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IO 01 - Vodovod" sheetId="2" r:id="rId2"/>
    <sheet name="IO 02 - Dešťová kanalizace" sheetId="3" r:id="rId3"/>
    <sheet name="IO 03 - Splašková kanalizace" sheetId="4" r:id="rId4"/>
    <sheet name="IO 03 - Splašková kanalizace_01" sheetId="5" r:id="rId5"/>
    <sheet name="IO 04 - Kácení stromů" sheetId="6" r:id="rId6"/>
    <sheet name="Pokyny pro vyplnění" sheetId="7" r:id="rId7"/>
  </sheets>
  <definedNames>
    <definedName name="_xlnm.Print_Area" localSheetId="0">'Rekapitulace stavby'!$D$4:$AO$36,'Rekapitulace stavby'!$C$42:$AQ$62</definedName>
    <definedName name="_xlnm.Print_Titles" localSheetId="0">'Rekapitulace stavby'!$52:$52</definedName>
    <definedName name="_xlnm._FilterDatabase" localSheetId="1" hidden="1">'IO 01 - Vodovod'!$C$98:$K$390</definedName>
    <definedName name="_xlnm.Print_Area" localSheetId="1">'IO 01 - Vodovod'!$C$4:$J$41,'IO 01 - Vodovod'!$C$47:$J$78,'IO 01 - Vodovod'!$C$84:$K$390</definedName>
    <definedName name="_xlnm.Print_Titles" localSheetId="1">'IO 01 - Vodovod'!$98:$98</definedName>
    <definedName name="_xlnm._FilterDatabase" localSheetId="2" hidden="1">'IO 02 - Dešťová kanalizace'!$C$96:$K$466</definedName>
    <definedName name="_xlnm.Print_Area" localSheetId="2">'IO 02 - Dešťová kanalizace'!$C$4:$J$41,'IO 02 - Dešťová kanalizace'!$C$47:$J$76,'IO 02 - Dešťová kanalizace'!$C$82:$K$466</definedName>
    <definedName name="_xlnm.Print_Titles" localSheetId="2">'IO 02 - Dešťová kanalizace'!$96:$96</definedName>
    <definedName name="_xlnm._FilterDatabase" localSheetId="3" hidden="1">'IO 03 - Splašková kanalizace'!$C$93:$K$244</definedName>
    <definedName name="_xlnm.Print_Area" localSheetId="3">'IO 03 - Splašková kanalizace'!$C$4:$J$41,'IO 03 - Splašková kanalizace'!$C$47:$J$73,'IO 03 - Splašková kanalizace'!$C$79:$K$244</definedName>
    <definedName name="_xlnm.Print_Titles" localSheetId="3">'IO 03 - Splašková kanalizace'!$93:$93</definedName>
    <definedName name="_xlnm._FilterDatabase" localSheetId="4" hidden="1">'IO 03 - Splašková kanalizace_01'!$C$91:$K$425</definedName>
    <definedName name="_xlnm.Print_Area" localSheetId="4">'IO 03 - Splašková kanalizace_01'!$C$4:$J$41,'IO 03 - Splašková kanalizace_01'!$C$47:$J$71,'IO 03 - Splašková kanalizace_01'!$C$77:$K$425</definedName>
    <definedName name="_xlnm.Print_Titles" localSheetId="4">'IO 03 - Splašková kanalizace_01'!$91:$91</definedName>
    <definedName name="_xlnm._FilterDatabase" localSheetId="5" hidden="1">'IO 04 - Kácení stromů'!$C$87:$K$195</definedName>
    <definedName name="_xlnm.Print_Area" localSheetId="5">'IO 04 - Kácení stromů'!$C$4:$J$41,'IO 04 - Kácení stromů'!$C$47:$J$67,'IO 04 - Kácení stromů'!$C$73:$K$195</definedName>
    <definedName name="_xlnm.Print_Titles" localSheetId="5">'IO 04 - Kácení stromů'!$87:$87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J39"/>
  <c r="J38"/>
  <c i="1" r="AY61"/>
  <c i="6" r="J37"/>
  <c i="1" r="AX61"/>
  <c i="6" r="BI188"/>
  <c r="BH188"/>
  <c r="BG188"/>
  <c r="BF188"/>
  <c r="T188"/>
  <c r="T187"/>
  <c r="R188"/>
  <c r="R187"/>
  <c r="P188"/>
  <c r="P187"/>
  <c r="BI181"/>
  <c r="BH181"/>
  <c r="BG181"/>
  <c r="BF181"/>
  <c r="T181"/>
  <c r="R181"/>
  <c r="P181"/>
  <c r="BI175"/>
  <c r="BH175"/>
  <c r="BG175"/>
  <c r="BF175"/>
  <c r="T175"/>
  <c r="R175"/>
  <c r="P175"/>
  <c r="BI170"/>
  <c r="BH170"/>
  <c r="BG170"/>
  <c r="BF170"/>
  <c r="T170"/>
  <c r="R170"/>
  <c r="P170"/>
  <c r="BI165"/>
  <c r="BH165"/>
  <c r="BG165"/>
  <c r="BF165"/>
  <c r="T165"/>
  <c r="R165"/>
  <c r="P165"/>
  <c r="BI160"/>
  <c r="BH160"/>
  <c r="BG160"/>
  <c r="BF160"/>
  <c r="T160"/>
  <c r="R160"/>
  <c r="P160"/>
  <c r="BI155"/>
  <c r="BH155"/>
  <c r="BG155"/>
  <c r="BF155"/>
  <c r="T155"/>
  <c r="R155"/>
  <c r="P155"/>
  <c r="BI149"/>
  <c r="BH149"/>
  <c r="BG149"/>
  <c r="BF149"/>
  <c r="T149"/>
  <c r="R149"/>
  <c r="P149"/>
  <c r="BI143"/>
  <c r="BH143"/>
  <c r="BG143"/>
  <c r="BF143"/>
  <c r="T143"/>
  <c r="R143"/>
  <c r="P143"/>
  <c r="BI138"/>
  <c r="BH138"/>
  <c r="BG138"/>
  <c r="BF138"/>
  <c r="T138"/>
  <c r="R138"/>
  <c r="P138"/>
  <c r="BI133"/>
  <c r="BH133"/>
  <c r="BG133"/>
  <c r="BF133"/>
  <c r="T133"/>
  <c r="R133"/>
  <c r="P133"/>
  <c r="BI128"/>
  <c r="BH128"/>
  <c r="BG128"/>
  <c r="BF128"/>
  <c r="T128"/>
  <c r="R128"/>
  <c r="P128"/>
  <c r="BI123"/>
  <c r="BH123"/>
  <c r="BG123"/>
  <c r="BF123"/>
  <c r="T123"/>
  <c r="R123"/>
  <c r="P123"/>
  <c r="BI117"/>
  <c r="BH117"/>
  <c r="BG117"/>
  <c r="BF117"/>
  <c r="T117"/>
  <c r="R117"/>
  <c r="P117"/>
  <c r="BI111"/>
  <c r="BH111"/>
  <c r="BG111"/>
  <c r="BF111"/>
  <c r="T111"/>
  <c r="R111"/>
  <c r="P111"/>
  <c r="BI106"/>
  <c r="BH106"/>
  <c r="BG106"/>
  <c r="BF106"/>
  <c r="T106"/>
  <c r="R106"/>
  <c r="P106"/>
  <c r="BI101"/>
  <c r="BH101"/>
  <c r="BG101"/>
  <c r="BF101"/>
  <c r="T101"/>
  <c r="R101"/>
  <c r="P101"/>
  <c r="BI96"/>
  <c r="BH96"/>
  <c r="BG96"/>
  <c r="BF96"/>
  <c r="T96"/>
  <c r="R96"/>
  <c r="P96"/>
  <c r="BI91"/>
  <c r="BH91"/>
  <c r="BG91"/>
  <c r="BF91"/>
  <c r="T91"/>
  <c r="R91"/>
  <c r="P91"/>
  <c r="F82"/>
  <c r="E80"/>
  <c r="F56"/>
  <c r="E54"/>
  <c r="J26"/>
  <c r="E26"/>
  <c r="J59"/>
  <c r="J25"/>
  <c r="J23"/>
  <c r="E23"/>
  <c r="J84"/>
  <c r="J22"/>
  <c r="J20"/>
  <c r="E20"/>
  <c r="F85"/>
  <c r="J19"/>
  <c r="J17"/>
  <c r="E17"/>
  <c r="F84"/>
  <c r="J16"/>
  <c r="J14"/>
  <c r="J82"/>
  <c r="E7"/>
  <c r="E50"/>
  <c i="5" r="J39"/>
  <c r="J38"/>
  <c i="1" r="AY60"/>
  <c i="5" r="J37"/>
  <c i="1" r="AX60"/>
  <c i="5" r="BI423"/>
  <c r="BH423"/>
  <c r="BG423"/>
  <c r="BF423"/>
  <c r="T423"/>
  <c r="T422"/>
  <c r="R423"/>
  <c r="R422"/>
  <c r="P423"/>
  <c r="P422"/>
  <c r="BI419"/>
  <c r="BH419"/>
  <c r="BG419"/>
  <c r="BF419"/>
  <c r="T419"/>
  <c r="R419"/>
  <c r="P419"/>
  <c r="BI416"/>
  <c r="BH416"/>
  <c r="BG416"/>
  <c r="BF416"/>
  <c r="T416"/>
  <c r="R416"/>
  <c r="P416"/>
  <c r="BI411"/>
  <c r="BH411"/>
  <c r="BG411"/>
  <c r="BF411"/>
  <c r="T411"/>
  <c r="R411"/>
  <c r="P411"/>
  <c r="BI408"/>
  <c r="BH408"/>
  <c r="BG408"/>
  <c r="BF408"/>
  <c r="T408"/>
  <c r="R408"/>
  <c r="P408"/>
  <c r="BI400"/>
  <c r="BH400"/>
  <c r="BG400"/>
  <c r="BF400"/>
  <c r="T400"/>
  <c r="T399"/>
  <c r="R400"/>
  <c r="R399"/>
  <c r="P400"/>
  <c r="P399"/>
  <c r="BI396"/>
  <c r="BH396"/>
  <c r="BG396"/>
  <c r="BF396"/>
  <c r="T396"/>
  <c r="R396"/>
  <c r="P396"/>
  <c r="BI387"/>
  <c r="BH387"/>
  <c r="BG387"/>
  <c r="BF387"/>
  <c r="T387"/>
  <c r="R387"/>
  <c r="P387"/>
  <c r="BI385"/>
  <c r="BH385"/>
  <c r="BG385"/>
  <c r="BF385"/>
  <c r="T385"/>
  <c r="R385"/>
  <c r="P385"/>
  <c r="BI382"/>
  <c r="BH382"/>
  <c r="BG382"/>
  <c r="BF382"/>
  <c r="T382"/>
  <c r="R382"/>
  <c r="P382"/>
  <c r="BI380"/>
  <c r="BH380"/>
  <c r="BG380"/>
  <c r="BF380"/>
  <c r="T380"/>
  <c r="R380"/>
  <c r="P380"/>
  <c r="BI377"/>
  <c r="BH377"/>
  <c r="BG377"/>
  <c r="BF377"/>
  <c r="T377"/>
  <c r="R377"/>
  <c r="P377"/>
  <c r="BI375"/>
  <c r="BH375"/>
  <c r="BG375"/>
  <c r="BF375"/>
  <c r="T375"/>
  <c r="R375"/>
  <c r="P375"/>
  <c r="BI372"/>
  <c r="BH372"/>
  <c r="BG372"/>
  <c r="BF372"/>
  <c r="T372"/>
  <c r="R372"/>
  <c r="P372"/>
  <c r="BI367"/>
  <c r="BH367"/>
  <c r="BG367"/>
  <c r="BF367"/>
  <c r="T367"/>
  <c r="R367"/>
  <c r="P367"/>
  <c r="BI359"/>
  <c r="BH359"/>
  <c r="BG359"/>
  <c r="BF359"/>
  <c r="T359"/>
  <c r="R359"/>
  <c r="P359"/>
  <c r="BI352"/>
  <c r="BH352"/>
  <c r="BG352"/>
  <c r="BF352"/>
  <c r="T352"/>
  <c r="R352"/>
  <c r="P352"/>
  <c r="BI336"/>
  <c r="BH336"/>
  <c r="BG336"/>
  <c r="BF336"/>
  <c r="T336"/>
  <c r="R336"/>
  <c r="P336"/>
  <c r="BI333"/>
  <c r="BH333"/>
  <c r="BG333"/>
  <c r="BF333"/>
  <c r="T333"/>
  <c r="R333"/>
  <c r="P333"/>
  <c r="BI330"/>
  <c r="BH330"/>
  <c r="BG330"/>
  <c r="BF330"/>
  <c r="T330"/>
  <c r="R330"/>
  <c r="P330"/>
  <c r="BI327"/>
  <c r="BH327"/>
  <c r="BG327"/>
  <c r="BF327"/>
  <c r="T327"/>
  <c r="R327"/>
  <c r="P327"/>
  <c r="BI325"/>
  <c r="BH325"/>
  <c r="BG325"/>
  <c r="BF325"/>
  <c r="T325"/>
  <c r="R325"/>
  <c r="P325"/>
  <c r="BI322"/>
  <c r="BH322"/>
  <c r="BG322"/>
  <c r="BF322"/>
  <c r="T322"/>
  <c r="R322"/>
  <c r="P322"/>
  <c r="BI320"/>
  <c r="BH320"/>
  <c r="BG320"/>
  <c r="BF320"/>
  <c r="T320"/>
  <c r="R320"/>
  <c r="P320"/>
  <c r="BI317"/>
  <c r="BH317"/>
  <c r="BG317"/>
  <c r="BF317"/>
  <c r="T317"/>
  <c r="R317"/>
  <c r="P317"/>
  <c r="BI314"/>
  <c r="BH314"/>
  <c r="BG314"/>
  <c r="BF314"/>
  <c r="T314"/>
  <c r="R314"/>
  <c r="P314"/>
  <c r="BI312"/>
  <c r="BH312"/>
  <c r="BG312"/>
  <c r="BF312"/>
  <c r="T312"/>
  <c r="R312"/>
  <c r="P312"/>
  <c r="BI305"/>
  <c r="BH305"/>
  <c r="BG305"/>
  <c r="BF305"/>
  <c r="T305"/>
  <c r="R305"/>
  <c r="P305"/>
  <c r="BI301"/>
  <c r="BH301"/>
  <c r="BG301"/>
  <c r="BF301"/>
  <c r="T301"/>
  <c r="R301"/>
  <c r="P301"/>
  <c r="BI298"/>
  <c r="BH298"/>
  <c r="BG298"/>
  <c r="BF298"/>
  <c r="T298"/>
  <c r="R298"/>
  <c r="P298"/>
  <c r="BI295"/>
  <c r="BH295"/>
  <c r="BG295"/>
  <c r="BF295"/>
  <c r="T295"/>
  <c r="R295"/>
  <c r="P295"/>
  <c r="BI288"/>
  <c r="BH288"/>
  <c r="BG288"/>
  <c r="BF288"/>
  <c r="T288"/>
  <c r="R288"/>
  <c r="P288"/>
  <c r="BI285"/>
  <c r="BH285"/>
  <c r="BG285"/>
  <c r="BF285"/>
  <c r="T285"/>
  <c r="R285"/>
  <c r="P285"/>
  <c r="BI282"/>
  <c r="BH282"/>
  <c r="BG282"/>
  <c r="BF282"/>
  <c r="T282"/>
  <c r="R282"/>
  <c r="P282"/>
  <c r="BI273"/>
  <c r="BH273"/>
  <c r="BG273"/>
  <c r="BF273"/>
  <c r="T273"/>
  <c r="R273"/>
  <c r="P273"/>
  <c r="BI269"/>
  <c r="BH269"/>
  <c r="BG269"/>
  <c r="BF269"/>
  <c r="T269"/>
  <c r="R269"/>
  <c r="P269"/>
  <c r="BI260"/>
  <c r="BH260"/>
  <c r="BG260"/>
  <c r="BF260"/>
  <c r="T260"/>
  <c r="R260"/>
  <c r="P260"/>
  <c r="BI238"/>
  <c r="BH238"/>
  <c r="BG238"/>
  <c r="BF238"/>
  <c r="T238"/>
  <c r="R238"/>
  <c r="P238"/>
  <c r="BI235"/>
  <c r="BH235"/>
  <c r="BG235"/>
  <c r="BF235"/>
  <c r="T235"/>
  <c r="R235"/>
  <c r="P235"/>
  <c r="BI230"/>
  <c r="BH230"/>
  <c r="BG230"/>
  <c r="BF230"/>
  <c r="T230"/>
  <c r="R230"/>
  <c r="P230"/>
  <c r="BI225"/>
  <c r="BH225"/>
  <c r="BG225"/>
  <c r="BF225"/>
  <c r="T225"/>
  <c r="R225"/>
  <c r="P225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194"/>
  <c r="BH194"/>
  <c r="BG194"/>
  <c r="BF194"/>
  <c r="T194"/>
  <c r="R194"/>
  <c r="P194"/>
  <c r="BI186"/>
  <c r="BH186"/>
  <c r="BG186"/>
  <c r="BF186"/>
  <c r="T186"/>
  <c r="R186"/>
  <c r="P186"/>
  <c r="BI169"/>
  <c r="BH169"/>
  <c r="BG169"/>
  <c r="BF169"/>
  <c r="T169"/>
  <c r="R169"/>
  <c r="P169"/>
  <c r="BI152"/>
  <c r="BH152"/>
  <c r="BG152"/>
  <c r="BF152"/>
  <c r="T152"/>
  <c r="R152"/>
  <c r="P152"/>
  <c r="BI135"/>
  <c r="BH135"/>
  <c r="BG135"/>
  <c r="BF135"/>
  <c r="T135"/>
  <c r="R135"/>
  <c r="P135"/>
  <c r="BI118"/>
  <c r="BH118"/>
  <c r="BG118"/>
  <c r="BF118"/>
  <c r="T118"/>
  <c r="R118"/>
  <c r="P118"/>
  <c r="BI113"/>
  <c r="BH113"/>
  <c r="BG113"/>
  <c r="BF113"/>
  <c r="T113"/>
  <c r="R113"/>
  <c r="P113"/>
  <c r="BI108"/>
  <c r="BH108"/>
  <c r="BG108"/>
  <c r="BF108"/>
  <c r="T108"/>
  <c r="R108"/>
  <c r="P108"/>
  <c r="BI101"/>
  <c r="BH101"/>
  <c r="BG101"/>
  <c r="BF101"/>
  <c r="T101"/>
  <c r="R101"/>
  <c r="P101"/>
  <c r="BI94"/>
  <c r="BH94"/>
  <c r="BG94"/>
  <c r="BF94"/>
  <c r="T94"/>
  <c r="R94"/>
  <c r="P94"/>
  <c r="F86"/>
  <c r="E84"/>
  <c r="F56"/>
  <c r="E54"/>
  <c r="J26"/>
  <c r="E26"/>
  <c r="J59"/>
  <c r="J25"/>
  <c r="J23"/>
  <c r="E23"/>
  <c r="J88"/>
  <c r="J22"/>
  <c r="J20"/>
  <c r="E20"/>
  <c r="F59"/>
  <c r="J19"/>
  <c r="J17"/>
  <c r="E17"/>
  <c r="F58"/>
  <c r="J16"/>
  <c r="J14"/>
  <c r="J86"/>
  <c r="E7"/>
  <c r="E50"/>
  <c i="4" r="J39"/>
  <c r="J38"/>
  <c i="1" r="AY58"/>
  <c i="4" r="J37"/>
  <c i="1" r="AX58"/>
  <c i="4" r="BI242"/>
  <c r="BH242"/>
  <c r="BG242"/>
  <c r="BF242"/>
  <c r="T242"/>
  <c r="T241"/>
  <c r="R242"/>
  <c r="R241"/>
  <c r="P242"/>
  <c r="P241"/>
  <c r="BI238"/>
  <c r="BH238"/>
  <c r="BG238"/>
  <c r="BF238"/>
  <c r="T238"/>
  <c r="R238"/>
  <c r="P238"/>
  <c r="BI235"/>
  <c r="BH235"/>
  <c r="BG235"/>
  <c r="BF235"/>
  <c r="T235"/>
  <c r="R235"/>
  <c r="P235"/>
  <c r="BI231"/>
  <c r="BH231"/>
  <c r="BG231"/>
  <c r="BF231"/>
  <c r="T231"/>
  <c r="T230"/>
  <c r="R231"/>
  <c r="R230"/>
  <c r="P231"/>
  <c r="P230"/>
  <c r="BI227"/>
  <c r="BH227"/>
  <c r="BG227"/>
  <c r="BF227"/>
  <c r="T227"/>
  <c r="R227"/>
  <c r="P227"/>
  <c r="BI224"/>
  <c r="BH224"/>
  <c r="BG224"/>
  <c r="BF224"/>
  <c r="T224"/>
  <c r="R224"/>
  <c r="P224"/>
  <c r="BI221"/>
  <c r="BH221"/>
  <c r="BG221"/>
  <c r="BF221"/>
  <c r="T221"/>
  <c r="R221"/>
  <c r="P221"/>
  <c r="BI216"/>
  <c r="BH216"/>
  <c r="BG216"/>
  <c r="BF216"/>
  <c r="T216"/>
  <c r="T215"/>
  <c r="R216"/>
  <c r="R215"/>
  <c r="P216"/>
  <c r="P215"/>
  <c r="BI212"/>
  <c r="BH212"/>
  <c r="BG212"/>
  <c r="BF212"/>
  <c r="T212"/>
  <c r="R212"/>
  <c r="P212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4"/>
  <c r="BH174"/>
  <c r="BG174"/>
  <c r="BF174"/>
  <c r="T174"/>
  <c r="R174"/>
  <c r="P174"/>
  <c r="BI167"/>
  <c r="BH167"/>
  <c r="BG167"/>
  <c r="BF167"/>
  <c r="T167"/>
  <c r="T166"/>
  <c r="R167"/>
  <c r="R166"/>
  <c r="P167"/>
  <c r="P166"/>
  <c r="BI163"/>
  <c r="BH163"/>
  <c r="BG163"/>
  <c r="BF163"/>
  <c r="T163"/>
  <c r="R163"/>
  <c r="P163"/>
  <c r="BI157"/>
  <c r="BH157"/>
  <c r="BG157"/>
  <c r="BF157"/>
  <c r="T157"/>
  <c r="R157"/>
  <c r="P157"/>
  <c r="BI147"/>
  <c r="BH147"/>
  <c r="BG147"/>
  <c r="BF147"/>
  <c r="T147"/>
  <c r="R147"/>
  <c r="P147"/>
  <c r="BI144"/>
  <c r="BH144"/>
  <c r="BG144"/>
  <c r="BF144"/>
  <c r="T144"/>
  <c r="R144"/>
  <c r="P144"/>
  <c r="BI139"/>
  <c r="BH139"/>
  <c r="BG139"/>
  <c r="BF139"/>
  <c r="T139"/>
  <c r="R139"/>
  <c r="P139"/>
  <c r="BI134"/>
  <c r="BH134"/>
  <c r="BG134"/>
  <c r="BF134"/>
  <c r="T134"/>
  <c r="R134"/>
  <c r="P134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R119"/>
  <c r="P119"/>
  <c r="BI112"/>
  <c r="BH112"/>
  <c r="BG112"/>
  <c r="BF112"/>
  <c r="T112"/>
  <c r="R112"/>
  <c r="P112"/>
  <c r="BI104"/>
  <c r="BH104"/>
  <c r="BG104"/>
  <c r="BF104"/>
  <c r="T104"/>
  <c r="R104"/>
  <c r="P104"/>
  <c r="BI96"/>
  <c r="BH96"/>
  <c r="BG96"/>
  <c r="BF96"/>
  <c r="T96"/>
  <c r="R96"/>
  <c r="P96"/>
  <c r="F88"/>
  <c r="E86"/>
  <c r="F56"/>
  <c r="E54"/>
  <c r="J26"/>
  <c r="E26"/>
  <c r="J91"/>
  <c r="J25"/>
  <c r="J23"/>
  <c r="E23"/>
  <c r="J58"/>
  <c r="J22"/>
  <c r="J20"/>
  <c r="E20"/>
  <c r="F59"/>
  <c r="J19"/>
  <c r="J17"/>
  <c r="E17"/>
  <c r="F90"/>
  <c r="J16"/>
  <c r="J14"/>
  <c r="J88"/>
  <c r="E7"/>
  <c r="E82"/>
  <c i="3" r="J39"/>
  <c r="J38"/>
  <c i="1" r="AY57"/>
  <c i="3" r="J37"/>
  <c i="1" r="AX57"/>
  <c i="3" r="BI464"/>
  <c r="BH464"/>
  <c r="BG464"/>
  <c r="BF464"/>
  <c r="T464"/>
  <c r="T463"/>
  <c r="R464"/>
  <c r="R463"/>
  <c r="P464"/>
  <c r="P463"/>
  <c r="BI460"/>
  <c r="BH460"/>
  <c r="BG460"/>
  <c r="BF460"/>
  <c r="T460"/>
  <c r="R460"/>
  <c r="P460"/>
  <c r="BI457"/>
  <c r="BH457"/>
  <c r="BG457"/>
  <c r="BF457"/>
  <c r="T457"/>
  <c r="R457"/>
  <c r="P457"/>
  <c r="BI453"/>
  <c r="BH453"/>
  <c r="BG453"/>
  <c r="BF453"/>
  <c r="T453"/>
  <c r="T452"/>
  <c r="R453"/>
  <c r="R452"/>
  <c r="P453"/>
  <c r="P452"/>
  <c r="BI449"/>
  <c r="BH449"/>
  <c r="BG449"/>
  <c r="BF449"/>
  <c r="T449"/>
  <c r="R449"/>
  <c r="P449"/>
  <c r="BI446"/>
  <c r="BH446"/>
  <c r="BG446"/>
  <c r="BF446"/>
  <c r="T446"/>
  <c r="R446"/>
  <c r="P446"/>
  <c r="BI443"/>
  <c r="BH443"/>
  <c r="BG443"/>
  <c r="BF443"/>
  <c r="T443"/>
  <c r="R443"/>
  <c r="P443"/>
  <c r="BI438"/>
  <c r="BH438"/>
  <c r="BG438"/>
  <c r="BF438"/>
  <c r="T438"/>
  <c r="T437"/>
  <c r="R438"/>
  <c r="R437"/>
  <c r="P438"/>
  <c r="P437"/>
  <c r="BI434"/>
  <c r="BH434"/>
  <c r="BG434"/>
  <c r="BF434"/>
  <c r="T434"/>
  <c r="R434"/>
  <c r="P434"/>
  <c r="BI431"/>
  <c r="BH431"/>
  <c r="BG431"/>
  <c r="BF431"/>
  <c r="T431"/>
  <c r="R431"/>
  <c r="P431"/>
  <c r="BI426"/>
  <c r="BH426"/>
  <c r="BG426"/>
  <c r="BF426"/>
  <c r="T426"/>
  <c r="R426"/>
  <c r="P426"/>
  <c r="BI423"/>
  <c r="BH423"/>
  <c r="BG423"/>
  <c r="BF423"/>
  <c r="T423"/>
  <c r="R423"/>
  <c r="P423"/>
  <c r="BI415"/>
  <c r="BH415"/>
  <c r="BG415"/>
  <c r="BF415"/>
  <c r="T415"/>
  <c r="T414"/>
  <c r="R415"/>
  <c r="R414"/>
  <c r="P415"/>
  <c r="P414"/>
  <c r="BI411"/>
  <c r="BH411"/>
  <c r="BG411"/>
  <c r="BF411"/>
  <c r="T411"/>
  <c r="R411"/>
  <c r="P411"/>
  <c r="BI403"/>
  <c r="BH403"/>
  <c r="BG403"/>
  <c r="BF403"/>
  <c r="T403"/>
  <c r="R403"/>
  <c r="P403"/>
  <c r="BI401"/>
  <c r="BH401"/>
  <c r="BG401"/>
  <c r="BF401"/>
  <c r="T401"/>
  <c r="R401"/>
  <c r="P401"/>
  <c r="BI399"/>
  <c r="BH399"/>
  <c r="BG399"/>
  <c r="BF399"/>
  <c r="T399"/>
  <c r="R399"/>
  <c r="P399"/>
  <c r="BI396"/>
  <c r="BH396"/>
  <c r="BG396"/>
  <c r="BF396"/>
  <c r="T396"/>
  <c r="R396"/>
  <c r="P396"/>
  <c r="BI394"/>
  <c r="BH394"/>
  <c r="BG394"/>
  <c r="BF394"/>
  <c r="T394"/>
  <c r="R394"/>
  <c r="P394"/>
  <c r="BI391"/>
  <c r="BH391"/>
  <c r="BG391"/>
  <c r="BF391"/>
  <c r="T391"/>
  <c r="R391"/>
  <c r="P391"/>
  <c r="BI389"/>
  <c r="BH389"/>
  <c r="BG389"/>
  <c r="BF389"/>
  <c r="T389"/>
  <c r="R389"/>
  <c r="P389"/>
  <c r="BI386"/>
  <c r="BH386"/>
  <c r="BG386"/>
  <c r="BF386"/>
  <c r="T386"/>
  <c r="R386"/>
  <c r="P386"/>
  <c r="BI384"/>
  <c r="BH384"/>
  <c r="BG384"/>
  <c r="BF384"/>
  <c r="T384"/>
  <c r="R384"/>
  <c r="P384"/>
  <c r="BI381"/>
  <c r="BH381"/>
  <c r="BG381"/>
  <c r="BF381"/>
  <c r="T381"/>
  <c r="R381"/>
  <c r="P381"/>
  <c r="BI379"/>
  <c r="BH379"/>
  <c r="BG379"/>
  <c r="BF379"/>
  <c r="T379"/>
  <c r="R379"/>
  <c r="P379"/>
  <c r="BI376"/>
  <c r="BH376"/>
  <c r="BG376"/>
  <c r="BF376"/>
  <c r="T376"/>
  <c r="R376"/>
  <c r="P376"/>
  <c r="BI374"/>
  <c r="BH374"/>
  <c r="BG374"/>
  <c r="BF374"/>
  <c r="T374"/>
  <c r="R374"/>
  <c r="P374"/>
  <c r="BI371"/>
  <c r="BH371"/>
  <c r="BG371"/>
  <c r="BF371"/>
  <c r="T371"/>
  <c r="R371"/>
  <c r="P371"/>
  <c r="BI368"/>
  <c r="BH368"/>
  <c r="BG368"/>
  <c r="BF368"/>
  <c r="T368"/>
  <c r="R368"/>
  <c r="P368"/>
  <c r="BI365"/>
  <c r="BH365"/>
  <c r="BG365"/>
  <c r="BF365"/>
  <c r="T365"/>
  <c r="R365"/>
  <c r="P365"/>
  <c r="BI362"/>
  <c r="BH362"/>
  <c r="BG362"/>
  <c r="BF362"/>
  <c r="T362"/>
  <c r="R362"/>
  <c r="P362"/>
  <c r="BI359"/>
  <c r="BH359"/>
  <c r="BG359"/>
  <c r="BF359"/>
  <c r="T359"/>
  <c r="R359"/>
  <c r="P359"/>
  <c r="BI356"/>
  <c r="BH356"/>
  <c r="BG356"/>
  <c r="BF356"/>
  <c r="T356"/>
  <c r="R356"/>
  <c r="P356"/>
  <c r="BI353"/>
  <c r="BH353"/>
  <c r="BG353"/>
  <c r="BF353"/>
  <c r="T353"/>
  <c r="R353"/>
  <c r="P353"/>
  <c r="BI351"/>
  <c r="BH351"/>
  <c r="BG351"/>
  <c r="BF351"/>
  <c r="T351"/>
  <c r="R351"/>
  <c r="P351"/>
  <c r="BI348"/>
  <c r="BH348"/>
  <c r="BG348"/>
  <c r="BF348"/>
  <c r="T348"/>
  <c r="R348"/>
  <c r="P348"/>
  <c r="BI346"/>
  <c r="BH346"/>
  <c r="BG346"/>
  <c r="BF346"/>
  <c r="T346"/>
  <c r="R346"/>
  <c r="P346"/>
  <c r="BI343"/>
  <c r="BH343"/>
  <c r="BG343"/>
  <c r="BF343"/>
  <c r="T343"/>
  <c r="R343"/>
  <c r="P343"/>
  <c r="BI341"/>
  <c r="BH341"/>
  <c r="BG341"/>
  <c r="BF341"/>
  <c r="T341"/>
  <c r="R341"/>
  <c r="P341"/>
  <c r="BI339"/>
  <c r="BH339"/>
  <c r="BG339"/>
  <c r="BF339"/>
  <c r="T339"/>
  <c r="R339"/>
  <c r="P339"/>
  <c r="BI337"/>
  <c r="BH337"/>
  <c r="BG337"/>
  <c r="BF337"/>
  <c r="T337"/>
  <c r="R337"/>
  <c r="P337"/>
  <c r="BI334"/>
  <c r="BH334"/>
  <c r="BG334"/>
  <c r="BF334"/>
  <c r="T334"/>
  <c r="R334"/>
  <c r="P334"/>
  <c r="BI331"/>
  <c r="BH331"/>
  <c r="BG331"/>
  <c r="BF331"/>
  <c r="T331"/>
  <c r="R331"/>
  <c r="P331"/>
  <c r="BI328"/>
  <c r="BH328"/>
  <c r="BG328"/>
  <c r="BF328"/>
  <c r="T328"/>
  <c r="R328"/>
  <c r="P328"/>
  <c r="BI323"/>
  <c r="BH323"/>
  <c r="BG323"/>
  <c r="BF323"/>
  <c r="T323"/>
  <c r="R323"/>
  <c r="P323"/>
  <c r="BI317"/>
  <c r="BH317"/>
  <c r="BG317"/>
  <c r="BF317"/>
  <c r="T317"/>
  <c r="R317"/>
  <c r="P317"/>
  <c r="BI314"/>
  <c r="BH314"/>
  <c r="BG314"/>
  <c r="BF314"/>
  <c r="T314"/>
  <c r="R314"/>
  <c r="P314"/>
  <c r="BI311"/>
  <c r="BH311"/>
  <c r="BG311"/>
  <c r="BF311"/>
  <c r="T311"/>
  <c r="R311"/>
  <c r="P311"/>
  <c r="BI308"/>
  <c r="BH308"/>
  <c r="BG308"/>
  <c r="BF308"/>
  <c r="T308"/>
  <c r="R308"/>
  <c r="P308"/>
  <c r="BI302"/>
  <c r="BH302"/>
  <c r="BG302"/>
  <c r="BF302"/>
  <c r="T302"/>
  <c r="R302"/>
  <c r="P302"/>
  <c r="BI299"/>
  <c r="BH299"/>
  <c r="BG299"/>
  <c r="BF299"/>
  <c r="T299"/>
  <c r="R299"/>
  <c r="P299"/>
  <c r="BI297"/>
  <c r="BH297"/>
  <c r="BG297"/>
  <c r="BF297"/>
  <c r="T297"/>
  <c r="R297"/>
  <c r="P297"/>
  <c r="BI292"/>
  <c r="BH292"/>
  <c r="BG292"/>
  <c r="BF292"/>
  <c r="T292"/>
  <c r="R292"/>
  <c r="P292"/>
  <c r="BI289"/>
  <c r="BH289"/>
  <c r="BG289"/>
  <c r="BF289"/>
  <c r="T289"/>
  <c r="R289"/>
  <c r="P289"/>
  <c r="BI287"/>
  <c r="BH287"/>
  <c r="BG287"/>
  <c r="BF287"/>
  <c r="T287"/>
  <c r="R287"/>
  <c r="P287"/>
  <c r="BI282"/>
  <c r="BH282"/>
  <c r="BG282"/>
  <c r="BF282"/>
  <c r="T282"/>
  <c r="R282"/>
  <c r="P282"/>
  <c r="BI279"/>
  <c r="BH279"/>
  <c r="BG279"/>
  <c r="BF279"/>
  <c r="T279"/>
  <c r="R279"/>
  <c r="P279"/>
  <c r="BI277"/>
  <c r="BH277"/>
  <c r="BG277"/>
  <c r="BF277"/>
  <c r="T277"/>
  <c r="R277"/>
  <c r="P277"/>
  <c r="BI272"/>
  <c r="BH272"/>
  <c r="BG272"/>
  <c r="BF272"/>
  <c r="T272"/>
  <c r="R272"/>
  <c r="P272"/>
  <c r="BI269"/>
  <c r="BH269"/>
  <c r="BG269"/>
  <c r="BF269"/>
  <c r="T269"/>
  <c r="R269"/>
  <c r="P269"/>
  <c r="BI263"/>
  <c r="BH263"/>
  <c r="BG263"/>
  <c r="BF263"/>
  <c r="T263"/>
  <c r="R263"/>
  <c r="P263"/>
  <c r="BI259"/>
  <c r="BH259"/>
  <c r="BG259"/>
  <c r="BF259"/>
  <c r="T259"/>
  <c r="R259"/>
  <c r="P259"/>
  <c r="BI256"/>
  <c r="BH256"/>
  <c r="BG256"/>
  <c r="BF256"/>
  <c r="T256"/>
  <c r="R256"/>
  <c r="P256"/>
  <c r="BI253"/>
  <c r="BH253"/>
  <c r="BG253"/>
  <c r="BF253"/>
  <c r="T253"/>
  <c r="R253"/>
  <c r="P253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2"/>
  <c r="BH232"/>
  <c r="BG232"/>
  <c r="BF232"/>
  <c r="T232"/>
  <c r="R232"/>
  <c r="P232"/>
  <c r="BI228"/>
  <c r="BH228"/>
  <c r="BG228"/>
  <c r="BF228"/>
  <c r="T228"/>
  <c r="R228"/>
  <c r="P228"/>
  <c r="BI220"/>
  <c r="BH220"/>
  <c r="BG220"/>
  <c r="BF220"/>
  <c r="T220"/>
  <c r="R220"/>
  <c r="P220"/>
  <c r="BI210"/>
  <c r="BH210"/>
  <c r="BG210"/>
  <c r="BF210"/>
  <c r="T210"/>
  <c r="R210"/>
  <c r="P210"/>
  <c r="BI207"/>
  <c r="BH207"/>
  <c r="BG207"/>
  <c r="BF207"/>
  <c r="T207"/>
  <c r="R207"/>
  <c r="P207"/>
  <c r="BI202"/>
  <c r="BH202"/>
  <c r="BG202"/>
  <c r="BF202"/>
  <c r="T202"/>
  <c r="R202"/>
  <c r="P202"/>
  <c r="BI197"/>
  <c r="BH197"/>
  <c r="BG197"/>
  <c r="BF197"/>
  <c r="T197"/>
  <c r="R197"/>
  <c r="P197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71"/>
  <c r="BH171"/>
  <c r="BG171"/>
  <c r="BF171"/>
  <c r="T171"/>
  <c r="R171"/>
  <c r="P171"/>
  <c r="BI159"/>
  <c r="BH159"/>
  <c r="BG159"/>
  <c r="BF159"/>
  <c r="T159"/>
  <c r="R159"/>
  <c r="P159"/>
  <c r="BI147"/>
  <c r="BH147"/>
  <c r="BG147"/>
  <c r="BF147"/>
  <c r="T147"/>
  <c r="R147"/>
  <c r="P147"/>
  <c r="BI135"/>
  <c r="BH135"/>
  <c r="BG135"/>
  <c r="BF135"/>
  <c r="T135"/>
  <c r="R135"/>
  <c r="P135"/>
  <c r="BI123"/>
  <c r="BH123"/>
  <c r="BG123"/>
  <c r="BF123"/>
  <c r="T123"/>
  <c r="R123"/>
  <c r="P123"/>
  <c r="BI118"/>
  <c r="BH118"/>
  <c r="BG118"/>
  <c r="BF118"/>
  <c r="T118"/>
  <c r="R118"/>
  <c r="P118"/>
  <c r="BI113"/>
  <c r="BH113"/>
  <c r="BG113"/>
  <c r="BF113"/>
  <c r="T113"/>
  <c r="R113"/>
  <c r="P113"/>
  <c r="BI106"/>
  <c r="BH106"/>
  <c r="BG106"/>
  <c r="BF106"/>
  <c r="T106"/>
  <c r="R106"/>
  <c r="P106"/>
  <c r="BI99"/>
  <c r="BH99"/>
  <c r="BG99"/>
  <c r="BF99"/>
  <c r="T99"/>
  <c r="R99"/>
  <c r="P99"/>
  <c r="F91"/>
  <c r="E89"/>
  <c r="F56"/>
  <c r="E54"/>
  <c r="J26"/>
  <c r="E26"/>
  <c r="J94"/>
  <c r="J25"/>
  <c r="J23"/>
  <c r="E23"/>
  <c r="J58"/>
  <c r="J22"/>
  <c r="J20"/>
  <c r="E20"/>
  <c r="F94"/>
  <c r="J19"/>
  <c r="J17"/>
  <c r="E17"/>
  <c r="F93"/>
  <c r="J16"/>
  <c r="J14"/>
  <c r="J56"/>
  <c r="E7"/>
  <c r="E85"/>
  <c i="2" r="J39"/>
  <c r="J38"/>
  <c i="1" r="AY56"/>
  <c i="2" r="J37"/>
  <c i="1" r="AX56"/>
  <c i="2" r="BI388"/>
  <c r="BH388"/>
  <c r="BG388"/>
  <c r="BF388"/>
  <c r="T388"/>
  <c r="T387"/>
  <c r="R388"/>
  <c r="R387"/>
  <c r="P388"/>
  <c r="P387"/>
  <c r="BI384"/>
  <c r="BH384"/>
  <c r="BG384"/>
  <c r="BF384"/>
  <c r="T384"/>
  <c r="R384"/>
  <c r="P384"/>
  <c r="BI381"/>
  <c r="BH381"/>
  <c r="BG381"/>
  <c r="BF381"/>
  <c r="T381"/>
  <c r="R381"/>
  <c r="P381"/>
  <c r="BI377"/>
  <c r="BH377"/>
  <c r="BG377"/>
  <c r="BF377"/>
  <c r="T377"/>
  <c r="T376"/>
  <c r="R377"/>
  <c r="R376"/>
  <c r="P377"/>
  <c r="P376"/>
  <c r="BI373"/>
  <c r="BH373"/>
  <c r="BG373"/>
  <c r="BF373"/>
  <c r="T373"/>
  <c r="R373"/>
  <c r="P373"/>
  <c r="BI370"/>
  <c r="BH370"/>
  <c r="BG370"/>
  <c r="BF370"/>
  <c r="T370"/>
  <c r="R370"/>
  <c r="P370"/>
  <c r="BI367"/>
  <c r="BH367"/>
  <c r="BG367"/>
  <c r="BF367"/>
  <c r="T367"/>
  <c r="R367"/>
  <c r="P367"/>
  <c r="BI362"/>
  <c r="BH362"/>
  <c r="BG362"/>
  <c r="BF362"/>
  <c r="T362"/>
  <c r="T361"/>
  <c r="R362"/>
  <c r="R361"/>
  <c r="P362"/>
  <c r="P361"/>
  <c r="BI358"/>
  <c r="BH358"/>
  <c r="BG358"/>
  <c r="BF358"/>
  <c r="T358"/>
  <c r="R358"/>
  <c r="P358"/>
  <c r="BI355"/>
  <c r="BH355"/>
  <c r="BG355"/>
  <c r="BF355"/>
  <c r="T355"/>
  <c r="R355"/>
  <c r="P355"/>
  <c r="BI350"/>
  <c r="BH350"/>
  <c r="BG350"/>
  <c r="BF350"/>
  <c r="T350"/>
  <c r="R350"/>
  <c r="P350"/>
  <c r="BI347"/>
  <c r="BH347"/>
  <c r="BG347"/>
  <c r="BF347"/>
  <c r="T347"/>
  <c r="R347"/>
  <c r="P347"/>
  <c r="BI341"/>
  <c r="BH341"/>
  <c r="BG341"/>
  <c r="BF341"/>
  <c r="T341"/>
  <c r="T340"/>
  <c r="R341"/>
  <c r="R340"/>
  <c r="P341"/>
  <c r="P340"/>
  <c r="BI335"/>
  <c r="BH335"/>
  <c r="BG335"/>
  <c r="BF335"/>
  <c r="T335"/>
  <c r="R335"/>
  <c r="P335"/>
  <c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6"/>
  <c r="BH316"/>
  <c r="BG316"/>
  <c r="BF316"/>
  <c r="T316"/>
  <c r="R316"/>
  <c r="P316"/>
  <c r="BI314"/>
  <c r="BH314"/>
  <c r="BG314"/>
  <c r="BF314"/>
  <c r="T314"/>
  <c r="R314"/>
  <c r="P314"/>
  <c r="BI311"/>
  <c r="BH311"/>
  <c r="BG311"/>
  <c r="BF311"/>
  <c r="T311"/>
  <c r="R311"/>
  <c r="P311"/>
  <c r="BI309"/>
  <c r="BH309"/>
  <c r="BG309"/>
  <c r="BF309"/>
  <c r="T309"/>
  <c r="R309"/>
  <c r="P309"/>
  <c r="BI306"/>
  <c r="BH306"/>
  <c r="BG306"/>
  <c r="BF306"/>
  <c r="T306"/>
  <c r="R306"/>
  <c r="P306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4"/>
  <c r="BH294"/>
  <c r="BG294"/>
  <c r="BF294"/>
  <c r="T294"/>
  <c r="R294"/>
  <c r="P294"/>
  <c r="BI289"/>
  <c r="BH289"/>
  <c r="BG289"/>
  <c r="BF289"/>
  <c r="T289"/>
  <c r="R289"/>
  <c r="P289"/>
  <c r="BI287"/>
  <c r="BH287"/>
  <c r="BG287"/>
  <c r="BF287"/>
  <c r="T287"/>
  <c r="R287"/>
  <c r="P287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7"/>
  <c r="BH277"/>
  <c r="BG277"/>
  <c r="BF277"/>
  <c r="T277"/>
  <c r="R277"/>
  <c r="P277"/>
  <c r="BI275"/>
  <c r="BH275"/>
  <c r="BG275"/>
  <c r="BF275"/>
  <c r="T275"/>
  <c r="R275"/>
  <c r="P275"/>
  <c r="BI272"/>
  <c r="BH272"/>
  <c r="BG272"/>
  <c r="BF272"/>
  <c r="T272"/>
  <c r="R272"/>
  <c r="P272"/>
  <c r="BI270"/>
  <c r="BH270"/>
  <c r="BG270"/>
  <c r="BF270"/>
  <c r="T270"/>
  <c r="R270"/>
  <c r="P270"/>
  <c r="BI267"/>
  <c r="BH267"/>
  <c r="BG267"/>
  <c r="BF267"/>
  <c r="T267"/>
  <c r="R267"/>
  <c r="P267"/>
  <c r="BI263"/>
  <c r="BH263"/>
  <c r="BG263"/>
  <c r="BF263"/>
  <c r="T263"/>
  <c r="R263"/>
  <c r="P263"/>
  <c r="BI257"/>
  <c r="BH257"/>
  <c r="BG257"/>
  <c r="BF257"/>
  <c r="T257"/>
  <c r="R257"/>
  <c r="P257"/>
  <c r="BI253"/>
  <c r="BH253"/>
  <c r="BG253"/>
  <c r="BF253"/>
  <c r="T253"/>
  <c r="R253"/>
  <c r="P253"/>
  <c r="BI246"/>
  <c r="BH246"/>
  <c r="BG246"/>
  <c r="BF246"/>
  <c r="T246"/>
  <c r="R246"/>
  <c r="P246"/>
  <c r="BI244"/>
  <c r="BH244"/>
  <c r="BG244"/>
  <c r="BF244"/>
  <c r="T244"/>
  <c r="R244"/>
  <c r="P244"/>
  <c r="BI241"/>
  <c r="BH241"/>
  <c r="BG241"/>
  <c r="BF241"/>
  <c r="T241"/>
  <c r="R241"/>
  <c r="P241"/>
  <c r="BI239"/>
  <c r="BH239"/>
  <c r="BG239"/>
  <c r="BF239"/>
  <c r="T239"/>
  <c r="R239"/>
  <c r="P239"/>
  <c r="BI236"/>
  <c r="BH236"/>
  <c r="BG236"/>
  <c r="BF236"/>
  <c r="T236"/>
  <c r="R236"/>
  <c r="P236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1"/>
  <c r="BH221"/>
  <c r="BG221"/>
  <c r="BF221"/>
  <c r="T221"/>
  <c r="R221"/>
  <c r="P221"/>
  <c r="BI212"/>
  <c r="BH212"/>
  <c r="BG212"/>
  <c r="BF212"/>
  <c r="T212"/>
  <c r="T211"/>
  <c r="R212"/>
  <c r="R211"/>
  <c r="P212"/>
  <c r="P211"/>
  <c r="BI209"/>
  <c r="BH209"/>
  <c r="BG209"/>
  <c r="BF209"/>
  <c r="T209"/>
  <c r="R209"/>
  <c r="P209"/>
  <c r="BI206"/>
  <c r="BH206"/>
  <c r="BG206"/>
  <c r="BF206"/>
  <c r="T206"/>
  <c r="R206"/>
  <c r="P206"/>
  <c r="BI201"/>
  <c r="BH201"/>
  <c r="BG201"/>
  <c r="BF201"/>
  <c r="T201"/>
  <c r="R201"/>
  <c r="P201"/>
  <c r="BI196"/>
  <c r="BH196"/>
  <c r="BG196"/>
  <c r="BF196"/>
  <c r="T196"/>
  <c r="R196"/>
  <c r="P196"/>
  <c r="BI188"/>
  <c r="BH188"/>
  <c r="BG188"/>
  <c r="BF188"/>
  <c r="T188"/>
  <c r="R188"/>
  <c r="P188"/>
  <c r="BI181"/>
  <c r="BH181"/>
  <c r="BG181"/>
  <c r="BF181"/>
  <c r="T181"/>
  <c r="R181"/>
  <c r="P181"/>
  <c r="BI178"/>
  <c r="BH178"/>
  <c r="BG178"/>
  <c r="BF178"/>
  <c r="T178"/>
  <c r="R178"/>
  <c r="P178"/>
  <c r="BI173"/>
  <c r="BH173"/>
  <c r="BG173"/>
  <c r="BF173"/>
  <c r="T173"/>
  <c r="R173"/>
  <c r="P173"/>
  <c r="BI168"/>
  <c r="BH168"/>
  <c r="BG168"/>
  <c r="BF168"/>
  <c r="T168"/>
  <c r="R168"/>
  <c r="P168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48"/>
  <c r="BH148"/>
  <c r="BG148"/>
  <c r="BF148"/>
  <c r="T148"/>
  <c r="R148"/>
  <c r="P148"/>
  <c r="BI140"/>
  <c r="BH140"/>
  <c r="BG140"/>
  <c r="BF140"/>
  <c r="T140"/>
  <c r="R140"/>
  <c r="P140"/>
  <c r="BI131"/>
  <c r="BH131"/>
  <c r="BG131"/>
  <c r="BF131"/>
  <c r="T131"/>
  <c r="R131"/>
  <c r="P131"/>
  <c r="BI126"/>
  <c r="BH126"/>
  <c r="BG126"/>
  <c r="BF126"/>
  <c r="T126"/>
  <c r="R126"/>
  <c r="P126"/>
  <c r="BI121"/>
  <c r="BH121"/>
  <c r="BG121"/>
  <c r="BF121"/>
  <c r="T121"/>
  <c r="R121"/>
  <c r="P121"/>
  <c r="BI116"/>
  <c r="BH116"/>
  <c r="BG116"/>
  <c r="BF116"/>
  <c r="T116"/>
  <c r="R116"/>
  <c r="P116"/>
  <c r="BI111"/>
  <c r="BH111"/>
  <c r="BG111"/>
  <c r="BF111"/>
  <c r="T111"/>
  <c r="R111"/>
  <c r="P111"/>
  <c r="BI102"/>
  <c r="BH102"/>
  <c r="BG102"/>
  <c r="BF102"/>
  <c r="T102"/>
  <c r="R102"/>
  <c r="P102"/>
  <c r="F93"/>
  <c r="E91"/>
  <c r="F56"/>
  <c r="E54"/>
  <c r="J26"/>
  <c r="E26"/>
  <c r="J96"/>
  <c r="J25"/>
  <c r="J23"/>
  <c r="E23"/>
  <c r="J95"/>
  <c r="J22"/>
  <c r="J20"/>
  <c r="E20"/>
  <c r="F96"/>
  <c r="J19"/>
  <c r="J17"/>
  <c r="E17"/>
  <c r="F95"/>
  <c r="J16"/>
  <c r="J14"/>
  <c r="J93"/>
  <c r="E7"/>
  <c r="E50"/>
  <c i="1" r="L50"/>
  <c r="AM50"/>
  <c r="AM49"/>
  <c r="L49"/>
  <c r="AM47"/>
  <c r="L47"/>
  <c r="L45"/>
  <c r="L44"/>
  <c i="2" r="J159"/>
  <c r="J284"/>
  <c r="J330"/>
  <c i="3" r="BK220"/>
  <c r="J446"/>
  <c r="BK289"/>
  <c i="4" r="J231"/>
  <c i="5" r="J375"/>
  <c i="2" r="J236"/>
  <c i="3" r="BK415"/>
  <c r="J188"/>
  <c i="4" r="BK224"/>
  <c i="5" r="J419"/>
  <c r="J423"/>
  <c r="J94"/>
  <c i="6" r="BK170"/>
  <c r="BK111"/>
  <c i="2" r="J241"/>
  <c r="J131"/>
  <c r="BK328"/>
  <c i="3" r="BK272"/>
  <c r="BK449"/>
  <c r="J289"/>
  <c r="BK269"/>
  <c i="4" r="J147"/>
  <c i="5" r="J416"/>
  <c r="J169"/>
  <c r="J152"/>
  <c i="6" r="BK101"/>
  <c i="2" r="BK201"/>
  <c r="J201"/>
  <c r="BK330"/>
  <c r="BK206"/>
  <c i="3" r="BK411"/>
  <c r="BK396"/>
  <c r="J384"/>
  <c r="J135"/>
  <c i="4" r="J122"/>
  <c i="5" r="BK288"/>
  <c r="J269"/>
  <c i="2" r="J319"/>
  <c r="BK168"/>
  <c i="3" r="J263"/>
  <c r="BK317"/>
  <c r="BK401"/>
  <c r="J343"/>
  <c i="5" r="BK333"/>
  <c r="BK312"/>
  <c r="J186"/>
  <c i="6" r="BK133"/>
  <c i="2" r="BK181"/>
  <c i="3" r="BK384"/>
  <c r="J197"/>
  <c r="J299"/>
  <c r="BK299"/>
  <c i="4" r="J119"/>
  <c r="J157"/>
  <c i="5" r="J411"/>
  <c r="J385"/>
  <c r="BK325"/>
  <c r="BK113"/>
  <c i="6" r="BK123"/>
  <c i="2" r="J280"/>
  <c i="3" r="J228"/>
  <c r="J302"/>
  <c r="BK311"/>
  <c i="4" r="BK201"/>
  <c i="5" r="J408"/>
  <c i="6" r="J143"/>
  <c i="3" r="BK228"/>
  <c i="2" r="BK277"/>
  <c r="BK294"/>
  <c r="F39"/>
  <c i="3" r="J185"/>
  <c i="2" r="BK275"/>
  <c r="BK221"/>
  <c r="BK381"/>
  <c r="BK319"/>
  <c r="BK159"/>
  <c i="3" r="J426"/>
  <c r="BK371"/>
  <c r="BK207"/>
  <c i="4" r="J125"/>
  <c i="2" r="J335"/>
  <c i="3" r="BK457"/>
  <c r="BK210"/>
  <c r="J353"/>
  <c r="J147"/>
  <c i="5" r="BK416"/>
  <c r="J213"/>
  <c r="BK101"/>
  <c i="2" r="BK388"/>
  <c r="BK156"/>
  <c r="BK282"/>
  <c r="BK358"/>
  <c r="BK309"/>
  <c i="3" r="J123"/>
  <c r="J341"/>
  <c r="J287"/>
  <c r="BK314"/>
  <c i="4" r="J139"/>
  <c i="5" r="J330"/>
  <c i="2" r="J297"/>
  <c r="J362"/>
  <c i="3" r="J464"/>
  <c r="BK381"/>
  <c r="BK135"/>
  <c i="5" r="BK419"/>
  <c r="J210"/>
  <c i="6" r="BK138"/>
  <c r="BK96"/>
  <c i="3" r="BK343"/>
  <c r="J182"/>
  <c r="BK302"/>
  <c r="BK185"/>
  <c r="BK113"/>
  <c i="4" r="J221"/>
  <c r="J104"/>
  <c i="5" r="BK352"/>
  <c r="J352"/>
  <c r="J225"/>
  <c r="J230"/>
  <c i="6" r="BK149"/>
  <c i="2" r="BK270"/>
  <c r="BK311"/>
  <c i="3" r="J371"/>
  <c r="J389"/>
  <c r="BK188"/>
  <c r="BK253"/>
  <c i="4" r="BK238"/>
  <c r="J144"/>
  <c i="5" r="BK380"/>
  <c i="2" r="J267"/>
  <c r="BK239"/>
  <c r="J377"/>
  <c r="BK326"/>
  <c i="3" r="J379"/>
  <c r="J269"/>
  <c i="4" r="BK242"/>
  <c i="2" r="J263"/>
  <c r="J232"/>
  <c r="J196"/>
  <c i="3" r="J272"/>
  <c r="BK263"/>
  <c i="4" r="J96"/>
  <c r="BK180"/>
  <c i="5" r="BK322"/>
  <c r="BK238"/>
  <c i="6" r="J165"/>
  <c i="2" r="J221"/>
  <c r="J294"/>
  <c r="J370"/>
  <c r="J126"/>
  <c i="3" r="J171"/>
  <c r="J331"/>
  <c i="4" r="J224"/>
  <c r="BK122"/>
  <c i="5" r="BK411"/>
  <c r="J135"/>
  <c i="6" r="BK143"/>
  <c i="2" r="BK301"/>
  <c r="J289"/>
  <c r="BK367"/>
  <c r="BK121"/>
  <c i="3" r="BK365"/>
  <c r="BK331"/>
  <c r="J339"/>
  <c i="4" r="J183"/>
  <c i="5" r="BK317"/>
  <c i="6" r="J101"/>
  <c i="2" r="BK267"/>
  <c r="BK196"/>
  <c r="J212"/>
  <c i="3" r="J401"/>
  <c r="BK191"/>
  <c r="BK279"/>
  <c r="BK292"/>
  <c i="5" r="J194"/>
  <c r="J260"/>
  <c i="6" r="J133"/>
  <c i="3" r="J191"/>
  <c r="J415"/>
  <c r="J240"/>
  <c r="BK259"/>
  <c i="4" r="J216"/>
  <c r="BK119"/>
  <c i="5" r="BK314"/>
  <c r="BK377"/>
  <c r="J298"/>
  <c r="BK273"/>
  <c i="6" r="J106"/>
  <c i="2" r="J162"/>
  <c r="J299"/>
  <c i="3" r="BK337"/>
  <c r="BK379"/>
  <c r="J337"/>
  <c r="BK123"/>
  <c i="4" r="BK125"/>
  <c i="5" r="J396"/>
  <c i="2" r="J121"/>
  <c r="J226"/>
  <c r="BK384"/>
  <c r="J367"/>
  <c r="J388"/>
  <c i="3" r="BK464"/>
  <c r="J438"/>
  <c r="BK368"/>
  <c r="BK182"/>
  <c i="4" r="BK195"/>
  <c i="2" r="J270"/>
  <c r="J323"/>
  <c r="J168"/>
  <c r="J188"/>
  <c i="3" r="J202"/>
  <c r="BK147"/>
  <c i="4" r="J238"/>
  <c r="J174"/>
  <c r="BK128"/>
  <c i="5" r="BK298"/>
  <c r="BK382"/>
  <c r="J333"/>
  <c r="BK135"/>
  <c r="BK186"/>
  <c i="6" r="J128"/>
  <c i="2" r="BK257"/>
  <c r="J272"/>
  <c r="BK373"/>
  <c r="J321"/>
  <c i="1" r="AS59"/>
  <c i="3" r="J314"/>
  <c r="BK197"/>
  <c i="4" r="J227"/>
  <c r="BK212"/>
  <c r="J195"/>
  <c i="5" r="BK269"/>
  <c r="BK210"/>
  <c r="J219"/>
  <c i="6" r="J96"/>
  <c i="2" r="BK236"/>
  <c r="BK226"/>
  <c r="BK241"/>
  <c r="J102"/>
  <c i="3" r="BK446"/>
  <c r="J443"/>
  <c r="BK362"/>
  <c r="J376"/>
  <c r="BK240"/>
  <c i="5" r="BK260"/>
  <c r="BK336"/>
  <c r="J312"/>
  <c i="6" r="BK155"/>
  <c r="J188"/>
  <c i="2" r="J287"/>
  <c i="3" r="BK277"/>
  <c r="BK431"/>
  <c r="J159"/>
  <c r="BK341"/>
  <c r="BK99"/>
  <c r="BK246"/>
  <c i="4" r="BK186"/>
  <c r="J180"/>
  <c r="BK174"/>
  <c i="5" r="J382"/>
  <c r="J317"/>
  <c r="BK216"/>
  <c r="BK169"/>
  <c i="6" r="J149"/>
  <c i="2" r="J246"/>
  <c r="BK246"/>
  <c r="J140"/>
  <c i="3" r="J362"/>
  <c r="BK308"/>
  <c r="J328"/>
  <c r="J279"/>
  <c r="BK287"/>
  <c i="4" r="J134"/>
  <c r="J198"/>
  <c i="5" r="J325"/>
  <c i="6" r="BK181"/>
  <c i="2" r="J239"/>
  <c r="J148"/>
  <c r="J156"/>
  <c r="J350"/>
  <c r="BK341"/>
  <c i="3" r="BK423"/>
  <c r="BK282"/>
  <c i="2" r="BK335"/>
  <c i="3" r="J434"/>
  <c r="BK389"/>
  <c r="J317"/>
  <c i="4" r="J189"/>
  <c i="5" r="BK423"/>
  <c i="2" r="BK148"/>
  <c r="BK188"/>
  <c i="3" r="BK460"/>
  <c r="BK376"/>
  <c r="BK118"/>
  <c i="4" r="J128"/>
  <c r="BK216"/>
  <c i="5" r="BK396"/>
  <c r="BK118"/>
  <c r="BK375"/>
  <c r="BK213"/>
  <c r="J273"/>
  <c i="6" r="BK165"/>
  <c i="2" r="BK126"/>
  <c r="J209"/>
  <c r="J384"/>
  <c r="BK362"/>
  <c r="BK316"/>
  <c i="3" r="J431"/>
  <c r="BK391"/>
  <c r="J113"/>
  <c r="J292"/>
  <c i="4" r="BK189"/>
  <c r="BK163"/>
  <c i="5" r="J282"/>
  <c r="J320"/>
  <c r="BK219"/>
  <c i="6" r="J175"/>
  <c i="2" r="BK263"/>
  <c r="BK321"/>
  <c r="BK173"/>
  <c r="BK350"/>
  <c r="BK323"/>
  <c r="J358"/>
  <c i="3" r="BK453"/>
  <c r="BK394"/>
  <c r="BK323"/>
  <c r="J391"/>
  <c r="J356"/>
  <c r="J246"/>
  <c r="J106"/>
  <c i="5" r="BK400"/>
  <c r="BK94"/>
  <c r="BK320"/>
  <c r="J113"/>
  <c i="6" r="J155"/>
  <c i="2" r="J257"/>
  <c r="BK306"/>
  <c r="J116"/>
  <c i="3" r="J449"/>
  <c r="BK356"/>
  <c r="BK171"/>
  <c r="BK443"/>
  <c r="J351"/>
  <c r="J348"/>
  <c i="5" r="J327"/>
  <c r="J322"/>
  <c r="J301"/>
  <c r="J295"/>
  <c i="6" r="J91"/>
  <c i="4" r="BK134"/>
  <c i="2" r="J309"/>
  <c r="J111"/>
  <c i="3" r="BK434"/>
  <c r="J297"/>
  <c i="4" r="BK221"/>
  <c r="BK198"/>
  <c r="BK139"/>
  <c i="5" r="J336"/>
  <c r="J108"/>
  <c r="J101"/>
  <c i="6" r="BK160"/>
  <c i="2" r="J316"/>
  <c r="BK284"/>
  <c r="J347"/>
  <c i="3" r="J460"/>
  <c r="J210"/>
  <c r="BK256"/>
  <c i="4" r="J242"/>
  <c r="J212"/>
  <c i="5" r="BK372"/>
  <c r="J305"/>
  <c i="6" r="J117"/>
  <c i="2" r="J253"/>
  <c r="BK289"/>
  <c i="1" r="AS55"/>
  <c i="2" r="BK314"/>
  <c i="3" r="BK399"/>
  <c r="BK348"/>
  <c r="J411"/>
  <c r="J308"/>
  <c i="4" r="BK231"/>
  <c i="5" r="BK367"/>
  <c r="BK230"/>
  <c r="BK152"/>
  <c i="6" r="J160"/>
  <c i="2" r="BK178"/>
  <c r="BK229"/>
  <c i="3" r="J403"/>
  <c r="J207"/>
  <c r="BK386"/>
  <c r="BK297"/>
  <c i="5" r="BK387"/>
  <c r="BK194"/>
  <c r="J216"/>
  <c i="6" r="BK117"/>
  <c i="2" r="J282"/>
  <c i="3" r="BK359"/>
  <c r="BK438"/>
  <c r="BK339"/>
  <c r="J256"/>
  <c i="4" r="J235"/>
  <c r="BK235"/>
  <c r="BK96"/>
  <c i="5" r="BK108"/>
  <c r="BK285"/>
  <c r="J235"/>
  <c r="BK305"/>
  <c i="6" r="J181"/>
  <c r="BK106"/>
  <c i="2" r="J244"/>
  <c i="3" r="BK426"/>
  <c r="J99"/>
  <c r="BK106"/>
  <c i="4" r="BK227"/>
  <c r="J167"/>
  <c i="5" r="J238"/>
  <c i="2" r="J36"/>
  <c r="BK297"/>
  <c r="BK111"/>
  <c r="BK370"/>
  <c r="J311"/>
  <c i="3" r="J386"/>
  <c r="BK232"/>
  <c r="J277"/>
  <c i="4" r="J186"/>
  <c i="2" r="BK212"/>
  <c r="BK116"/>
  <c i="3" r="J394"/>
  <c r="J259"/>
  <c i="4" r="J163"/>
  <c i="5" r="J372"/>
  <c r="J400"/>
  <c r="BK282"/>
  <c r="BK301"/>
  <c i="6" r="BK175"/>
  <c i="2" r="BK272"/>
  <c r="BK162"/>
  <c r="J381"/>
  <c r="J326"/>
  <c i="3" r="J396"/>
  <c r="J359"/>
  <c r="J311"/>
  <c i="4" r="J112"/>
  <c i="5" r="J387"/>
  <c r="BK330"/>
  <c i="6" r="J138"/>
  <c i="2" r="BK131"/>
  <c r="J275"/>
  <c r="BK377"/>
  <c r="J341"/>
  <c r="BK347"/>
  <c i="3" r="J457"/>
  <c r="J374"/>
  <c r="J220"/>
  <c r="J118"/>
  <c r="BK202"/>
  <c i="4" r="BK144"/>
  <c i="5" r="BK408"/>
  <c i="6" r="BK91"/>
  <c i="2" r="BK140"/>
  <c r="J314"/>
  <c r="BK280"/>
  <c r="BK355"/>
  <c r="BK253"/>
  <c i="3" r="J334"/>
  <c r="BK243"/>
  <c i="4" r="BK104"/>
  <c i="2" r="BK244"/>
  <c r="BK299"/>
  <c r="J229"/>
  <c i="3" r="J453"/>
  <c r="J323"/>
  <c i="4" r="BK192"/>
  <c r="BK147"/>
  <c i="5" r="J288"/>
  <c r="BK225"/>
  <c i="6" r="J111"/>
  <c i="2" r="J301"/>
  <c r="BK209"/>
  <c r="J355"/>
  <c r="J306"/>
  <c i="3" r="BK374"/>
  <c r="J399"/>
  <c r="BK159"/>
  <c i="4" r="BK183"/>
  <c i="5" r="J359"/>
  <c r="J367"/>
  <c r="J314"/>
  <c i="2" r="J206"/>
  <c r="BK232"/>
  <c r="J373"/>
  <c r="J328"/>
  <c i="3" r="J365"/>
  <c r="BK353"/>
  <c i="4" r="BK167"/>
  <c r="BK112"/>
  <c i="5" r="BK359"/>
  <c r="J118"/>
  <c i="2" r="J277"/>
  <c r="J173"/>
  <c r="J178"/>
  <c i="3" r="J381"/>
  <c r="BK403"/>
  <c r="J368"/>
  <c r="J243"/>
  <c r="J232"/>
  <c i="5" r="J380"/>
  <c r="BK295"/>
  <c i="6" r="BK188"/>
  <c i="2" r="BK287"/>
  <c i="3" r="J423"/>
  <c r="BK346"/>
  <c r="BK351"/>
  <c r="J282"/>
  <c r="BK334"/>
  <c i="4" r="BK157"/>
  <c r="J192"/>
  <c i="5" r="J377"/>
  <c r="BK327"/>
  <c r="BK235"/>
  <c r="J285"/>
  <c i="6" r="J123"/>
  <c r="J170"/>
  <c i="2" r="BK102"/>
  <c r="J181"/>
  <c i="3" r="J346"/>
  <c r="J253"/>
  <c r="BK328"/>
  <c i="4" r="J201"/>
  <c i="5" r="BK385"/>
  <c i="6" r="BK128"/>
  <c i="2" r="F37"/>
  <c r="F38"/>
  <c i="3" l="1" r="BK98"/>
  <c r="J98"/>
  <c r="J64"/>
  <c r="T245"/>
  <c r="P422"/>
  <c r="P442"/>
  <c r="P456"/>
  <c i="4" r="BK220"/>
  <c r="J220"/>
  <c r="J69"/>
  <c i="2" r="P200"/>
  <c r="T346"/>
  <c r="T380"/>
  <c i="4" r="P173"/>
  <c i="3" r="T98"/>
  <c r="R98"/>
  <c i="4" r="BK173"/>
  <c r="J173"/>
  <c r="J66"/>
  <c i="5" r="P93"/>
  <c r="BK272"/>
  <c r="J272"/>
  <c r="J65"/>
  <c r="R287"/>
  <c i="3" r="T262"/>
  <c i="4" r="T95"/>
  <c i="5" r="P287"/>
  <c i="2" r="R101"/>
  <c i="3" r="P98"/>
  <c i="5" r="P304"/>
  <c i="2" r="T101"/>
  <c r="R220"/>
  <c i="3" r="R231"/>
  <c r="T422"/>
  <c r="BK456"/>
  <c r="J456"/>
  <c r="J74"/>
  <c i="4" r="BK95"/>
  <c r="J95"/>
  <c r="J64"/>
  <c r="R220"/>
  <c i="5" r="BK93"/>
  <c r="J93"/>
  <c r="J64"/>
  <c r="BK287"/>
  <c r="J287"/>
  <c r="J66"/>
  <c r="T407"/>
  <c i="2" r="BK235"/>
  <c r="J235"/>
  <c r="J69"/>
  <c r="R366"/>
  <c r="P380"/>
  <c i="3" r="P262"/>
  <c r="T442"/>
  <c r="T441"/>
  <c r="T456"/>
  <c i="4" r="T234"/>
  <c i="5" r="T272"/>
  <c r="R407"/>
  <c i="2" r="BK200"/>
  <c r="J200"/>
  <c r="J66"/>
  <c r="P220"/>
  <c r="P346"/>
  <c r="P366"/>
  <c r="P365"/>
  <c i="3" r="BK262"/>
  <c r="J262"/>
  <c r="J67"/>
  <c r="R442"/>
  <c r="R441"/>
  <c r="R456"/>
  <c i="4" r="P220"/>
  <c r="P234"/>
  <c i="5" r="T93"/>
  <c i="3" r="T231"/>
  <c i="5" r="R272"/>
  <c i="2" r="P235"/>
  <c r="BK380"/>
  <c r="J380"/>
  <c r="J76"/>
  <c i="3" r="BK245"/>
  <c r="J245"/>
  <c r="J66"/>
  <c r="BK422"/>
  <c r="J422"/>
  <c r="J69"/>
  <c i="4" r="T173"/>
  <c r="R234"/>
  <c i="2" r="T235"/>
  <c i="3" r="R245"/>
  <c r="BK442"/>
  <c r="J442"/>
  <c r="J72"/>
  <c i="2" r="P101"/>
  <c i="3" r="P231"/>
  <c r="R422"/>
  <c i="4" r="R95"/>
  <c r="T220"/>
  <c r="T219"/>
  <c i="5" r="T304"/>
  <c i="2" r="R235"/>
  <c r="T366"/>
  <c r="T365"/>
  <c i="3" r="P245"/>
  <c i="5" r="R304"/>
  <c i="6" r="BK90"/>
  <c r="J90"/>
  <c r="J65"/>
  <c i="2" r="BK101"/>
  <c r="T200"/>
  <c r="BK220"/>
  <c r="J220"/>
  <c r="J68"/>
  <c r="BK346"/>
  <c r="J346"/>
  <c r="J71"/>
  <c r="R380"/>
  <c i="3" r="BK231"/>
  <c r="J231"/>
  <c r="J65"/>
  <c i="4" r="P95"/>
  <c r="BK234"/>
  <c r="J234"/>
  <c r="J71"/>
  <c i="5" r="R93"/>
  <c r="P272"/>
  <c r="T287"/>
  <c r="BK407"/>
  <c r="J407"/>
  <c r="J69"/>
  <c i="6" r="P90"/>
  <c r="P89"/>
  <c r="P88"/>
  <c i="1" r="AU61"/>
  <c i="2" r="R200"/>
  <c r="T220"/>
  <c r="R346"/>
  <c r="BK366"/>
  <c r="J366"/>
  <c r="J74"/>
  <c i="3" r="R262"/>
  <c i="4" r="R173"/>
  <c i="5" r="BK304"/>
  <c r="J304"/>
  <c r="J67"/>
  <c r="P407"/>
  <c i="6" r="R90"/>
  <c r="R89"/>
  <c r="R88"/>
  <c r="T90"/>
  <c r="T89"/>
  <c r="T88"/>
  <c i="2" r="BK211"/>
  <c r="J211"/>
  <c r="J67"/>
  <c i="3" r="BK452"/>
  <c r="J452"/>
  <c r="J73"/>
  <c r="BK414"/>
  <c r="J414"/>
  <c r="J68"/>
  <c r="BK437"/>
  <c r="J437"/>
  <c r="J70"/>
  <c r="BK463"/>
  <c r="J463"/>
  <c r="J75"/>
  <c i="2" r="BK340"/>
  <c r="J340"/>
  <c r="J70"/>
  <c r="BK361"/>
  <c r="J361"/>
  <c r="J72"/>
  <c i="4" r="BK166"/>
  <c r="J166"/>
  <c r="J65"/>
  <c r="BK241"/>
  <c r="J241"/>
  <c r="J72"/>
  <c i="2" r="BK387"/>
  <c r="J387"/>
  <c r="J77"/>
  <c i="5" r="BK399"/>
  <c r="J399"/>
  <c r="J68"/>
  <c r="BK422"/>
  <c r="J422"/>
  <c r="J70"/>
  <c i="2" r="BK376"/>
  <c r="J376"/>
  <c r="J75"/>
  <c i="4" r="BK215"/>
  <c r="J215"/>
  <c r="J67"/>
  <c r="BK230"/>
  <c r="J230"/>
  <c r="J70"/>
  <c i="6" r="BK187"/>
  <c r="J187"/>
  <c r="J66"/>
  <c r="J58"/>
  <c r="E76"/>
  <c r="J56"/>
  <c r="BE101"/>
  <c r="BE143"/>
  <c r="BE165"/>
  <c r="F59"/>
  <c r="BE106"/>
  <c r="BE128"/>
  <c r="BE181"/>
  <c r="F58"/>
  <c r="J85"/>
  <c r="BE91"/>
  <c r="BE96"/>
  <c i="5" r="BK92"/>
  <c r="J92"/>
  <c r="J63"/>
  <c i="6" r="BE123"/>
  <c r="BE138"/>
  <c r="BE155"/>
  <c r="BE175"/>
  <c r="BE117"/>
  <c r="BE170"/>
  <c r="BE111"/>
  <c r="BE133"/>
  <c r="BE149"/>
  <c r="BE160"/>
  <c r="BE188"/>
  <c i="4" r="BK219"/>
  <c r="J219"/>
  <c r="J68"/>
  <c i="5" r="J58"/>
  <c r="F89"/>
  <c r="BE108"/>
  <c r="J89"/>
  <c r="BE113"/>
  <c r="F88"/>
  <c r="BE213"/>
  <c r="BE219"/>
  <c r="BE152"/>
  <c r="BE194"/>
  <c r="J56"/>
  <c r="E80"/>
  <c r="BE118"/>
  <c r="BE230"/>
  <c r="BE186"/>
  <c r="BE225"/>
  <c r="BE238"/>
  <c r="BE298"/>
  <c r="BE94"/>
  <c r="BE235"/>
  <c r="BE269"/>
  <c r="BE282"/>
  <c r="BE301"/>
  <c r="BE135"/>
  <c r="BE216"/>
  <c r="BE169"/>
  <c r="BE260"/>
  <c r="BE273"/>
  <c r="BE288"/>
  <c r="BE305"/>
  <c r="BE314"/>
  <c r="BE320"/>
  <c r="BE322"/>
  <c r="BE333"/>
  <c r="BE352"/>
  <c r="BE359"/>
  <c r="BE375"/>
  <c r="BE408"/>
  <c r="BE411"/>
  <c r="BE416"/>
  <c r="BE419"/>
  <c r="BE295"/>
  <c r="BE312"/>
  <c r="BE325"/>
  <c r="BE330"/>
  <c r="BE336"/>
  <c r="BE367"/>
  <c r="BE380"/>
  <c r="BE382"/>
  <c r="BE385"/>
  <c r="BE396"/>
  <c r="BE101"/>
  <c r="BE210"/>
  <c r="BE285"/>
  <c r="BE317"/>
  <c r="BE327"/>
  <c r="BE372"/>
  <c r="BE377"/>
  <c r="BE387"/>
  <c r="BE400"/>
  <c r="BE423"/>
  <c i="4" r="F58"/>
  <c r="F91"/>
  <c r="BE125"/>
  <c r="J56"/>
  <c r="J90"/>
  <c r="BE96"/>
  <c r="BE104"/>
  <c r="BE119"/>
  <c r="BE122"/>
  <c r="BE134"/>
  <c r="BE144"/>
  <c r="BE157"/>
  <c r="BE167"/>
  <c r="BE174"/>
  <c r="BE183"/>
  <c r="BE192"/>
  <c r="BE195"/>
  <c r="E50"/>
  <c r="J59"/>
  <c r="BE112"/>
  <c r="BE139"/>
  <c r="BE180"/>
  <c r="BE186"/>
  <c r="BE221"/>
  <c r="BE224"/>
  <c r="BE227"/>
  <c r="BE231"/>
  <c r="BE235"/>
  <c r="BE238"/>
  <c r="BE242"/>
  <c r="BE128"/>
  <c r="BE147"/>
  <c r="BE163"/>
  <c r="BE189"/>
  <c r="BE198"/>
  <c r="BE201"/>
  <c r="BE212"/>
  <c r="BE216"/>
  <c i="3" r="F58"/>
  <c r="J59"/>
  <c r="J91"/>
  <c r="J93"/>
  <c r="BE99"/>
  <c r="BE113"/>
  <c r="BE188"/>
  <c r="BE297"/>
  <c r="BE135"/>
  <c r="BE240"/>
  <c r="BE259"/>
  <c r="BE317"/>
  <c r="BE207"/>
  <c r="BE243"/>
  <c r="BE277"/>
  <c i="2" r="J101"/>
  <c r="J65"/>
  <c i="3" r="BE253"/>
  <c r="BE272"/>
  <c r="BE279"/>
  <c r="BE331"/>
  <c r="E50"/>
  <c r="BE185"/>
  <c r="BE256"/>
  <c r="BE292"/>
  <c r="BE302"/>
  <c r="BE343"/>
  <c r="BE171"/>
  <c r="BE228"/>
  <c r="BE308"/>
  <c r="BE314"/>
  <c r="BE323"/>
  <c r="BE353"/>
  <c r="BE359"/>
  <c r="BE365"/>
  <c r="BE123"/>
  <c r="BE159"/>
  <c r="BE202"/>
  <c r="BE220"/>
  <c r="BE341"/>
  <c r="F59"/>
  <c r="BE106"/>
  <c r="BE182"/>
  <c r="BE246"/>
  <c r="BE269"/>
  <c r="BE311"/>
  <c r="BE337"/>
  <c r="BE346"/>
  <c r="BE362"/>
  <c r="BE374"/>
  <c r="BE263"/>
  <c r="BE381"/>
  <c r="BE210"/>
  <c r="BE287"/>
  <c r="BE299"/>
  <c r="BE348"/>
  <c r="BE389"/>
  <c r="BE394"/>
  <c r="BE434"/>
  <c r="BE197"/>
  <c r="BE356"/>
  <c r="BE376"/>
  <c r="BE401"/>
  <c r="BE411"/>
  <c r="BE423"/>
  <c r="BE443"/>
  <c r="BE147"/>
  <c r="BE339"/>
  <c r="BE368"/>
  <c r="BE371"/>
  <c r="BE384"/>
  <c r="BE386"/>
  <c r="BE396"/>
  <c r="BE403"/>
  <c r="BE431"/>
  <c r="BE328"/>
  <c r="BE334"/>
  <c r="BE351"/>
  <c r="BE379"/>
  <c r="BE391"/>
  <c r="BE399"/>
  <c r="BE426"/>
  <c r="BE438"/>
  <c r="BE449"/>
  <c r="BE118"/>
  <c r="BE191"/>
  <c r="BE232"/>
  <c r="BE282"/>
  <c r="BE289"/>
  <c r="BE415"/>
  <c r="BE446"/>
  <c r="BE453"/>
  <c r="BE457"/>
  <c r="BE460"/>
  <c r="BE464"/>
  <c i="2" r="F58"/>
  <c r="E87"/>
  <c r="BE111"/>
  <c r="BE156"/>
  <c r="BE173"/>
  <c r="BE209"/>
  <c r="BE226"/>
  <c r="BE229"/>
  <c r="BE236"/>
  <c r="BE241"/>
  <c r="BE244"/>
  <c r="BE253"/>
  <c r="BE257"/>
  <c r="BE299"/>
  <c i="1" r="AW56"/>
  <c i="2" r="BE311"/>
  <c r="BE314"/>
  <c r="BE321"/>
  <c r="BE328"/>
  <c r="BE330"/>
  <c r="BE335"/>
  <c r="BE341"/>
  <c r="BE347"/>
  <c r="BE350"/>
  <c r="BE358"/>
  <c r="BE362"/>
  <c r="BE367"/>
  <c r="BE370"/>
  <c r="BE373"/>
  <c r="BE377"/>
  <c r="BE381"/>
  <c r="BE384"/>
  <c r="J56"/>
  <c r="BE355"/>
  <c i="1" r="BC56"/>
  <c i="2" r="J58"/>
  <c r="BE148"/>
  <c r="BE178"/>
  <c r="BE196"/>
  <c r="BE280"/>
  <c r="BE282"/>
  <c r="BE284"/>
  <c r="F59"/>
  <c r="BE102"/>
  <c r="BE121"/>
  <c r="BE159"/>
  <c r="BE162"/>
  <c r="BE181"/>
  <c r="BE206"/>
  <c r="BE212"/>
  <c r="BE221"/>
  <c r="BE270"/>
  <c r="J59"/>
  <c r="BE126"/>
  <c r="BE131"/>
  <c r="BE140"/>
  <c r="BE168"/>
  <c r="BE232"/>
  <c r="BE287"/>
  <c r="BE289"/>
  <c r="BE294"/>
  <c r="BE297"/>
  <c r="BE301"/>
  <c r="BE306"/>
  <c r="BE309"/>
  <c r="BE316"/>
  <c r="BE319"/>
  <c r="BE323"/>
  <c r="BE326"/>
  <c r="BE388"/>
  <c r="BE116"/>
  <c r="BE188"/>
  <c r="BE201"/>
  <c r="BE239"/>
  <c r="BE246"/>
  <c r="BE263"/>
  <c r="BE267"/>
  <c r="BE272"/>
  <c r="BE275"/>
  <c r="BE277"/>
  <c i="1" r="BB56"/>
  <c r="BD56"/>
  <c i="5" r="J36"/>
  <c i="1" r="AW60"/>
  <c r="AS54"/>
  <c i="6" r="F37"/>
  <c i="1" r="BB61"/>
  <c i="6" r="F39"/>
  <c i="1" r="BD61"/>
  <c i="3" r="F39"/>
  <c i="1" r="BD57"/>
  <c i="6" r="J36"/>
  <c i="1" r="AW61"/>
  <c i="4" r="F36"/>
  <c i="1" r="BA58"/>
  <c i="5" r="F36"/>
  <c i="1" r="BA60"/>
  <c i="6" r="F38"/>
  <c i="1" r="BC61"/>
  <c i="3" r="J36"/>
  <c i="1" r="AW57"/>
  <c i="6" r="F36"/>
  <c i="1" r="BA61"/>
  <c i="3" r="F38"/>
  <c i="1" r="BC57"/>
  <c i="5" r="F39"/>
  <c i="1" r="BD60"/>
  <c i="5" r="F38"/>
  <c i="1" r="BC60"/>
  <c i="4" r="F37"/>
  <c i="1" r="BB58"/>
  <c i="4" r="J36"/>
  <c i="1" r="AW58"/>
  <c i="2" r="F36"/>
  <c i="5" r="F37"/>
  <c i="1" r="BB60"/>
  <c i="4" r="F38"/>
  <c i="1" r="BC58"/>
  <c i="3" r="F36"/>
  <c i="1" r="BA57"/>
  <c i="4" r="F39"/>
  <c i="1" r="BD58"/>
  <c i="3" r="F37"/>
  <c i="1" r="BB57"/>
  <c i="5" l="1" r="R92"/>
  <c r="T92"/>
  <c i="2" r="R365"/>
  <c r="BK100"/>
  <c r="J100"/>
  <c r="J64"/>
  <c r="P100"/>
  <c r="P99"/>
  <c i="1" r="AU56"/>
  <c i="4" r="P219"/>
  <c r="P94"/>
  <c i="1" r="AU58"/>
  <c i="5" r="P92"/>
  <c i="1" r="AU60"/>
  <c i="2" r="R100"/>
  <c r="R99"/>
  <c i="4" r="R219"/>
  <c r="R94"/>
  <c i="3" r="R97"/>
  <c i="2" r="T100"/>
  <c r="T99"/>
  <c i="4" r="T94"/>
  <c i="3" r="T97"/>
  <c r="P441"/>
  <c r="P97"/>
  <c i="1" r="AU57"/>
  <c r="BA56"/>
  <c i="3" r="BK441"/>
  <c r="J441"/>
  <c r="J71"/>
  <c i="2" r="BK365"/>
  <c r="J365"/>
  <c r="J73"/>
  <c i="6" r="BK89"/>
  <c r="J89"/>
  <c r="J64"/>
  <c i="4" r="BK94"/>
  <c r="J94"/>
  <c i="2" r="F35"/>
  <c i="1" r="AZ56"/>
  <c i="3" r="J35"/>
  <c i="1" r="AV57"/>
  <c r="AT57"/>
  <c i="2" r="J35"/>
  <c i="1" r="AV56"/>
  <c r="AT56"/>
  <c i="3" r="F35"/>
  <c i="1" r="AZ57"/>
  <c r="AU59"/>
  <c r="BD55"/>
  <c r="BC59"/>
  <c r="AY59"/>
  <c i="5" r="J32"/>
  <c i="1" r="AG60"/>
  <c i="5" r="J35"/>
  <c i="1" r="AV60"/>
  <c r="AT60"/>
  <c r="BC55"/>
  <c r="AY55"/>
  <c i="4" r="J32"/>
  <c i="1" r="AG58"/>
  <c r="BA59"/>
  <c r="AW59"/>
  <c r="BA55"/>
  <c r="AW55"/>
  <c i="4" r="F35"/>
  <c i="1" r="AZ58"/>
  <c r="BD59"/>
  <c r="BB59"/>
  <c r="AX59"/>
  <c i="6" r="F35"/>
  <c i="1" r="AZ61"/>
  <c i="4" r="J35"/>
  <c i="1" r="AV58"/>
  <c r="AT58"/>
  <c r="BB55"/>
  <c r="AX55"/>
  <c i="6" r="J35"/>
  <c i="1" r="AV61"/>
  <c r="AT61"/>
  <c i="5" r="F35"/>
  <c i="1" r="AZ60"/>
  <c i="2" l="1" r="BK99"/>
  <c r="J99"/>
  <c i="6" r="BK88"/>
  <c r="J88"/>
  <c r="J63"/>
  <c i="3" r="BK97"/>
  <c r="J97"/>
  <c r="J63"/>
  <c i="1" r="AN60"/>
  <c r="AN58"/>
  <c i="4" r="J63"/>
  <c i="5" r="J41"/>
  <c i="4" r="J41"/>
  <c i="1" r="AU55"/>
  <c r="AU54"/>
  <c r="BD54"/>
  <c r="W33"/>
  <c r="BB54"/>
  <c r="W31"/>
  <c r="BA54"/>
  <c r="W30"/>
  <c r="BC54"/>
  <c r="W32"/>
  <c i="2" r="J32"/>
  <c i="1" r="AG56"/>
  <c r="AZ55"/>
  <c r="AV55"/>
  <c r="AT55"/>
  <c r="AZ59"/>
  <c r="AV59"/>
  <c r="AT59"/>
  <c i="2" l="1" r="J41"/>
  <c r="J63"/>
  <c i="1" r="AN56"/>
  <c i="3" r="J32"/>
  <c i="1" r="AG57"/>
  <c r="AN57"/>
  <c r="AY54"/>
  <c i="6" r="J32"/>
  <c i="1" r="AG61"/>
  <c r="AZ54"/>
  <c r="W29"/>
  <c r="AX54"/>
  <c r="AW54"/>
  <c r="AK30"/>
  <c i="3" l="1" r="J41"/>
  <c i="6" r="J41"/>
  <c i="1" r="AN61"/>
  <c r="AG59"/>
  <c r="AV54"/>
  <c r="AK29"/>
  <c r="AG55"/>
  <c r="AG54"/>
  <c r="AK26"/>
  <c l="1" r="AN59"/>
  <c r="AN55"/>
  <c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<sst xmlns="http://schemas.openxmlformats.org/spreadsheetml/2006/main">
  <si>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</si>
  <si>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</si>
  <si>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</si>
  <si>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</si>
  <si>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</si>
  <si>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{77fcf2a4-c95e-42b9-bf2d-6e5296b54599}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</si>
  <si>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</si>
  <si>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</si>
  <si>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</si>
  <si>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</si>
  <si>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</si>
  <si>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</si>
  <si>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</si>
  <si>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</si>
  <si>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1484/A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</si>
  <si>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</si>
  <si>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</si>
  <si>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Dešťová a splašková kanalizace v zastavěném území mistní části Pelhřimova - Skrýšov - 2.etapa</t>
  </si>
  <si>
    <t>KSO:</t>
  </si>
  <si>
    <t/>
  </si>
  <si>
    <t>CC-CZ:</t>
  </si>
  <si>
    <t>Místo:</t>
  </si>
  <si>
    <t>k.ú. Skrýšov u Pelhřimova</t>
  </si>
  <si>
    <t>Datum:</t>
  </si>
  <si>
    <t>1. 8. 2025</t>
  </si>
  <si>
    <t>Zadavatel:</t>
  </si>
  <si>
    <t>IČ:</t>
  </si>
  <si>
    <t>00248801</t>
  </si>
  <si>
    <t>Město Pelhřimov</t>
  </si>
  <si>
    <t>DIČ:</t>
  </si>
  <si>
    <t>CZ00248801</t>
  </si>
  <si>
    <t>Účastník:</t>
  </si>
  <si>
    <t>Vyplň údaj</t>
  </si>
  <si>
    <t>Projektant:</t>
  </si>
  <si>
    <t>06530591</t>
  </si>
  <si>
    <t>Studio A s.r.o.</t>
  </si>
  <si>
    <t>CZ06530591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</si>
  <si>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</si>
  <si>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</si>
  <si>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</si>
  <si>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</si>
  <si>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</si>
  <si>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</si>
  <si>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</si>
  <si>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</si>
  <si>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</si>
  <si>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</si>
  <si>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</si>
  <si>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</si>
  <si>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</si>
  <si>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</si>
  <si>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</si>
  <si>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</si>
  <si>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</si>
  <si>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</si>
  <si>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</si>
  <si>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</si>
  <si>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</si>
  <si>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</si>
  <si>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</si>
  <si>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</si>
  <si>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</si>
  <si>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</si>
  <si>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</si>
  <si>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</si>
  <si>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</si>
  <si>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</si>
  <si>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</si>
  <si>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</si>
  <si>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</si>
  <si>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</si>
  <si>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</si>
  <si>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</si>
  <si>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</si>
  <si>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</si>
  <si>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</si>
  <si>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</si>
  <si>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</si>
  <si>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</si>
  <si>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</si>
  <si>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N</t>
  </si>
  <si>
    <t>Neuznatelné náklady</t>
  </si>
  <si>
    <t>STA</t>
  </si>
  <si>
    <t>1</t>
  </si>
  <si>
    <t>{87371705-c4b7-4fe3-83de-d76f77b46a2d}</t>
  </si>
  <si>
    <t>2</t>
  </si>
  <si>
    <t>/</t>
  </si>
  <si>
    <t>IO 01</t>
  </si>
  <si>
    <t>Vodovod</t>
  </si>
  <si>
    <t>Soupis</t>
  </si>
  <si>
    <t>{1255791f-40b7-4d0e-9a60-6c01bb3da707}</t>
  </si>
  <si>
    <t>IO 02</t>
  </si>
  <si>
    <t>Dešťová kanalizace</t>
  </si>
  <si>
    <t>{7b09dcaa-dbbf-4365-abe1-4fcb1db97dd7}</t>
  </si>
  <si>
    <t>IO 03</t>
  </si>
  <si>
    <t>Splašková kanalizace</t>
  </si>
  <si>
    <t>{a4e5ad6b-1d78-4599-8bdd-73aa4411d6cb}</t>
  </si>
  <si>
    <t>U</t>
  </si>
  <si>
    <t>Uznatelené náklady</t>
  </si>
  <si>
    <t>{e57d60bc-3cc0-47b1-9841-96c97bb58bb0}</t>
  </si>
  <si>
    <t>{a87715d1-2edd-42a6-9de7-134aada6584c}</t>
  </si>
  <si>
    <t>IO 04</t>
  </si>
  <si>
    <t>Kácení stromů</t>
  </si>
  <si>
    <t>{018c5c2d-c2d9-429d-b1e5-ecd85096ec63}</t>
  </si>
  <si>
    <t>KRYCÍ LIST SOUPISU PRACÍ</t>
  </si>
  <si>
    <t>Objekt:</t>
  </si>
  <si>
    <t>N - Neuznatelné náklady</t>
  </si>
  <si>
    <t>Soupis:</t>
  </si>
  <si>
    <t>IO 01 - Vodovod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</si>
  <si>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</si>
  <si>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</si>
  <si>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</si>
  <si>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</si>
  <si>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</si>
  <si>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</si>
  <si>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</si>
  <si>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</si>
  <si>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</si>
  <si>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</si>
  <si>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</si>
  <si>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</si>
  <si>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</si>
  <si>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</si>
  <si>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</si>
  <si>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</si>
  <si>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</si>
  <si>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</si>
  <si>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</si>
  <si>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</si>
  <si>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</si>
  <si>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</si>
  <si>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</si>
  <si>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</si>
  <si>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</si>
  <si>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</si>
  <si>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</si>
  <si>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</si>
  <si>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</si>
  <si>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</si>
  <si>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</si>
  <si>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</si>
  <si>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</si>
  <si>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</si>
  <si>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</si>
  <si>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</si>
  <si>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132254204</t>
  </si>
  <si>
    <t>Hloubení zapažených rýh š do 2000 mm v hornině třídy těžitelnosti I skupiny 3 objem do 500 m3</t>
  </si>
  <si>
    <t>m3</t>
  </si>
  <si>
    <t>CS ÚRS 2025 02</t>
  </si>
  <si>
    <t>4</t>
  </si>
  <si>
    <t>1851224148</t>
  </si>
  <si>
    <t>PP</t>
  </si>
  <si>
    <t>Hloubení zapažených rýh šířky přes 800 do 2 000 mm strojně s urovnáním dna do předepsaného profilu a spádu v hornině třídy těžitelnosti I skupiny 3 přes 100 do 500 m3</t>
  </si>
  <si>
    <t>Online PSC</t>
  </si>
  <si>
    <t>https://podminky.urs.cz/item/CS_URS_2025_02/132254204</t>
  </si>
  <si>
    <t>VV</t>
  </si>
  <si>
    <t>"viz výkres situace stavby"</t>
  </si>
  <si>
    <t xml:space="preserve">"Vodovodní řád  větev E, ZU E1" 70,1*0,8*(1,0-(0,05+0,2))+86,5*1,0*1,0</t>
  </si>
  <si>
    <t xml:space="preserve">"Vodovodní řád  větev E1" 89,8*0,8*1,0</t>
  </si>
  <si>
    <t>Mezisoučet</t>
  </si>
  <si>
    <t>3</t>
  </si>
  <si>
    <t>"Předpoklad 50% tř. těžitelnosti 3 a 50% tř. těžitelnosti 4"</t>
  </si>
  <si>
    <t>200,4*0,5</t>
  </si>
  <si>
    <t>113107182</t>
  </si>
  <si>
    <t>Odstranění podkladu živičného tl přes 50 do 100 mm strojně pl přes 50 do 200 m2</t>
  </si>
  <si>
    <t>m2</t>
  </si>
  <si>
    <t>2115036647</t>
  </si>
  <si>
    <t>Odstranění podkladů nebo krytů strojně plochy jednotlivě přes 50 m2 do 200 m2 s přemístěním hmot na skládku na vzdálenost do 20 m nebo s naložením na dopravní prostředek živičných, o tl. vrstvy přes 50 do 100 mm</t>
  </si>
  <si>
    <t>https://podminky.urs.cz/item/CS_URS_2025_02/113107182</t>
  </si>
  <si>
    <t>70,1*1,0</t>
  </si>
  <si>
    <t>Součet</t>
  </si>
  <si>
    <t>113152111</t>
  </si>
  <si>
    <t>Odstranění podkladů zpevněných ploch z kameniva těženého</t>
  </si>
  <si>
    <t>30</t>
  </si>
  <si>
    <t>Odstranění podkladů zpevněných ploch s přemístěním na skládku na vzdálenost do 20 m nebo s naložením na dopravní prostředek z kameniva těženého</t>
  </si>
  <si>
    <t>https://podminky.urs.cz/item/CS_URS_2025_02/113152111</t>
  </si>
  <si>
    <t>70,1*1,0*0,2</t>
  </si>
  <si>
    <t>115101201</t>
  </si>
  <si>
    <t>Čerpání vody na dopravní výšku do 10 m průměrný přítok do 500 l/min</t>
  </si>
  <si>
    <t>hod</t>
  </si>
  <si>
    <t>34</t>
  </si>
  <si>
    <t>Čerpání vody na dopravní výšku do 10 m s uvažovaným průměrným přítokem do 500 l/min</t>
  </si>
  <si>
    <t>https://podminky.urs.cz/item/CS_URS_2025_02/115101201</t>
  </si>
  <si>
    <t>30*10</t>
  </si>
  <si>
    <t>5</t>
  </si>
  <si>
    <t>115108111</t>
  </si>
  <si>
    <t>Pohotovost záložního čerpadla na v do 20 m</t>
  </si>
  <si>
    <t>den</t>
  </si>
  <si>
    <t>36</t>
  </si>
  <si>
    <t>Pohotovost záložního čerpadla popř. čerpací soupravy při čerpání vody ze štol na dopravní výšku do 20 m</t>
  </si>
  <si>
    <t>https://podminky.urs.cz/item/CS_URS_2025_02/115108111</t>
  </si>
  <si>
    <t>6</t>
  </si>
  <si>
    <t>132354203</t>
  </si>
  <si>
    <t>Hloubení zapažených rýh š do 2000 mm v hornině třídy těžitelnosti II skupiny 4 objem do 100 m3</t>
  </si>
  <si>
    <t>-194742531</t>
  </si>
  <si>
    <t>Hloubení zapažených rýh šířky přes 800 do 2 000 mm strojně s urovnáním dna do předepsaného profilu a spádu v hornině třídy těžitelnosti II skupiny 4 přes 50 do 100 m3</t>
  </si>
  <si>
    <t>https://podminky.urs.cz/item/CS_URS_2025_02/132354203</t>
  </si>
  <si>
    <t>7</t>
  </si>
  <si>
    <t>151101101</t>
  </si>
  <si>
    <t>Zřízení příložného pažení a rozepření stěn rýh hl do 2 m</t>
  </si>
  <si>
    <t>14</t>
  </si>
  <si>
    <t>Zřízení pažení a rozepření stěn rýh pro podzemní vedení příložné pro jakoukoliv mezerovitost, hloubky do 2 m</t>
  </si>
  <si>
    <t>https://podminky.urs.cz/item/CS_URS_2025_02/151101101</t>
  </si>
  <si>
    <t xml:space="preserve">"Vodovodní řád  větev E, ZU E1" (70,1+86,5)*1,0*2</t>
  </si>
  <si>
    <t xml:space="preserve">"Vodovodní řád  větev E1" 89,8*1,0*2</t>
  </si>
  <si>
    <t>8</t>
  </si>
  <si>
    <t>151101111</t>
  </si>
  <si>
    <t>Odstranění příložného pažení a rozepření stěn rýh hl do 2 m</t>
  </si>
  <si>
    <t>16</t>
  </si>
  <si>
    <t>Odstranění pažení a rozepření stěn rýh pro podzemní vedení s uložením materiálu na vzdálenost do 3 m od kraje výkopu příložné, hloubky do 2 m</t>
  </si>
  <si>
    <t>https://podminky.urs.cz/item/CS_URS_2025_02/151101111</t>
  </si>
  <si>
    <t>9</t>
  </si>
  <si>
    <t>151101301</t>
  </si>
  <si>
    <t>Zřízení rozepření stěn při pažení příložném hl do 4 m</t>
  </si>
  <si>
    <t>67769914</t>
  </si>
  <si>
    <t>Zřízení rozepření zapažených stěn výkopů s potřebným přepažováním při pažení příložném, hloubky do 4 m</t>
  </si>
  <si>
    <t>https://podminky.urs.cz/item/CS_URS_2025_02/151101301</t>
  </si>
  <si>
    <t>10</t>
  </si>
  <si>
    <t>151101311</t>
  </si>
  <si>
    <t>Odstranění rozepření stěn při pažení příložném hl do 4 m</t>
  </si>
  <si>
    <t>-1782808408</t>
  </si>
  <si>
    <t>Odstranění rozepření stěn výkopů s uložením materiálu na vzdálenost do 3 m od okraje výkopu pažení příložného, hloubky do 4 m</t>
  </si>
  <si>
    <t>https://podminky.urs.cz/item/CS_URS_2025_02/151101311</t>
  </si>
  <si>
    <t>11</t>
  </si>
  <si>
    <t>162751137</t>
  </si>
  <si>
    <t>Vodorovné přemístění přes 9 000 do 10000 m výkopku/sypaniny z horniny třídy těžitelnosti II skupiny 4 a 5</t>
  </si>
  <si>
    <t>54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</si>
  <si>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</si>
  <si>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https://podminky.urs.cz/item/CS_URS_2025_02/162751137</t>
  </si>
  <si>
    <t>"Výkopek" 200,4</t>
  </si>
  <si>
    <t>"Zpětný zásyp" -121,552</t>
  </si>
  <si>
    <t>162751139</t>
  </si>
  <si>
    <t>Příplatek k vodorovnému přemístění výkopku/sypaniny z horniny třídy těžitelnosti II skupiny 4 a 5 ZKD 1000 m přes 10000 m</t>
  </si>
  <si>
    <t>56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</si>
  <si>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</si>
  <si>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https://podminky.urs.cz/item/CS_URS_2025_02/162751139</t>
  </si>
  <si>
    <t>78,848*39</t>
  </si>
  <si>
    <t>13</t>
  </si>
  <si>
    <t>171201231</t>
  </si>
  <si>
    <t>Poplatek za uložení zeminy a kamení na recyklační skládce (skládkovné) kód odpadu 17 05 04</t>
  </si>
  <si>
    <t>t</t>
  </si>
  <si>
    <t>718761145</t>
  </si>
  <si>
    <t>Poplatek za uložení stavebního odpadu na recyklační skládce (skládkovné) zeminy a kamení zatříděného do Katalogu odpadů pod kódem 17 05 04</t>
  </si>
  <si>
    <t>https://podminky.urs.cz/item/CS_URS_2025_02/171201231</t>
  </si>
  <si>
    <t>78,848*1,8</t>
  </si>
  <si>
    <t>171251201</t>
  </si>
  <si>
    <t>Uložení sypaniny na skládky nebo meziskládky</t>
  </si>
  <si>
    <t>-335493099</t>
  </si>
  <si>
    <t>Uložení sypaniny na skládky nebo meziskládky bez hutnění s upravením uložené sypaniny do předepsaného tvaru</t>
  </si>
  <si>
    <t>https://podminky.urs.cz/item/CS_URS_2025_02/171251201</t>
  </si>
  <si>
    <t>15</t>
  </si>
  <si>
    <t>174151101</t>
  </si>
  <si>
    <t>Zásyp jam, šachet rýh nebo kolem objektů sypaninou se zhutněním</t>
  </si>
  <si>
    <t>62</t>
  </si>
  <si>
    <t>Zásyp sypaninou z jakékoliv horniny strojně s uložením výkopku ve vrstvách se zhutněním jam, šachet, rýh nebo kolem objektů v těchto vykopávkách</t>
  </si>
  <si>
    <t>https://podminky.urs.cz/item/CS_URS_2025_02/174151101</t>
  </si>
  <si>
    <t>"Lože" -19,712</t>
  </si>
  <si>
    <t>"Obsyp" -59,136</t>
  </si>
  <si>
    <t>175151101</t>
  </si>
  <si>
    <t>Obsypání potrubí strojně sypaninou bez prohození, uloženou do 3 m</t>
  </si>
  <si>
    <t>64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</si>
  <si>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</si>
  <si>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https://podminky.urs.cz/item/CS_URS_2025_02/175151101</t>
  </si>
  <si>
    <t xml:space="preserve">"Vodovodní řád  větev E, ZU E1" (70,1+86,5)*0,8*0,3</t>
  </si>
  <si>
    <t xml:space="preserve">"Vodovodní řád  větev E1" 89,8*0,8*0,3</t>
  </si>
  <si>
    <t>17</t>
  </si>
  <si>
    <t>M</t>
  </si>
  <si>
    <t>58337310</t>
  </si>
  <si>
    <t>štěrkopísek frakce 0/4</t>
  </si>
  <si>
    <t>66</t>
  </si>
  <si>
    <t>59,136*2 "Přepočtené koeficientem množství</t>
  </si>
  <si>
    <t>Zakládání</t>
  </si>
  <si>
    <t>18</t>
  </si>
  <si>
    <t>278381123</t>
  </si>
  <si>
    <t>Základy pod technologická zařízení půdorysné plochy do 0,09 m2 z betonu prostého tř. C 12/15</t>
  </si>
  <si>
    <t>70</t>
  </si>
  <si>
    <t>Základ (podezdívka) betonový pod ventilátory, čerpadla, ohřívače, motorová zařízení apod. z betonu prostého nebo železového včetně potřebného bednění, s hladkou cementovou omítkou stěn, s potěrem, s vynecháním otvorů pro kotevní železa, bez zemních prací a izolace půdorysná plocha základu do 0,09 m2 tř. C12/15</t>
  </si>
  <si>
    <t>https://podminky.urs.cz/item/CS_URS_2025_02/278381123</t>
  </si>
  <si>
    <t>0,024*2</t>
  </si>
  <si>
    <t>19</t>
  </si>
  <si>
    <t>899713111</t>
  </si>
  <si>
    <t>Orientační tabulky na sloupku betonovém nebo ocelovém</t>
  </si>
  <si>
    <t>kus</t>
  </si>
  <si>
    <t>72</t>
  </si>
  <si>
    <t>Orientační tabulky na vodovodních a kanalizačních řadech na sloupku ocelovém nebo betonovém</t>
  </si>
  <si>
    <t>https://podminky.urs.cz/item/CS_URS_2025_02/899713111</t>
  </si>
  <si>
    <t>20</t>
  </si>
  <si>
    <t>40412030</t>
  </si>
  <si>
    <t>sloupek ocelový pozinkovaný 70mm</t>
  </si>
  <si>
    <t>74</t>
  </si>
  <si>
    <t>Vodorovné konstrukce</t>
  </si>
  <si>
    <t>451572111</t>
  </si>
  <si>
    <t>Lože pod potrubí otevřený výkop z kameniva drobného těženého</t>
  </si>
  <si>
    <t>68</t>
  </si>
  <si>
    <t>Lože pod potrubí, stoky a drobné objekty v otevřeném výkopu z kameniva drobného těženého 0 až 4 mm</t>
  </si>
  <si>
    <t>https://podminky.urs.cz/item/CS_URS_2025_02/451572111</t>
  </si>
  <si>
    <t xml:space="preserve">"Vodovodní řád  větev E, ZU E1" (70,1+86,5)*0,8*0,1</t>
  </si>
  <si>
    <t xml:space="preserve">"Vodovodní řád  větev E1" 89,8*0,8*0,1</t>
  </si>
  <si>
    <t>Komunikace pozemní</t>
  </si>
  <si>
    <t>22</t>
  </si>
  <si>
    <t>564861111</t>
  </si>
  <si>
    <t>Podklad ze štěrkodrtě ŠD plochy přes 100 m2 tl 200 mm</t>
  </si>
  <si>
    <t>-417178944</t>
  </si>
  <si>
    <t>Podklad ze štěrkodrti ŠD s rozprostřením a zhutněním plochy přes 100 m2, po zhutnění tl. 200 mm</t>
  </si>
  <si>
    <t>https://podminky.urs.cz/item/CS_URS_2025_02/564861111</t>
  </si>
  <si>
    <t>23</t>
  </si>
  <si>
    <t>573231111</t>
  </si>
  <si>
    <t>Postřik živičný spojovací ze silniční emulze v množství 0,70 kg/m2</t>
  </si>
  <si>
    <t>80</t>
  </si>
  <si>
    <t>Postřik spojovací PS bez posypu kamenivem ze silniční emulze, v množství 0,70 kg/m2</t>
  </si>
  <si>
    <t>https://podminky.urs.cz/item/CS_URS_2025_02/573231111</t>
  </si>
  <si>
    <t>24</t>
  </si>
  <si>
    <t>577134111</t>
  </si>
  <si>
    <t>Asfaltový beton vrstva obrusná ACO 11+ tř. I tl 40 mm š do 3 m z nemodifikovaného asfaltu</t>
  </si>
  <si>
    <t>82</t>
  </si>
  <si>
    <t>Asfaltový beton vrstva obrusná ACO 11 z nemodifikovaného asfaltu s rozprostřením a se zhutněním ACO 11+ v pruhu šířky přes 1,5 do 3 m, po zhutnění tl. 40 mm</t>
  </si>
  <si>
    <t>https://podminky.urs.cz/item/CS_URS_2025_02/577134111</t>
  </si>
  <si>
    <t>25</t>
  </si>
  <si>
    <t>577155012</t>
  </si>
  <si>
    <t>Asfaltový beton vrstva ložní ACL 16 + tl 60 mm š do 1,5 m z nemodifikovaného asfaltu</t>
  </si>
  <si>
    <t>-321205496</t>
  </si>
  <si>
    <t>Asfaltový beton vrstva ložní ACL 16 z nemodifikovaného asfaltu s rozprostřením a zhutněním ACL 16 + v pruhu šířky do 1,5 m, po zhutnění tl. 60 mm</t>
  </si>
  <si>
    <t>https://podminky.urs.cz/item/CS_URS_2025_02/577155012</t>
  </si>
  <si>
    <t>Trubní vedení</t>
  </si>
  <si>
    <t>26</t>
  </si>
  <si>
    <t>857241131</t>
  </si>
  <si>
    <t>Montáž litinových tvarovek jednoosých hrdlových otevřený výkop s integrovaným těsněním DN 80</t>
  </si>
  <si>
    <t>86</t>
  </si>
  <si>
    <t>Montáž litinových tvarovek na potrubí litinovém tlakovém jednoosých na potrubí z trub hrdlových v otevřeném výkopu, kanálu nebo v šachtě s integrovaným těsněním DN 80</t>
  </si>
  <si>
    <t>https://podminky.urs.cz/item/CS_URS_2025_02/857241131</t>
  </si>
  <si>
    <t>27</t>
  </si>
  <si>
    <t>55251810</t>
  </si>
  <si>
    <t>koleno přírubové s patkou pro připojení k hydrantu 80/90mm</t>
  </si>
  <si>
    <t>1439932865</t>
  </si>
  <si>
    <t>28</t>
  </si>
  <si>
    <t>857261131</t>
  </si>
  <si>
    <t>Montáž litinových tvarovek jednoosých hrdlových otevřený výkop s integrovaným těsněním DN 100</t>
  </si>
  <si>
    <t>90</t>
  </si>
  <si>
    <t>Montáž litinových tvarovek na potrubí litinovém tlakovém jednoosých na potrubí z trub hrdlových v otevřeném výkopu, kanálu nebo v šachtě s integrovaným těsněním DN 100</t>
  </si>
  <si>
    <t>https://podminky.urs.cz/item/CS_URS_2025_02/857261131</t>
  </si>
  <si>
    <t>29</t>
  </si>
  <si>
    <t>55253237</t>
  </si>
  <si>
    <t>tvarovka přírubová litinová vodovodní FF-kus PN10/16 DN 80 dl 300mm</t>
  </si>
  <si>
    <t>69894390</t>
  </si>
  <si>
    <t>871241221</t>
  </si>
  <si>
    <t>Montáž potrubí z PE100 RC SDR 17 otevřený výkop svařovaných elektrotvarovkou d 90 x 5,4 mm</t>
  </si>
  <si>
    <t>m</t>
  </si>
  <si>
    <t>96</t>
  </si>
  <si>
    <t>Montáž vodovodního potrubí z polyetylenu PE100 RC v otevřeném výkopu svařovaných elektrotvarovkou SDR 17/PN10 d 90 x 5,4 mm</t>
  </si>
  <si>
    <t>https://podminky.urs.cz/item/CS_URS_2025_02/871241221</t>
  </si>
  <si>
    <t xml:space="preserve">"Vodovodní řád  větev E, ZU E1" 86,5</t>
  </si>
  <si>
    <t xml:space="preserve">"Vodovodní řád  větev E1" 89,8</t>
  </si>
  <si>
    <t>31</t>
  </si>
  <si>
    <t>28613575</t>
  </si>
  <si>
    <t>potrubí vodovodní dvouvrstvé PE100 RC SDR17 90x5,4mm</t>
  </si>
  <si>
    <t>98</t>
  </si>
  <si>
    <t>176,3*1,015 "Přepočtené koeficientem množství</t>
  </si>
  <si>
    <t>32</t>
  </si>
  <si>
    <t>871261221</t>
  </si>
  <si>
    <t>Montáž potrubí z PE100 RC SDR 17 otevřený výkop svařovaných elektrotvarovkou d 125 x 7,4 mm</t>
  </si>
  <si>
    <t>100</t>
  </si>
  <si>
    <t>Montáž vodovodního potrubí z polyetylenu PE100 RC v otevřeném výkopu svařovaných elektrotvarovkou SDR 17/PN10 d 125 x 7,4 mm</t>
  </si>
  <si>
    <t>https://podminky.urs.cz/item/CS_URS_2025_02/871261221</t>
  </si>
  <si>
    <t xml:space="preserve">"Vodovodní řád  větev E , ZU E1" 70,1</t>
  </si>
  <si>
    <t>33</t>
  </si>
  <si>
    <t>28613577</t>
  </si>
  <si>
    <t>potrubí vodovodní dvouvrstvé PE100 RC SDR17 125x7,4mm</t>
  </si>
  <si>
    <t>102</t>
  </si>
  <si>
    <t>70,1*1,015 "Přepočtené koeficientem množství</t>
  </si>
  <si>
    <t>877241101</t>
  </si>
  <si>
    <t>Montáž elektrospojek na vodovodním potrubí z PE trub d 90</t>
  </si>
  <si>
    <t>104</t>
  </si>
  <si>
    <t>Montáž tvarovek na vodovodním plastovém potrubí z polyetylenu PE 100 elektrotvarovek SDR 11/PN16 spojek, oblouků nebo redukcí d 90</t>
  </si>
  <si>
    <t>https://podminky.urs.cz/item/CS_URS_2025_02/877241101</t>
  </si>
  <si>
    <t>35</t>
  </si>
  <si>
    <t>55251724</t>
  </si>
  <si>
    <t>příruba slepá šedá litina s epoxidovou ochranou vrstvou DN 80</t>
  </si>
  <si>
    <t>1480222535</t>
  </si>
  <si>
    <t>857263131</t>
  </si>
  <si>
    <t>Montáž litinových tvarovek odbočných hrdlových otevřený výkop s integrovaným těsněním DN 100</t>
  </si>
  <si>
    <t>116</t>
  </si>
  <si>
    <t>Montáž litinových tvarovek na potrubí litinovém tlakovém odbočných na potrubí z trub hrdlových v otevřeném výkopu, kanálu nebo v šachtě s integrovaným těsněním DN 100</t>
  </si>
  <si>
    <t>https://podminky.urs.cz/item/CS_URS_2025_02/857263131</t>
  </si>
  <si>
    <t>37</t>
  </si>
  <si>
    <t>55253515</t>
  </si>
  <si>
    <t>tvarovka přírubová litinová s přírubovou odbočkou,práškový epoxid tl 250µm T-kus DN 100/80</t>
  </si>
  <si>
    <t>1943962432</t>
  </si>
  <si>
    <t>38</t>
  </si>
  <si>
    <t>891261112</t>
  </si>
  <si>
    <t>Montáž vodovodních šoupátek otevřený výkop DN 100</t>
  </si>
  <si>
    <t>124</t>
  </si>
  <si>
    <t>Montáž vodovodních armatur na potrubí šoupátek nebo klapek uzavíracích v otevřeném výkopu nebo v šachtách s osazením zemní soupravy (bez poklopů) DN 100</t>
  </si>
  <si>
    <t>https://podminky.urs.cz/item/CS_URS_2025_02/891261112</t>
  </si>
  <si>
    <t>39</t>
  </si>
  <si>
    <t>42221116</t>
  </si>
  <si>
    <t>šoupátko s přírubami voda DN 80 PN16</t>
  </si>
  <si>
    <t>2059112196</t>
  </si>
  <si>
    <t>40</t>
  </si>
  <si>
    <t>42291038</t>
  </si>
  <si>
    <t>souprava zemní teleskopická pro E2 šoupatka DN 50-100mm Rd 1,3-1,8m</t>
  </si>
  <si>
    <t>-69177547</t>
  </si>
  <si>
    <t>41</t>
  </si>
  <si>
    <t>891243321</t>
  </si>
  <si>
    <t>Montáž ventilů vodovodních odvzdušňovacích přírubových DN 80</t>
  </si>
  <si>
    <t>132</t>
  </si>
  <si>
    <t>Montáž vodovodních armatur na potrubí ventilů odvzdušňovacích nebo zavzdušňovacích mechanických a plovákových přírubových na venkovních řadech DN 80</t>
  </si>
  <si>
    <t>https://podminky.urs.cz/item/CS_URS_2025_02/891243321</t>
  </si>
  <si>
    <t>42</t>
  </si>
  <si>
    <t>42273620</t>
  </si>
  <si>
    <t>hydrant podzemní plnoprůtokový DN 80 PN 16 krycí v 1500mm</t>
  </si>
  <si>
    <t>-1347533781</t>
  </si>
  <si>
    <t>43</t>
  </si>
  <si>
    <t>892271111</t>
  </si>
  <si>
    <t>Tlaková zkouška vodou potrubí DN 100 nebo 125</t>
  </si>
  <si>
    <t>136</t>
  </si>
  <si>
    <t>Tlakové zkoušky vodou na potrubí DN 100 nebo 125</t>
  </si>
  <si>
    <t>https://podminky.urs.cz/item/CS_URS_2025_02/892271111</t>
  </si>
  <si>
    <t>156,6+89,8</t>
  </si>
  <si>
    <t>44</t>
  </si>
  <si>
    <t>899401113</t>
  </si>
  <si>
    <t>Osazení poklopů uličních litinových hydrantových</t>
  </si>
  <si>
    <t>138</t>
  </si>
  <si>
    <t>Osazení poklopů uličních s pevným rámem litinových hydrantových</t>
  </si>
  <si>
    <t>https://podminky.urs.cz/item/CS_URS_2025_02/899401113</t>
  </si>
  <si>
    <t>45</t>
  </si>
  <si>
    <t>42291452</t>
  </si>
  <si>
    <t>poklop litinový hydrantový DN 80</t>
  </si>
  <si>
    <t>140</t>
  </si>
  <si>
    <t>46</t>
  </si>
  <si>
    <t>56230638</t>
  </si>
  <si>
    <t>deska podkladová uličního poklopu plastového hydrantového</t>
  </si>
  <si>
    <t>1952126472</t>
  </si>
  <si>
    <t>47</t>
  </si>
  <si>
    <t>831230110R</t>
  </si>
  <si>
    <t>Vodovodní přípojka z trub polyetylénových D 25-63</t>
  </si>
  <si>
    <t>kpl.</t>
  </si>
  <si>
    <t>144</t>
  </si>
  <si>
    <t>P</t>
  </si>
  <si>
    <t>Poznámka k položce:_x000d_
Poznámka k položce: V položce je zakalkulováno: hloubení rýh, svislé přemístění, lože a obsyp potrubí ze štěrkopísku, dodávka a montáž potrubí z trub polyetylénových tlakových hrdlových vnějšího průměru dle popisu, tlaková zkouška potrubí, proplach a dezinfekce, obsyp potrubí štěrkopískem, zásyp rýhy sypaninou se zhutněním, spojka, vytyčovací drát, fólie výstražná, obnova povrchů.</t>
  </si>
  <si>
    <t>48</t>
  </si>
  <si>
    <t>893811112</t>
  </si>
  <si>
    <t>Osazení vodoměrné šachty hranaté z PP samonosné pro běžné zatížení pl do 1,1 m2 hl přes 1,2 do 1,4 m</t>
  </si>
  <si>
    <t>146</t>
  </si>
  <si>
    <t>Osazení vodoměrné šachty z polypropylenu PP samonosné pro běžné zatížení hranaté, půdorysné plochy do 1,1 m2, světlé hloubky přes 1,2 m do 1,4 m</t>
  </si>
  <si>
    <t>https://podminky.urs.cz/item/CS_URS_2025_02/893811112</t>
  </si>
  <si>
    <t>49</t>
  </si>
  <si>
    <t>56230553</t>
  </si>
  <si>
    <t>šachta plastová vodoměrná samonosná hranatá 0,9/1,2/1,4m</t>
  </si>
  <si>
    <t>148</t>
  </si>
  <si>
    <t>50</t>
  </si>
  <si>
    <t>891269111</t>
  </si>
  <si>
    <t>Montáž navrtávacích pasů na potrubí z jakýchkoli trub DN 100</t>
  </si>
  <si>
    <t>150</t>
  </si>
  <si>
    <t>Montáž vodovodních armatur na potrubí navrtávacích pasů s ventilem Jt 1 MPa, na potrubí z trub litinových, ocelových nebo plastických hmot DN 100</t>
  </si>
  <si>
    <t>https://podminky.urs.cz/item/CS_URS_2025_02/891269111</t>
  </si>
  <si>
    <t>51</t>
  </si>
  <si>
    <t>42273448</t>
  </si>
  <si>
    <t>pás navrtávací z tvárné litiny DN 100, univerzální, se závitovým výstupem 1"</t>
  </si>
  <si>
    <t>1898692094</t>
  </si>
  <si>
    <t>52</t>
  </si>
  <si>
    <t>891181112</t>
  </si>
  <si>
    <t>Montáž vodovodních šoupátek otevřený výkop DN 40</t>
  </si>
  <si>
    <t>154</t>
  </si>
  <si>
    <t>Montáž vodovodních armatur na potrubí šoupátek nebo klapek uzavíracích v otevřeném výkopu nebo v šachtách s osazením zemní soupravy (bez poklopů) DN 40</t>
  </si>
  <si>
    <t>https://podminky.urs.cz/item/CS_URS_2025_02/891181112</t>
  </si>
  <si>
    <t>53</t>
  </si>
  <si>
    <t>42221420</t>
  </si>
  <si>
    <t>šoupátko přípojkové přímé DN 25 ISO/vnější závit PN16, 32x1 1/4"</t>
  </si>
  <si>
    <t>674640229</t>
  </si>
  <si>
    <t>42291044</t>
  </si>
  <si>
    <t>souprava zemní pro domovní šoupátka 3/4"-2" Rd 1,3-1,8m</t>
  </si>
  <si>
    <t>-1448060370</t>
  </si>
  <si>
    <t>55</t>
  </si>
  <si>
    <t>899401111</t>
  </si>
  <si>
    <t>Osazení poklopů uličních litinových ventilových</t>
  </si>
  <si>
    <t>160</t>
  </si>
  <si>
    <t>Osazení poklopů uličních s pevným rámem litinových ventilových</t>
  </si>
  <si>
    <t>https://podminky.urs.cz/item/CS_URS_2025_02/899401111</t>
  </si>
  <si>
    <t>42291402</t>
  </si>
  <si>
    <t>poklop litinový ventilový</t>
  </si>
  <si>
    <t>162</t>
  </si>
  <si>
    <t>57</t>
  </si>
  <si>
    <t>56230640</t>
  </si>
  <si>
    <t>deska podkladová uličního poklopu plastového tuhých souprav</t>
  </si>
  <si>
    <t>1055256355</t>
  </si>
  <si>
    <t>58</t>
  </si>
  <si>
    <t>899721111</t>
  </si>
  <si>
    <t>Signalizační vodič DN do 150 mm na potrubí</t>
  </si>
  <si>
    <t>166</t>
  </si>
  <si>
    <t>Signalizační vodič na potrubí DN do 150 mm</t>
  </si>
  <si>
    <t>https://podminky.urs.cz/item/CS_URS_2025_02/899721111</t>
  </si>
  <si>
    <t>59</t>
  </si>
  <si>
    <t>899722112</t>
  </si>
  <si>
    <t>Krytí potrubí z plastů výstražnou fólií z PVC přes 20 do 25 cm</t>
  </si>
  <si>
    <t>168</t>
  </si>
  <si>
    <t>Krytí potrubí z plastů výstražnou fólií z PVC šířky přes 20 do 25 cm</t>
  </si>
  <si>
    <t>https://podminky.urs.cz/item/CS_URS_2025_02/899722112</t>
  </si>
  <si>
    <t>Ostatní konstrukce a práce, bourání</t>
  </si>
  <si>
    <t>60</t>
  </si>
  <si>
    <t>919735112</t>
  </si>
  <si>
    <t>Řezání stávajícího živičného krytu hl přes 50 do 100 mm</t>
  </si>
  <si>
    <t>170</t>
  </si>
  <si>
    <t>Řezání stávajícího živičného krytu nebo podkladu hloubky přes 50 do 100 mm</t>
  </si>
  <si>
    <t>https://podminky.urs.cz/item/CS_URS_2025_02/919735112</t>
  </si>
  <si>
    <t>70,1*2</t>
  </si>
  <si>
    <t>997</t>
  </si>
  <si>
    <t>Přesun sutě</t>
  </si>
  <si>
    <t>61</t>
  </si>
  <si>
    <t>997221551</t>
  </si>
  <si>
    <t>Vodorovná doprava suti ze sypkých materiálů do 1 km</t>
  </si>
  <si>
    <t>172</t>
  </si>
  <si>
    <t>Vodorovná doprava suti bez naložení, ale se složením a s hrubým urovnáním ze sypkých materiálů, na vzdálenost do 1 km</t>
  </si>
  <si>
    <t>https://podminky.urs.cz/item/CS_URS_2025_02/997221551</t>
  </si>
  <si>
    <t>997221559</t>
  </si>
  <si>
    <t>Příplatek ZKD 1 km u vodorovné dopravy suti ze sypkých materiálů</t>
  </si>
  <si>
    <t>174</t>
  </si>
  <si>
    <t>Vodorovná doprava suti bez naložení, ale se složením a s hrubým urovnáním ze sypkých materiálů, na vzdálenost Příplatek k ceně za každý další započatý 1 km přes 1 km</t>
  </si>
  <si>
    <t>https://podminky.urs.cz/item/CS_URS_2025_02/997221559</t>
  </si>
  <si>
    <t>43,462*48</t>
  </si>
  <si>
    <t>63</t>
  </si>
  <si>
    <t>997221873</t>
  </si>
  <si>
    <t>Poplatek za uložení na recyklační skládce (skládkovné) stavebního odpadu zeminy a kamení zatříděného do Katalogu odpadů pod kódem 17 05 04</t>
  </si>
  <si>
    <t>-394514022</t>
  </si>
  <si>
    <t>https://podminky.urs.cz/item/CS_URS_2025_02/997221873</t>
  </si>
  <si>
    <t>997221875</t>
  </si>
  <si>
    <t>Poplatek za uložení na recyklační skládce (skládkovné) stavebního odpadu asfaltového bez obsahu dehtu zatříděného do Katalogu odpadů pod kódem 17 03 02</t>
  </si>
  <si>
    <t>345110761</t>
  </si>
  <si>
    <t>Poplatek za uložení stavebního odpadu na recyklační skládce (skládkovné) asfaltového bez obsahu dehtu zatříděného do Katalogu odpadů pod kódem 17 03 02</t>
  </si>
  <si>
    <t>https://podminky.urs.cz/item/CS_URS_2025_02/997221875</t>
  </si>
  <si>
    <t>998</t>
  </si>
  <si>
    <t>Přesun hmot</t>
  </si>
  <si>
    <t>65</t>
  </si>
  <si>
    <t>998276101</t>
  </si>
  <si>
    <t>Přesun hmot pro trubní vedení z trub z plastických hmot otevřený výkop</t>
  </si>
  <si>
    <t>178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</si>
  <si>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</si>
  <si>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https://podminky.urs.cz/item/CS_URS_2025_02/998276101</t>
  </si>
  <si>
    <t>VRN</t>
  </si>
  <si>
    <t>Vedlejší rozpočtové náklady</t>
  </si>
  <si>
    <t>VRN1</t>
  </si>
  <si>
    <t>Průzkumné, zeměměřičské a projektové práce</t>
  </si>
  <si>
    <t>012164000</t>
  </si>
  <si>
    <t>Vytyčení a zaměření inženýrských sítí</t>
  </si>
  <si>
    <t>kpl</t>
  </si>
  <si>
    <t>1024</t>
  </si>
  <si>
    <t>-1483026841</t>
  </si>
  <si>
    <t>https://podminky.urs.cz/item/CS_URS_2025_02/012164000</t>
  </si>
  <si>
    <t>67</t>
  </si>
  <si>
    <t>012344000</t>
  </si>
  <si>
    <t>Vytyčovací práce</t>
  </si>
  <si>
    <t>-1961510173</t>
  </si>
  <si>
    <t>https://podminky.urs.cz/item/CS_URS_2025_02/012344000</t>
  </si>
  <si>
    <t>012444000</t>
  </si>
  <si>
    <t>Geodetické měření skutečného provedení stavby</t>
  </si>
  <si>
    <t>-645712131</t>
  </si>
  <si>
    <t>https://podminky.urs.cz/item/CS_URS_2025_02/012444000</t>
  </si>
  <si>
    <t>VRN3</t>
  </si>
  <si>
    <t>Zařízení staveniště</t>
  </si>
  <si>
    <t>69</t>
  </si>
  <si>
    <t>030001000</t>
  </si>
  <si>
    <t>1383643390</t>
  </si>
  <si>
    <t>https://podminky.urs.cz/item/CS_URS_2025_02/030001000</t>
  </si>
  <si>
    <t>VRN6</t>
  </si>
  <si>
    <t>Územní vlivy</t>
  </si>
  <si>
    <t>063002000</t>
  </si>
  <si>
    <t>Práce na těžce přístupných místech</t>
  </si>
  <si>
    <t>-1026967228</t>
  </si>
  <si>
    <t>https://podminky.urs.cz/item/CS_URS_2025_02/063002000</t>
  </si>
  <si>
    <t>71</t>
  </si>
  <si>
    <t>063603000</t>
  </si>
  <si>
    <t>Omezený přístup těžké techniky</t>
  </si>
  <si>
    <t>576674985</t>
  </si>
  <si>
    <t>https://podminky.urs.cz/item/CS_URS_2025_02/063603000</t>
  </si>
  <si>
    <t>VRN7</t>
  </si>
  <si>
    <t>Provozní vlivy</t>
  </si>
  <si>
    <t>072203000</t>
  </si>
  <si>
    <t>Silniční provoz - zajištění DIO (dopravní značení)</t>
  </si>
  <si>
    <t>1230578104</t>
  </si>
  <si>
    <t>https://podminky.urs.cz/item/CS_URS_2025_02/072203000</t>
  </si>
  <si>
    <t>IO 02 - Dešťová kanalizace</t>
  </si>
  <si>
    <t>1 - Zemní práce</t>
  </si>
  <si>
    <t>4 - Vodorovné konstrukce</t>
  </si>
  <si>
    <t>5 - Komunikace pozemní</t>
  </si>
  <si>
    <t>8 - Trubní vedení</t>
  </si>
  <si>
    <t>9 - Ostatní konstrukce a práce, bourání</t>
  </si>
  <si>
    <t>997 - Přesun sutě</t>
  </si>
  <si>
    <t>998 - Přesun hmot</t>
  </si>
  <si>
    <t>-864253308</t>
  </si>
  <si>
    <t>"Odstranění zpevněné plochy"</t>
  </si>
  <si>
    <t>"Stoka DH7" 24,9*1,0</t>
  </si>
  <si>
    <t>"Mezi šachtou Š0283-Š0284" (53,67-35,1)*1,0</t>
  </si>
  <si>
    <t>1863157409</t>
  </si>
  <si>
    <t>"Stoka DH7" 24,9*1,0*0,2</t>
  </si>
  <si>
    <t>"Mezi šachtou Š0283-Š0284" (53,67-35,1)*1,0*0,2</t>
  </si>
  <si>
    <t>-230168219</t>
  </si>
  <si>
    <t>60*10</t>
  </si>
  <si>
    <t>481826137</t>
  </si>
  <si>
    <t>132254104</t>
  </si>
  <si>
    <t>Hloubení rýh zapažených š do 800 mm v hornině třídy těžitelnosti I skupiny 3 objem přes 100 m3 strojně</t>
  </si>
  <si>
    <t>-1540107651</t>
  </si>
  <si>
    <t>Hloubení zapažených rýh šířky do 800 mm strojně s urovnáním dna do předepsaného profilu a spádu v hornině třídy těžitelnosti I skupiny 3 přes 100 m3</t>
  </si>
  <si>
    <t>https://podminky.urs.cz/item/CS_URS_2025_02/132254104</t>
  </si>
  <si>
    <t>"Napojení" 5,0*0,8*1,5</t>
  </si>
  <si>
    <t>"Stoka DH7" 24,9*0,8*3,2</t>
  </si>
  <si>
    <t>"Stoka DH"</t>
  </si>
  <si>
    <t>"Š0284-Š0283" (53,67-35,1)*0,8*(3,65+3,03)/2</t>
  </si>
  <si>
    <t>"Š0283-Š0282" 35,1*0,8*(3,65+1,11)/2</t>
  </si>
  <si>
    <t>"Stoka DB" 35,97*0,8*(1,86+0,6)/2</t>
  </si>
  <si>
    <t>"Předpoklad 50%tř. těžitelnosti 3 a 50% tř. těžitelnosti 4"</t>
  </si>
  <si>
    <t>221,587*0,5</t>
  </si>
  <si>
    <t>132354104</t>
  </si>
  <si>
    <t>Hloubení rýh zapažených š do 800 mm v hornině třídy těžitelnosti II skupiny 4 objem přes 100 m3 strojně</t>
  </si>
  <si>
    <t>-1405612237</t>
  </si>
  <si>
    <t>Hloubení zapažených rýh šířky do 800 mm strojně s urovnáním dna do předepsaného profilu a spádu v hornině třídy těžitelnosti II skupiny 4 přes 100 m3</t>
  </si>
  <si>
    <t>https://podminky.urs.cz/item/CS_URS_2025_02/132354104</t>
  </si>
  <si>
    <t>133251101</t>
  </si>
  <si>
    <t>Hloubení šachet nezapažených v hornině třídy těžitelnosti I skupiny 3 objem do 20 m3</t>
  </si>
  <si>
    <t>1113783020</t>
  </si>
  <si>
    <t>Hloubení nezapažených šachet strojně v hornině třídy těžitelnosti I skupiny 3 do 20 m3</t>
  </si>
  <si>
    <t>https://podminky.urs.cz/item/CS_URS_2025_02/133251101</t>
  </si>
  <si>
    <t>"Betonová šachta - Š0282"</t>
  </si>
  <si>
    <t>2,0*2,0*1,11</t>
  </si>
  <si>
    <t>"revizní šachty - Š0283+Š0284"</t>
  </si>
  <si>
    <t>2,0*2,0*3,74</t>
  </si>
  <si>
    <t>2,0*2,0*3,03</t>
  </si>
  <si>
    <t>(4,44+27,08)*0,5</t>
  </si>
  <si>
    <t>133351101</t>
  </si>
  <si>
    <t>Hloubení šachet nezapažených v hornině třídy těžitelnosti II skupiny 4 objem do 20 m3</t>
  </si>
  <si>
    <t>351663072</t>
  </si>
  <si>
    <t>Hloubení nezapažených šachet strojně v hornině třídy těžitelnosti II skupiny 4 do 20 m3</t>
  </si>
  <si>
    <t>https://podminky.urs.cz/item/CS_URS_2025_02/133351101</t>
  </si>
  <si>
    <t>151101201</t>
  </si>
  <si>
    <t>Zřízení příložného pažení stěn výkopu hl do 4 m</t>
  </si>
  <si>
    <t>-527746764</t>
  </si>
  <si>
    <t>Zřízení pažení stěn výkopu bez rozepření nebo vzepření příložné, hloubky do 4 m</t>
  </si>
  <si>
    <t>https://podminky.urs.cz/item/CS_URS_2025_02/151101201</t>
  </si>
  <si>
    <t>"Napojení" 5,0*1,5*2</t>
  </si>
  <si>
    <t>"Stoka DH7" 24,9*3,2*2</t>
  </si>
  <si>
    <t>"Š0284-Š0283" ((53,67-35,1)*(3,65+3,03)/2)*2</t>
  </si>
  <si>
    <t>"Š0283-Š0282" (35,1*(3,65+1,11)/2)*2</t>
  </si>
  <si>
    <t>"Stoka DB" (35,97*(1,86+0,6)/2)*2</t>
  </si>
  <si>
    <t>151101211</t>
  </si>
  <si>
    <t>Odstranění příložného pažení stěn hl do 4 m</t>
  </si>
  <si>
    <t>-1010834767</t>
  </si>
  <si>
    <t>Odstranění pažení stěn výkopu bez rozepření nebo vzepření s uložením pažin na vzdálenost do 3 m od okraje výkopu příložné, hloubky do 4 m</t>
  </si>
  <si>
    <t>https://podminky.urs.cz/item/CS_URS_2025_02/151101211</t>
  </si>
  <si>
    <t>-1900576601</t>
  </si>
  <si>
    <t>128918271</t>
  </si>
  <si>
    <t>162751117</t>
  </si>
  <si>
    <t>Vodorovné přemístění přes 9 000 do 10000 m výkopku/sypaniny z horniny třídy těžitelnosti I skupiny 1 až 3</t>
  </si>
  <si>
    <t>781404453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</si>
  <si>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</si>
  <si>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https://podminky.urs.cz/item/CS_URS_2025_02/162751117</t>
  </si>
  <si>
    <t>"Výkopek" 110,794*2+15,76*2</t>
  </si>
  <si>
    <t>"Zpětný zásyp" -176,866</t>
  </si>
  <si>
    <t>162751119</t>
  </si>
  <si>
    <t>Příplatek k vodorovnému přemístění výkopku/sypaniny z horniny třídy těžitelnosti I skupiny 1 až 3 ZKD 1000 m přes 10000 m</t>
  </si>
  <si>
    <t>1496667811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</si>
  <si>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</si>
  <si>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https://podminky.urs.cz/item/CS_URS_2025_02/162751119</t>
  </si>
  <si>
    <t>76,242*39</t>
  </si>
  <si>
    <t>1335866195</t>
  </si>
  <si>
    <t>76,242*1,8</t>
  </si>
  <si>
    <t>-486804149</t>
  </si>
  <si>
    <t>-298962645</t>
  </si>
  <si>
    <t>"Lože" -9,564</t>
  </si>
  <si>
    <t>"Obsyp" -47,193</t>
  </si>
  <si>
    <t>"Objem potrubí" -(3,14*0,25*0,25*35,97+3,14*0,15*0,15*53,67+3,14*0,125*0,125*24,9+3,14*0,075*0,075*5,0)</t>
  </si>
  <si>
    <t>"Objem šachet" -(3,14*0,5*0,5*1,11+3,14*0,5*0,5*3,74+3,14*0,5*0,5*3,03+3,14*0,2*0,2*2,73)</t>
  </si>
  <si>
    <t>"Objem vpusti" -(3,14*0,225*0,225*2,5)*2</t>
  </si>
  <si>
    <t>-666291642</t>
  </si>
  <si>
    <t>"Napojení" 5,0*0,8*(0,15+0,15)</t>
  </si>
  <si>
    <t>"Stoka DH7" 24,9*0,8*(0,25+0,15)</t>
  </si>
  <si>
    <t>"Stoka DH část Š0284 - napojení do vodoteče" 53,67*0,8*(0,3+0,15)</t>
  </si>
  <si>
    <t>"Stoka DB" 35,97*0,8*(0,5+0,15)</t>
  </si>
  <si>
    <t>58337308</t>
  </si>
  <si>
    <t>štěrkopísek frakce 0/2</t>
  </si>
  <si>
    <t>153345996</t>
  </si>
  <si>
    <t>47,193*2 'Přepočtené koeficientem množství</t>
  </si>
  <si>
    <t>-750378264</t>
  </si>
  <si>
    <t>"Napojení" 5,0*0,8*0,1</t>
  </si>
  <si>
    <t>"Stoka DH7" 24,9*0,8*0,1</t>
  </si>
  <si>
    <t>"Stoka DH část Š0284 - napojení do vodoteče" 53,67*0,8*0,1</t>
  </si>
  <si>
    <t>"Stoka DB" 35,97*0,8*0,1</t>
  </si>
  <si>
    <t>452112111</t>
  </si>
  <si>
    <t>Osazení betonových prstenců nebo rámů na sucho výšky do 100 mm pod poklopy a mříže</t>
  </si>
  <si>
    <t>1774332030</t>
  </si>
  <si>
    <t>Osazení betonových dílců prstenců nebo rámů pod poklopy a mříže na sucho, výšky do 100 mm</t>
  </si>
  <si>
    <t>https://podminky.urs.cz/item/CS_URS_2025_02/452112111</t>
  </si>
  <si>
    <t>59224148</t>
  </si>
  <si>
    <t>prstenec šachtový vyrovnávací betonový rovný 625x100x100mm</t>
  </si>
  <si>
    <t>-1348324497</t>
  </si>
  <si>
    <t>233125352</t>
  </si>
  <si>
    <t>"Doplnění zpevněných ploch"</t>
  </si>
  <si>
    <t>598027438</t>
  </si>
  <si>
    <t>1148222430</t>
  </si>
  <si>
    <t>1269158482</t>
  </si>
  <si>
    <t>871310310</t>
  </si>
  <si>
    <t>Montáž kanalizačního potrubí hladkého plnostěnného SN 10 z polypropylenu DN 150</t>
  </si>
  <si>
    <t>481892701</t>
  </si>
  <si>
    <t>Montáž kanalizačního potrubí z polypropylenu PP hladkého plnostěnného SN 10 DN 150</t>
  </si>
  <si>
    <t>https://podminky.urs.cz/item/CS_URS_2025_02/871310310</t>
  </si>
  <si>
    <t>"Napojení"</t>
  </si>
  <si>
    <t>5,0</t>
  </si>
  <si>
    <t>28617019</t>
  </si>
  <si>
    <t>trubka kanalizační PP plnostěnná třívrstvá DN 150x6000mm SN10</t>
  </si>
  <si>
    <t>432475344</t>
  </si>
  <si>
    <t>5*1,015 'Přepočtené koeficientem množství</t>
  </si>
  <si>
    <t>871360310</t>
  </si>
  <si>
    <t>Montáž kanalizačního potrubí hladkého plnostěnného SN 10 z polypropylenu DN 250</t>
  </si>
  <si>
    <t>-1260985504</t>
  </si>
  <si>
    <t>Montáž kanalizačního potrubí z polypropylenu PP hladkého plnostěnného SN 10 DN 250</t>
  </si>
  <si>
    <t>https://podminky.urs.cz/item/CS_URS_2025_02/871360310</t>
  </si>
  <si>
    <t>"Stoka DH7" 24,9</t>
  </si>
  <si>
    <t>28617013</t>
  </si>
  <si>
    <t>trubka kanalizační PP plnostěnná třívrstvá DN 250x3000mm SN10</t>
  </si>
  <si>
    <t>-2078016314</t>
  </si>
  <si>
    <t>28617021</t>
  </si>
  <si>
    <t>trubka kanalizační PP plnostěnná třívrstvá DN 250x6000mm SN10</t>
  </si>
  <si>
    <t>-308797980</t>
  </si>
  <si>
    <t>24,6305418719212*1,015 'Přepočtené koeficientem množství</t>
  </si>
  <si>
    <t>871370310</t>
  </si>
  <si>
    <t>Montáž kanalizačního potrubí hladkého plnostěnného SN 10 z polypropylenu DN 300</t>
  </si>
  <si>
    <t>-2112434169</t>
  </si>
  <si>
    <t>Montáž kanalizačního potrubí z polypropylenu PP hladkého plnostěnného SN 10 DN 300</t>
  </si>
  <si>
    <t>https://podminky.urs.cz/item/CS_URS_2025_02/871370310</t>
  </si>
  <si>
    <t>"Stoka DH část Š0284 - napojení do vodoteče" 53,67</t>
  </si>
  <si>
    <t>28617006</t>
  </si>
  <si>
    <t>trubka kanalizační PP plnostěnná třívrstvá DN 300x1000mm SN10</t>
  </si>
  <si>
    <t>508213440</t>
  </si>
  <si>
    <t>28617022</t>
  </si>
  <si>
    <t>trubka kanalizační PP plnostěnná třívrstvá DN 300x6000mm SN10</t>
  </si>
  <si>
    <t>2037813988</t>
  </si>
  <si>
    <t>53,2019704433498*1,015 'Přepočtené koeficientem množství</t>
  </si>
  <si>
    <t>871420310</t>
  </si>
  <si>
    <t>Montáž kanalizačního potrubí hladkého plnostěnného SN 10 z polypropylenu DN 500</t>
  </si>
  <si>
    <t>1583224867</t>
  </si>
  <si>
    <t>Montáž kanalizačního potrubí z polypropylenu PP hladkého plnostěnného SN 10 DN 500</t>
  </si>
  <si>
    <t>https://podminky.urs.cz/item/CS_URS_2025_02/871420310</t>
  </si>
  <si>
    <t>"Stoka DB" 35,97</t>
  </si>
  <si>
    <t>28617008</t>
  </si>
  <si>
    <t>trubka kanalizační PP plnostěnná třívrstvá DN 500x1000mm SN10</t>
  </si>
  <si>
    <t>1607805071</t>
  </si>
  <si>
    <t>28617024</t>
  </si>
  <si>
    <t>trubka kanalizační PP plnostěnná třívrstvá DN 500x6000mm SN10</t>
  </si>
  <si>
    <t>1844126568</t>
  </si>
  <si>
    <t>35,4679802955665*1,015 'Přepočtené koeficientem množství</t>
  </si>
  <si>
    <t>892351111</t>
  </si>
  <si>
    <t>Tlaková zkouška vodou potrubí DN 150 nebo 200</t>
  </si>
  <si>
    <t>1136904861</t>
  </si>
  <si>
    <t>Tlakové zkoušky vodou na potrubí DN 150 nebo 200</t>
  </si>
  <si>
    <t>https://podminky.urs.cz/item/CS_URS_2025_02/892351111</t>
  </si>
  <si>
    <t>892362121</t>
  </si>
  <si>
    <t>Tlaková zkouška vzduchem potrubí DN 250 těsnícím vakem ucpávkovým</t>
  </si>
  <si>
    <t>úsek</t>
  </si>
  <si>
    <t>-513661225</t>
  </si>
  <si>
    <t>Tlakové zkoušky vzduchem těsnícími vaky ucpávkovými DN 250</t>
  </si>
  <si>
    <t>https://podminky.urs.cz/item/CS_URS_2025_02/892362121</t>
  </si>
  <si>
    <t>892372111</t>
  </si>
  <si>
    <t>Zabezpečení konců potrubí DN do 300 při tlakových zkouškách vodou</t>
  </si>
  <si>
    <t>-1084016006</t>
  </si>
  <si>
    <t>Tlakové zkoušky vodou zabezpečení konců potrubí při tlakových zkouškách DN do 300</t>
  </si>
  <si>
    <t>https://podminky.urs.cz/item/CS_URS_2025_02/892372111</t>
  </si>
  <si>
    <t>892372121</t>
  </si>
  <si>
    <t>Tlaková zkouška vzduchem potrubí DN 300 těsnícím vakem ucpávkovým</t>
  </si>
  <si>
    <t>513201394</t>
  </si>
  <si>
    <t>Tlakové zkoušky vzduchem těsnícími vaky ucpávkovými DN 300</t>
  </si>
  <si>
    <t>https://podminky.urs.cz/item/CS_URS_2025_02/892372121</t>
  </si>
  <si>
    <t>892381111</t>
  </si>
  <si>
    <t>Tlaková zkouška vodou potrubí DN 250, DN 300 nebo 350</t>
  </si>
  <si>
    <t>-1672571556</t>
  </si>
  <si>
    <t>Tlakové zkoušky vodou na potrubí DN 250, 300 nebo 350</t>
  </si>
  <si>
    <t>https://podminky.urs.cz/item/CS_URS_2025_02/892381111</t>
  </si>
  <si>
    <t>892421111</t>
  </si>
  <si>
    <t>Tlaková zkouška vodou potrubí DN 400 nebo 500</t>
  </si>
  <si>
    <t>1667331303</t>
  </si>
  <si>
    <t>Tlakové zkoušky vodou na potrubí DN 400 nebo 500</t>
  </si>
  <si>
    <t>https://podminky.urs.cz/item/CS_URS_2025_02/892421111</t>
  </si>
  <si>
    <t>892422121</t>
  </si>
  <si>
    <t>Tlaková zkouška vzduchem potrubí DN 500 těsnícím vakem ucpávkovým</t>
  </si>
  <si>
    <t>-279274305</t>
  </si>
  <si>
    <t>Tlakové zkoušky vzduchem těsnícími vaky ucpávkovými DN 500</t>
  </si>
  <si>
    <t>https://podminky.urs.cz/item/CS_URS_2025_02/892422121</t>
  </si>
  <si>
    <t>892442111</t>
  </si>
  <si>
    <t>Zabezpečení konců potrubí DN přes 300 do 600 při tlakových zkouškách vodou</t>
  </si>
  <si>
    <t>-1686151535</t>
  </si>
  <si>
    <t>Tlakové zkoušky vodou zabezpečení konců potrubí při tlakových zkouškách DN přes 300 do 600</t>
  </si>
  <si>
    <t>https://podminky.urs.cz/item/CS_URS_2025_02/892442111</t>
  </si>
  <si>
    <t>894411311</t>
  </si>
  <si>
    <t>Osazení betonových nebo železobetonových dílců pro šachty skruží rovných</t>
  </si>
  <si>
    <t>1073569300</t>
  </si>
  <si>
    <t>https://podminky.urs.cz/item/CS_URS_2025_02/894411311</t>
  </si>
  <si>
    <t>59224104</t>
  </si>
  <si>
    <t>skruž betonová studniční 100x100x9cm</t>
  </si>
  <si>
    <t>1137909912</t>
  </si>
  <si>
    <t>59224102</t>
  </si>
  <si>
    <t>skruž betonová studniční 100x50x9cm</t>
  </si>
  <si>
    <t>1621538019</t>
  </si>
  <si>
    <t>59224100</t>
  </si>
  <si>
    <t>skruž betonová studniční 100x25x9cm</t>
  </si>
  <si>
    <t>-384383645</t>
  </si>
  <si>
    <t>894412411</t>
  </si>
  <si>
    <t>Osazení betonových nebo železobetonových dílců pro šachty skruží přechodových</t>
  </si>
  <si>
    <t>250633077</t>
  </si>
  <si>
    <t>https://podminky.urs.cz/item/CS_URS_2025_02/894412411</t>
  </si>
  <si>
    <t>59224168</t>
  </si>
  <si>
    <t>skruž betonová přechodová 62,5/100x60x12cm stupadla poplastovaná kapsová</t>
  </si>
  <si>
    <t>2091003281</t>
  </si>
  <si>
    <t>894414111</t>
  </si>
  <si>
    <t>Osazení betonových nebo železobetonových dílců pro šachty skruží základových (dno)</t>
  </si>
  <si>
    <t>-899997095</t>
  </si>
  <si>
    <t>https://podminky.urs.cz/item/CS_URS_2025_02/894414111</t>
  </si>
  <si>
    <t>1126003R</t>
  </si>
  <si>
    <t>Dno čtvercové - VÝROBA NA ZAKÁZKU TZZ-Q 150/140 BZC PS V100</t>
  </si>
  <si>
    <t>-905063924</t>
  </si>
  <si>
    <t>894811237</t>
  </si>
  <si>
    <t>Revizní šachta z PVC typ pravý/přímý/levý, DN 400/160 tlak 12,5 t hl od 2360 do 2730 mm</t>
  </si>
  <si>
    <t>-2126262940</t>
  </si>
  <si>
    <t>Revizní šachta z tvrdého PVC v otevřeném výkopu typ pravý/přímý/levý (DN šachty/DN trubního vedení) DN 400/160, odolnost vnějšímu tlaku 12,5 t, hloubka od 2360 do 2730 mm</t>
  </si>
  <si>
    <t>https://podminky.urs.cz/item/CS_URS_2025_02/894811237</t>
  </si>
  <si>
    <t>894812511</t>
  </si>
  <si>
    <t>Revizní a čistící šachta z PP typ DN 1000/315 šachtové dno průtočné 30°, 60°, 90°</t>
  </si>
  <si>
    <t>599195804</t>
  </si>
  <si>
    <t>Revizní a čistící šachta z polypropylenu PP pro hladké trouby DN 1000 šachtové dno (DN šachty / DN trubního vedení) DN 1000/315 průtočné 30°, 60°, 90°</t>
  </si>
  <si>
    <t>https://podminky.urs.cz/item/CS_URS_2025_02/894812511</t>
  </si>
  <si>
    <t>894812521</t>
  </si>
  <si>
    <t>Revizní a čistící šachta z PP DN 1000 šachtová roura korugovaná světlé hloubky 1200 mm</t>
  </si>
  <si>
    <t>2033314251</t>
  </si>
  <si>
    <t>Revizní a čistící šachta z polypropylenu PP pro hladké trouby DN 1000 roura šachtová korugovaná, světlé hloubky 1 200 mm</t>
  </si>
  <si>
    <t>https://podminky.urs.cz/item/CS_URS_2025_02/894812521</t>
  </si>
  <si>
    <t>894812522</t>
  </si>
  <si>
    <t>Revizní a čistící šachta z PP DN 1000 šachtová roura korugovaná světlé hloubky 2400 mm</t>
  </si>
  <si>
    <t>-145015970</t>
  </si>
  <si>
    <t>Revizní a čistící šachta z polypropylenu PP pro hladké trouby DN 1000 roura šachtová korugovaná, světlé hloubky 2 400 mm</t>
  </si>
  <si>
    <t>https://podminky.urs.cz/item/CS_URS_2025_02/894812522</t>
  </si>
  <si>
    <t>894812529</t>
  </si>
  <si>
    <t>Příplatek k rourám revizní a čistící šachty z PP DN 1000 za uříznutí šachtové skruže</t>
  </si>
  <si>
    <t>-616601394</t>
  </si>
  <si>
    <t>Revizní a čistící šachta z polypropylenu PP pro hladké trouby DN 1000 Příplatek k cenám 2431 - 2438 za uříznutí šachtové roury</t>
  </si>
  <si>
    <t>https://podminky.urs.cz/item/CS_URS_2025_02/894812529</t>
  </si>
  <si>
    <t>894812552</t>
  </si>
  <si>
    <t>Revizní a čistící šachta z PP DN 1000 poklop litinový pro třídu zatížení D400 na betonovém prstenci</t>
  </si>
  <si>
    <t>-62349938</t>
  </si>
  <si>
    <t>Revizní a čistící šachta z polypropylenu PP pro hladké trouby DN 1000 poklop (mříž) litinový s přechodovým konusem pro třídu zatížení D400 na betonovém prstenci</t>
  </si>
  <si>
    <t>https://podminky.urs.cz/item/CS_URS_2025_02/894812552</t>
  </si>
  <si>
    <t>895941301</t>
  </si>
  <si>
    <t>Osazení vpusti uliční DN 450 z betonových dílců dno s výtokem</t>
  </si>
  <si>
    <t>-1528715823</t>
  </si>
  <si>
    <t>Osazení vpusti uliční z betonových dílců DN 450 dno s výtokem</t>
  </si>
  <si>
    <t>https://podminky.urs.cz/item/CS_URS_2025_02/895941301</t>
  </si>
  <si>
    <t>59223336R</t>
  </si>
  <si>
    <t>vpusť uliční DN 450 kaliště s odtokem 200mm PVC 450/940x50mm</t>
  </si>
  <si>
    <t>1706061044</t>
  </si>
  <si>
    <t>895941313</t>
  </si>
  <si>
    <t>Osazení vpusti uliční DN 450 z betonových dílců skruž horní 295 mm</t>
  </si>
  <si>
    <t>922133018</t>
  </si>
  <si>
    <t>Osazení vpusti uliční z betonových dílců DN 450 skruž horní 295 mm</t>
  </si>
  <si>
    <t>https://podminky.urs.cz/item/CS_URS_2025_02/895941313</t>
  </si>
  <si>
    <t>59223857</t>
  </si>
  <si>
    <t>skruž betonová horní pro uliční vpusť 450x295x50mm</t>
  </si>
  <si>
    <t>-522770976</t>
  </si>
  <si>
    <t>895941322</t>
  </si>
  <si>
    <t>Osazení vpusti uliční DN 450 z betonových dílců skruž středová 295 mm</t>
  </si>
  <si>
    <t>-776882652</t>
  </si>
  <si>
    <t>Osazení vpusti uliční z betonových dílců DN 450 skruž středová 295 mm</t>
  </si>
  <si>
    <t>https://podminky.urs.cz/item/CS_URS_2025_02/895941322</t>
  </si>
  <si>
    <t>59223862</t>
  </si>
  <si>
    <t>skruž betonová středová pro uliční vpusť 450x295x50mm</t>
  </si>
  <si>
    <t>-590500515</t>
  </si>
  <si>
    <t>895941323</t>
  </si>
  <si>
    <t>Osazení vpusti uliční DN 450 z betonových dílců skruž středová 570 mm</t>
  </si>
  <si>
    <t>922405517</t>
  </si>
  <si>
    <t>Osazení vpusti uliční z betonových dílců DN 450 skruž středová 570 mm</t>
  </si>
  <si>
    <t>https://podminky.urs.cz/item/CS_URS_2025_02/895941323</t>
  </si>
  <si>
    <t>59224488</t>
  </si>
  <si>
    <t>skruž betonová středová pro uliční vpusť 450x570x50mm</t>
  </si>
  <si>
    <t>-462560070</t>
  </si>
  <si>
    <t>899104112</t>
  </si>
  <si>
    <t>Osazení poklopů litinových, ocelových nebo železobetonových včetně rámů pro třídu zatížení D400, E600</t>
  </si>
  <si>
    <t>-1886350531</t>
  </si>
  <si>
    <t>Osazení poklopů šachtových litinových, ocelových nebo železobetonových včetně rámů pro třídu zatížení D400, E600</t>
  </si>
  <si>
    <t>https://podminky.urs.cz/item/CS_URS_2025_02/899104112</t>
  </si>
  <si>
    <t>55241017</t>
  </si>
  <si>
    <t>poklop šachtový litinový kruhový DN 600 bez ventilace tř D400 pro běžný provoz</t>
  </si>
  <si>
    <t>-465120186</t>
  </si>
  <si>
    <t>899204112</t>
  </si>
  <si>
    <t>Osazení mříží litinových včetně rámů a košů na bahno pro třídu zatížení D400, E600</t>
  </si>
  <si>
    <t>-516584876</t>
  </si>
  <si>
    <t>https://podminky.urs.cz/item/CS_URS_2025_02/899204112</t>
  </si>
  <si>
    <t>55241041</t>
  </si>
  <si>
    <t>mříž šachtová dešťová tvárná litina do teleskopu DN 315 nebo DN 400 pro třídu zatížení D400 obdélník</t>
  </si>
  <si>
    <t>-748954186</t>
  </si>
  <si>
    <t>55241001</t>
  </si>
  <si>
    <t>koš kalový pod kruhovou mříž - těžký</t>
  </si>
  <si>
    <t>-132088571</t>
  </si>
  <si>
    <t>73</t>
  </si>
  <si>
    <t>899721112</t>
  </si>
  <si>
    <t>Signalizační vodič DN přes 150 mm na potrubí</t>
  </si>
  <si>
    <t>-1743820543</t>
  </si>
  <si>
    <t>Signalizační vodič na potrubí DN nad 150 mm</t>
  </si>
  <si>
    <t>https://podminky.urs.cz/item/CS_URS_2025_02/899721112</t>
  </si>
  <si>
    <t>"Napojení" 5,0</t>
  </si>
  <si>
    <t>899722114</t>
  </si>
  <si>
    <t>Krytí potrubí z plastů výstražnou fólií z PVC přes 34 do 40 cm</t>
  </si>
  <si>
    <t>-1639355917</t>
  </si>
  <si>
    <t>Krytí potrubí z plastů výstražnou fólií z PVC šířky přes 34 do 40 cm</t>
  </si>
  <si>
    <t>https://podminky.urs.cz/item/CS_URS_2025_02/899722114</t>
  </si>
  <si>
    <t>75</t>
  </si>
  <si>
    <t>-2001104688</t>
  </si>
  <si>
    <t>"Stoka DH7" 24,9*2</t>
  </si>
  <si>
    <t>"Mezi šachtou Š0283-Š0284" (53,67-35,1)*2</t>
  </si>
  <si>
    <t>76</t>
  </si>
  <si>
    <t>418239857</t>
  </si>
  <si>
    <t>77</t>
  </si>
  <si>
    <t>-1601287965</t>
  </si>
  <si>
    <t>26,951*48</t>
  </si>
  <si>
    <t>78</t>
  </si>
  <si>
    <t>1744473254</t>
  </si>
  <si>
    <t>79</t>
  </si>
  <si>
    <t>1583599337</t>
  </si>
  <si>
    <t>-546410791</t>
  </si>
  <si>
    <t>81</t>
  </si>
  <si>
    <t>-815033988</t>
  </si>
  <si>
    <t>-2060189733</t>
  </si>
  <si>
    <t>83</t>
  </si>
  <si>
    <t>-1794031503</t>
  </si>
  <si>
    <t>84</t>
  </si>
  <si>
    <t>-551739093</t>
  </si>
  <si>
    <t>85</t>
  </si>
  <si>
    <t>1769753140</t>
  </si>
  <si>
    <t>1140830376</t>
  </si>
  <si>
    <t>87</t>
  </si>
  <si>
    <t>-1551562730</t>
  </si>
  <si>
    <t>IO 03 - Splašková kanalizace</t>
  </si>
  <si>
    <t>-1384891434</t>
  </si>
  <si>
    <t>"Přípojky"</t>
  </si>
  <si>
    <t>3,6*0,8*+3,4*0,8*2,78+17,4*0,8*1,71+10,7*0,8*1,72+31,13*0,8*3,28+34,6*0,8*1,36+30,9*0,8*1,49+31,05*0,8*1,65</t>
  </si>
  <si>
    <t>257,453*0,5</t>
  </si>
  <si>
    <t>1198069823</t>
  </si>
  <si>
    <t>599419225</t>
  </si>
  <si>
    <t>3,6*2,15*2+3,4*2,78*2+17,4*1,71*2+10,7*1,72*2+31,13*3,28*2+34,6*1,36*2+30,9*1,49*2+31,05*1,65*2</t>
  </si>
  <si>
    <t>-1376710556</t>
  </si>
  <si>
    <t>1139543526</t>
  </si>
  <si>
    <t>-1564041472</t>
  </si>
  <si>
    <t>-1394135400</t>
  </si>
  <si>
    <t>"Výkopek" 128,727*2</t>
  </si>
  <si>
    <t>"Zpětný zásyp" -202,49</t>
  </si>
  <si>
    <t>-651987419</t>
  </si>
  <si>
    <t>54,964*39</t>
  </si>
  <si>
    <t>538969937</t>
  </si>
  <si>
    <t>54,964*1,8</t>
  </si>
  <si>
    <t>264352714</t>
  </si>
  <si>
    <t>1067488324</t>
  </si>
  <si>
    <t>"Lože" -13,022</t>
  </si>
  <si>
    <t>"Obsyp" -39,067</t>
  </si>
  <si>
    <t>"Objem potrubí" -(3,14*0,075*0,075*162,78)</t>
  </si>
  <si>
    <t>138502562</t>
  </si>
  <si>
    <t>"Přípojky" 162,78*0,8*(0,15+0,15)</t>
  </si>
  <si>
    <t>1978950649</t>
  </si>
  <si>
    <t>39,067*2 'Přepočtené koeficientem množství</t>
  </si>
  <si>
    <t>-562978349</t>
  </si>
  <si>
    <t>"Přípojky" 162,78*0,8*0,1</t>
  </si>
  <si>
    <t>-659299980</t>
  </si>
  <si>
    <t xml:space="preserve">"Přípojky </t>
  </si>
  <si>
    <t>3,6+3,4+17,4+10,7+31,13+34,6+30,9+31,05</t>
  </si>
  <si>
    <t>-952062914</t>
  </si>
  <si>
    <t>162,78*1,015 'Přepočtené koeficientem množství</t>
  </si>
  <si>
    <t>-1029788715</t>
  </si>
  <si>
    <t>1759335221</t>
  </si>
  <si>
    <t>504911642</t>
  </si>
  <si>
    <t>894811233</t>
  </si>
  <si>
    <t>Revizní šachta z PVC typ pravý/přímý/levý, DN 400/160 tlak 12,5 t hl od 1360 do 1730 mm</t>
  </si>
  <si>
    <t>-856809242</t>
  </si>
  <si>
    <t>Revizní šachta z tvrdého PVC v otevřeném výkopu typ pravý/přímý/levý (DN šachty/DN trubního vedení) DN 400/160, odolnost vnějšímu tlaku 12,5 t, hloubka od 1360 do 1730 mm</t>
  </si>
  <si>
    <t>https://podminky.urs.cz/item/CS_URS_2025_02/894811233</t>
  </si>
  <si>
    <t>894811235</t>
  </si>
  <si>
    <t>Revizní šachta z PVC typ pravý/přímý/levý, DN 400/160 tlak 12,5 t hl od 1860 do 2230 mm</t>
  </si>
  <si>
    <t>-587388383</t>
  </si>
  <si>
    <t>Revizní šachta z tvrdého PVC v otevřeném výkopu typ pravý/přímý/levý (DN šachty/DN trubního vedení) DN 400/160, odolnost vnějšímu tlaku 12,5 t, hloubka od 1860 do 2230 mm</t>
  </si>
  <si>
    <t>https://podminky.urs.cz/item/CS_URS_2025_02/894811235</t>
  </si>
  <si>
    <t>-1196823652</t>
  </si>
  <si>
    <t>402582269</t>
  </si>
  <si>
    <t>"Přípojky" 162,78</t>
  </si>
  <si>
    <t>"Stoka B4" 21,14</t>
  </si>
  <si>
    <t>"Stoka B"</t>
  </si>
  <si>
    <t>"Š0260-Š0269" (308,56-34,24)</t>
  </si>
  <si>
    <t>1686165574</t>
  </si>
  <si>
    <t>-1117113026</t>
  </si>
  <si>
    <t>-692824673</t>
  </si>
  <si>
    <t>-1379054948</t>
  </si>
  <si>
    <t>-1644535206</t>
  </si>
  <si>
    <t>725378976</t>
  </si>
  <si>
    <t>-1048386408</t>
  </si>
  <si>
    <t>-62902634</t>
  </si>
  <si>
    <t>-1272077025</t>
  </si>
  <si>
    <t>U - Uznatelené náklady</t>
  </si>
  <si>
    <t>638893342</t>
  </si>
  <si>
    <t>"Stoka B4" 21,14*1,0</t>
  </si>
  <si>
    <t>"Stoka B mezi šachtou Š0286-Š0289" (308,56-289,01)*1,0</t>
  </si>
  <si>
    <t>-1036299093</t>
  </si>
  <si>
    <t>"Stoka B4" 21,14*1,0*0,2</t>
  </si>
  <si>
    <t>"Stoka B mezi šachtou Š0286-Š0289" (308,56-289,01)*1,0*0,2</t>
  </si>
  <si>
    <t>-1875604441</t>
  </si>
  <si>
    <t>120*10</t>
  </si>
  <si>
    <t>-1440482521</t>
  </si>
  <si>
    <t>120</t>
  </si>
  <si>
    <t>"Stoka B4" 21,14*0,8*(3,04+2,15)/2</t>
  </si>
  <si>
    <t>"Š0260-Š0261" 35,99*0,8*(1,48+1,78)/2</t>
  </si>
  <si>
    <t>"Š0261-S0262" 15,38*0,8*(1,78+1,94)/2</t>
  </si>
  <si>
    <t>"Š0262-Š0263" 10,66*0,8*(1,94+1,7)/2</t>
  </si>
  <si>
    <t>"Š0263-Š0264" 42,79*0,8*(1,7+1,7)/2</t>
  </si>
  <si>
    <t>"Š0264-Š0265" 50,5*0,8*(1,7+2,72)/2</t>
  </si>
  <si>
    <t>"Š0265-Š0266" 20,95*0,8*(2,72+3,17)/2</t>
  </si>
  <si>
    <t>"Š0266-Š0267" 28,71*0,8*(3,17+1,7)/2</t>
  </si>
  <si>
    <t>"Š0267-Š0268" 49,79*0,8*(1,7+3,2)/2</t>
  </si>
  <si>
    <t>"Š0268-Š0269" 19,55*0,8*(3,2+3,04)/2</t>
  </si>
  <si>
    <t>528,372*0,5</t>
  </si>
  <si>
    <t>133251102</t>
  </si>
  <si>
    <t>Hloubení šachet nezapažených v hornině třídy těžitelnosti I skupiny 3 objem do 50 m3</t>
  </si>
  <si>
    <t>1957670857</t>
  </si>
  <si>
    <t>Hloubení nezapažených šachet strojně v hornině třídy těžitelnosti I skupiny 3 přes 20 do 50 m3</t>
  </si>
  <si>
    <t>https://podminky.urs.cz/item/CS_URS_2025_02/133251102</t>
  </si>
  <si>
    <t>"Š0260" 2,0*2,0*1,48</t>
  </si>
  <si>
    <t>"Š0261" 2,0*2,0* 1,78</t>
  </si>
  <si>
    <t>"Š0262" 2,0*2,0*1,94</t>
  </si>
  <si>
    <t>"Š0263" 2,0*2,0*1,17</t>
  </si>
  <si>
    <t>"Š0264" 2,0*2,0*1,7</t>
  </si>
  <si>
    <t>"Š0265" 2,0*2,0*2,72</t>
  </si>
  <si>
    <t>"Š0266" 2,0*2,0*3,17</t>
  </si>
  <si>
    <t>"Š0267" 2,0*2,0*1,7</t>
  </si>
  <si>
    <t>"Š0268" 2,0*2,0*3,2</t>
  </si>
  <si>
    <t>"Š0269" 2,0*2,0*3,04</t>
  </si>
  <si>
    <t>"Š0272" 2,0*2,0*2,15</t>
  </si>
  <si>
    <t>96,2*0,5</t>
  </si>
  <si>
    <t>133351102</t>
  </si>
  <si>
    <t>Hloubení šachet nezapažených v hornině třídy těžitelnosti II skupiny 4 objem do 50 m3</t>
  </si>
  <si>
    <t>2017450869</t>
  </si>
  <si>
    <t>Hloubení nezapažených šachet strojně v hornině třídy těžitelnosti II skupiny 4 přes 20 do 50 m3</t>
  </si>
  <si>
    <t>https://podminky.urs.cz/item/CS_URS_2025_02/133351102</t>
  </si>
  <si>
    <t>139001101</t>
  </si>
  <si>
    <t>Příplatek za ztížení vykopávky v blízkosti podzemního vedení</t>
  </si>
  <si>
    <t>194204318</t>
  </si>
  <si>
    <t>Příplatek k cenám hloubených vykopávek za ztížení vykopávky v blízkosti podzemního vedení nebo výbušnin pro jakoukoliv třídu horniny</t>
  </si>
  <si>
    <t>https://podminky.urs.cz/item/CS_URS_2025_02/139001101</t>
  </si>
  <si>
    <t>"Mezi šachtami Š0260-Š0261"</t>
  </si>
  <si>
    <t>4,0*0,8*1,47</t>
  </si>
  <si>
    <t>"Mezi šachtami Š0262-Š0263"</t>
  </si>
  <si>
    <t>10,66*0,8*(1,94+1,7)/2</t>
  </si>
  <si>
    <t>"Stoka B4" 21,14*(3,04+2,15)/2</t>
  </si>
  <si>
    <t>"Š0260-Š0261" (35,99*(1,48+1,78)/2)*2</t>
  </si>
  <si>
    <t>"Š0261-S0262" (15,38*(1,78+1,94)/2)*2</t>
  </si>
  <si>
    <t>"Š0262-Š0263" (10,66*(1,94+1,7)/2)*2</t>
  </si>
  <si>
    <t>"Š0263-Š0264" (42,79*(1,7+1,7)/2)*2</t>
  </si>
  <si>
    <t>"Š0264-Š0265" (50,5*(1,7+2,72)/2)*2</t>
  </si>
  <si>
    <t>"Š0265-Š0266" (20,95*(2,72+3,17)/2)*2</t>
  </si>
  <si>
    <t>"Š0266-Š0267" (28,71*(3,17+1,7)/2)*2</t>
  </si>
  <si>
    <t>"Š0267-Š0268" (49,79*(1,7+3,2)/2)*2</t>
  </si>
  <si>
    <t>"Š0268-Š0269" (19,55*(3,2+3,04)/2)*2</t>
  </si>
  <si>
    <t>"Výkopek" 264,186*2+48,1*2</t>
  </si>
  <si>
    <t>"Zpětný zásyp" -473,013</t>
  </si>
  <si>
    <t>151,559*39</t>
  </si>
  <si>
    <t>151,559*1,8</t>
  </si>
  <si>
    <t>"Výkopek"264,186*2+48,1*2</t>
  </si>
  <si>
    <t>"Lože" -23,637</t>
  </si>
  <si>
    <t>"Obsyp" -94,547</t>
  </si>
  <si>
    <t>"Objem potrubí" -(3,14*0,125*0,125*295,46)</t>
  </si>
  <si>
    <t xml:space="preserve">"Objem šachet" </t>
  </si>
  <si>
    <t>"Š0260" -3,14*0,5*0,5*1,48</t>
  </si>
  <si>
    <t>"Š0261" -3,14*0,5*0,5* 1,78</t>
  </si>
  <si>
    <t>"Š0262" -3,14*0,5*0,5*1,94</t>
  </si>
  <si>
    <t>"Š0263" -3,14*0,5*0,5*1,17</t>
  </si>
  <si>
    <t>"Š0264" -3,14*0,5*0,5*1,7</t>
  </si>
  <si>
    <t>"Š0265" -3,14*0,5*0,5*2,72</t>
  </si>
  <si>
    <t>"Š0266" -3,14*0,5*0,5*3,17</t>
  </si>
  <si>
    <t>"Š0267" -3,14*0,5*0,5*1,7</t>
  </si>
  <si>
    <t>"Š0268" -3,14*0,5*0,5*3,2</t>
  </si>
  <si>
    <t>"Š0269" -3,14*0,5*0,5*3,04</t>
  </si>
  <si>
    <t>"Š0272" -3,14*0,5*0,5*2,15</t>
  </si>
  <si>
    <t>"Stoka B4" 21,14*0,8*(0,25+0,15)</t>
  </si>
  <si>
    <t>"Š0260-Š0269" (308,56-34,24)*0,8*(0,25+0,15)</t>
  </si>
  <si>
    <t>94,547*2 'Přepočtené koeficientem množství</t>
  </si>
  <si>
    <t>"Stoka B4" 21,14*0,8*0,1</t>
  </si>
  <si>
    <t>"Š0260-Š0269" (308,56-34,24)*0,8*0,1</t>
  </si>
  <si>
    <t>-1247979615</t>
  </si>
  <si>
    <t>-997262202</t>
  </si>
  <si>
    <t>-1736581211</t>
  </si>
  <si>
    <t>-607397149</t>
  </si>
  <si>
    <t>663475840</t>
  </si>
  <si>
    <t>-86976930</t>
  </si>
  <si>
    <t>1677047201</t>
  </si>
  <si>
    <t>1720896590</t>
  </si>
  <si>
    <t>1611071687</t>
  </si>
  <si>
    <t>48,2758620689655*1,015 'Přepočtené koeficientem množství</t>
  </si>
  <si>
    <t>877350410</t>
  </si>
  <si>
    <t>Montáž kolen na kanalizačním potrubí z PP trub korugovaných DN 200</t>
  </si>
  <si>
    <t>1291050565</t>
  </si>
  <si>
    <t>Montáž tvarovek na kanalizačním plastovém potrubí z PP nebo PVC-U korugovaného nebo žebrovaného kolen DN 200</t>
  </si>
  <si>
    <t>https://podminky.urs.cz/item/CS_URS_2025_02/877350410</t>
  </si>
  <si>
    <t>28617339</t>
  </si>
  <si>
    <t>koleno kanalizace PP korugované DN 200x45°</t>
  </si>
  <si>
    <t>1980692343</t>
  </si>
  <si>
    <t>877360320</t>
  </si>
  <si>
    <t>Montáž odboček na kanalizačním potrubí z PP nebo tvrdého PVC-U trub hladkých plnostěnných DN 250</t>
  </si>
  <si>
    <t>-850495946</t>
  </si>
  <si>
    <t>Montáž tvarovek na kanalizačním plastovém potrubí z PP nebo PVC-U hladkého plnostěnného odboček DN 250</t>
  </si>
  <si>
    <t>https://podminky.urs.cz/item/CS_URS_2025_02/877360320</t>
  </si>
  <si>
    <t>28611437</t>
  </si>
  <si>
    <t>odbočka kanalizační plastová s hrdlem KG 250/200/87°</t>
  </si>
  <si>
    <t>-1184906688</t>
  </si>
  <si>
    <t>-1508395502</t>
  </si>
  <si>
    <t>1519745053</t>
  </si>
  <si>
    <t>-270517363</t>
  </si>
  <si>
    <t>"Š0260 - 1,48" 0</t>
  </si>
  <si>
    <t>"Š0261 - 1,78" 0</t>
  </si>
  <si>
    <t>"Š0262 - 1,94" 1</t>
  </si>
  <si>
    <t>"Š0263 - 1,17" 0</t>
  </si>
  <si>
    <t>"Š0264 - 1,7" 0</t>
  </si>
  <si>
    <t>"Š0265 - 2,72" 1</t>
  </si>
  <si>
    <t>"Š0266 - 3,17" 2</t>
  </si>
  <si>
    <t>"Š0267 -1,7" 0</t>
  </si>
  <si>
    <t>"Š0268 - 3,2" 2</t>
  </si>
  <si>
    <t>"Š0269 - 3,04" 2</t>
  </si>
  <si>
    <t>"Š0272 - 2,15" 1</t>
  </si>
  <si>
    <t>-159629443</t>
  </si>
  <si>
    <t>"Š0266 - 3,17" 1</t>
  </si>
  <si>
    <t>"Š0268 - 3,2" 1</t>
  </si>
  <si>
    <t>"Š0269 - 3,04" 1</t>
  </si>
  <si>
    <t>1547356646</t>
  </si>
  <si>
    <t>-1288143587</t>
  </si>
  <si>
    <t>1632192332</t>
  </si>
  <si>
    <t>-1320102874</t>
  </si>
  <si>
    <t>1402657065</t>
  </si>
  <si>
    <t>1417459673</t>
  </si>
  <si>
    <t>1960512511</t>
  </si>
  <si>
    <t>1507200253</t>
  </si>
  <si>
    <t>-234922907</t>
  </si>
  <si>
    <t>"Stoka B4" 21,14*2</t>
  </si>
  <si>
    <t>"Stoka B mezi šachtou Š0286-Š0289" (308,56-289,01)*2</t>
  </si>
  <si>
    <t>-702561710</t>
  </si>
  <si>
    <t>-399462143</t>
  </si>
  <si>
    <t>1346678712</t>
  </si>
  <si>
    <t>-1841558250</t>
  </si>
  <si>
    <t>IO 04 - Kácení stromů</t>
  </si>
  <si>
    <t xml:space="preserve">    997 - Doprava suti a vybouraných hmot</t>
  </si>
  <si>
    <t>112101101</t>
  </si>
  <si>
    <t>Odstranění stromů listnatých průměru kmene přes 100 do 300 mm</t>
  </si>
  <si>
    <t>Odstranění stromů s odřezáním kmene a s odvětvením listnatých, průměru kmene přes 100 do 300 mm</t>
  </si>
  <si>
    <t>https://podminky.urs.cz/item/CS_URS_2025_02/112101101</t>
  </si>
  <si>
    <t>5+2+2+2 "1. jeřáb 5ks, 7. jabloň 2ks, 8. třešen 2ks, 10. jabloň 2ks</t>
  </si>
  <si>
    <t>112101102</t>
  </si>
  <si>
    <t>Odstranění stromů listnatých průměru kmene přes 300 do 500 mm</t>
  </si>
  <si>
    <t>Odstranění stromů s odřezáním kmene a s odvětvením listnatých, průměru kmene přes 300 do 500 mm</t>
  </si>
  <si>
    <t>https://podminky.urs.cz/item/CS_URS_2025_02/112101102</t>
  </si>
  <si>
    <t>1+1 "5. bříza 1ks, 9. třešeň 1ks</t>
  </si>
  <si>
    <t>112101121</t>
  </si>
  <si>
    <t>Odstranění stromů jehličnatých průměru kmene přes 100 do 300 mm</t>
  </si>
  <si>
    <t>Odstranění stromů s odřezáním kmene a s odvětvením jehličnatých bez odkornění, průměru kmene přes 100 do 300 mm</t>
  </si>
  <si>
    <t>https://podminky.urs.cz/item/CS_URS_2025_02/112101121</t>
  </si>
  <si>
    <t>1+1 "2. smrk 1ks, 3. smrk 1ks</t>
  </si>
  <si>
    <t>112101122</t>
  </si>
  <si>
    <t>Odstranění stromů jehličnatých průměru kmene přes 300 do 500 mm</t>
  </si>
  <si>
    <t>Odstranění stromů s odřezáním kmene a s odvětvením jehličnatých bez odkornění, průměru kmene přes 300 do 500 mm</t>
  </si>
  <si>
    <t>https://podminky.urs.cz/item/CS_URS_2025_02/112101122</t>
  </si>
  <si>
    <t>1 "4. smrk 1ks</t>
  </si>
  <si>
    <t>112251101</t>
  </si>
  <si>
    <t>Odstranění pařezů průměru přes 100 do 300 mm</t>
  </si>
  <si>
    <t>Odstranění pařezů strojně s jejich vykopáním nebo vytrháním průměru přes 100 do 300 mm</t>
  </si>
  <si>
    <t>https://podminky.urs.cz/item/CS_URS_2025_02/112251101</t>
  </si>
  <si>
    <t>112251102</t>
  </si>
  <si>
    <t>Odstranění pařezů průměru přes 300 do 500 mm</t>
  </si>
  <si>
    <t>Odstranění pařezů strojně s jejich vykopáním nebo vytrháním průměru přes 300 do 500 mm</t>
  </si>
  <si>
    <t>https://podminky.urs.cz/item/CS_URS_2025_02/112251102</t>
  </si>
  <si>
    <t>162201401</t>
  </si>
  <si>
    <t>Vodorovné přemístění větví stromů listnatých do 1 km D kmene přes 100 do 300 mm</t>
  </si>
  <si>
    <t>Vodorovné přemístění větví, kmenů nebo pařezů s naložením, složením a dopravou do 1000 m větví stromů listnatých, průměru kmene přes 100 do 300 mm</t>
  </si>
  <si>
    <t>https://podminky.urs.cz/item/CS_URS_2025_02/162201401</t>
  </si>
  <si>
    <t>162201402</t>
  </si>
  <si>
    <t>Vodorovné přemístění větví stromů listnatých do 1 km D kmene přes 300 do 500 mm</t>
  </si>
  <si>
    <t>Vodorovné přemístění větví, kmenů nebo pařezů s naložením, složením a dopravou do 1000 m větví stromů listnatých, průměru kmene přes 300 do 500 mm</t>
  </si>
  <si>
    <t>https://podminky.urs.cz/item/CS_URS_2025_02/162201402</t>
  </si>
  <si>
    <t>162201405</t>
  </si>
  <si>
    <t>Vodorovné přemístění větví stromů jehličnatých do 1 km D kmene přes 100 do 300 mm</t>
  </si>
  <si>
    <t>Vodorovné přemístění větví, kmenů nebo pařezů s naložením, složením a dopravou do 1000 m větví stromů jehličnatých, průměru kmene přes 100 do 300 mm</t>
  </si>
  <si>
    <t>https://podminky.urs.cz/item/CS_URS_2025_02/162201405</t>
  </si>
  <si>
    <t>162201406</t>
  </si>
  <si>
    <t>Vodorovné přemístění větví stromů jehličnatých do 1 km D kmene přes 300 do 500 mm</t>
  </si>
  <si>
    <t>Vodorovné přemístění větví, kmenů nebo pařezů s naložením, složením a dopravou do 1000 m větví stromů jehličnatých, průměru kmene přes 300 do 500 mm</t>
  </si>
  <si>
    <t>https://podminky.urs.cz/item/CS_URS_2025_02/162201406</t>
  </si>
  <si>
    <t>162201421</t>
  </si>
  <si>
    <t>Vodorovné přemístění pařezů do 1 km D přes 100 do 300 mm</t>
  </si>
  <si>
    <t>Vodorovné přemístění větví, kmenů nebo pařezů s naložením, složením a dopravou do 1000 m pařezů kmenů, průměru přes 100 do 300 mm</t>
  </si>
  <si>
    <t>https://podminky.urs.cz/item/CS_URS_2025_02/162201421</t>
  </si>
  <si>
    <t>162201422</t>
  </si>
  <si>
    <t>Vodorovné přemístění pařezů do 1 km D přes 300 do 500 mm</t>
  </si>
  <si>
    <t>Vodorovné přemístění větví, kmenů nebo pařezů s naložením, složením a dopravou do 1000 m pařezů kmenů, průměru přes 300 do 500 mm</t>
  </si>
  <si>
    <t>https://podminky.urs.cz/item/CS_URS_2025_02/162201422</t>
  </si>
  <si>
    <t>162301931</t>
  </si>
  <si>
    <t>Příplatek k vodorovnému přemístění větví stromů listnatých D kmene přes 100 do 300 mm ZKD 1 km</t>
  </si>
  <si>
    <t>Vodorovné přemístění větví, kmenů nebo pařezů s naložením, složením a dopravou Příplatek k cenám za každých dalších i započatých 1000 m přes 1000 m větví stromů listnatých, průměru kmene přes 100 do 300 mm</t>
  </si>
  <si>
    <t>https://podminky.urs.cz/item/CS_URS_2025_02/162301931</t>
  </si>
  <si>
    <t>(5+2+2+2)*48 "1. jeřáb 5ks, 7. jabloň 2ks, 8. třešen 2ks, 10. jabloň 2ks, 3km</t>
  </si>
  <si>
    <t>162301932</t>
  </si>
  <si>
    <t>Příplatek k vodorovnému přemístění větví stromů listnatých D kmene přes 300 do 500 mm ZKD 1 km</t>
  </si>
  <si>
    <t>Vodorovné přemístění větví, kmenů nebo pařezů s naložením, složením a dopravou Příplatek k cenám za každých dalších i započatých 1000 m přes 1000 m větví stromů listnatých, průměru kmene přes 300 do 500 mm</t>
  </si>
  <si>
    <t>https://podminky.urs.cz/item/CS_URS_2025_02/162301932</t>
  </si>
  <si>
    <t>(1+1)*48 "5. bříza 1ks, 9. třešeň 1ks, 3km</t>
  </si>
  <si>
    <t>162301941</t>
  </si>
  <si>
    <t>Příplatek k vodorovnému přemístění větví stromů jehličnatých D kmene přes 100 do 300 mm ZKD 1 km</t>
  </si>
  <si>
    <t>Vodorovné přemístění větví, kmenů nebo pařezů s naložením, složením a dopravou Příplatek k cenám za každých dalších i započatých 1000 m přes 1000 m větví stromů jehličnatých, o průměru kmene přes 100 do 300 mm</t>
  </si>
  <si>
    <t>https://podminky.urs.cz/item/CS_URS_2025_02/162301941</t>
  </si>
  <si>
    <t>(1+1)*48 "2. smrk 1ks, 3. smrk 1ks, 3km</t>
  </si>
  <si>
    <t>162301942</t>
  </si>
  <si>
    <t>Příplatek k vodorovnému přemístění větví stromů jehličnatých D kmene přes 300 do 500 mm ZKD 1 km</t>
  </si>
  <si>
    <t>Vodorovné přemístění větví, kmenů nebo pařezů s naložením, složením a dopravou Příplatek k cenám za každých dalších i započatých 1000 m přes 1000 m větví stromů jehličnatých, o průměru kmene přes 300 do 500 mm</t>
  </si>
  <si>
    <t>https://podminky.urs.cz/item/CS_URS_2025_02/162301942</t>
  </si>
  <si>
    <t>1*48 "4. smrk 1ks, 3km</t>
  </si>
  <si>
    <t>162301971</t>
  </si>
  <si>
    <t>Příplatek k vodorovnému přemístění pařezů D přes 100 do 300 mm ZKD 1 km</t>
  </si>
  <si>
    <t>Vodorovné přemístění větví, kmenů nebo pařezů s naložením, složením a dopravou Příplatek k cenám za každých dalších i započatých 1000 m přes 1000 m pařezů kmenů, průměru přes 100 do 300 mm</t>
  </si>
  <si>
    <t>https://podminky.urs.cz/item/CS_URS_2025_02/162301971</t>
  </si>
  <si>
    <t>162301972</t>
  </si>
  <si>
    <t>Příplatek k vodorovnému přemístění pařezů D přes 300 do 500 mm ZKD 1 km</t>
  </si>
  <si>
    <t>Vodorovné přemístění větví, kmenů nebo pařezů s naložením, složením a dopravou Příplatek k cenám za každých dalších i započatých 1000 m přes 1000 m pařezů kmenů, průměru přes 300 do 500 mm</t>
  </si>
  <si>
    <t>https://podminky.urs.cz/item/CS_URS_2025_02/162301972</t>
  </si>
  <si>
    <t>Doprava suti a vybouraných hmot</t>
  </si>
  <si>
    <t>997013811</t>
  </si>
  <si>
    <t>Poplatek za uložení na skládce (skládkovné) stavebního odpadu dřevěného kód odpadu 17 02 01</t>
  </si>
  <si>
    <t>-1254780488</t>
  </si>
  <si>
    <t>Poplatek za uložení stavebního odpadu na skládce (skládkovné) dřevěného zatříděného do Katalogu odpadů pod kódem 17 02 01</t>
  </si>
  <si>
    <t>https://podminky.urs.cz/item/CS_URS_2025_02/997013811</t>
  </si>
  <si>
    <t>"Předpoklad strom listnatý D=500mm váha cca 4t" 2*4,0</t>
  </si>
  <si>
    <t>"Předpoklad strom jehličnatý D=500mm váha cca 2,5t" 1*2,5</t>
  </si>
  <si>
    <t>"Předpoklad strom listnatý D=300mm váha cca 3t" 11*3,0</t>
  </si>
  <si>
    <t>"Předpoklad strom jehličnatý D=300mm váha cca 1,0t" 2*1,0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</si>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</sst>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38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39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42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2" fillId="0" borderId="20" xfId="0" applyFont="1" applyBorder="1" applyAlignment="1" applyProtection="1">
      <alignment vertical="center"/>
    </xf>
    <xf numFmtId="0" fontId="12" fillId="0" borderId="21" xfId="0" applyFont="1" applyBorder="1" applyAlignment="1" applyProtection="1">
      <alignment vertical="center"/>
    </xf>
    <xf numFmtId="0" fontId="12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52" fillId="0" borderId="27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vertical="top"/>
    </xf>
    <xf numFmtId="0" fontId="53" fillId="0" borderId="1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horizontal="center" vertical="center"/>
    </xf>
    <xf numFmtId="49" fontId="53" fillId="0" borderId="1" xfId="0" applyNumberFormat="1" applyFont="1" applyBorder="1" applyAlignment="1" applyProtection="1">
      <alignment horizontal="left" vertical="center"/>
    </xf>
    <xf numFmtId="0" fontId="5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32254204" TargetMode="External" /><Relationship Id="rId2" Type="http://schemas.openxmlformats.org/officeDocument/2006/relationships/hyperlink" Target="https://podminky.urs.cz/item/CS_URS_2025_02/113107182" TargetMode="External" /><Relationship Id="rId3" Type="http://schemas.openxmlformats.org/officeDocument/2006/relationships/hyperlink" Target="https://podminky.urs.cz/item/CS_URS_2025_02/113152111" TargetMode="External" /><Relationship Id="rId4" Type="http://schemas.openxmlformats.org/officeDocument/2006/relationships/hyperlink" Target="https://podminky.urs.cz/item/CS_URS_2025_02/115101201" TargetMode="External" /><Relationship Id="rId5" Type="http://schemas.openxmlformats.org/officeDocument/2006/relationships/hyperlink" Target="https://podminky.urs.cz/item/CS_URS_2025_02/115108111" TargetMode="External" /><Relationship Id="rId6" Type="http://schemas.openxmlformats.org/officeDocument/2006/relationships/hyperlink" Target="https://podminky.urs.cz/item/CS_URS_2025_02/132354203" TargetMode="External" /><Relationship Id="rId7" Type="http://schemas.openxmlformats.org/officeDocument/2006/relationships/hyperlink" Target="https://podminky.urs.cz/item/CS_URS_2025_02/151101101" TargetMode="External" /><Relationship Id="rId8" Type="http://schemas.openxmlformats.org/officeDocument/2006/relationships/hyperlink" Target="https://podminky.urs.cz/item/CS_URS_2025_02/151101111" TargetMode="External" /><Relationship Id="rId9" Type="http://schemas.openxmlformats.org/officeDocument/2006/relationships/hyperlink" Target="https://podminky.urs.cz/item/CS_URS_2025_02/151101301" TargetMode="External" /><Relationship Id="rId10" Type="http://schemas.openxmlformats.org/officeDocument/2006/relationships/hyperlink" Target="https://podminky.urs.cz/item/CS_URS_2025_02/151101311" TargetMode="External" /><Relationship Id="rId11" Type="http://schemas.openxmlformats.org/officeDocument/2006/relationships/hyperlink" Target="https://podminky.urs.cz/item/CS_URS_2025_02/162751137" TargetMode="External" /><Relationship Id="rId12" Type="http://schemas.openxmlformats.org/officeDocument/2006/relationships/hyperlink" Target="https://podminky.urs.cz/item/CS_URS_2025_02/162751139" TargetMode="External" /><Relationship Id="rId13" Type="http://schemas.openxmlformats.org/officeDocument/2006/relationships/hyperlink" Target="https://podminky.urs.cz/item/CS_URS_2025_02/171201231" TargetMode="External" /><Relationship Id="rId14" Type="http://schemas.openxmlformats.org/officeDocument/2006/relationships/hyperlink" Target="https://podminky.urs.cz/item/CS_URS_2025_02/171251201" TargetMode="External" /><Relationship Id="rId15" Type="http://schemas.openxmlformats.org/officeDocument/2006/relationships/hyperlink" Target="https://podminky.urs.cz/item/CS_URS_2025_02/174151101" TargetMode="External" /><Relationship Id="rId16" Type="http://schemas.openxmlformats.org/officeDocument/2006/relationships/hyperlink" Target="https://podminky.urs.cz/item/CS_URS_2025_02/175151101" TargetMode="External" /><Relationship Id="rId17" Type="http://schemas.openxmlformats.org/officeDocument/2006/relationships/hyperlink" Target="https://podminky.urs.cz/item/CS_URS_2025_02/278381123" TargetMode="External" /><Relationship Id="rId18" Type="http://schemas.openxmlformats.org/officeDocument/2006/relationships/hyperlink" Target="https://podminky.urs.cz/item/CS_URS_2025_02/899713111" TargetMode="External" /><Relationship Id="rId19" Type="http://schemas.openxmlformats.org/officeDocument/2006/relationships/hyperlink" Target="https://podminky.urs.cz/item/CS_URS_2025_02/451572111" TargetMode="External" /><Relationship Id="rId20" Type="http://schemas.openxmlformats.org/officeDocument/2006/relationships/hyperlink" Target="https://podminky.urs.cz/item/CS_URS_2025_02/564861111" TargetMode="External" /><Relationship Id="rId21" Type="http://schemas.openxmlformats.org/officeDocument/2006/relationships/hyperlink" Target="https://podminky.urs.cz/item/CS_URS_2025_02/573231111" TargetMode="External" /><Relationship Id="rId22" Type="http://schemas.openxmlformats.org/officeDocument/2006/relationships/hyperlink" Target="https://podminky.urs.cz/item/CS_URS_2025_02/577134111" TargetMode="External" /><Relationship Id="rId23" Type="http://schemas.openxmlformats.org/officeDocument/2006/relationships/hyperlink" Target="https://podminky.urs.cz/item/CS_URS_2025_02/577155012" TargetMode="External" /><Relationship Id="rId24" Type="http://schemas.openxmlformats.org/officeDocument/2006/relationships/hyperlink" Target="https://podminky.urs.cz/item/CS_URS_2025_02/857241131" TargetMode="External" /><Relationship Id="rId25" Type="http://schemas.openxmlformats.org/officeDocument/2006/relationships/hyperlink" Target="https://podminky.urs.cz/item/CS_URS_2025_02/857261131" TargetMode="External" /><Relationship Id="rId26" Type="http://schemas.openxmlformats.org/officeDocument/2006/relationships/hyperlink" Target="https://podminky.urs.cz/item/CS_URS_2025_02/871241221" TargetMode="External" /><Relationship Id="rId27" Type="http://schemas.openxmlformats.org/officeDocument/2006/relationships/hyperlink" Target="https://podminky.urs.cz/item/CS_URS_2025_02/871261221" TargetMode="External" /><Relationship Id="rId28" Type="http://schemas.openxmlformats.org/officeDocument/2006/relationships/hyperlink" Target="https://podminky.urs.cz/item/CS_URS_2025_02/877241101" TargetMode="External" /><Relationship Id="rId29" Type="http://schemas.openxmlformats.org/officeDocument/2006/relationships/hyperlink" Target="https://podminky.urs.cz/item/CS_URS_2025_02/857263131" TargetMode="External" /><Relationship Id="rId30" Type="http://schemas.openxmlformats.org/officeDocument/2006/relationships/hyperlink" Target="https://podminky.urs.cz/item/CS_URS_2025_02/891261112" TargetMode="External" /><Relationship Id="rId31" Type="http://schemas.openxmlformats.org/officeDocument/2006/relationships/hyperlink" Target="https://podminky.urs.cz/item/CS_URS_2025_02/891243321" TargetMode="External" /><Relationship Id="rId32" Type="http://schemas.openxmlformats.org/officeDocument/2006/relationships/hyperlink" Target="https://podminky.urs.cz/item/CS_URS_2025_02/892271111" TargetMode="External" /><Relationship Id="rId33" Type="http://schemas.openxmlformats.org/officeDocument/2006/relationships/hyperlink" Target="https://podminky.urs.cz/item/CS_URS_2025_02/899401113" TargetMode="External" /><Relationship Id="rId34" Type="http://schemas.openxmlformats.org/officeDocument/2006/relationships/hyperlink" Target="https://podminky.urs.cz/item/CS_URS_2025_02/893811112" TargetMode="External" /><Relationship Id="rId35" Type="http://schemas.openxmlformats.org/officeDocument/2006/relationships/hyperlink" Target="https://podminky.urs.cz/item/CS_URS_2025_02/891269111" TargetMode="External" /><Relationship Id="rId36" Type="http://schemas.openxmlformats.org/officeDocument/2006/relationships/hyperlink" Target="https://podminky.urs.cz/item/CS_URS_2025_02/891181112" TargetMode="External" /><Relationship Id="rId37" Type="http://schemas.openxmlformats.org/officeDocument/2006/relationships/hyperlink" Target="https://podminky.urs.cz/item/CS_URS_2025_02/899401111" TargetMode="External" /><Relationship Id="rId38" Type="http://schemas.openxmlformats.org/officeDocument/2006/relationships/hyperlink" Target="https://podminky.urs.cz/item/CS_URS_2025_02/899721111" TargetMode="External" /><Relationship Id="rId39" Type="http://schemas.openxmlformats.org/officeDocument/2006/relationships/hyperlink" Target="https://podminky.urs.cz/item/CS_URS_2025_02/899722112" TargetMode="External" /><Relationship Id="rId40" Type="http://schemas.openxmlformats.org/officeDocument/2006/relationships/hyperlink" Target="https://podminky.urs.cz/item/CS_URS_2025_02/919735112" TargetMode="External" /><Relationship Id="rId41" Type="http://schemas.openxmlformats.org/officeDocument/2006/relationships/hyperlink" Target="https://podminky.urs.cz/item/CS_URS_2025_02/997221551" TargetMode="External" /><Relationship Id="rId42" Type="http://schemas.openxmlformats.org/officeDocument/2006/relationships/hyperlink" Target="https://podminky.urs.cz/item/CS_URS_2025_02/997221559" TargetMode="External" /><Relationship Id="rId43" Type="http://schemas.openxmlformats.org/officeDocument/2006/relationships/hyperlink" Target="https://podminky.urs.cz/item/CS_URS_2025_02/997221873" TargetMode="External" /><Relationship Id="rId44" Type="http://schemas.openxmlformats.org/officeDocument/2006/relationships/hyperlink" Target="https://podminky.urs.cz/item/CS_URS_2025_02/997221875" TargetMode="External" /><Relationship Id="rId45" Type="http://schemas.openxmlformats.org/officeDocument/2006/relationships/hyperlink" Target="https://podminky.urs.cz/item/CS_URS_2025_02/998276101" TargetMode="External" /><Relationship Id="rId46" Type="http://schemas.openxmlformats.org/officeDocument/2006/relationships/hyperlink" Target="https://podminky.urs.cz/item/CS_URS_2025_02/012164000" TargetMode="External" /><Relationship Id="rId47" Type="http://schemas.openxmlformats.org/officeDocument/2006/relationships/hyperlink" Target="https://podminky.urs.cz/item/CS_URS_2025_02/012344000" TargetMode="External" /><Relationship Id="rId48" Type="http://schemas.openxmlformats.org/officeDocument/2006/relationships/hyperlink" Target="https://podminky.urs.cz/item/CS_URS_2025_02/012444000" TargetMode="External" /><Relationship Id="rId49" Type="http://schemas.openxmlformats.org/officeDocument/2006/relationships/hyperlink" Target="https://podminky.urs.cz/item/CS_URS_2025_02/030001000" TargetMode="External" /><Relationship Id="rId50" Type="http://schemas.openxmlformats.org/officeDocument/2006/relationships/hyperlink" Target="https://podminky.urs.cz/item/CS_URS_2025_02/063002000" TargetMode="External" /><Relationship Id="rId51" Type="http://schemas.openxmlformats.org/officeDocument/2006/relationships/hyperlink" Target="https://podminky.urs.cz/item/CS_URS_2025_02/063603000" TargetMode="External" /><Relationship Id="rId52" Type="http://schemas.openxmlformats.org/officeDocument/2006/relationships/hyperlink" Target="https://podminky.urs.cz/item/CS_URS_2025_02/072203000" TargetMode="External" /><Relationship Id="rId5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7182" TargetMode="External" /><Relationship Id="rId2" Type="http://schemas.openxmlformats.org/officeDocument/2006/relationships/hyperlink" Target="https://podminky.urs.cz/item/CS_URS_2025_02/113152111" TargetMode="External" /><Relationship Id="rId3" Type="http://schemas.openxmlformats.org/officeDocument/2006/relationships/hyperlink" Target="https://podminky.urs.cz/item/CS_URS_2025_02/115101201" TargetMode="External" /><Relationship Id="rId4" Type="http://schemas.openxmlformats.org/officeDocument/2006/relationships/hyperlink" Target="https://podminky.urs.cz/item/CS_URS_2025_02/115108111" TargetMode="External" /><Relationship Id="rId5" Type="http://schemas.openxmlformats.org/officeDocument/2006/relationships/hyperlink" Target="https://podminky.urs.cz/item/CS_URS_2025_02/132254104" TargetMode="External" /><Relationship Id="rId6" Type="http://schemas.openxmlformats.org/officeDocument/2006/relationships/hyperlink" Target="https://podminky.urs.cz/item/CS_URS_2025_02/132354104" TargetMode="External" /><Relationship Id="rId7" Type="http://schemas.openxmlformats.org/officeDocument/2006/relationships/hyperlink" Target="https://podminky.urs.cz/item/CS_URS_2025_02/133251101" TargetMode="External" /><Relationship Id="rId8" Type="http://schemas.openxmlformats.org/officeDocument/2006/relationships/hyperlink" Target="https://podminky.urs.cz/item/CS_URS_2025_02/133351101" TargetMode="External" /><Relationship Id="rId9" Type="http://schemas.openxmlformats.org/officeDocument/2006/relationships/hyperlink" Target="https://podminky.urs.cz/item/CS_URS_2025_02/151101201" TargetMode="External" /><Relationship Id="rId10" Type="http://schemas.openxmlformats.org/officeDocument/2006/relationships/hyperlink" Target="https://podminky.urs.cz/item/CS_URS_2025_02/151101211" TargetMode="External" /><Relationship Id="rId11" Type="http://schemas.openxmlformats.org/officeDocument/2006/relationships/hyperlink" Target="https://podminky.urs.cz/item/CS_URS_2025_02/151101301" TargetMode="External" /><Relationship Id="rId12" Type="http://schemas.openxmlformats.org/officeDocument/2006/relationships/hyperlink" Target="https://podminky.urs.cz/item/CS_URS_2025_02/151101311" TargetMode="External" /><Relationship Id="rId13" Type="http://schemas.openxmlformats.org/officeDocument/2006/relationships/hyperlink" Target="https://podminky.urs.cz/item/CS_URS_2025_02/162751117" TargetMode="External" /><Relationship Id="rId14" Type="http://schemas.openxmlformats.org/officeDocument/2006/relationships/hyperlink" Target="https://podminky.urs.cz/item/CS_URS_2025_02/162751119" TargetMode="External" /><Relationship Id="rId15" Type="http://schemas.openxmlformats.org/officeDocument/2006/relationships/hyperlink" Target="https://podminky.urs.cz/item/CS_URS_2025_02/171201231" TargetMode="External" /><Relationship Id="rId16" Type="http://schemas.openxmlformats.org/officeDocument/2006/relationships/hyperlink" Target="https://podminky.urs.cz/item/CS_URS_2025_02/171251201" TargetMode="External" /><Relationship Id="rId17" Type="http://schemas.openxmlformats.org/officeDocument/2006/relationships/hyperlink" Target="https://podminky.urs.cz/item/CS_URS_2025_02/174151101" TargetMode="External" /><Relationship Id="rId18" Type="http://schemas.openxmlformats.org/officeDocument/2006/relationships/hyperlink" Target="https://podminky.urs.cz/item/CS_URS_2025_02/175151101" TargetMode="External" /><Relationship Id="rId19" Type="http://schemas.openxmlformats.org/officeDocument/2006/relationships/hyperlink" Target="https://podminky.urs.cz/item/CS_URS_2025_02/451572111" TargetMode="External" /><Relationship Id="rId20" Type="http://schemas.openxmlformats.org/officeDocument/2006/relationships/hyperlink" Target="https://podminky.urs.cz/item/CS_URS_2025_02/452112111" TargetMode="External" /><Relationship Id="rId21" Type="http://schemas.openxmlformats.org/officeDocument/2006/relationships/hyperlink" Target="https://podminky.urs.cz/item/CS_URS_2025_02/564861111" TargetMode="External" /><Relationship Id="rId22" Type="http://schemas.openxmlformats.org/officeDocument/2006/relationships/hyperlink" Target="https://podminky.urs.cz/item/CS_URS_2025_02/573231111" TargetMode="External" /><Relationship Id="rId23" Type="http://schemas.openxmlformats.org/officeDocument/2006/relationships/hyperlink" Target="https://podminky.urs.cz/item/CS_URS_2025_02/577134111" TargetMode="External" /><Relationship Id="rId24" Type="http://schemas.openxmlformats.org/officeDocument/2006/relationships/hyperlink" Target="https://podminky.urs.cz/item/CS_URS_2025_02/577155012" TargetMode="External" /><Relationship Id="rId25" Type="http://schemas.openxmlformats.org/officeDocument/2006/relationships/hyperlink" Target="https://podminky.urs.cz/item/CS_URS_2025_02/871310310" TargetMode="External" /><Relationship Id="rId26" Type="http://schemas.openxmlformats.org/officeDocument/2006/relationships/hyperlink" Target="https://podminky.urs.cz/item/CS_URS_2025_02/871360310" TargetMode="External" /><Relationship Id="rId27" Type="http://schemas.openxmlformats.org/officeDocument/2006/relationships/hyperlink" Target="https://podminky.urs.cz/item/CS_URS_2025_02/871370310" TargetMode="External" /><Relationship Id="rId28" Type="http://schemas.openxmlformats.org/officeDocument/2006/relationships/hyperlink" Target="https://podminky.urs.cz/item/CS_URS_2025_02/871420310" TargetMode="External" /><Relationship Id="rId29" Type="http://schemas.openxmlformats.org/officeDocument/2006/relationships/hyperlink" Target="https://podminky.urs.cz/item/CS_URS_2025_02/892351111" TargetMode="External" /><Relationship Id="rId30" Type="http://schemas.openxmlformats.org/officeDocument/2006/relationships/hyperlink" Target="https://podminky.urs.cz/item/CS_URS_2025_02/892362121" TargetMode="External" /><Relationship Id="rId31" Type="http://schemas.openxmlformats.org/officeDocument/2006/relationships/hyperlink" Target="https://podminky.urs.cz/item/CS_URS_2025_02/892372111" TargetMode="External" /><Relationship Id="rId32" Type="http://schemas.openxmlformats.org/officeDocument/2006/relationships/hyperlink" Target="https://podminky.urs.cz/item/CS_URS_2025_02/892372121" TargetMode="External" /><Relationship Id="rId33" Type="http://schemas.openxmlformats.org/officeDocument/2006/relationships/hyperlink" Target="https://podminky.urs.cz/item/CS_URS_2025_02/892381111" TargetMode="External" /><Relationship Id="rId34" Type="http://schemas.openxmlformats.org/officeDocument/2006/relationships/hyperlink" Target="https://podminky.urs.cz/item/CS_URS_2025_02/892421111" TargetMode="External" /><Relationship Id="rId35" Type="http://schemas.openxmlformats.org/officeDocument/2006/relationships/hyperlink" Target="https://podminky.urs.cz/item/CS_URS_2025_02/892422121" TargetMode="External" /><Relationship Id="rId36" Type="http://schemas.openxmlformats.org/officeDocument/2006/relationships/hyperlink" Target="https://podminky.urs.cz/item/CS_URS_2025_02/892442111" TargetMode="External" /><Relationship Id="rId37" Type="http://schemas.openxmlformats.org/officeDocument/2006/relationships/hyperlink" Target="https://podminky.urs.cz/item/CS_URS_2025_02/894411311" TargetMode="External" /><Relationship Id="rId38" Type="http://schemas.openxmlformats.org/officeDocument/2006/relationships/hyperlink" Target="https://podminky.urs.cz/item/CS_URS_2025_02/894412411" TargetMode="External" /><Relationship Id="rId39" Type="http://schemas.openxmlformats.org/officeDocument/2006/relationships/hyperlink" Target="https://podminky.urs.cz/item/CS_URS_2025_02/894414111" TargetMode="External" /><Relationship Id="rId40" Type="http://schemas.openxmlformats.org/officeDocument/2006/relationships/hyperlink" Target="https://podminky.urs.cz/item/CS_URS_2025_02/894811237" TargetMode="External" /><Relationship Id="rId41" Type="http://schemas.openxmlformats.org/officeDocument/2006/relationships/hyperlink" Target="https://podminky.urs.cz/item/CS_URS_2025_02/894812511" TargetMode="External" /><Relationship Id="rId42" Type="http://schemas.openxmlformats.org/officeDocument/2006/relationships/hyperlink" Target="https://podminky.urs.cz/item/CS_URS_2025_02/894812521" TargetMode="External" /><Relationship Id="rId43" Type="http://schemas.openxmlformats.org/officeDocument/2006/relationships/hyperlink" Target="https://podminky.urs.cz/item/CS_URS_2025_02/894812522" TargetMode="External" /><Relationship Id="rId44" Type="http://schemas.openxmlformats.org/officeDocument/2006/relationships/hyperlink" Target="https://podminky.urs.cz/item/CS_URS_2025_02/894812529" TargetMode="External" /><Relationship Id="rId45" Type="http://schemas.openxmlformats.org/officeDocument/2006/relationships/hyperlink" Target="https://podminky.urs.cz/item/CS_URS_2025_02/894812552" TargetMode="External" /><Relationship Id="rId46" Type="http://schemas.openxmlformats.org/officeDocument/2006/relationships/hyperlink" Target="https://podminky.urs.cz/item/CS_URS_2025_02/895941301" TargetMode="External" /><Relationship Id="rId47" Type="http://schemas.openxmlformats.org/officeDocument/2006/relationships/hyperlink" Target="https://podminky.urs.cz/item/CS_URS_2025_02/895941313" TargetMode="External" /><Relationship Id="rId48" Type="http://schemas.openxmlformats.org/officeDocument/2006/relationships/hyperlink" Target="https://podminky.urs.cz/item/CS_URS_2025_02/895941322" TargetMode="External" /><Relationship Id="rId49" Type="http://schemas.openxmlformats.org/officeDocument/2006/relationships/hyperlink" Target="https://podminky.urs.cz/item/CS_URS_2025_02/895941323" TargetMode="External" /><Relationship Id="rId50" Type="http://schemas.openxmlformats.org/officeDocument/2006/relationships/hyperlink" Target="https://podminky.urs.cz/item/CS_URS_2025_02/899104112" TargetMode="External" /><Relationship Id="rId51" Type="http://schemas.openxmlformats.org/officeDocument/2006/relationships/hyperlink" Target="https://podminky.urs.cz/item/CS_URS_2025_02/899204112" TargetMode="External" /><Relationship Id="rId52" Type="http://schemas.openxmlformats.org/officeDocument/2006/relationships/hyperlink" Target="https://podminky.urs.cz/item/CS_URS_2025_02/899721112" TargetMode="External" /><Relationship Id="rId53" Type="http://schemas.openxmlformats.org/officeDocument/2006/relationships/hyperlink" Target="https://podminky.urs.cz/item/CS_URS_2025_02/899722114" TargetMode="External" /><Relationship Id="rId54" Type="http://schemas.openxmlformats.org/officeDocument/2006/relationships/hyperlink" Target="https://podminky.urs.cz/item/CS_URS_2025_02/919735112" TargetMode="External" /><Relationship Id="rId55" Type="http://schemas.openxmlformats.org/officeDocument/2006/relationships/hyperlink" Target="https://podminky.urs.cz/item/CS_URS_2025_02/997221551" TargetMode="External" /><Relationship Id="rId56" Type="http://schemas.openxmlformats.org/officeDocument/2006/relationships/hyperlink" Target="https://podminky.urs.cz/item/CS_URS_2025_02/997221559" TargetMode="External" /><Relationship Id="rId57" Type="http://schemas.openxmlformats.org/officeDocument/2006/relationships/hyperlink" Target="https://podminky.urs.cz/item/CS_URS_2025_02/997221873" TargetMode="External" /><Relationship Id="rId58" Type="http://schemas.openxmlformats.org/officeDocument/2006/relationships/hyperlink" Target="https://podminky.urs.cz/item/CS_URS_2025_02/997221875" TargetMode="External" /><Relationship Id="rId59" Type="http://schemas.openxmlformats.org/officeDocument/2006/relationships/hyperlink" Target="https://podminky.urs.cz/item/CS_URS_2025_02/998276101" TargetMode="External" /><Relationship Id="rId60" Type="http://schemas.openxmlformats.org/officeDocument/2006/relationships/hyperlink" Target="https://podminky.urs.cz/item/CS_URS_2025_02/012164000" TargetMode="External" /><Relationship Id="rId61" Type="http://schemas.openxmlformats.org/officeDocument/2006/relationships/hyperlink" Target="https://podminky.urs.cz/item/CS_URS_2025_02/012344000" TargetMode="External" /><Relationship Id="rId62" Type="http://schemas.openxmlformats.org/officeDocument/2006/relationships/hyperlink" Target="https://podminky.urs.cz/item/CS_URS_2025_02/012444000" TargetMode="External" /><Relationship Id="rId63" Type="http://schemas.openxmlformats.org/officeDocument/2006/relationships/hyperlink" Target="https://podminky.urs.cz/item/CS_URS_2025_02/030001000" TargetMode="External" /><Relationship Id="rId64" Type="http://schemas.openxmlformats.org/officeDocument/2006/relationships/hyperlink" Target="https://podminky.urs.cz/item/CS_URS_2025_02/063002000" TargetMode="External" /><Relationship Id="rId65" Type="http://schemas.openxmlformats.org/officeDocument/2006/relationships/hyperlink" Target="https://podminky.urs.cz/item/CS_URS_2025_02/063603000" TargetMode="External" /><Relationship Id="rId66" Type="http://schemas.openxmlformats.org/officeDocument/2006/relationships/hyperlink" Target="https://podminky.urs.cz/item/CS_URS_2025_02/072203000" TargetMode="External" /><Relationship Id="rId6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32254104" TargetMode="External" /><Relationship Id="rId2" Type="http://schemas.openxmlformats.org/officeDocument/2006/relationships/hyperlink" Target="https://podminky.urs.cz/item/CS_URS_2025_02/132354104" TargetMode="External" /><Relationship Id="rId3" Type="http://schemas.openxmlformats.org/officeDocument/2006/relationships/hyperlink" Target="https://podminky.urs.cz/item/CS_URS_2025_02/151101201" TargetMode="External" /><Relationship Id="rId4" Type="http://schemas.openxmlformats.org/officeDocument/2006/relationships/hyperlink" Target="https://podminky.urs.cz/item/CS_URS_2025_02/151101211" TargetMode="External" /><Relationship Id="rId5" Type="http://schemas.openxmlformats.org/officeDocument/2006/relationships/hyperlink" Target="https://podminky.urs.cz/item/CS_URS_2025_02/151101301" TargetMode="External" /><Relationship Id="rId6" Type="http://schemas.openxmlformats.org/officeDocument/2006/relationships/hyperlink" Target="https://podminky.urs.cz/item/CS_URS_2025_02/151101311" TargetMode="External" /><Relationship Id="rId7" Type="http://schemas.openxmlformats.org/officeDocument/2006/relationships/hyperlink" Target="https://podminky.urs.cz/item/CS_URS_2025_02/162751117" TargetMode="External" /><Relationship Id="rId8" Type="http://schemas.openxmlformats.org/officeDocument/2006/relationships/hyperlink" Target="https://podminky.urs.cz/item/CS_URS_2025_02/162751119" TargetMode="External" /><Relationship Id="rId9" Type="http://schemas.openxmlformats.org/officeDocument/2006/relationships/hyperlink" Target="https://podminky.urs.cz/item/CS_URS_2025_02/171201231" TargetMode="External" /><Relationship Id="rId10" Type="http://schemas.openxmlformats.org/officeDocument/2006/relationships/hyperlink" Target="https://podminky.urs.cz/item/CS_URS_2025_02/171251201" TargetMode="External" /><Relationship Id="rId11" Type="http://schemas.openxmlformats.org/officeDocument/2006/relationships/hyperlink" Target="https://podminky.urs.cz/item/CS_URS_2025_02/174151101" TargetMode="External" /><Relationship Id="rId12" Type="http://schemas.openxmlformats.org/officeDocument/2006/relationships/hyperlink" Target="https://podminky.urs.cz/item/CS_URS_2025_02/175151101" TargetMode="External" /><Relationship Id="rId13" Type="http://schemas.openxmlformats.org/officeDocument/2006/relationships/hyperlink" Target="https://podminky.urs.cz/item/CS_URS_2025_02/451572111" TargetMode="External" /><Relationship Id="rId14" Type="http://schemas.openxmlformats.org/officeDocument/2006/relationships/hyperlink" Target="https://podminky.urs.cz/item/CS_URS_2025_02/871310310" TargetMode="External" /><Relationship Id="rId15" Type="http://schemas.openxmlformats.org/officeDocument/2006/relationships/hyperlink" Target="https://podminky.urs.cz/item/CS_URS_2025_02/892351111" TargetMode="External" /><Relationship Id="rId16" Type="http://schemas.openxmlformats.org/officeDocument/2006/relationships/hyperlink" Target="https://podminky.urs.cz/item/CS_URS_2025_02/892362121" TargetMode="External" /><Relationship Id="rId17" Type="http://schemas.openxmlformats.org/officeDocument/2006/relationships/hyperlink" Target="https://podminky.urs.cz/item/CS_URS_2025_02/892372111" TargetMode="External" /><Relationship Id="rId18" Type="http://schemas.openxmlformats.org/officeDocument/2006/relationships/hyperlink" Target="https://podminky.urs.cz/item/CS_URS_2025_02/894811233" TargetMode="External" /><Relationship Id="rId19" Type="http://schemas.openxmlformats.org/officeDocument/2006/relationships/hyperlink" Target="https://podminky.urs.cz/item/CS_URS_2025_02/894811235" TargetMode="External" /><Relationship Id="rId20" Type="http://schemas.openxmlformats.org/officeDocument/2006/relationships/hyperlink" Target="https://podminky.urs.cz/item/CS_URS_2025_02/894811237" TargetMode="External" /><Relationship Id="rId21" Type="http://schemas.openxmlformats.org/officeDocument/2006/relationships/hyperlink" Target="https://podminky.urs.cz/item/CS_URS_2025_02/899721112" TargetMode="External" /><Relationship Id="rId22" Type="http://schemas.openxmlformats.org/officeDocument/2006/relationships/hyperlink" Target="https://podminky.urs.cz/item/CS_URS_2025_02/899722114" TargetMode="External" /><Relationship Id="rId23" Type="http://schemas.openxmlformats.org/officeDocument/2006/relationships/hyperlink" Target="https://podminky.urs.cz/item/CS_URS_2025_02/998276101" TargetMode="External" /><Relationship Id="rId24" Type="http://schemas.openxmlformats.org/officeDocument/2006/relationships/hyperlink" Target="https://podminky.urs.cz/item/CS_URS_2025_02/012164000" TargetMode="External" /><Relationship Id="rId25" Type="http://schemas.openxmlformats.org/officeDocument/2006/relationships/hyperlink" Target="https://podminky.urs.cz/item/CS_URS_2025_02/012344000" TargetMode="External" /><Relationship Id="rId26" Type="http://schemas.openxmlformats.org/officeDocument/2006/relationships/hyperlink" Target="https://podminky.urs.cz/item/CS_URS_2025_02/012444000" TargetMode="External" /><Relationship Id="rId27" Type="http://schemas.openxmlformats.org/officeDocument/2006/relationships/hyperlink" Target="https://podminky.urs.cz/item/CS_URS_2025_02/030001000" TargetMode="External" /><Relationship Id="rId28" Type="http://schemas.openxmlformats.org/officeDocument/2006/relationships/hyperlink" Target="https://podminky.urs.cz/item/CS_URS_2025_02/063002000" TargetMode="External" /><Relationship Id="rId29" Type="http://schemas.openxmlformats.org/officeDocument/2006/relationships/hyperlink" Target="https://podminky.urs.cz/item/CS_URS_2025_02/063603000" TargetMode="External" /><Relationship Id="rId30" Type="http://schemas.openxmlformats.org/officeDocument/2006/relationships/hyperlink" Target="https://podminky.urs.cz/item/CS_URS_2025_02/072203000" TargetMode="External" /><Relationship Id="rId3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7182" TargetMode="External" /><Relationship Id="rId2" Type="http://schemas.openxmlformats.org/officeDocument/2006/relationships/hyperlink" Target="https://podminky.urs.cz/item/CS_URS_2025_02/113152111" TargetMode="External" /><Relationship Id="rId3" Type="http://schemas.openxmlformats.org/officeDocument/2006/relationships/hyperlink" Target="https://podminky.urs.cz/item/CS_URS_2025_02/115101201" TargetMode="External" /><Relationship Id="rId4" Type="http://schemas.openxmlformats.org/officeDocument/2006/relationships/hyperlink" Target="https://podminky.urs.cz/item/CS_URS_2025_02/115108111" TargetMode="External" /><Relationship Id="rId5" Type="http://schemas.openxmlformats.org/officeDocument/2006/relationships/hyperlink" Target="https://podminky.urs.cz/item/CS_URS_2025_02/132254104" TargetMode="External" /><Relationship Id="rId6" Type="http://schemas.openxmlformats.org/officeDocument/2006/relationships/hyperlink" Target="https://podminky.urs.cz/item/CS_URS_2025_02/132354104" TargetMode="External" /><Relationship Id="rId7" Type="http://schemas.openxmlformats.org/officeDocument/2006/relationships/hyperlink" Target="https://podminky.urs.cz/item/CS_URS_2025_02/133251102" TargetMode="External" /><Relationship Id="rId8" Type="http://schemas.openxmlformats.org/officeDocument/2006/relationships/hyperlink" Target="https://podminky.urs.cz/item/CS_URS_2025_02/133351102" TargetMode="External" /><Relationship Id="rId9" Type="http://schemas.openxmlformats.org/officeDocument/2006/relationships/hyperlink" Target="https://podminky.urs.cz/item/CS_URS_2025_02/139001101" TargetMode="External" /><Relationship Id="rId10" Type="http://schemas.openxmlformats.org/officeDocument/2006/relationships/hyperlink" Target="https://podminky.urs.cz/item/CS_URS_2025_02/151101201" TargetMode="External" /><Relationship Id="rId11" Type="http://schemas.openxmlformats.org/officeDocument/2006/relationships/hyperlink" Target="https://podminky.urs.cz/item/CS_URS_2025_02/151101211" TargetMode="External" /><Relationship Id="rId12" Type="http://schemas.openxmlformats.org/officeDocument/2006/relationships/hyperlink" Target="https://podminky.urs.cz/item/CS_URS_2025_02/151101301" TargetMode="External" /><Relationship Id="rId13" Type="http://schemas.openxmlformats.org/officeDocument/2006/relationships/hyperlink" Target="https://podminky.urs.cz/item/CS_URS_2025_02/151101311" TargetMode="External" /><Relationship Id="rId14" Type="http://schemas.openxmlformats.org/officeDocument/2006/relationships/hyperlink" Target="https://podminky.urs.cz/item/CS_URS_2025_02/162751117" TargetMode="External" /><Relationship Id="rId15" Type="http://schemas.openxmlformats.org/officeDocument/2006/relationships/hyperlink" Target="https://podminky.urs.cz/item/CS_URS_2025_02/162751119" TargetMode="External" /><Relationship Id="rId16" Type="http://schemas.openxmlformats.org/officeDocument/2006/relationships/hyperlink" Target="https://podminky.urs.cz/item/CS_URS_2025_02/171201231" TargetMode="External" /><Relationship Id="rId17" Type="http://schemas.openxmlformats.org/officeDocument/2006/relationships/hyperlink" Target="https://podminky.urs.cz/item/CS_URS_2025_02/171251201" TargetMode="External" /><Relationship Id="rId18" Type="http://schemas.openxmlformats.org/officeDocument/2006/relationships/hyperlink" Target="https://podminky.urs.cz/item/CS_URS_2025_02/174151101" TargetMode="External" /><Relationship Id="rId19" Type="http://schemas.openxmlformats.org/officeDocument/2006/relationships/hyperlink" Target="https://podminky.urs.cz/item/CS_URS_2025_02/175151101" TargetMode="External" /><Relationship Id="rId20" Type="http://schemas.openxmlformats.org/officeDocument/2006/relationships/hyperlink" Target="https://podminky.urs.cz/item/CS_URS_2025_02/451572111" TargetMode="External" /><Relationship Id="rId21" Type="http://schemas.openxmlformats.org/officeDocument/2006/relationships/hyperlink" Target="https://podminky.urs.cz/item/CS_URS_2025_02/452112111" TargetMode="External" /><Relationship Id="rId22" Type="http://schemas.openxmlformats.org/officeDocument/2006/relationships/hyperlink" Target="https://podminky.urs.cz/item/CS_URS_2025_02/564861111" TargetMode="External" /><Relationship Id="rId23" Type="http://schemas.openxmlformats.org/officeDocument/2006/relationships/hyperlink" Target="https://podminky.urs.cz/item/CS_URS_2025_02/573231111" TargetMode="External" /><Relationship Id="rId24" Type="http://schemas.openxmlformats.org/officeDocument/2006/relationships/hyperlink" Target="https://podminky.urs.cz/item/CS_URS_2025_02/577134111" TargetMode="External" /><Relationship Id="rId25" Type="http://schemas.openxmlformats.org/officeDocument/2006/relationships/hyperlink" Target="https://podminky.urs.cz/item/CS_URS_2025_02/577155012" TargetMode="External" /><Relationship Id="rId26" Type="http://schemas.openxmlformats.org/officeDocument/2006/relationships/hyperlink" Target="https://podminky.urs.cz/item/CS_URS_2025_02/871360310" TargetMode="External" /><Relationship Id="rId27" Type="http://schemas.openxmlformats.org/officeDocument/2006/relationships/hyperlink" Target="https://podminky.urs.cz/item/CS_URS_2025_02/877350410" TargetMode="External" /><Relationship Id="rId28" Type="http://schemas.openxmlformats.org/officeDocument/2006/relationships/hyperlink" Target="https://podminky.urs.cz/item/CS_URS_2025_02/877360320" TargetMode="External" /><Relationship Id="rId29" Type="http://schemas.openxmlformats.org/officeDocument/2006/relationships/hyperlink" Target="https://podminky.urs.cz/item/CS_URS_2025_02/892362121" TargetMode="External" /><Relationship Id="rId30" Type="http://schemas.openxmlformats.org/officeDocument/2006/relationships/hyperlink" Target="https://podminky.urs.cz/item/CS_URS_2025_02/892372111" TargetMode="External" /><Relationship Id="rId31" Type="http://schemas.openxmlformats.org/officeDocument/2006/relationships/hyperlink" Target="https://podminky.urs.cz/item/CS_URS_2025_02/892381111" TargetMode="External" /><Relationship Id="rId32" Type="http://schemas.openxmlformats.org/officeDocument/2006/relationships/hyperlink" Target="https://podminky.urs.cz/item/CS_URS_2025_02/894411311" TargetMode="External" /><Relationship Id="rId33" Type="http://schemas.openxmlformats.org/officeDocument/2006/relationships/hyperlink" Target="https://podminky.urs.cz/item/CS_URS_2025_02/894412411" TargetMode="External" /><Relationship Id="rId34" Type="http://schemas.openxmlformats.org/officeDocument/2006/relationships/hyperlink" Target="https://podminky.urs.cz/item/CS_URS_2025_02/894414111" TargetMode="External" /><Relationship Id="rId35" Type="http://schemas.openxmlformats.org/officeDocument/2006/relationships/hyperlink" Target="https://podminky.urs.cz/item/CS_URS_2025_02/899104112" TargetMode="External" /><Relationship Id="rId36" Type="http://schemas.openxmlformats.org/officeDocument/2006/relationships/hyperlink" Target="https://podminky.urs.cz/item/CS_URS_2025_02/899721112" TargetMode="External" /><Relationship Id="rId37" Type="http://schemas.openxmlformats.org/officeDocument/2006/relationships/hyperlink" Target="https://podminky.urs.cz/item/CS_URS_2025_02/899722114" TargetMode="External" /><Relationship Id="rId38" Type="http://schemas.openxmlformats.org/officeDocument/2006/relationships/hyperlink" Target="https://podminky.urs.cz/item/CS_URS_2025_02/919735112" TargetMode="External" /><Relationship Id="rId39" Type="http://schemas.openxmlformats.org/officeDocument/2006/relationships/hyperlink" Target="https://podminky.urs.cz/item/CS_URS_2025_02/997221551" TargetMode="External" /><Relationship Id="rId40" Type="http://schemas.openxmlformats.org/officeDocument/2006/relationships/hyperlink" Target="https://podminky.urs.cz/item/CS_URS_2025_02/997221559" TargetMode="External" /><Relationship Id="rId41" Type="http://schemas.openxmlformats.org/officeDocument/2006/relationships/hyperlink" Target="https://podminky.urs.cz/item/CS_URS_2025_02/997221873" TargetMode="External" /><Relationship Id="rId42" Type="http://schemas.openxmlformats.org/officeDocument/2006/relationships/hyperlink" Target="https://podminky.urs.cz/item/CS_URS_2025_02/997221875" TargetMode="External" /><Relationship Id="rId43" Type="http://schemas.openxmlformats.org/officeDocument/2006/relationships/hyperlink" Target="https://podminky.urs.cz/item/CS_URS_2025_02/998276101" TargetMode="External" /><Relationship Id="rId44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2101101" TargetMode="External" /><Relationship Id="rId2" Type="http://schemas.openxmlformats.org/officeDocument/2006/relationships/hyperlink" Target="https://podminky.urs.cz/item/CS_URS_2025_02/112101102" TargetMode="External" /><Relationship Id="rId3" Type="http://schemas.openxmlformats.org/officeDocument/2006/relationships/hyperlink" Target="https://podminky.urs.cz/item/CS_URS_2025_02/112101121" TargetMode="External" /><Relationship Id="rId4" Type="http://schemas.openxmlformats.org/officeDocument/2006/relationships/hyperlink" Target="https://podminky.urs.cz/item/CS_URS_2025_02/112101122" TargetMode="External" /><Relationship Id="rId5" Type="http://schemas.openxmlformats.org/officeDocument/2006/relationships/hyperlink" Target="https://podminky.urs.cz/item/CS_URS_2025_02/112251101" TargetMode="External" /><Relationship Id="rId6" Type="http://schemas.openxmlformats.org/officeDocument/2006/relationships/hyperlink" Target="https://podminky.urs.cz/item/CS_URS_2025_02/112251102" TargetMode="External" /><Relationship Id="rId7" Type="http://schemas.openxmlformats.org/officeDocument/2006/relationships/hyperlink" Target="https://podminky.urs.cz/item/CS_URS_2025_02/162201401" TargetMode="External" /><Relationship Id="rId8" Type="http://schemas.openxmlformats.org/officeDocument/2006/relationships/hyperlink" Target="https://podminky.urs.cz/item/CS_URS_2025_02/162201402" TargetMode="External" /><Relationship Id="rId9" Type="http://schemas.openxmlformats.org/officeDocument/2006/relationships/hyperlink" Target="https://podminky.urs.cz/item/CS_URS_2025_02/162201405" TargetMode="External" /><Relationship Id="rId10" Type="http://schemas.openxmlformats.org/officeDocument/2006/relationships/hyperlink" Target="https://podminky.urs.cz/item/CS_URS_2025_02/162201406" TargetMode="External" /><Relationship Id="rId11" Type="http://schemas.openxmlformats.org/officeDocument/2006/relationships/hyperlink" Target="https://podminky.urs.cz/item/CS_URS_2025_02/162201421" TargetMode="External" /><Relationship Id="rId12" Type="http://schemas.openxmlformats.org/officeDocument/2006/relationships/hyperlink" Target="https://podminky.urs.cz/item/CS_URS_2025_02/162201422" TargetMode="External" /><Relationship Id="rId13" Type="http://schemas.openxmlformats.org/officeDocument/2006/relationships/hyperlink" Target="https://podminky.urs.cz/item/CS_URS_2025_02/162301931" TargetMode="External" /><Relationship Id="rId14" Type="http://schemas.openxmlformats.org/officeDocument/2006/relationships/hyperlink" Target="https://podminky.urs.cz/item/CS_URS_2025_02/162301932" TargetMode="External" /><Relationship Id="rId15" Type="http://schemas.openxmlformats.org/officeDocument/2006/relationships/hyperlink" Target="https://podminky.urs.cz/item/CS_URS_2025_02/162301941" TargetMode="External" /><Relationship Id="rId16" Type="http://schemas.openxmlformats.org/officeDocument/2006/relationships/hyperlink" Target="https://podminky.urs.cz/item/CS_URS_2025_02/162301942" TargetMode="External" /><Relationship Id="rId17" Type="http://schemas.openxmlformats.org/officeDocument/2006/relationships/hyperlink" Target="https://podminky.urs.cz/item/CS_URS_2025_02/162301971" TargetMode="External" /><Relationship Id="rId18" Type="http://schemas.openxmlformats.org/officeDocument/2006/relationships/hyperlink" Target="https://podminky.urs.cz/item/CS_URS_2025_02/162301972" TargetMode="External" /><Relationship Id="rId19" Type="http://schemas.openxmlformats.org/officeDocument/2006/relationships/hyperlink" Target="https://podminky.urs.cz/item/CS_URS_2025_02/997013811" TargetMode="External" /><Relationship Id="rId20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29</v>
      </c>
      <c r="AL11" s="25"/>
      <c r="AM11" s="25"/>
      <c r="AN11" s="30" t="s">
        <v>30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32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32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29</v>
      </c>
      <c r="AL14" s="25"/>
      <c r="AM14" s="25"/>
      <c r="AN14" s="37" t="s">
        <v>32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34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29</v>
      </c>
      <c r="AL17" s="25"/>
      <c r="AM17" s="25"/>
      <c r="AN17" s="30" t="s">
        <v>36</v>
      </c>
      <c r="AO17" s="25"/>
      <c r="AP17" s="25"/>
      <c r="AQ17" s="25"/>
      <c r="AR17" s="23"/>
      <c r="BE17" s="34"/>
      <c r="BS17" s="20" t="s">
        <v>37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38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39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37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40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41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42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43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44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45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46</v>
      </c>
      <c r="E29" s="50"/>
      <c r="F29" s="35" t="s">
        <v>47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48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49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50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51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52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53</v>
      </c>
      <c r="U35" s="57"/>
      <c r="V35" s="57"/>
      <c r="W35" s="57"/>
      <c r="X35" s="59" t="s">
        <v>54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55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1484/A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Dešťová a splašková kanalizace v zastavěném území mistní části Pelhřimova - Skrýšov - 2.etapa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k.ú. Skrýšov u Pelhřimova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1. 8. 2025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Pelhřimov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33</v>
      </c>
      <c r="AJ49" s="43"/>
      <c r="AK49" s="43"/>
      <c r="AL49" s="43"/>
      <c r="AM49" s="76" t="str">
        <f>IF(E17="","",E17)</f>
        <v>Studio A s.r.o.</v>
      </c>
      <c r="AN49" s="67"/>
      <c r="AO49" s="67"/>
      <c r="AP49" s="67"/>
      <c r="AQ49" s="43"/>
      <c r="AR49" s="47"/>
      <c r="AS49" s="77" t="s">
        <v>56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31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38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57</v>
      </c>
      <c r="D52" s="90"/>
      <c r="E52" s="90"/>
      <c r="F52" s="90"/>
      <c r="G52" s="90"/>
      <c r="H52" s="91"/>
      <c r="I52" s="92" t="s">
        <v>58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59</v>
      </c>
      <c r="AH52" s="90"/>
      <c r="AI52" s="90"/>
      <c r="AJ52" s="90"/>
      <c r="AK52" s="90"/>
      <c r="AL52" s="90"/>
      <c r="AM52" s="90"/>
      <c r="AN52" s="92" t="s">
        <v>60</v>
      </c>
      <c r="AO52" s="90"/>
      <c r="AP52" s="90"/>
      <c r="AQ52" s="94" t="s">
        <v>61</v>
      </c>
      <c r="AR52" s="47"/>
      <c r="AS52" s="95" t="s">
        <v>62</v>
      </c>
      <c r="AT52" s="96" t="s">
        <v>63</v>
      </c>
      <c r="AU52" s="96" t="s">
        <v>64</v>
      </c>
      <c r="AV52" s="96" t="s">
        <v>65</v>
      </c>
      <c r="AW52" s="96" t="s">
        <v>66</v>
      </c>
      <c r="AX52" s="96" t="s">
        <v>67</v>
      </c>
      <c r="AY52" s="96" t="s">
        <v>68</v>
      </c>
      <c r="AZ52" s="96" t="s">
        <v>69</v>
      </c>
      <c r="BA52" s="96" t="s">
        <v>70</v>
      </c>
      <c r="BB52" s="96" t="s">
        <v>71</v>
      </c>
      <c r="BC52" s="96" t="s">
        <v>72</v>
      </c>
      <c r="BD52" s="97" t="s">
        <v>73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74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ROUND(AG55+AG59,2)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ROUND(AS55+AS59,2)</f>
        <v>0</v>
      </c>
      <c r="AT54" s="109">
        <f>ROUND(SUM(AV54:AW54),2)</f>
        <v>0</v>
      </c>
      <c r="AU54" s="110">
        <f>ROUND(AU55+AU59,5)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ROUND(AZ55+AZ59,2)</f>
        <v>0</v>
      </c>
      <c r="BA54" s="109">
        <f>ROUND(BA55+BA59,2)</f>
        <v>0</v>
      </c>
      <c r="BB54" s="109">
        <f>ROUND(BB55+BB59,2)</f>
        <v>0</v>
      </c>
      <c r="BC54" s="109">
        <f>ROUND(BC55+BC59,2)</f>
        <v>0</v>
      </c>
      <c r="BD54" s="111">
        <f>ROUND(BD55+BD59,2)</f>
        <v>0</v>
      </c>
      <c r="BE54" s="6"/>
      <c r="BS54" s="112" t="s">
        <v>75</v>
      </c>
      <c r="BT54" s="112" t="s">
        <v>76</v>
      </c>
      <c r="BU54" s="113" t="s">
        <v>77</v>
      </c>
      <c r="BV54" s="112" t="s">
        <v>78</v>
      </c>
      <c r="BW54" s="112" t="s">
        <v>5</v>
      </c>
      <c r="BX54" s="112" t="s">
        <v>79</v>
      </c>
      <c r="CL54" s="112" t="s">
        <v>19</v>
      </c>
    </row>
    <row r="55" s="7" customFormat="1" ht="16.5" customHeight="1">
      <c r="A55" s="7"/>
      <c r="B55" s="114"/>
      <c r="C55" s="115"/>
      <c r="D55" s="116" t="s">
        <v>80</v>
      </c>
      <c r="E55" s="116"/>
      <c r="F55" s="116"/>
      <c r="G55" s="116"/>
      <c r="H55" s="116"/>
      <c r="I55" s="117"/>
      <c r="J55" s="116" t="s">
        <v>81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ROUND(SUM(AG56:AG58),2)</f>
        <v>0</v>
      </c>
      <c r="AH55" s="117"/>
      <c r="AI55" s="117"/>
      <c r="AJ55" s="117"/>
      <c r="AK55" s="117"/>
      <c r="AL55" s="117"/>
      <c r="AM55" s="117"/>
      <c r="AN55" s="119">
        <f>SUM(AG55,AT55)</f>
        <v>0</v>
      </c>
      <c r="AO55" s="117"/>
      <c r="AP55" s="117"/>
      <c r="AQ55" s="120" t="s">
        <v>82</v>
      </c>
      <c r="AR55" s="121"/>
      <c r="AS55" s="122">
        <f>ROUND(SUM(AS56:AS58),2)</f>
        <v>0</v>
      </c>
      <c r="AT55" s="123">
        <f>ROUND(SUM(AV55:AW55),2)</f>
        <v>0</v>
      </c>
      <c r="AU55" s="124">
        <f>ROUND(SUM(AU56:AU58),5)</f>
        <v>0</v>
      </c>
      <c r="AV55" s="123">
        <f>ROUND(AZ55*L29,2)</f>
        <v>0</v>
      </c>
      <c r="AW55" s="123">
        <f>ROUND(BA55*L30,2)</f>
        <v>0</v>
      </c>
      <c r="AX55" s="123">
        <f>ROUND(BB55*L29,2)</f>
        <v>0</v>
      </c>
      <c r="AY55" s="123">
        <f>ROUND(BC55*L30,2)</f>
        <v>0</v>
      </c>
      <c r="AZ55" s="123">
        <f>ROUND(SUM(AZ56:AZ58),2)</f>
        <v>0</v>
      </c>
      <c r="BA55" s="123">
        <f>ROUND(SUM(BA56:BA58),2)</f>
        <v>0</v>
      </c>
      <c r="BB55" s="123">
        <f>ROUND(SUM(BB56:BB58),2)</f>
        <v>0</v>
      </c>
      <c r="BC55" s="123">
        <f>ROUND(SUM(BC56:BC58),2)</f>
        <v>0</v>
      </c>
      <c r="BD55" s="125">
        <f>ROUND(SUM(BD56:BD58),2)</f>
        <v>0</v>
      </c>
      <c r="BE55" s="7"/>
      <c r="BS55" s="126" t="s">
        <v>75</v>
      </c>
      <c r="BT55" s="126" t="s">
        <v>83</v>
      </c>
      <c r="BU55" s="126" t="s">
        <v>77</v>
      </c>
      <c r="BV55" s="126" t="s">
        <v>78</v>
      </c>
      <c r="BW55" s="126" t="s">
        <v>84</v>
      </c>
      <c r="BX55" s="126" t="s">
        <v>5</v>
      </c>
      <c r="CL55" s="126" t="s">
        <v>19</v>
      </c>
      <c r="CM55" s="126" t="s">
        <v>85</v>
      </c>
    </row>
    <row r="56" s="4" customFormat="1" ht="16.5" customHeight="1">
      <c r="A56" s="127" t="s">
        <v>86</v>
      </c>
      <c r="B56" s="66"/>
      <c r="C56" s="128"/>
      <c r="D56" s="128"/>
      <c r="E56" s="129" t="s">
        <v>87</v>
      </c>
      <c r="F56" s="129"/>
      <c r="G56" s="129"/>
      <c r="H56" s="129"/>
      <c r="I56" s="129"/>
      <c r="J56" s="128"/>
      <c r="K56" s="129" t="s">
        <v>88</v>
      </c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30">
        <f>'IO 01 - Vodovod'!J32</f>
        <v>0</v>
      </c>
      <c r="AH56" s="128"/>
      <c r="AI56" s="128"/>
      <c r="AJ56" s="128"/>
      <c r="AK56" s="128"/>
      <c r="AL56" s="128"/>
      <c r="AM56" s="128"/>
      <c r="AN56" s="130">
        <f>SUM(AG56,AT56)</f>
        <v>0</v>
      </c>
      <c r="AO56" s="128"/>
      <c r="AP56" s="128"/>
      <c r="AQ56" s="131" t="s">
        <v>89</v>
      </c>
      <c r="AR56" s="68"/>
      <c r="AS56" s="132">
        <v>0</v>
      </c>
      <c r="AT56" s="133">
        <f>ROUND(SUM(AV56:AW56),2)</f>
        <v>0</v>
      </c>
      <c r="AU56" s="134">
        <f>'IO 01 - Vodovod'!P99</f>
        <v>0</v>
      </c>
      <c r="AV56" s="133">
        <f>'IO 01 - Vodovod'!J35</f>
        <v>0</v>
      </c>
      <c r="AW56" s="133">
        <f>'IO 01 - Vodovod'!J36</f>
        <v>0</v>
      </c>
      <c r="AX56" s="133">
        <f>'IO 01 - Vodovod'!J37</f>
        <v>0</v>
      </c>
      <c r="AY56" s="133">
        <f>'IO 01 - Vodovod'!J38</f>
        <v>0</v>
      </c>
      <c r="AZ56" s="133">
        <f>'IO 01 - Vodovod'!F35</f>
        <v>0</v>
      </c>
      <c r="BA56" s="133">
        <f>'IO 01 - Vodovod'!F36</f>
        <v>0</v>
      </c>
      <c r="BB56" s="133">
        <f>'IO 01 - Vodovod'!F37</f>
        <v>0</v>
      </c>
      <c r="BC56" s="133">
        <f>'IO 01 - Vodovod'!F38</f>
        <v>0</v>
      </c>
      <c r="BD56" s="135">
        <f>'IO 01 - Vodovod'!F39</f>
        <v>0</v>
      </c>
      <c r="BE56" s="4"/>
      <c r="BT56" s="136" t="s">
        <v>85</v>
      </c>
      <c r="BV56" s="136" t="s">
        <v>78</v>
      </c>
      <c r="BW56" s="136" t="s">
        <v>90</v>
      </c>
      <c r="BX56" s="136" t="s">
        <v>84</v>
      </c>
      <c r="CL56" s="136" t="s">
        <v>19</v>
      </c>
    </row>
    <row r="57" s="4" customFormat="1" ht="16.5" customHeight="1">
      <c r="A57" s="127" t="s">
        <v>86</v>
      </c>
      <c r="B57" s="66"/>
      <c r="C57" s="128"/>
      <c r="D57" s="128"/>
      <c r="E57" s="129" t="s">
        <v>91</v>
      </c>
      <c r="F57" s="129"/>
      <c r="G57" s="129"/>
      <c r="H57" s="129"/>
      <c r="I57" s="129"/>
      <c r="J57" s="128"/>
      <c r="K57" s="129" t="s">
        <v>92</v>
      </c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30">
        <f>'IO 02 - Dešťová kanalizace'!J32</f>
        <v>0</v>
      </c>
      <c r="AH57" s="128"/>
      <c r="AI57" s="128"/>
      <c r="AJ57" s="128"/>
      <c r="AK57" s="128"/>
      <c r="AL57" s="128"/>
      <c r="AM57" s="128"/>
      <c r="AN57" s="130">
        <f>SUM(AG57,AT57)</f>
        <v>0</v>
      </c>
      <c r="AO57" s="128"/>
      <c r="AP57" s="128"/>
      <c r="AQ57" s="131" t="s">
        <v>89</v>
      </c>
      <c r="AR57" s="68"/>
      <c r="AS57" s="132">
        <v>0</v>
      </c>
      <c r="AT57" s="133">
        <f>ROUND(SUM(AV57:AW57),2)</f>
        <v>0</v>
      </c>
      <c r="AU57" s="134">
        <f>'IO 02 - Dešťová kanalizace'!P97</f>
        <v>0</v>
      </c>
      <c r="AV57" s="133">
        <f>'IO 02 - Dešťová kanalizace'!J35</f>
        <v>0</v>
      </c>
      <c r="AW57" s="133">
        <f>'IO 02 - Dešťová kanalizace'!J36</f>
        <v>0</v>
      </c>
      <c r="AX57" s="133">
        <f>'IO 02 - Dešťová kanalizace'!J37</f>
        <v>0</v>
      </c>
      <c r="AY57" s="133">
        <f>'IO 02 - Dešťová kanalizace'!J38</f>
        <v>0</v>
      </c>
      <c r="AZ57" s="133">
        <f>'IO 02 - Dešťová kanalizace'!F35</f>
        <v>0</v>
      </c>
      <c r="BA57" s="133">
        <f>'IO 02 - Dešťová kanalizace'!F36</f>
        <v>0</v>
      </c>
      <c r="BB57" s="133">
        <f>'IO 02 - Dešťová kanalizace'!F37</f>
        <v>0</v>
      </c>
      <c r="BC57" s="133">
        <f>'IO 02 - Dešťová kanalizace'!F38</f>
        <v>0</v>
      </c>
      <c r="BD57" s="135">
        <f>'IO 02 - Dešťová kanalizace'!F39</f>
        <v>0</v>
      </c>
      <c r="BE57" s="4"/>
      <c r="BT57" s="136" t="s">
        <v>85</v>
      </c>
      <c r="BV57" s="136" t="s">
        <v>78</v>
      </c>
      <c r="BW57" s="136" t="s">
        <v>93</v>
      </c>
      <c r="BX57" s="136" t="s">
        <v>84</v>
      </c>
      <c r="CL57" s="136" t="s">
        <v>19</v>
      </c>
    </row>
    <row r="58" s="4" customFormat="1" ht="16.5" customHeight="1">
      <c r="A58" s="127" t="s">
        <v>86</v>
      </c>
      <c r="B58" s="66"/>
      <c r="C58" s="128"/>
      <c r="D58" s="128"/>
      <c r="E58" s="129" t="s">
        <v>94</v>
      </c>
      <c r="F58" s="129"/>
      <c r="G58" s="129"/>
      <c r="H58" s="129"/>
      <c r="I58" s="129"/>
      <c r="J58" s="128"/>
      <c r="K58" s="129" t="s">
        <v>95</v>
      </c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30">
        <f>'IO 03 - Splašková kanalizace'!J32</f>
        <v>0</v>
      </c>
      <c r="AH58" s="128"/>
      <c r="AI58" s="128"/>
      <c r="AJ58" s="128"/>
      <c r="AK58" s="128"/>
      <c r="AL58" s="128"/>
      <c r="AM58" s="128"/>
      <c r="AN58" s="130">
        <f>SUM(AG58,AT58)</f>
        <v>0</v>
      </c>
      <c r="AO58" s="128"/>
      <c r="AP58" s="128"/>
      <c r="AQ58" s="131" t="s">
        <v>89</v>
      </c>
      <c r="AR58" s="68"/>
      <c r="AS58" s="132">
        <v>0</v>
      </c>
      <c r="AT58" s="133">
        <f>ROUND(SUM(AV58:AW58),2)</f>
        <v>0</v>
      </c>
      <c r="AU58" s="134">
        <f>'IO 03 - Splašková kanalizace'!P94</f>
        <v>0</v>
      </c>
      <c r="AV58" s="133">
        <f>'IO 03 - Splašková kanalizace'!J35</f>
        <v>0</v>
      </c>
      <c r="AW58" s="133">
        <f>'IO 03 - Splašková kanalizace'!J36</f>
        <v>0</v>
      </c>
      <c r="AX58" s="133">
        <f>'IO 03 - Splašková kanalizace'!J37</f>
        <v>0</v>
      </c>
      <c r="AY58" s="133">
        <f>'IO 03 - Splašková kanalizace'!J38</f>
        <v>0</v>
      </c>
      <c r="AZ58" s="133">
        <f>'IO 03 - Splašková kanalizace'!F35</f>
        <v>0</v>
      </c>
      <c r="BA58" s="133">
        <f>'IO 03 - Splašková kanalizace'!F36</f>
        <v>0</v>
      </c>
      <c r="BB58" s="133">
        <f>'IO 03 - Splašková kanalizace'!F37</f>
        <v>0</v>
      </c>
      <c r="BC58" s="133">
        <f>'IO 03 - Splašková kanalizace'!F38</f>
        <v>0</v>
      </c>
      <c r="BD58" s="135">
        <f>'IO 03 - Splašková kanalizace'!F39</f>
        <v>0</v>
      </c>
      <c r="BE58" s="4"/>
      <c r="BT58" s="136" t="s">
        <v>85</v>
      </c>
      <c r="BV58" s="136" t="s">
        <v>78</v>
      </c>
      <c r="BW58" s="136" t="s">
        <v>96</v>
      </c>
      <c r="BX58" s="136" t="s">
        <v>84</v>
      </c>
      <c r="CL58" s="136" t="s">
        <v>19</v>
      </c>
    </row>
    <row r="59" s="7" customFormat="1" ht="16.5" customHeight="1">
      <c r="A59" s="7"/>
      <c r="B59" s="114"/>
      <c r="C59" s="115"/>
      <c r="D59" s="116" t="s">
        <v>97</v>
      </c>
      <c r="E59" s="116"/>
      <c r="F59" s="116"/>
      <c r="G59" s="116"/>
      <c r="H59" s="116"/>
      <c r="I59" s="117"/>
      <c r="J59" s="116" t="s">
        <v>98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ROUND(SUM(AG60:AG61),2)</f>
        <v>0</v>
      </c>
      <c r="AH59" s="117"/>
      <c r="AI59" s="117"/>
      <c r="AJ59" s="117"/>
      <c r="AK59" s="117"/>
      <c r="AL59" s="117"/>
      <c r="AM59" s="117"/>
      <c r="AN59" s="119">
        <f>SUM(AG59,AT59)</f>
        <v>0</v>
      </c>
      <c r="AO59" s="117"/>
      <c r="AP59" s="117"/>
      <c r="AQ59" s="120" t="s">
        <v>82</v>
      </c>
      <c r="AR59" s="121"/>
      <c r="AS59" s="122">
        <f>ROUND(SUM(AS60:AS61),2)</f>
        <v>0</v>
      </c>
      <c r="AT59" s="123">
        <f>ROUND(SUM(AV59:AW59),2)</f>
        <v>0</v>
      </c>
      <c r="AU59" s="124">
        <f>ROUND(SUM(AU60:AU61),5)</f>
        <v>0</v>
      </c>
      <c r="AV59" s="123">
        <f>ROUND(AZ59*L29,2)</f>
        <v>0</v>
      </c>
      <c r="AW59" s="123">
        <f>ROUND(BA59*L30,2)</f>
        <v>0</v>
      </c>
      <c r="AX59" s="123">
        <f>ROUND(BB59*L29,2)</f>
        <v>0</v>
      </c>
      <c r="AY59" s="123">
        <f>ROUND(BC59*L30,2)</f>
        <v>0</v>
      </c>
      <c r="AZ59" s="123">
        <f>ROUND(SUM(AZ60:AZ61),2)</f>
        <v>0</v>
      </c>
      <c r="BA59" s="123">
        <f>ROUND(SUM(BA60:BA61),2)</f>
        <v>0</v>
      </c>
      <c r="BB59" s="123">
        <f>ROUND(SUM(BB60:BB61),2)</f>
        <v>0</v>
      </c>
      <c r="BC59" s="123">
        <f>ROUND(SUM(BC60:BC61),2)</f>
        <v>0</v>
      </c>
      <c r="BD59" s="125">
        <f>ROUND(SUM(BD60:BD61),2)</f>
        <v>0</v>
      </c>
      <c r="BE59" s="7"/>
      <c r="BS59" s="126" t="s">
        <v>75</v>
      </c>
      <c r="BT59" s="126" t="s">
        <v>83</v>
      </c>
      <c r="BU59" s="126" t="s">
        <v>77</v>
      </c>
      <c r="BV59" s="126" t="s">
        <v>78</v>
      </c>
      <c r="BW59" s="126" t="s">
        <v>99</v>
      </c>
      <c r="BX59" s="126" t="s">
        <v>5</v>
      </c>
      <c r="CL59" s="126" t="s">
        <v>19</v>
      </c>
      <c r="CM59" s="126" t="s">
        <v>85</v>
      </c>
    </row>
    <row r="60" s="4" customFormat="1" ht="16.5" customHeight="1">
      <c r="A60" s="127" t="s">
        <v>86</v>
      </c>
      <c r="B60" s="66"/>
      <c r="C60" s="128"/>
      <c r="D60" s="128"/>
      <c r="E60" s="129" t="s">
        <v>94</v>
      </c>
      <c r="F60" s="129"/>
      <c r="G60" s="129"/>
      <c r="H60" s="129"/>
      <c r="I60" s="129"/>
      <c r="J60" s="128"/>
      <c r="K60" s="129" t="s">
        <v>95</v>
      </c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30">
        <f>'IO 03 - Splašková kanalizace_01'!J32</f>
        <v>0</v>
      </c>
      <c r="AH60" s="128"/>
      <c r="AI60" s="128"/>
      <c r="AJ60" s="128"/>
      <c r="AK60" s="128"/>
      <c r="AL60" s="128"/>
      <c r="AM60" s="128"/>
      <c r="AN60" s="130">
        <f>SUM(AG60,AT60)</f>
        <v>0</v>
      </c>
      <c r="AO60" s="128"/>
      <c r="AP60" s="128"/>
      <c r="AQ60" s="131" t="s">
        <v>89</v>
      </c>
      <c r="AR60" s="68"/>
      <c r="AS60" s="132">
        <v>0</v>
      </c>
      <c r="AT60" s="133">
        <f>ROUND(SUM(AV60:AW60),2)</f>
        <v>0</v>
      </c>
      <c r="AU60" s="134">
        <f>'IO 03 - Splašková kanalizace_01'!P92</f>
        <v>0</v>
      </c>
      <c r="AV60" s="133">
        <f>'IO 03 - Splašková kanalizace_01'!J35</f>
        <v>0</v>
      </c>
      <c r="AW60" s="133">
        <f>'IO 03 - Splašková kanalizace_01'!J36</f>
        <v>0</v>
      </c>
      <c r="AX60" s="133">
        <f>'IO 03 - Splašková kanalizace_01'!J37</f>
        <v>0</v>
      </c>
      <c r="AY60" s="133">
        <f>'IO 03 - Splašková kanalizace_01'!J38</f>
        <v>0</v>
      </c>
      <c r="AZ60" s="133">
        <f>'IO 03 - Splašková kanalizace_01'!F35</f>
        <v>0</v>
      </c>
      <c r="BA60" s="133">
        <f>'IO 03 - Splašková kanalizace_01'!F36</f>
        <v>0</v>
      </c>
      <c r="BB60" s="133">
        <f>'IO 03 - Splašková kanalizace_01'!F37</f>
        <v>0</v>
      </c>
      <c r="BC60" s="133">
        <f>'IO 03 - Splašková kanalizace_01'!F38</f>
        <v>0</v>
      </c>
      <c r="BD60" s="135">
        <f>'IO 03 - Splašková kanalizace_01'!F39</f>
        <v>0</v>
      </c>
      <c r="BE60" s="4"/>
      <c r="BT60" s="136" t="s">
        <v>85</v>
      </c>
      <c r="BV60" s="136" t="s">
        <v>78</v>
      </c>
      <c r="BW60" s="136" t="s">
        <v>100</v>
      </c>
      <c r="BX60" s="136" t="s">
        <v>99</v>
      </c>
      <c r="CL60" s="136" t="s">
        <v>19</v>
      </c>
    </row>
    <row r="61" s="4" customFormat="1" ht="16.5" customHeight="1">
      <c r="A61" s="127" t="s">
        <v>86</v>
      </c>
      <c r="B61" s="66"/>
      <c r="C61" s="128"/>
      <c r="D61" s="128"/>
      <c r="E61" s="129" t="s">
        <v>101</v>
      </c>
      <c r="F61" s="129"/>
      <c r="G61" s="129"/>
      <c r="H61" s="129"/>
      <c r="I61" s="129"/>
      <c r="J61" s="128"/>
      <c r="K61" s="129" t="s">
        <v>102</v>
      </c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30">
        <f>'IO 04 - Kácení stromů'!J32</f>
        <v>0</v>
      </c>
      <c r="AH61" s="128"/>
      <c r="AI61" s="128"/>
      <c r="AJ61" s="128"/>
      <c r="AK61" s="128"/>
      <c r="AL61" s="128"/>
      <c r="AM61" s="128"/>
      <c r="AN61" s="130">
        <f>SUM(AG61,AT61)</f>
        <v>0</v>
      </c>
      <c r="AO61" s="128"/>
      <c r="AP61" s="128"/>
      <c r="AQ61" s="131" t="s">
        <v>89</v>
      </c>
      <c r="AR61" s="68"/>
      <c r="AS61" s="137">
        <v>0</v>
      </c>
      <c r="AT61" s="138">
        <f>ROUND(SUM(AV61:AW61),2)</f>
        <v>0</v>
      </c>
      <c r="AU61" s="139">
        <f>'IO 04 - Kácení stromů'!P88</f>
        <v>0</v>
      </c>
      <c r="AV61" s="138">
        <f>'IO 04 - Kácení stromů'!J35</f>
        <v>0</v>
      </c>
      <c r="AW61" s="138">
        <f>'IO 04 - Kácení stromů'!J36</f>
        <v>0</v>
      </c>
      <c r="AX61" s="138">
        <f>'IO 04 - Kácení stromů'!J37</f>
        <v>0</v>
      </c>
      <c r="AY61" s="138">
        <f>'IO 04 - Kácení stromů'!J38</f>
        <v>0</v>
      </c>
      <c r="AZ61" s="138">
        <f>'IO 04 - Kácení stromů'!F35</f>
        <v>0</v>
      </c>
      <c r="BA61" s="138">
        <f>'IO 04 - Kácení stromů'!F36</f>
        <v>0</v>
      </c>
      <c r="BB61" s="138">
        <f>'IO 04 - Kácení stromů'!F37</f>
        <v>0</v>
      </c>
      <c r="BC61" s="138">
        <f>'IO 04 - Kácení stromů'!F38</f>
        <v>0</v>
      </c>
      <c r="BD61" s="140">
        <f>'IO 04 - Kácení stromů'!F39</f>
        <v>0</v>
      </c>
      <c r="BE61" s="4"/>
      <c r="BT61" s="136" t="s">
        <v>85</v>
      </c>
      <c r="BV61" s="136" t="s">
        <v>78</v>
      </c>
      <c r="BW61" s="136" t="s">
        <v>103</v>
      </c>
      <c r="BX61" s="136" t="s">
        <v>99</v>
      </c>
      <c r="CL61" s="136" t="s">
        <v>19</v>
      </c>
    </row>
    <row r="62" s="2" customFormat="1" ht="30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7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="2" customFormat="1" ht="6.96" customHeight="1">
      <c r="A63" s="41"/>
      <c r="B63" s="62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47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</sheetData>
  <sheetProtection sheet="1" formatColumns="0" formatRows="0" objects="1" scenarios="1" spinCount="100000" saltValue="CPe2kiwPjQzj93QMtXM0B1zJO7/8S1rQBnjsChwu5RMGt3+/M+6YSek16mb/WtpDcIak0uV0mReNZltb5bNADg==" hashValue="9/J/MW7/osjtpw+khYRSq8WsXoERTqDMzi3Dl7Dqqmn6y0icz3iIC/yBV1jdlML/caWuh6WvFSVHT7P6xJsqrA==" algorithmName="SHA-512" password="CC35"/>
  <mergeCells count="66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D59:H59"/>
    <mergeCell ref="J59:AF59"/>
    <mergeCell ref="AN60:AP60"/>
    <mergeCell ref="AG60:AM60"/>
    <mergeCell ref="E60:I60"/>
    <mergeCell ref="K60:AF60"/>
    <mergeCell ref="AN61:AP61"/>
    <mergeCell ref="AG61:AM61"/>
    <mergeCell ref="E61:I61"/>
    <mergeCell ref="K61:AF61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IO 01 - Vodovod'!C2" display="/"/>
    <hyperlink ref="A57" location="'IO 02 - Dešťová kanalizace'!C2" display="/"/>
    <hyperlink ref="A58" location="'IO 03 - Splašková kanalizace'!C2" display="/"/>
    <hyperlink ref="A60" location="'IO 03 - Splašková kanalizace_01'!C2" display="/"/>
    <hyperlink ref="A61" location="'IO 04 - Kácení stromů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90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85</v>
      </c>
    </row>
    <row r="4" s="1" customFormat="1" ht="24.96" customHeight="1">
      <c r="B4" s="23"/>
      <c r="D4" s="143" t="s">
        <v>104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26.25" customHeight="1">
      <c r="B7" s="23"/>
      <c r="E7" s="146" t="str">
        <f>'Rekapitulace stavby'!K6</f>
        <v>Dešťová a splašková kanalizace v zastavěném území mistní části Pelhřimova - Skrýšov - 2.etapa</v>
      </c>
      <c r="F7" s="145"/>
      <c r="G7" s="145"/>
      <c r="H7" s="145"/>
      <c r="L7" s="23"/>
    </row>
    <row r="8" s="1" customFormat="1" ht="12" customHeight="1">
      <c r="B8" s="23"/>
      <c r="D8" s="145" t="s">
        <v>105</v>
      </c>
      <c r="L8" s="23"/>
    </row>
    <row r="9" s="2" customFormat="1" ht="16.5" customHeight="1">
      <c r="A9" s="41"/>
      <c r="B9" s="47"/>
      <c r="C9" s="41"/>
      <c r="D9" s="41"/>
      <c r="E9" s="146" t="s">
        <v>106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107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108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39</v>
      </c>
      <c r="G14" s="41"/>
      <c r="H14" s="41"/>
      <c r="I14" s="145" t="s">
        <v>23</v>
      </c>
      <c r="J14" s="149" t="str">
        <f>'Rekapitulace stavby'!AN8</f>
        <v>1. 8. 2025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>00248801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>Město Pelhřimov</v>
      </c>
      <c r="F17" s="41"/>
      <c r="G17" s="41"/>
      <c r="H17" s="41"/>
      <c r="I17" s="145" t="s">
        <v>29</v>
      </c>
      <c r="J17" s="136" t="str">
        <f>IF('Rekapitulace stavby'!AN11="","",'Rekapitulace stavby'!AN11)</f>
        <v>CZ00248801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31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29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33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>06530591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>Studio A s.r.o.</v>
      </c>
      <c r="F23" s="41"/>
      <c r="G23" s="41"/>
      <c r="H23" s="41"/>
      <c r="I23" s="145" t="s">
        <v>29</v>
      </c>
      <c r="J23" s="136" t="str">
        <f>IF('Rekapitulace stavby'!AN17="","",'Rekapitulace stavby'!AN17)</f>
        <v>CZ06530591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38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29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40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42</v>
      </c>
      <c r="E32" s="41"/>
      <c r="F32" s="41"/>
      <c r="G32" s="41"/>
      <c r="H32" s="41"/>
      <c r="I32" s="41"/>
      <c r="J32" s="156">
        <f>ROUND(J99,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44</v>
      </c>
      <c r="G34" s="41"/>
      <c r="H34" s="41"/>
      <c r="I34" s="157" t="s">
        <v>43</v>
      </c>
      <c r="J34" s="157" t="s">
        <v>45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46</v>
      </c>
      <c r="E35" s="145" t="s">
        <v>47</v>
      </c>
      <c r="F35" s="159">
        <f>ROUND((SUM(BE99:BE390)),  2)</f>
        <v>0</v>
      </c>
      <c r="G35" s="41"/>
      <c r="H35" s="41"/>
      <c r="I35" s="160">
        <v>0.20999999999999999</v>
      </c>
      <c r="J35" s="159">
        <f>ROUND(((SUM(BE99:BE390))*I35),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48</v>
      </c>
      <c r="F36" s="159">
        <f>ROUND((SUM(BF99:BF390)),  2)</f>
        <v>0</v>
      </c>
      <c r="G36" s="41"/>
      <c r="H36" s="41"/>
      <c r="I36" s="160">
        <v>0.12</v>
      </c>
      <c r="J36" s="159">
        <f>ROUND(((SUM(BF99:BF390))*I36),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49</v>
      </c>
      <c r="F37" s="159">
        <f>ROUND((SUM(BG99:BG390)),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50</v>
      </c>
      <c r="F38" s="159">
        <f>ROUND((SUM(BH99:BH390)),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51</v>
      </c>
      <c r="F39" s="159">
        <f>ROUND((SUM(BI99:BI390)),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52</v>
      </c>
      <c r="E41" s="163"/>
      <c r="F41" s="163"/>
      <c r="G41" s="164" t="s">
        <v>53</v>
      </c>
      <c r="H41" s="165" t="s">
        <v>54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109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26.25" customHeight="1">
      <c r="A50" s="41"/>
      <c r="B50" s="42"/>
      <c r="C50" s="43"/>
      <c r="D50" s="43"/>
      <c r="E50" s="172" t="str">
        <f>E7</f>
        <v>Dešťová a splašková kanalizace v zastavěném území mistní části Pelhřimova - Skrýšov - 2.etapa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105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106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107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IO 01 - Vodovod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1. 8. 2025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Město Pelhřimov</v>
      </c>
      <c r="G58" s="43"/>
      <c r="H58" s="43"/>
      <c r="I58" s="35" t="s">
        <v>33</v>
      </c>
      <c r="J58" s="39" t="str">
        <f>E23</f>
        <v>Studio A s.r.o.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31</v>
      </c>
      <c r="D59" s="43"/>
      <c r="E59" s="43"/>
      <c r="F59" s="30" t="str">
        <f>IF(E20="","",E20)</f>
        <v>Vyplň údaj</v>
      </c>
      <c r="G59" s="43"/>
      <c r="H59" s="43"/>
      <c r="I59" s="35" t="s">
        <v>38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110</v>
      </c>
      <c r="D61" s="174"/>
      <c r="E61" s="174"/>
      <c r="F61" s="174"/>
      <c r="G61" s="174"/>
      <c r="H61" s="174"/>
      <c r="I61" s="174"/>
      <c r="J61" s="175" t="s">
        <v>111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74</v>
      </c>
      <c r="D63" s="43"/>
      <c r="E63" s="43"/>
      <c r="F63" s="43"/>
      <c r="G63" s="43"/>
      <c r="H63" s="43"/>
      <c r="I63" s="43"/>
      <c r="J63" s="105">
        <f>J99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112</v>
      </c>
    </row>
    <row r="64" s="9" customFormat="1" ht="24.96" customHeight="1">
      <c r="A64" s="9"/>
      <c r="B64" s="177"/>
      <c r="C64" s="178"/>
      <c r="D64" s="179" t="s">
        <v>113</v>
      </c>
      <c r="E64" s="180"/>
      <c r="F64" s="180"/>
      <c r="G64" s="180"/>
      <c r="H64" s="180"/>
      <c r="I64" s="180"/>
      <c r="J64" s="181">
        <f>J100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114</v>
      </c>
      <c r="E65" s="185"/>
      <c r="F65" s="185"/>
      <c r="G65" s="185"/>
      <c r="H65" s="185"/>
      <c r="I65" s="185"/>
      <c r="J65" s="186">
        <f>J101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115</v>
      </c>
      <c r="E66" s="185"/>
      <c r="F66" s="185"/>
      <c r="G66" s="185"/>
      <c r="H66" s="185"/>
      <c r="I66" s="185"/>
      <c r="J66" s="186">
        <f>J200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116</v>
      </c>
      <c r="E67" s="185"/>
      <c r="F67" s="185"/>
      <c r="G67" s="185"/>
      <c r="H67" s="185"/>
      <c r="I67" s="185"/>
      <c r="J67" s="186">
        <f>J211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117</v>
      </c>
      <c r="E68" s="185"/>
      <c r="F68" s="185"/>
      <c r="G68" s="185"/>
      <c r="H68" s="185"/>
      <c r="I68" s="185"/>
      <c r="J68" s="186">
        <f>J220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118</v>
      </c>
      <c r="E69" s="185"/>
      <c r="F69" s="185"/>
      <c r="G69" s="185"/>
      <c r="H69" s="185"/>
      <c r="I69" s="185"/>
      <c r="J69" s="186">
        <f>J235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119</v>
      </c>
      <c r="E70" s="185"/>
      <c r="F70" s="185"/>
      <c r="G70" s="185"/>
      <c r="H70" s="185"/>
      <c r="I70" s="185"/>
      <c r="J70" s="186">
        <f>J340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120</v>
      </c>
      <c r="E71" s="185"/>
      <c r="F71" s="185"/>
      <c r="G71" s="185"/>
      <c r="H71" s="185"/>
      <c r="I71" s="185"/>
      <c r="J71" s="186">
        <f>J346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8"/>
      <c r="D72" s="184" t="s">
        <v>121</v>
      </c>
      <c r="E72" s="185"/>
      <c r="F72" s="185"/>
      <c r="G72" s="185"/>
      <c r="H72" s="185"/>
      <c r="I72" s="185"/>
      <c r="J72" s="186">
        <f>J361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77"/>
      <c r="C73" s="178"/>
      <c r="D73" s="179" t="s">
        <v>122</v>
      </c>
      <c r="E73" s="180"/>
      <c r="F73" s="180"/>
      <c r="G73" s="180"/>
      <c r="H73" s="180"/>
      <c r="I73" s="180"/>
      <c r="J73" s="181">
        <f>J365</f>
        <v>0</v>
      </c>
      <c r="K73" s="178"/>
      <c r="L73" s="182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83"/>
      <c r="C74" s="128"/>
      <c r="D74" s="184" t="s">
        <v>123</v>
      </c>
      <c r="E74" s="185"/>
      <c r="F74" s="185"/>
      <c r="G74" s="185"/>
      <c r="H74" s="185"/>
      <c r="I74" s="185"/>
      <c r="J74" s="186">
        <f>J366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3"/>
      <c r="C75" s="128"/>
      <c r="D75" s="184" t="s">
        <v>124</v>
      </c>
      <c r="E75" s="185"/>
      <c r="F75" s="185"/>
      <c r="G75" s="185"/>
      <c r="H75" s="185"/>
      <c r="I75" s="185"/>
      <c r="J75" s="186">
        <f>J376</f>
        <v>0</v>
      </c>
      <c r="K75" s="128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3"/>
      <c r="C76" s="128"/>
      <c r="D76" s="184" t="s">
        <v>125</v>
      </c>
      <c r="E76" s="185"/>
      <c r="F76" s="185"/>
      <c r="G76" s="185"/>
      <c r="H76" s="185"/>
      <c r="I76" s="185"/>
      <c r="J76" s="186">
        <f>J380</f>
        <v>0</v>
      </c>
      <c r="K76" s="128"/>
      <c r="L76" s="18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3"/>
      <c r="C77" s="128"/>
      <c r="D77" s="184" t="s">
        <v>126</v>
      </c>
      <c r="E77" s="185"/>
      <c r="F77" s="185"/>
      <c r="G77" s="185"/>
      <c r="H77" s="185"/>
      <c r="I77" s="185"/>
      <c r="J77" s="186">
        <f>J387</f>
        <v>0</v>
      </c>
      <c r="K77" s="128"/>
      <c r="L77" s="18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2" customFormat="1" ht="21.84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62"/>
      <c r="C79" s="63"/>
      <c r="D79" s="63"/>
      <c r="E79" s="63"/>
      <c r="F79" s="63"/>
      <c r="G79" s="63"/>
      <c r="H79" s="63"/>
      <c r="I79" s="63"/>
      <c r="J79" s="63"/>
      <c r="K79" s="6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3" s="2" customFormat="1" ht="6.96" customHeight="1">
      <c r="A83" s="41"/>
      <c r="B83" s="64"/>
      <c r="C83" s="65"/>
      <c r="D83" s="65"/>
      <c r="E83" s="65"/>
      <c r="F83" s="65"/>
      <c r="G83" s="65"/>
      <c r="H83" s="65"/>
      <c r="I83" s="65"/>
      <c r="J83" s="65"/>
      <c r="K83" s="65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24.96" customHeight="1">
      <c r="A84" s="41"/>
      <c r="B84" s="42"/>
      <c r="C84" s="26" t="s">
        <v>127</v>
      </c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16</v>
      </c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26.25" customHeight="1">
      <c r="A87" s="41"/>
      <c r="B87" s="42"/>
      <c r="C87" s="43"/>
      <c r="D87" s="43"/>
      <c r="E87" s="172" t="str">
        <f>E7</f>
        <v>Dešťová a splašková kanalizace v zastavěném území mistní části Pelhřimova - Skrýšov - 2.etapa</v>
      </c>
      <c r="F87" s="35"/>
      <c r="G87" s="35"/>
      <c r="H87" s="35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1" customFormat="1" ht="12" customHeight="1">
      <c r="B88" s="24"/>
      <c r="C88" s="35" t="s">
        <v>105</v>
      </c>
      <c r="D88" s="25"/>
      <c r="E88" s="25"/>
      <c r="F88" s="25"/>
      <c r="G88" s="25"/>
      <c r="H88" s="25"/>
      <c r="I88" s="25"/>
      <c r="J88" s="25"/>
      <c r="K88" s="25"/>
      <c r="L88" s="23"/>
    </row>
    <row r="89" s="2" customFormat="1" ht="16.5" customHeight="1">
      <c r="A89" s="41"/>
      <c r="B89" s="42"/>
      <c r="C89" s="43"/>
      <c r="D89" s="43"/>
      <c r="E89" s="172" t="s">
        <v>106</v>
      </c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2" customHeight="1">
      <c r="A90" s="41"/>
      <c r="B90" s="42"/>
      <c r="C90" s="35" t="s">
        <v>107</v>
      </c>
      <c r="D90" s="43"/>
      <c r="E90" s="43"/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6.5" customHeight="1">
      <c r="A91" s="41"/>
      <c r="B91" s="42"/>
      <c r="C91" s="43"/>
      <c r="D91" s="43"/>
      <c r="E91" s="72" t="str">
        <f>E11</f>
        <v>IO 01 - Vodovod</v>
      </c>
      <c r="F91" s="43"/>
      <c r="G91" s="43"/>
      <c r="H91" s="43"/>
      <c r="I91" s="43"/>
      <c r="J91" s="43"/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6.96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2" customHeight="1">
      <c r="A93" s="41"/>
      <c r="B93" s="42"/>
      <c r="C93" s="35" t="s">
        <v>21</v>
      </c>
      <c r="D93" s="43"/>
      <c r="E93" s="43"/>
      <c r="F93" s="30" t="str">
        <f>F14</f>
        <v xml:space="preserve"> </v>
      </c>
      <c r="G93" s="43"/>
      <c r="H93" s="43"/>
      <c r="I93" s="35" t="s">
        <v>23</v>
      </c>
      <c r="J93" s="75" t="str">
        <f>IF(J14="","",J14)</f>
        <v>1. 8. 2025</v>
      </c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6.96" customHeight="1">
      <c r="A94" s="41"/>
      <c r="B94" s="42"/>
      <c r="C94" s="43"/>
      <c r="D94" s="43"/>
      <c r="E94" s="43"/>
      <c r="F94" s="43"/>
      <c r="G94" s="43"/>
      <c r="H94" s="43"/>
      <c r="I94" s="43"/>
      <c r="J94" s="43"/>
      <c r="K94" s="43"/>
      <c r="L94" s="14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5.15" customHeight="1">
      <c r="A95" s="41"/>
      <c r="B95" s="42"/>
      <c r="C95" s="35" t="s">
        <v>25</v>
      </c>
      <c r="D95" s="43"/>
      <c r="E95" s="43"/>
      <c r="F95" s="30" t="str">
        <f>E17</f>
        <v>Město Pelhřimov</v>
      </c>
      <c r="G95" s="43"/>
      <c r="H95" s="43"/>
      <c r="I95" s="35" t="s">
        <v>33</v>
      </c>
      <c r="J95" s="39" t="str">
        <f>E23</f>
        <v>Studio A s.r.o.</v>
      </c>
      <c r="K95" s="43"/>
      <c r="L95" s="14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5.15" customHeight="1">
      <c r="A96" s="41"/>
      <c r="B96" s="42"/>
      <c r="C96" s="35" t="s">
        <v>31</v>
      </c>
      <c r="D96" s="43"/>
      <c r="E96" s="43"/>
      <c r="F96" s="30" t="str">
        <f>IF(E20="","",E20)</f>
        <v>Vyplň údaj</v>
      </c>
      <c r="G96" s="43"/>
      <c r="H96" s="43"/>
      <c r="I96" s="35" t="s">
        <v>38</v>
      </c>
      <c r="J96" s="39" t="str">
        <f>E26</f>
        <v xml:space="preserve"> </v>
      </c>
      <c r="K96" s="43"/>
      <c r="L96" s="14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10.32" customHeight="1">
      <c r="A97" s="41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147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11" customFormat="1" ht="29.28" customHeight="1">
      <c r="A98" s="188"/>
      <c r="B98" s="189"/>
      <c r="C98" s="190" t="s">
        <v>128</v>
      </c>
      <c r="D98" s="191" t="s">
        <v>61</v>
      </c>
      <c r="E98" s="191" t="s">
        <v>57</v>
      </c>
      <c r="F98" s="191" t="s">
        <v>58</v>
      </c>
      <c r="G98" s="191" t="s">
        <v>129</v>
      </c>
      <c r="H98" s="191" t="s">
        <v>130</v>
      </c>
      <c r="I98" s="191" t="s">
        <v>131</v>
      </c>
      <c r="J98" s="191" t="s">
        <v>111</v>
      </c>
      <c r="K98" s="192" t="s">
        <v>132</v>
      </c>
      <c r="L98" s="193"/>
      <c r="M98" s="95" t="s">
        <v>19</v>
      </c>
      <c r="N98" s="96" t="s">
        <v>46</v>
      </c>
      <c r="O98" s="96" t="s">
        <v>133</v>
      </c>
      <c r="P98" s="96" t="s">
        <v>134</v>
      </c>
      <c r="Q98" s="96" t="s">
        <v>135</v>
      </c>
      <c r="R98" s="96" t="s">
        <v>136</v>
      </c>
      <c r="S98" s="96" t="s">
        <v>137</v>
      </c>
      <c r="T98" s="97" t="s">
        <v>138</v>
      </c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</row>
    <row r="99" s="2" customFormat="1" ht="22.8" customHeight="1">
      <c r="A99" s="41"/>
      <c r="B99" s="42"/>
      <c r="C99" s="102" t="s">
        <v>139</v>
      </c>
      <c r="D99" s="43"/>
      <c r="E99" s="43"/>
      <c r="F99" s="43"/>
      <c r="G99" s="43"/>
      <c r="H99" s="43"/>
      <c r="I99" s="43"/>
      <c r="J99" s="194">
        <f>BK99</f>
        <v>0</v>
      </c>
      <c r="K99" s="43"/>
      <c r="L99" s="47"/>
      <c r="M99" s="98"/>
      <c r="N99" s="195"/>
      <c r="O99" s="99"/>
      <c r="P99" s="196">
        <f>P100+P365</f>
        <v>0</v>
      </c>
      <c r="Q99" s="99"/>
      <c r="R99" s="196">
        <f>R100+R365</f>
        <v>167.80376539628</v>
      </c>
      <c r="S99" s="99"/>
      <c r="T99" s="197">
        <f>T100+T365</f>
        <v>43.461999999999996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75</v>
      </c>
      <c r="AU99" s="20" t="s">
        <v>112</v>
      </c>
      <c r="BK99" s="198">
        <f>BK100+BK365</f>
        <v>0</v>
      </c>
    </row>
    <row r="100" s="12" customFormat="1" ht="25.92" customHeight="1">
      <c r="A100" s="12"/>
      <c r="B100" s="199"/>
      <c r="C100" s="200"/>
      <c r="D100" s="201" t="s">
        <v>75</v>
      </c>
      <c r="E100" s="202" t="s">
        <v>140</v>
      </c>
      <c r="F100" s="202" t="s">
        <v>141</v>
      </c>
      <c r="G100" s="200"/>
      <c r="H100" s="200"/>
      <c r="I100" s="203"/>
      <c r="J100" s="204">
        <f>BK100</f>
        <v>0</v>
      </c>
      <c r="K100" s="200"/>
      <c r="L100" s="205"/>
      <c r="M100" s="206"/>
      <c r="N100" s="207"/>
      <c r="O100" s="207"/>
      <c r="P100" s="208">
        <f>P101+P200+P211+P220+P235+P340+P346+P361</f>
        <v>0</v>
      </c>
      <c r="Q100" s="207"/>
      <c r="R100" s="208">
        <f>R101+R200+R211+R220+R235+R340+R346+R361</f>
        <v>167.80376539628</v>
      </c>
      <c r="S100" s="207"/>
      <c r="T100" s="209">
        <f>T101+T200+T211+T220+T235+T340+T346+T361</f>
        <v>43.461999999999996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0" t="s">
        <v>83</v>
      </c>
      <c r="AT100" s="211" t="s">
        <v>75</v>
      </c>
      <c r="AU100" s="211" t="s">
        <v>76</v>
      </c>
      <c r="AY100" s="210" t="s">
        <v>142</v>
      </c>
      <c r="BK100" s="212">
        <f>BK101+BK200+BK211+BK220+BK235+BK340+BK346+BK361</f>
        <v>0</v>
      </c>
    </row>
    <row r="101" s="12" customFormat="1" ht="22.8" customHeight="1">
      <c r="A101" s="12"/>
      <c r="B101" s="199"/>
      <c r="C101" s="200"/>
      <c r="D101" s="201" t="s">
        <v>75</v>
      </c>
      <c r="E101" s="213" t="s">
        <v>83</v>
      </c>
      <c r="F101" s="213" t="s">
        <v>143</v>
      </c>
      <c r="G101" s="200"/>
      <c r="H101" s="200"/>
      <c r="I101" s="203"/>
      <c r="J101" s="214">
        <f>BK101</f>
        <v>0</v>
      </c>
      <c r="K101" s="200"/>
      <c r="L101" s="205"/>
      <c r="M101" s="206"/>
      <c r="N101" s="207"/>
      <c r="O101" s="207"/>
      <c r="P101" s="208">
        <f>SUM(P102:P199)</f>
        <v>0</v>
      </c>
      <c r="Q101" s="207"/>
      <c r="R101" s="208">
        <f>SUM(R102:R199)</f>
        <v>118.92037522400001</v>
      </c>
      <c r="S101" s="207"/>
      <c r="T101" s="209">
        <f>SUM(T102:T199)</f>
        <v>43.461999999999996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10" t="s">
        <v>83</v>
      </c>
      <c r="AT101" s="211" t="s">
        <v>75</v>
      </c>
      <c r="AU101" s="211" t="s">
        <v>83</v>
      </c>
      <c r="AY101" s="210" t="s">
        <v>142</v>
      </c>
      <c r="BK101" s="212">
        <f>SUM(BK102:BK199)</f>
        <v>0</v>
      </c>
    </row>
    <row r="102" s="2" customFormat="1" ht="33" customHeight="1">
      <c r="A102" s="41"/>
      <c r="B102" s="42"/>
      <c r="C102" s="215" t="s">
        <v>83</v>
      </c>
      <c r="D102" s="215" t="s">
        <v>144</v>
      </c>
      <c r="E102" s="216" t="s">
        <v>145</v>
      </c>
      <c r="F102" s="217" t="s">
        <v>146</v>
      </c>
      <c r="G102" s="218" t="s">
        <v>147</v>
      </c>
      <c r="H102" s="219">
        <v>100.2</v>
      </c>
      <c r="I102" s="220"/>
      <c r="J102" s="221">
        <f>ROUND(I102*H102,2)</f>
        <v>0</v>
      </c>
      <c r="K102" s="217" t="s">
        <v>148</v>
      </c>
      <c r="L102" s="47"/>
      <c r="M102" s="222" t="s">
        <v>19</v>
      </c>
      <c r="N102" s="223" t="s">
        <v>47</v>
      </c>
      <c r="O102" s="87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149</v>
      </c>
      <c r="AT102" s="226" t="s">
        <v>144</v>
      </c>
      <c r="AU102" s="226" t="s">
        <v>85</v>
      </c>
      <c r="AY102" s="20" t="s">
        <v>142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83</v>
      </c>
      <c r="BK102" s="227">
        <f>ROUND(I102*H102,2)</f>
        <v>0</v>
      </c>
      <c r="BL102" s="20" t="s">
        <v>149</v>
      </c>
      <c r="BM102" s="226" t="s">
        <v>150</v>
      </c>
    </row>
    <row r="103" s="2" customFormat="1">
      <c r="A103" s="41"/>
      <c r="B103" s="42"/>
      <c r="C103" s="43"/>
      <c r="D103" s="228" t="s">
        <v>151</v>
      </c>
      <c r="E103" s="43"/>
      <c r="F103" s="229" t="s">
        <v>152</v>
      </c>
      <c r="G103" s="43"/>
      <c r="H103" s="43"/>
      <c r="I103" s="230"/>
      <c r="J103" s="43"/>
      <c r="K103" s="43"/>
      <c r="L103" s="47"/>
      <c r="M103" s="231"/>
      <c r="N103" s="232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151</v>
      </c>
      <c r="AU103" s="20" t="s">
        <v>85</v>
      </c>
    </row>
    <row r="104" s="2" customFormat="1">
      <c r="A104" s="41"/>
      <c r="B104" s="42"/>
      <c r="C104" s="43"/>
      <c r="D104" s="233" t="s">
        <v>153</v>
      </c>
      <c r="E104" s="43"/>
      <c r="F104" s="234" t="s">
        <v>154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153</v>
      </c>
      <c r="AU104" s="20" t="s">
        <v>85</v>
      </c>
    </row>
    <row r="105" s="13" customFormat="1">
      <c r="A105" s="13"/>
      <c r="B105" s="235"/>
      <c r="C105" s="236"/>
      <c r="D105" s="228" t="s">
        <v>155</v>
      </c>
      <c r="E105" s="237" t="s">
        <v>19</v>
      </c>
      <c r="F105" s="238" t="s">
        <v>156</v>
      </c>
      <c r="G105" s="236"/>
      <c r="H105" s="237" t="s">
        <v>19</v>
      </c>
      <c r="I105" s="239"/>
      <c r="J105" s="236"/>
      <c r="K105" s="236"/>
      <c r="L105" s="240"/>
      <c r="M105" s="241"/>
      <c r="N105" s="242"/>
      <c r="O105" s="242"/>
      <c r="P105" s="242"/>
      <c r="Q105" s="242"/>
      <c r="R105" s="242"/>
      <c r="S105" s="242"/>
      <c r="T105" s="24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4" t="s">
        <v>155</v>
      </c>
      <c r="AU105" s="244" t="s">
        <v>85</v>
      </c>
      <c r="AV105" s="13" t="s">
        <v>83</v>
      </c>
      <c r="AW105" s="13" t="s">
        <v>37</v>
      </c>
      <c r="AX105" s="13" t="s">
        <v>76</v>
      </c>
      <c r="AY105" s="244" t="s">
        <v>142</v>
      </c>
    </row>
    <row r="106" s="14" customFormat="1">
      <c r="A106" s="14"/>
      <c r="B106" s="245"/>
      <c r="C106" s="246"/>
      <c r="D106" s="228" t="s">
        <v>155</v>
      </c>
      <c r="E106" s="247" t="s">
        <v>19</v>
      </c>
      <c r="F106" s="248" t="s">
        <v>157</v>
      </c>
      <c r="G106" s="246"/>
      <c r="H106" s="249">
        <v>128.56</v>
      </c>
      <c r="I106" s="250"/>
      <c r="J106" s="246"/>
      <c r="K106" s="246"/>
      <c r="L106" s="251"/>
      <c r="M106" s="252"/>
      <c r="N106" s="253"/>
      <c r="O106" s="253"/>
      <c r="P106" s="253"/>
      <c r="Q106" s="253"/>
      <c r="R106" s="253"/>
      <c r="S106" s="253"/>
      <c r="T106" s="25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5" t="s">
        <v>155</v>
      </c>
      <c r="AU106" s="255" t="s">
        <v>85</v>
      </c>
      <c r="AV106" s="14" t="s">
        <v>85</v>
      </c>
      <c r="AW106" s="14" t="s">
        <v>37</v>
      </c>
      <c r="AX106" s="14" t="s">
        <v>76</v>
      </c>
      <c r="AY106" s="255" t="s">
        <v>142</v>
      </c>
    </row>
    <row r="107" s="14" customFormat="1">
      <c r="A107" s="14"/>
      <c r="B107" s="245"/>
      <c r="C107" s="246"/>
      <c r="D107" s="228" t="s">
        <v>155</v>
      </c>
      <c r="E107" s="247" t="s">
        <v>19</v>
      </c>
      <c r="F107" s="248" t="s">
        <v>158</v>
      </c>
      <c r="G107" s="246"/>
      <c r="H107" s="249">
        <v>71.840000000000003</v>
      </c>
      <c r="I107" s="250"/>
      <c r="J107" s="246"/>
      <c r="K107" s="246"/>
      <c r="L107" s="251"/>
      <c r="M107" s="252"/>
      <c r="N107" s="253"/>
      <c r="O107" s="253"/>
      <c r="P107" s="253"/>
      <c r="Q107" s="253"/>
      <c r="R107" s="253"/>
      <c r="S107" s="253"/>
      <c r="T107" s="25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5" t="s">
        <v>155</v>
      </c>
      <c r="AU107" s="255" t="s">
        <v>85</v>
      </c>
      <c r="AV107" s="14" t="s">
        <v>85</v>
      </c>
      <c r="AW107" s="14" t="s">
        <v>37</v>
      </c>
      <c r="AX107" s="14" t="s">
        <v>76</v>
      </c>
      <c r="AY107" s="255" t="s">
        <v>142</v>
      </c>
    </row>
    <row r="108" s="15" customFormat="1">
      <c r="A108" s="15"/>
      <c r="B108" s="256"/>
      <c r="C108" s="257"/>
      <c r="D108" s="228" t="s">
        <v>155</v>
      </c>
      <c r="E108" s="258" t="s">
        <v>19</v>
      </c>
      <c r="F108" s="259" t="s">
        <v>159</v>
      </c>
      <c r="G108" s="257"/>
      <c r="H108" s="260">
        <v>200.40000000000001</v>
      </c>
      <c r="I108" s="261"/>
      <c r="J108" s="257"/>
      <c r="K108" s="257"/>
      <c r="L108" s="262"/>
      <c r="M108" s="263"/>
      <c r="N108" s="264"/>
      <c r="O108" s="264"/>
      <c r="P108" s="264"/>
      <c r="Q108" s="264"/>
      <c r="R108" s="264"/>
      <c r="S108" s="264"/>
      <c r="T108" s="26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66" t="s">
        <v>155</v>
      </c>
      <c r="AU108" s="266" t="s">
        <v>85</v>
      </c>
      <c r="AV108" s="15" t="s">
        <v>160</v>
      </c>
      <c r="AW108" s="15" t="s">
        <v>37</v>
      </c>
      <c r="AX108" s="15" t="s">
        <v>76</v>
      </c>
      <c r="AY108" s="266" t="s">
        <v>142</v>
      </c>
    </row>
    <row r="109" s="13" customFormat="1">
      <c r="A109" s="13"/>
      <c r="B109" s="235"/>
      <c r="C109" s="236"/>
      <c r="D109" s="228" t="s">
        <v>155</v>
      </c>
      <c r="E109" s="237" t="s">
        <v>19</v>
      </c>
      <c r="F109" s="238" t="s">
        <v>161</v>
      </c>
      <c r="G109" s="236"/>
      <c r="H109" s="237" t="s">
        <v>19</v>
      </c>
      <c r="I109" s="239"/>
      <c r="J109" s="236"/>
      <c r="K109" s="236"/>
      <c r="L109" s="240"/>
      <c r="M109" s="241"/>
      <c r="N109" s="242"/>
      <c r="O109" s="242"/>
      <c r="P109" s="242"/>
      <c r="Q109" s="242"/>
      <c r="R109" s="242"/>
      <c r="S109" s="242"/>
      <c r="T109" s="24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4" t="s">
        <v>155</v>
      </c>
      <c r="AU109" s="244" t="s">
        <v>85</v>
      </c>
      <c r="AV109" s="13" t="s">
        <v>83</v>
      </c>
      <c r="AW109" s="13" t="s">
        <v>37</v>
      </c>
      <c r="AX109" s="13" t="s">
        <v>76</v>
      </c>
      <c r="AY109" s="244" t="s">
        <v>142</v>
      </c>
    </row>
    <row r="110" s="14" customFormat="1">
      <c r="A110" s="14"/>
      <c r="B110" s="245"/>
      <c r="C110" s="246"/>
      <c r="D110" s="228" t="s">
        <v>155</v>
      </c>
      <c r="E110" s="247" t="s">
        <v>19</v>
      </c>
      <c r="F110" s="248" t="s">
        <v>162</v>
      </c>
      <c r="G110" s="246"/>
      <c r="H110" s="249">
        <v>100.2</v>
      </c>
      <c r="I110" s="250"/>
      <c r="J110" s="246"/>
      <c r="K110" s="246"/>
      <c r="L110" s="251"/>
      <c r="M110" s="252"/>
      <c r="N110" s="253"/>
      <c r="O110" s="253"/>
      <c r="P110" s="253"/>
      <c r="Q110" s="253"/>
      <c r="R110" s="253"/>
      <c r="S110" s="253"/>
      <c r="T110" s="25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5" t="s">
        <v>155</v>
      </c>
      <c r="AU110" s="255" t="s">
        <v>85</v>
      </c>
      <c r="AV110" s="14" t="s">
        <v>85</v>
      </c>
      <c r="AW110" s="14" t="s">
        <v>37</v>
      </c>
      <c r="AX110" s="14" t="s">
        <v>83</v>
      </c>
      <c r="AY110" s="255" t="s">
        <v>142</v>
      </c>
    </row>
    <row r="111" s="2" customFormat="1" ht="24.15" customHeight="1">
      <c r="A111" s="41"/>
      <c r="B111" s="42"/>
      <c r="C111" s="215" t="s">
        <v>85</v>
      </c>
      <c r="D111" s="215" t="s">
        <v>144</v>
      </c>
      <c r="E111" s="216" t="s">
        <v>163</v>
      </c>
      <c r="F111" s="217" t="s">
        <v>164</v>
      </c>
      <c r="G111" s="218" t="s">
        <v>165</v>
      </c>
      <c r="H111" s="219">
        <v>70.099999999999994</v>
      </c>
      <c r="I111" s="220"/>
      <c r="J111" s="221">
        <f>ROUND(I111*H111,2)</f>
        <v>0</v>
      </c>
      <c r="K111" s="217" t="s">
        <v>148</v>
      </c>
      <c r="L111" s="47"/>
      <c r="M111" s="222" t="s">
        <v>19</v>
      </c>
      <c r="N111" s="223" t="s">
        <v>47</v>
      </c>
      <c r="O111" s="87"/>
      <c r="P111" s="224">
        <f>O111*H111</f>
        <v>0</v>
      </c>
      <c r="Q111" s="224">
        <v>0</v>
      </c>
      <c r="R111" s="224">
        <f>Q111*H111</f>
        <v>0</v>
      </c>
      <c r="S111" s="224">
        <v>0.22</v>
      </c>
      <c r="T111" s="225">
        <f>S111*H111</f>
        <v>15.421999999999999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149</v>
      </c>
      <c r="AT111" s="226" t="s">
        <v>144</v>
      </c>
      <c r="AU111" s="226" t="s">
        <v>85</v>
      </c>
      <c r="AY111" s="20" t="s">
        <v>142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83</v>
      </c>
      <c r="BK111" s="227">
        <f>ROUND(I111*H111,2)</f>
        <v>0</v>
      </c>
      <c r="BL111" s="20" t="s">
        <v>149</v>
      </c>
      <c r="BM111" s="226" t="s">
        <v>166</v>
      </c>
    </row>
    <row r="112" s="2" customFormat="1">
      <c r="A112" s="41"/>
      <c r="B112" s="42"/>
      <c r="C112" s="43"/>
      <c r="D112" s="228" t="s">
        <v>151</v>
      </c>
      <c r="E112" s="43"/>
      <c r="F112" s="229" t="s">
        <v>167</v>
      </c>
      <c r="G112" s="43"/>
      <c r="H112" s="43"/>
      <c r="I112" s="230"/>
      <c r="J112" s="43"/>
      <c r="K112" s="43"/>
      <c r="L112" s="47"/>
      <c r="M112" s="231"/>
      <c r="N112" s="232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151</v>
      </c>
      <c r="AU112" s="20" t="s">
        <v>85</v>
      </c>
    </row>
    <row r="113" s="2" customFormat="1">
      <c r="A113" s="41"/>
      <c r="B113" s="42"/>
      <c r="C113" s="43"/>
      <c r="D113" s="233" t="s">
        <v>153</v>
      </c>
      <c r="E113" s="43"/>
      <c r="F113" s="234" t="s">
        <v>168</v>
      </c>
      <c r="G113" s="43"/>
      <c r="H113" s="43"/>
      <c r="I113" s="230"/>
      <c r="J113" s="43"/>
      <c r="K113" s="43"/>
      <c r="L113" s="47"/>
      <c r="M113" s="231"/>
      <c r="N113" s="232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153</v>
      </c>
      <c r="AU113" s="20" t="s">
        <v>85</v>
      </c>
    </row>
    <row r="114" s="14" customFormat="1">
      <c r="A114" s="14"/>
      <c r="B114" s="245"/>
      <c r="C114" s="246"/>
      <c r="D114" s="228" t="s">
        <v>155</v>
      </c>
      <c r="E114" s="247" t="s">
        <v>19</v>
      </c>
      <c r="F114" s="248" t="s">
        <v>169</v>
      </c>
      <c r="G114" s="246"/>
      <c r="H114" s="249">
        <v>70.099999999999994</v>
      </c>
      <c r="I114" s="250"/>
      <c r="J114" s="246"/>
      <c r="K114" s="246"/>
      <c r="L114" s="251"/>
      <c r="M114" s="252"/>
      <c r="N114" s="253"/>
      <c r="O114" s="253"/>
      <c r="P114" s="253"/>
      <c r="Q114" s="253"/>
      <c r="R114" s="253"/>
      <c r="S114" s="253"/>
      <c r="T114" s="25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5" t="s">
        <v>155</v>
      </c>
      <c r="AU114" s="255" t="s">
        <v>85</v>
      </c>
      <c r="AV114" s="14" t="s">
        <v>85</v>
      </c>
      <c r="AW114" s="14" t="s">
        <v>37</v>
      </c>
      <c r="AX114" s="14" t="s">
        <v>76</v>
      </c>
      <c r="AY114" s="255" t="s">
        <v>142</v>
      </c>
    </row>
    <row r="115" s="16" customFormat="1">
      <c r="A115" s="16"/>
      <c r="B115" s="267"/>
      <c r="C115" s="268"/>
      <c r="D115" s="228" t="s">
        <v>155</v>
      </c>
      <c r="E115" s="269" t="s">
        <v>19</v>
      </c>
      <c r="F115" s="270" t="s">
        <v>170</v>
      </c>
      <c r="G115" s="268"/>
      <c r="H115" s="271">
        <v>70.099999999999994</v>
      </c>
      <c r="I115" s="272"/>
      <c r="J115" s="268"/>
      <c r="K115" s="268"/>
      <c r="L115" s="273"/>
      <c r="M115" s="274"/>
      <c r="N115" s="275"/>
      <c r="O115" s="275"/>
      <c r="P115" s="275"/>
      <c r="Q115" s="275"/>
      <c r="R115" s="275"/>
      <c r="S115" s="275"/>
      <c r="T115" s="27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T115" s="277" t="s">
        <v>155</v>
      </c>
      <c r="AU115" s="277" t="s">
        <v>85</v>
      </c>
      <c r="AV115" s="16" t="s">
        <v>149</v>
      </c>
      <c r="AW115" s="16" t="s">
        <v>37</v>
      </c>
      <c r="AX115" s="16" t="s">
        <v>83</v>
      </c>
      <c r="AY115" s="277" t="s">
        <v>142</v>
      </c>
    </row>
    <row r="116" s="2" customFormat="1" ht="24.15" customHeight="1">
      <c r="A116" s="41"/>
      <c r="B116" s="42"/>
      <c r="C116" s="215" t="s">
        <v>160</v>
      </c>
      <c r="D116" s="215" t="s">
        <v>144</v>
      </c>
      <c r="E116" s="216" t="s">
        <v>171</v>
      </c>
      <c r="F116" s="217" t="s">
        <v>172</v>
      </c>
      <c r="G116" s="218" t="s">
        <v>147</v>
      </c>
      <c r="H116" s="219">
        <v>14.02</v>
      </c>
      <c r="I116" s="220"/>
      <c r="J116" s="221">
        <f>ROUND(I116*H116,2)</f>
        <v>0</v>
      </c>
      <c r="K116" s="217" t="s">
        <v>148</v>
      </c>
      <c r="L116" s="47"/>
      <c r="M116" s="222" t="s">
        <v>19</v>
      </c>
      <c r="N116" s="223" t="s">
        <v>47</v>
      </c>
      <c r="O116" s="87"/>
      <c r="P116" s="224">
        <f>O116*H116</f>
        <v>0</v>
      </c>
      <c r="Q116" s="224">
        <v>0</v>
      </c>
      <c r="R116" s="224">
        <f>Q116*H116</f>
        <v>0</v>
      </c>
      <c r="S116" s="224">
        <v>2</v>
      </c>
      <c r="T116" s="225">
        <f>S116*H116</f>
        <v>28.039999999999999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6" t="s">
        <v>149</v>
      </c>
      <c r="AT116" s="226" t="s">
        <v>144</v>
      </c>
      <c r="AU116" s="226" t="s">
        <v>85</v>
      </c>
      <c r="AY116" s="20" t="s">
        <v>142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20" t="s">
        <v>83</v>
      </c>
      <c r="BK116" s="227">
        <f>ROUND(I116*H116,2)</f>
        <v>0</v>
      </c>
      <c r="BL116" s="20" t="s">
        <v>149</v>
      </c>
      <c r="BM116" s="226" t="s">
        <v>173</v>
      </c>
    </row>
    <row r="117" s="2" customFormat="1">
      <c r="A117" s="41"/>
      <c r="B117" s="42"/>
      <c r="C117" s="43"/>
      <c r="D117" s="228" t="s">
        <v>151</v>
      </c>
      <c r="E117" s="43"/>
      <c r="F117" s="229" t="s">
        <v>174</v>
      </c>
      <c r="G117" s="43"/>
      <c r="H117" s="43"/>
      <c r="I117" s="230"/>
      <c r="J117" s="43"/>
      <c r="K117" s="43"/>
      <c r="L117" s="47"/>
      <c r="M117" s="231"/>
      <c r="N117" s="232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151</v>
      </c>
      <c r="AU117" s="20" t="s">
        <v>85</v>
      </c>
    </row>
    <row r="118" s="2" customFormat="1">
      <c r="A118" s="41"/>
      <c r="B118" s="42"/>
      <c r="C118" s="43"/>
      <c r="D118" s="233" t="s">
        <v>153</v>
      </c>
      <c r="E118" s="43"/>
      <c r="F118" s="234" t="s">
        <v>175</v>
      </c>
      <c r="G118" s="43"/>
      <c r="H118" s="43"/>
      <c r="I118" s="230"/>
      <c r="J118" s="43"/>
      <c r="K118" s="43"/>
      <c r="L118" s="47"/>
      <c r="M118" s="231"/>
      <c r="N118" s="232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153</v>
      </c>
      <c r="AU118" s="20" t="s">
        <v>85</v>
      </c>
    </row>
    <row r="119" s="14" customFormat="1">
      <c r="A119" s="14"/>
      <c r="B119" s="245"/>
      <c r="C119" s="246"/>
      <c r="D119" s="228" t="s">
        <v>155</v>
      </c>
      <c r="E119" s="247" t="s">
        <v>19</v>
      </c>
      <c r="F119" s="248" t="s">
        <v>176</v>
      </c>
      <c r="G119" s="246"/>
      <c r="H119" s="249">
        <v>14.02</v>
      </c>
      <c r="I119" s="250"/>
      <c r="J119" s="246"/>
      <c r="K119" s="246"/>
      <c r="L119" s="251"/>
      <c r="M119" s="252"/>
      <c r="N119" s="253"/>
      <c r="O119" s="253"/>
      <c r="P119" s="253"/>
      <c r="Q119" s="253"/>
      <c r="R119" s="253"/>
      <c r="S119" s="253"/>
      <c r="T119" s="25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5" t="s">
        <v>155</v>
      </c>
      <c r="AU119" s="255" t="s">
        <v>85</v>
      </c>
      <c r="AV119" s="14" t="s">
        <v>85</v>
      </c>
      <c r="AW119" s="14" t="s">
        <v>37</v>
      </c>
      <c r="AX119" s="14" t="s">
        <v>76</v>
      </c>
      <c r="AY119" s="255" t="s">
        <v>142</v>
      </c>
    </row>
    <row r="120" s="16" customFormat="1">
      <c r="A120" s="16"/>
      <c r="B120" s="267"/>
      <c r="C120" s="268"/>
      <c r="D120" s="228" t="s">
        <v>155</v>
      </c>
      <c r="E120" s="269" t="s">
        <v>19</v>
      </c>
      <c r="F120" s="270" t="s">
        <v>170</v>
      </c>
      <c r="G120" s="268"/>
      <c r="H120" s="271">
        <v>14.02</v>
      </c>
      <c r="I120" s="272"/>
      <c r="J120" s="268"/>
      <c r="K120" s="268"/>
      <c r="L120" s="273"/>
      <c r="M120" s="274"/>
      <c r="N120" s="275"/>
      <c r="O120" s="275"/>
      <c r="P120" s="275"/>
      <c r="Q120" s="275"/>
      <c r="R120" s="275"/>
      <c r="S120" s="275"/>
      <c r="T120" s="27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T120" s="277" t="s">
        <v>155</v>
      </c>
      <c r="AU120" s="277" t="s">
        <v>85</v>
      </c>
      <c r="AV120" s="16" t="s">
        <v>149</v>
      </c>
      <c r="AW120" s="16" t="s">
        <v>37</v>
      </c>
      <c r="AX120" s="16" t="s">
        <v>83</v>
      </c>
      <c r="AY120" s="277" t="s">
        <v>142</v>
      </c>
    </row>
    <row r="121" s="2" customFormat="1" ht="24.15" customHeight="1">
      <c r="A121" s="41"/>
      <c r="B121" s="42"/>
      <c r="C121" s="215" t="s">
        <v>149</v>
      </c>
      <c r="D121" s="215" t="s">
        <v>144</v>
      </c>
      <c r="E121" s="216" t="s">
        <v>177</v>
      </c>
      <c r="F121" s="217" t="s">
        <v>178</v>
      </c>
      <c r="G121" s="218" t="s">
        <v>179</v>
      </c>
      <c r="H121" s="219">
        <v>300</v>
      </c>
      <c r="I121" s="220"/>
      <c r="J121" s="221">
        <f>ROUND(I121*H121,2)</f>
        <v>0</v>
      </c>
      <c r="K121" s="217" t="s">
        <v>148</v>
      </c>
      <c r="L121" s="47"/>
      <c r="M121" s="222" t="s">
        <v>19</v>
      </c>
      <c r="N121" s="223" t="s">
        <v>47</v>
      </c>
      <c r="O121" s="87"/>
      <c r="P121" s="224">
        <f>O121*H121</f>
        <v>0</v>
      </c>
      <c r="Q121" s="224">
        <v>3.2634E-05</v>
      </c>
      <c r="R121" s="224">
        <f>Q121*H121</f>
        <v>0.0097902000000000006</v>
      </c>
      <c r="S121" s="224">
        <v>0</v>
      </c>
      <c r="T121" s="22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149</v>
      </c>
      <c r="AT121" s="226" t="s">
        <v>144</v>
      </c>
      <c r="AU121" s="226" t="s">
        <v>85</v>
      </c>
      <c r="AY121" s="20" t="s">
        <v>142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83</v>
      </c>
      <c r="BK121" s="227">
        <f>ROUND(I121*H121,2)</f>
        <v>0</v>
      </c>
      <c r="BL121" s="20" t="s">
        <v>149</v>
      </c>
      <c r="BM121" s="226" t="s">
        <v>180</v>
      </c>
    </row>
    <row r="122" s="2" customFormat="1">
      <c r="A122" s="41"/>
      <c r="B122" s="42"/>
      <c r="C122" s="43"/>
      <c r="D122" s="228" t="s">
        <v>151</v>
      </c>
      <c r="E122" s="43"/>
      <c r="F122" s="229" t="s">
        <v>181</v>
      </c>
      <c r="G122" s="43"/>
      <c r="H122" s="43"/>
      <c r="I122" s="230"/>
      <c r="J122" s="43"/>
      <c r="K122" s="43"/>
      <c r="L122" s="47"/>
      <c r="M122" s="231"/>
      <c r="N122" s="232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151</v>
      </c>
      <c r="AU122" s="20" t="s">
        <v>85</v>
      </c>
    </row>
    <row r="123" s="2" customFormat="1">
      <c r="A123" s="41"/>
      <c r="B123" s="42"/>
      <c r="C123" s="43"/>
      <c r="D123" s="233" t="s">
        <v>153</v>
      </c>
      <c r="E123" s="43"/>
      <c r="F123" s="234" t="s">
        <v>182</v>
      </c>
      <c r="G123" s="43"/>
      <c r="H123" s="43"/>
      <c r="I123" s="230"/>
      <c r="J123" s="43"/>
      <c r="K123" s="43"/>
      <c r="L123" s="47"/>
      <c r="M123" s="231"/>
      <c r="N123" s="232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153</v>
      </c>
      <c r="AU123" s="20" t="s">
        <v>85</v>
      </c>
    </row>
    <row r="124" s="14" customFormat="1">
      <c r="A124" s="14"/>
      <c r="B124" s="245"/>
      <c r="C124" s="246"/>
      <c r="D124" s="228" t="s">
        <v>155</v>
      </c>
      <c r="E124" s="247" t="s">
        <v>19</v>
      </c>
      <c r="F124" s="248" t="s">
        <v>183</v>
      </c>
      <c r="G124" s="246"/>
      <c r="H124" s="249">
        <v>300</v>
      </c>
      <c r="I124" s="250"/>
      <c r="J124" s="246"/>
      <c r="K124" s="246"/>
      <c r="L124" s="251"/>
      <c r="M124" s="252"/>
      <c r="N124" s="253"/>
      <c r="O124" s="253"/>
      <c r="P124" s="253"/>
      <c r="Q124" s="253"/>
      <c r="R124" s="253"/>
      <c r="S124" s="253"/>
      <c r="T124" s="25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5" t="s">
        <v>155</v>
      </c>
      <c r="AU124" s="255" t="s">
        <v>85</v>
      </c>
      <c r="AV124" s="14" t="s">
        <v>85</v>
      </c>
      <c r="AW124" s="14" t="s">
        <v>37</v>
      </c>
      <c r="AX124" s="14" t="s">
        <v>76</v>
      </c>
      <c r="AY124" s="255" t="s">
        <v>142</v>
      </c>
    </row>
    <row r="125" s="16" customFormat="1">
      <c r="A125" s="16"/>
      <c r="B125" s="267"/>
      <c r="C125" s="268"/>
      <c r="D125" s="228" t="s">
        <v>155</v>
      </c>
      <c r="E125" s="269" t="s">
        <v>19</v>
      </c>
      <c r="F125" s="270" t="s">
        <v>170</v>
      </c>
      <c r="G125" s="268"/>
      <c r="H125" s="271">
        <v>300</v>
      </c>
      <c r="I125" s="272"/>
      <c r="J125" s="268"/>
      <c r="K125" s="268"/>
      <c r="L125" s="273"/>
      <c r="M125" s="274"/>
      <c r="N125" s="275"/>
      <c r="O125" s="275"/>
      <c r="P125" s="275"/>
      <c r="Q125" s="275"/>
      <c r="R125" s="275"/>
      <c r="S125" s="275"/>
      <c r="T125" s="27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T125" s="277" t="s">
        <v>155</v>
      </c>
      <c r="AU125" s="277" t="s">
        <v>85</v>
      </c>
      <c r="AV125" s="16" t="s">
        <v>149</v>
      </c>
      <c r="AW125" s="16" t="s">
        <v>37</v>
      </c>
      <c r="AX125" s="16" t="s">
        <v>83</v>
      </c>
      <c r="AY125" s="277" t="s">
        <v>142</v>
      </c>
    </row>
    <row r="126" s="2" customFormat="1" ht="16.5" customHeight="1">
      <c r="A126" s="41"/>
      <c r="B126" s="42"/>
      <c r="C126" s="215" t="s">
        <v>184</v>
      </c>
      <c r="D126" s="215" t="s">
        <v>144</v>
      </c>
      <c r="E126" s="216" t="s">
        <v>185</v>
      </c>
      <c r="F126" s="217" t="s">
        <v>186</v>
      </c>
      <c r="G126" s="218" t="s">
        <v>187</v>
      </c>
      <c r="H126" s="219">
        <v>30</v>
      </c>
      <c r="I126" s="220"/>
      <c r="J126" s="221">
        <f>ROUND(I126*H126,2)</f>
        <v>0</v>
      </c>
      <c r="K126" s="217" t="s">
        <v>148</v>
      </c>
      <c r="L126" s="47"/>
      <c r="M126" s="222" t="s">
        <v>19</v>
      </c>
      <c r="N126" s="223" t="s">
        <v>47</v>
      </c>
      <c r="O126" s="87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149</v>
      </c>
      <c r="AT126" s="226" t="s">
        <v>144</v>
      </c>
      <c r="AU126" s="226" t="s">
        <v>85</v>
      </c>
      <c r="AY126" s="20" t="s">
        <v>142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83</v>
      </c>
      <c r="BK126" s="227">
        <f>ROUND(I126*H126,2)</f>
        <v>0</v>
      </c>
      <c r="BL126" s="20" t="s">
        <v>149</v>
      </c>
      <c r="BM126" s="226" t="s">
        <v>188</v>
      </c>
    </row>
    <row r="127" s="2" customFormat="1">
      <c r="A127" s="41"/>
      <c r="B127" s="42"/>
      <c r="C127" s="43"/>
      <c r="D127" s="228" t="s">
        <v>151</v>
      </c>
      <c r="E127" s="43"/>
      <c r="F127" s="229" t="s">
        <v>189</v>
      </c>
      <c r="G127" s="43"/>
      <c r="H127" s="43"/>
      <c r="I127" s="230"/>
      <c r="J127" s="43"/>
      <c r="K127" s="43"/>
      <c r="L127" s="47"/>
      <c r="M127" s="231"/>
      <c r="N127" s="232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151</v>
      </c>
      <c r="AU127" s="20" t="s">
        <v>85</v>
      </c>
    </row>
    <row r="128" s="2" customFormat="1">
      <c r="A128" s="41"/>
      <c r="B128" s="42"/>
      <c r="C128" s="43"/>
      <c r="D128" s="233" t="s">
        <v>153</v>
      </c>
      <c r="E128" s="43"/>
      <c r="F128" s="234" t="s">
        <v>190</v>
      </c>
      <c r="G128" s="43"/>
      <c r="H128" s="43"/>
      <c r="I128" s="230"/>
      <c r="J128" s="43"/>
      <c r="K128" s="43"/>
      <c r="L128" s="47"/>
      <c r="M128" s="231"/>
      <c r="N128" s="232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153</v>
      </c>
      <c r="AU128" s="20" t="s">
        <v>85</v>
      </c>
    </row>
    <row r="129" s="14" customFormat="1">
      <c r="A129" s="14"/>
      <c r="B129" s="245"/>
      <c r="C129" s="246"/>
      <c r="D129" s="228" t="s">
        <v>155</v>
      </c>
      <c r="E129" s="247" t="s">
        <v>19</v>
      </c>
      <c r="F129" s="248" t="s">
        <v>173</v>
      </c>
      <c r="G129" s="246"/>
      <c r="H129" s="249">
        <v>30</v>
      </c>
      <c r="I129" s="250"/>
      <c r="J129" s="246"/>
      <c r="K129" s="246"/>
      <c r="L129" s="251"/>
      <c r="M129" s="252"/>
      <c r="N129" s="253"/>
      <c r="O129" s="253"/>
      <c r="P129" s="253"/>
      <c r="Q129" s="253"/>
      <c r="R129" s="253"/>
      <c r="S129" s="253"/>
      <c r="T129" s="25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5" t="s">
        <v>155</v>
      </c>
      <c r="AU129" s="255" t="s">
        <v>85</v>
      </c>
      <c r="AV129" s="14" t="s">
        <v>85</v>
      </c>
      <c r="AW129" s="14" t="s">
        <v>37</v>
      </c>
      <c r="AX129" s="14" t="s">
        <v>76</v>
      </c>
      <c r="AY129" s="255" t="s">
        <v>142</v>
      </c>
    </row>
    <row r="130" s="16" customFormat="1">
      <c r="A130" s="16"/>
      <c r="B130" s="267"/>
      <c r="C130" s="268"/>
      <c r="D130" s="228" t="s">
        <v>155</v>
      </c>
      <c r="E130" s="269" t="s">
        <v>19</v>
      </c>
      <c r="F130" s="270" t="s">
        <v>170</v>
      </c>
      <c r="G130" s="268"/>
      <c r="H130" s="271">
        <v>30</v>
      </c>
      <c r="I130" s="272"/>
      <c r="J130" s="268"/>
      <c r="K130" s="268"/>
      <c r="L130" s="273"/>
      <c r="M130" s="274"/>
      <c r="N130" s="275"/>
      <c r="O130" s="275"/>
      <c r="P130" s="275"/>
      <c r="Q130" s="275"/>
      <c r="R130" s="275"/>
      <c r="S130" s="275"/>
      <c r="T130" s="27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T130" s="277" t="s">
        <v>155</v>
      </c>
      <c r="AU130" s="277" t="s">
        <v>85</v>
      </c>
      <c r="AV130" s="16" t="s">
        <v>149</v>
      </c>
      <c r="AW130" s="16" t="s">
        <v>37</v>
      </c>
      <c r="AX130" s="16" t="s">
        <v>83</v>
      </c>
      <c r="AY130" s="277" t="s">
        <v>142</v>
      </c>
    </row>
    <row r="131" s="2" customFormat="1" ht="33" customHeight="1">
      <c r="A131" s="41"/>
      <c r="B131" s="42"/>
      <c r="C131" s="215" t="s">
        <v>191</v>
      </c>
      <c r="D131" s="215" t="s">
        <v>144</v>
      </c>
      <c r="E131" s="216" t="s">
        <v>192</v>
      </c>
      <c r="F131" s="217" t="s">
        <v>193</v>
      </c>
      <c r="G131" s="218" t="s">
        <v>147</v>
      </c>
      <c r="H131" s="219">
        <v>100.2</v>
      </c>
      <c r="I131" s="220"/>
      <c r="J131" s="221">
        <f>ROUND(I131*H131,2)</f>
        <v>0</v>
      </c>
      <c r="K131" s="217" t="s">
        <v>148</v>
      </c>
      <c r="L131" s="47"/>
      <c r="M131" s="222" t="s">
        <v>19</v>
      </c>
      <c r="N131" s="223" t="s">
        <v>47</v>
      </c>
      <c r="O131" s="87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6" t="s">
        <v>149</v>
      </c>
      <c r="AT131" s="226" t="s">
        <v>144</v>
      </c>
      <c r="AU131" s="226" t="s">
        <v>85</v>
      </c>
      <c r="AY131" s="20" t="s">
        <v>142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20" t="s">
        <v>83</v>
      </c>
      <c r="BK131" s="227">
        <f>ROUND(I131*H131,2)</f>
        <v>0</v>
      </c>
      <c r="BL131" s="20" t="s">
        <v>149</v>
      </c>
      <c r="BM131" s="226" t="s">
        <v>194</v>
      </c>
    </row>
    <row r="132" s="2" customFormat="1">
      <c r="A132" s="41"/>
      <c r="B132" s="42"/>
      <c r="C132" s="43"/>
      <c r="D132" s="228" t="s">
        <v>151</v>
      </c>
      <c r="E132" s="43"/>
      <c r="F132" s="229" t="s">
        <v>195</v>
      </c>
      <c r="G132" s="43"/>
      <c r="H132" s="43"/>
      <c r="I132" s="230"/>
      <c r="J132" s="43"/>
      <c r="K132" s="43"/>
      <c r="L132" s="47"/>
      <c r="M132" s="231"/>
      <c r="N132" s="232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151</v>
      </c>
      <c r="AU132" s="20" t="s">
        <v>85</v>
      </c>
    </row>
    <row r="133" s="2" customFormat="1">
      <c r="A133" s="41"/>
      <c r="B133" s="42"/>
      <c r="C133" s="43"/>
      <c r="D133" s="233" t="s">
        <v>153</v>
      </c>
      <c r="E133" s="43"/>
      <c r="F133" s="234" t="s">
        <v>196</v>
      </c>
      <c r="G133" s="43"/>
      <c r="H133" s="43"/>
      <c r="I133" s="230"/>
      <c r="J133" s="43"/>
      <c r="K133" s="43"/>
      <c r="L133" s="47"/>
      <c r="M133" s="231"/>
      <c r="N133" s="232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153</v>
      </c>
      <c r="AU133" s="20" t="s">
        <v>85</v>
      </c>
    </row>
    <row r="134" s="13" customFormat="1">
      <c r="A134" s="13"/>
      <c r="B134" s="235"/>
      <c r="C134" s="236"/>
      <c r="D134" s="228" t="s">
        <v>155</v>
      </c>
      <c r="E134" s="237" t="s">
        <v>19</v>
      </c>
      <c r="F134" s="238" t="s">
        <v>156</v>
      </c>
      <c r="G134" s="236"/>
      <c r="H134" s="237" t="s">
        <v>19</v>
      </c>
      <c r="I134" s="239"/>
      <c r="J134" s="236"/>
      <c r="K134" s="236"/>
      <c r="L134" s="240"/>
      <c r="M134" s="241"/>
      <c r="N134" s="242"/>
      <c r="O134" s="242"/>
      <c r="P134" s="242"/>
      <c r="Q134" s="242"/>
      <c r="R134" s="242"/>
      <c r="S134" s="242"/>
      <c r="T134" s="24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4" t="s">
        <v>155</v>
      </c>
      <c r="AU134" s="244" t="s">
        <v>85</v>
      </c>
      <c r="AV134" s="13" t="s">
        <v>83</v>
      </c>
      <c r="AW134" s="13" t="s">
        <v>37</v>
      </c>
      <c r="AX134" s="13" t="s">
        <v>76</v>
      </c>
      <c r="AY134" s="244" t="s">
        <v>142</v>
      </c>
    </row>
    <row r="135" s="14" customFormat="1">
      <c r="A135" s="14"/>
      <c r="B135" s="245"/>
      <c r="C135" s="246"/>
      <c r="D135" s="228" t="s">
        <v>155</v>
      </c>
      <c r="E135" s="247" t="s">
        <v>19</v>
      </c>
      <c r="F135" s="248" t="s">
        <v>157</v>
      </c>
      <c r="G135" s="246"/>
      <c r="H135" s="249">
        <v>128.56</v>
      </c>
      <c r="I135" s="250"/>
      <c r="J135" s="246"/>
      <c r="K135" s="246"/>
      <c r="L135" s="251"/>
      <c r="M135" s="252"/>
      <c r="N135" s="253"/>
      <c r="O135" s="253"/>
      <c r="P135" s="253"/>
      <c r="Q135" s="253"/>
      <c r="R135" s="253"/>
      <c r="S135" s="253"/>
      <c r="T135" s="25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5" t="s">
        <v>155</v>
      </c>
      <c r="AU135" s="255" t="s">
        <v>85</v>
      </c>
      <c r="AV135" s="14" t="s">
        <v>85</v>
      </c>
      <c r="AW135" s="14" t="s">
        <v>37</v>
      </c>
      <c r="AX135" s="14" t="s">
        <v>76</v>
      </c>
      <c r="AY135" s="255" t="s">
        <v>142</v>
      </c>
    </row>
    <row r="136" s="14" customFormat="1">
      <c r="A136" s="14"/>
      <c r="B136" s="245"/>
      <c r="C136" s="246"/>
      <c r="D136" s="228" t="s">
        <v>155</v>
      </c>
      <c r="E136" s="247" t="s">
        <v>19</v>
      </c>
      <c r="F136" s="248" t="s">
        <v>158</v>
      </c>
      <c r="G136" s="246"/>
      <c r="H136" s="249">
        <v>71.840000000000003</v>
      </c>
      <c r="I136" s="250"/>
      <c r="J136" s="246"/>
      <c r="K136" s="246"/>
      <c r="L136" s="251"/>
      <c r="M136" s="252"/>
      <c r="N136" s="253"/>
      <c r="O136" s="253"/>
      <c r="P136" s="253"/>
      <c r="Q136" s="253"/>
      <c r="R136" s="253"/>
      <c r="S136" s="253"/>
      <c r="T136" s="25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5" t="s">
        <v>155</v>
      </c>
      <c r="AU136" s="255" t="s">
        <v>85</v>
      </c>
      <c r="AV136" s="14" t="s">
        <v>85</v>
      </c>
      <c r="AW136" s="14" t="s">
        <v>37</v>
      </c>
      <c r="AX136" s="14" t="s">
        <v>76</v>
      </c>
      <c r="AY136" s="255" t="s">
        <v>142</v>
      </c>
    </row>
    <row r="137" s="15" customFormat="1">
      <c r="A137" s="15"/>
      <c r="B137" s="256"/>
      <c r="C137" s="257"/>
      <c r="D137" s="228" t="s">
        <v>155</v>
      </c>
      <c r="E137" s="258" t="s">
        <v>19</v>
      </c>
      <c r="F137" s="259" t="s">
        <v>159</v>
      </c>
      <c r="G137" s="257"/>
      <c r="H137" s="260">
        <v>200.40000000000001</v>
      </c>
      <c r="I137" s="261"/>
      <c r="J137" s="257"/>
      <c r="K137" s="257"/>
      <c r="L137" s="262"/>
      <c r="M137" s="263"/>
      <c r="N137" s="264"/>
      <c r="O137" s="264"/>
      <c r="P137" s="264"/>
      <c r="Q137" s="264"/>
      <c r="R137" s="264"/>
      <c r="S137" s="264"/>
      <c r="T137" s="26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6" t="s">
        <v>155</v>
      </c>
      <c r="AU137" s="266" t="s">
        <v>85</v>
      </c>
      <c r="AV137" s="15" t="s">
        <v>160</v>
      </c>
      <c r="AW137" s="15" t="s">
        <v>37</v>
      </c>
      <c r="AX137" s="15" t="s">
        <v>76</v>
      </c>
      <c r="AY137" s="266" t="s">
        <v>142</v>
      </c>
    </row>
    <row r="138" s="13" customFormat="1">
      <c r="A138" s="13"/>
      <c r="B138" s="235"/>
      <c r="C138" s="236"/>
      <c r="D138" s="228" t="s">
        <v>155</v>
      </c>
      <c r="E138" s="237" t="s">
        <v>19</v>
      </c>
      <c r="F138" s="238" t="s">
        <v>161</v>
      </c>
      <c r="G138" s="236"/>
      <c r="H138" s="237" t="s">
        <v>19</v>
      </c>
      <c r="I138" s="239"/>
      <c r="J138" s="236"/>
      <c r="K138" s="236"/>
      <c r="L138" s="240"/>
      <c r="M138" s="241"/>
      <c r="N138" s="242"/>
      <c r="O138" s="242"/>
      <c r="P138" s="242"/>
      <c r="Q138" s="242"/>
      <c r="R138" s="242"/>
      <c r="S138" s="242"/>
      <c r="T138" s="24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4" t="s">
        <v>155</v>
      </c>
      <c r="AU138" s="244" t="s">
        <v>85</v>
      </c>
      <c r="AV138" s="13" t="s">
        <v>83</v>
      </c>
      <c r="AW138" s="13" t="s">
        <v>37</v>
      </c>
      <c r="AX138" s="13" t="s">
        <v>76</v>
      </c>
      <c r="AY138" s="244" t="s">
        <v>142</v>
      </c>
    </row>
    <row r="139" s="14" customFormat="1">
      <c r="A139" s="14"/>
      <c r="B139" s="245"/>
      <c r="C139" s="246"/>
      <c r="D139" s="228" t="s">
        <v>155</v>
      </c>
      <c r="E139" s="247" t="s">
        <v>19</v>
      </c>
      <c r="F139" s="248" t="s">
        <v>162</v>
      </c>
      <c r="G139" s="246"/>
      <c r="H139" s="249">
        <v>100.2</v>
      </c>
      <c r="I139" s="250"/>
      <c r="J139" s="246"/>
      <c r="K139" s="246"/>
      <c r="L139" s="251"/>
      <c r="M139" s="252"/>
      <c r="N139" s="253"/>
      <c r="O139" s="253"/>
      <c r="P139" s="253"/>
      <c r="Q139" s="253"/>
      <c r="R139" s="253"/>
      <c r="S139" s="253"/>
      <c r="T139" s="25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5" t="s">
        <v>155</v>
      </c>
      <c r="AU139" s="255" t="s">
        <v>85</v>
      </c>
      <c r="AV139" s="14" t="s">
        <v>85</v>
      </c>
      <c r="AW139" s="14" t="s">
        <v>37</v>
      </c>
      <c r="AX139" s="14" t="s">
        <v>83</v>
      </c>
      <c r="AY139" s="255" t="s">
        <v>142</v>
      </c>
    </row>
    <row r="140" s="2" customFormat="1" ht="21.75" customHeight="1">
      <c r="A140" s="41"/>
      <c r="B140" s="42"/>
      <c r="C140" s="215" t="s">
        <v>197</v>
      </c>
      <c r="D140" s="215" t="s">
        <v>144</v>
      </c>
      <c r="E140" s="216" t="s">
        <v>198</v>
      </c>
      <c r="F140" s="217" t="s">
        <v>199</v>
      </c>
      <c r="G140" s="218" t="s">
        <v>165</v>
      </c>
      <c r="H140" s="219">
        <v>492.80000000000001</v>
      </c>
      <c r="I140" s="220"/>
      <c r="J140" s="221">
        <f>ROUND(I140*H140,2)</f>
        <v>0</v>
      </c>
      <c r="K140" s="217" t="s">
        <v>148</v>
      </c>
      <c r="L140" s="47"/>
      <c r="M140" s="222" t="s">
        <v>19</v>
      </c>
      <c r="N140" s="223" t="s">
        <v>47</v>
      </c>
      <c r="O140" s="87"/>
      <c r="P140" s="224">
        <f>O140*H140</f>
        <v>0</v>
      </c>
      <c r="Q140" s="224">
        <v>0.00083850999999999999</v>
      </c>
      <c r="R140" s="224">
        <f>Q140*H140</f>
        <v>0.41321772800000001</v>
      </c>
      <c r="S140" s="224">
        <v>0</v>
      </c>
      <c r="T140" s="225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6" t="s">
        <v>149</v>
      </c>
      <c r="AT140" s="226" t="s">
        <v>144</v>
      </c>
      <c r="AU140" s="226" t="s">
        <v>85</v>
      </c>
      <c r="AY140" s="20" t="s">
        <v>142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20" t="s">
        <v>83</v>
      </c>
      <c r="BK140" s="227">
        <f>ROUND(I140*H140,2)</f>
        <v>0</v>
      </c>
      <c r="BL140" s="20" t="s">
        <v>149</v>
      </c>
      <c r="BM140" s="226" t="s">
        <v>200</v>
      </c>
    </row>
    <row r="141" s="2" customFormat="1">
      <c r="A141" s="41"/>
      <c r="B141" s="42"/>
      <c r="C141" s="43"/>
      <c r="D141" s="228" t="s">
        <v>151</v>
      </c>
      <c r="E141" s="43"/>
      <c r="F141" s="229" t="s">
        <v>201</v>
      </c>
      <c r="G141" s="43"/>
      <c r="H141" s="43"/>
      <c r="I141" s="230"/>
      <c r="J141" s="43"/>
      <c r="K141" s="43"/>
      <c r="L141" s="47"/>
      <c r="M141" s="231"/>
      <c r="N141" s="232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151</v>
      </c>
      <c r="AU141" s="20" t="s">
        <v>85</v>
      </c>
    </row>
    <row r="142" s="2" customFormat="1">
      <c r="A142" s="41"/>
      <c r="B142" s="42"/>
      <c r="C142" s="43"/>
      <c r="D142" s="233" t="s">
        <v>153</v>
      </c>
      <c r="E142" s="43"/>
      <c r="F142" s="234" t="s">
        <v>202</v>
      </c>
      <c r="G142" s="43"/>
      <c r="H142" s="43"/>
      <c r="I142" s="230"/>
      <c r="J142" s="43"/>
      <c r="K142" s="43"/>
      <c r="L142" s="47"/>
      <c r="M142" s="231"/>
      <c r="N142" s="232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153</v>
      </c>
      <c r="AU142" s="20" t="s">
        <v>85</v>
      </c>
    </row>
    <row r="143" s="13" customFormat="1">
      <c r="A143" s="13"/>
      <c r="B143" s="235"/>
      <c r="C143" s="236"/>
      <c r="D143" s="228" t="s">
        <v>155</v>
      </c>
      <c r="E143" s="237" t="s">
        <v>19</v>
      </c>
      <c r="F143" s="238" t="s">
        <v>156</v>
      </c>
      <c r="G143" s="236"/>
      <c r="H143" s="237" t="s">
        <v>19</v>
      </c>
      <c r="I143" s="239"/>
      <c r="J143" s="236"/>
      <c r="K143" s="236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155</v>
      </c>
      <c r="AU143" s="244" t="s">
        <v>85</v>
      </c>
      <c r="AV143" s="13" t="s">
        <v>83</v>
      </c>
      <c r="AW143" s="13" t="s">
        <v>37</v>
      </c>
      <c r="AX143" s="13" t="s">
        <v>76</v>
      </c>
      <c r="AY143" s="244" t="s">
        <v>142</v>
      </c>
    </row>
    <row r="144" s="14" customFormat="1">
      <c r="A144" s="14"/>
      <c r="B144" s="245"/>
      <c r="C144" s="246"/>
      <c r="D144" s="228" t="s">
        <v>155</v>
      </c>
      <c r="E144" s="247" t="s">
        <v>19</v>
      </c>
      <c r="F144" s="248" t="s">
        <v>203</v>
      </c>
      <c r="G144" s="246"/>
      <c r="H144" s="249">
        <v>313.19999999999999</v>
      </c>
      <c r="I144" s="250"/>
      <c r="J144" s="246"/>
      <c r="K144" s="246"/>
      <c r="L144" s="251"/>
      <c r="M144" s="252"/>
      <c r="N144" s="253"/>
      <c r="O144" s="253"/>
      <c r="P144" s="253"/>
      <c r="Q144" s="253"/>
      <c r="R144" s="253"/>
      <c r="S144" s="253"/>
      <c r="T144" s="25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5" t="s">
        <v>155</v>
      </c>
      <c r="AU144" s="255" t="s">
        <v>85</v>
      </c>
      <c r="AV144" s="14" t="s">
        <v>85</v>
      </c>
      <c r="AW144" s="14" t="s">
        <v>37</v>
      </c>
      <c r="AX144" s="14" t="s">
        <v>76</v>
      </c>
      <c r="AY144" s="255" t="s">
        <v>142</v>
      </c>
    </row>
    <row r="145" s="14" customFormat="1">
      <c r="A145" s="14"/>
      <c r="B145" s="245"/>
      <c r="C145" s="246"/>
      <c r="D145" s="228" t="s">
        <v>155</v>
      </c>
      <c r="E145" s="247" t="s">
        <v>19</v>
      </c>
      <c r="F145" s="248" t="s">
        <v>204</v>
      </c>
      <c r="G145" s="246"/>
      <c r="H145" s="249">
        <v>179.59999999999999</v>
      </c>
      <c r="I145" s="250"/>
      <c r="J145" s="246"/>
      <c r="K145" s="246"/>
      <c r="L145" s="251"/>
      <c r="M145" s="252"/>
      <c r="N145" s="253"/>
      <c r="O145" s="253"/>
      <c r="P145" s="253"/>
      <c r="Q145" s="253"/>
      <c r="R145" s="253"/>
      <c r="S145" s="253"/>
      <c r="T145" s="25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5" t="s">
        <v>155</v>
      </c>
      <c r="AU145" s="255" t="s">
        <v>85</v>
      </c>
      <c r="AV145" s="14" t="s">
        <v>85</v>
      </c>
      <c r="AW145" s="14" t="s">
        <v>37</v>
      </c>
      <c r="AX145" s="14" t="s">
        <v>76</v>
      </c>
      <c r="AY145" s="255" t="s">
        <v>142</v>
      </c>
    </row>
    <row r="146" s="15" customFormat="1">
      <c r="A146" s="15"/>
      <c r="B146" s="256"/>
      <c r="C146" s="257"/>
      <c r="D146" s="228" t="s">
        <v>155</v>
      </c>
      <c r="E146" s="258" t="s">
        <v>19</v>
      </c>
      <c r="F146" s="259" t="s">
        <v>159</v>
      </c>
      <c r="G146" s="257"/>
      <c r="H146" s="260">
        <v>492.79999999999995</v>
      </c>
      <c r="I146" s="261"/>
      <c r="J146" s="257"/>
      <c r="K146" s="257"/>
      <c r="L146" s="262"/>
      <c r="M146" s="263"/>
      <c r="N146" s="264"/>
      <c r="O146" s="264"/>
      <c r="P146" s="264"/>
      <c r="Q146" s="264"/>
      <c r="R146" s="264"/>
      <c r="S146" s="264"/>
      <c r="T146" s="26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6" t="s">
        <v>155</v>
      </c>
      <c r="AU146" s="266" t="s">
        <v>85</v>
      </c>
      <c r="AV146" s="15" t="s">
        <v>160</v>
      </c>
      <c r="AW146" s="15" t="s">
        <v>37</v>
      </c>
      <c r="AX146" s="15" t="s">
        <v>76</v>
      </c>
      <c r="AY146" s="266" t="s">
        <v>142</v>
      </c>
    </row>
    <row r="147" s="16" customFormat="1">
      <c r="A147" s="16"/>
      <c r="B147" s="267"/>
      <c r="C147" s="268"/>
      <c r="D147" s="228" t="s">
        <v>155</v>
      </c>
      <c r="E147" s="269" t="s">
        <v>19</v>
      </c>
      <c r="F147" s="270" t="s">
        <v>170</v>
      </c>
      <c r="G147" s="268"/>
      <c r="H147" s="271">
        <v>492.79999999999995</v>
      </c>
      <c r="I147" s="272"/>
      <c r="J147" s="268"/>
      <c r="K147" s="268"/>
      <c r="L147" s="273"/>
      <c r="M147" s="274"/>
      <c r="N147" s="275"/>
      <c r="O147" s="275"/>
      <c r="P147" s="275"/>
      <c r="Q147" s="275"/>
      <c r="R147" s="275"/>
      <c r="S147" s="275"/>
      <c r="T147" s="27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T147" s="277" t="s">
        <v>155</v>
      </c>
      <c r="AU147" s="277" t="s">
        <v>85</v>
      </c>
      <c r="AV147" s="16" t="s">
        <v>149</v>
      </c>
      <c r="AW147" s="16" t="s">
        <v>37</v>
      </c>
      <c r="AX147" s="16" t="s">
        <v>83</v>
      </c>
      <c r="AY147" s="277" t="s">
        <v>142</v>
      </c>
    </row>
    <row r="148" s="2" customFormat="1" ht="24.15" customHeight="1">
      <c r="A148" s="41"/>
      <c r="B148" s="42"/>
      <c r="C148" s="215" t="s">
        <v>205</v>
      </c>
      <c r="D148" s="215" t="s">
        <v>144</v>
      </c>
      <c r="E148" s="216" t="s">
        <v>206</v>
      </c>
      <c r="F148" s="217" t="s">
        <v>207</v>
      </c>
      <c r="G148" s="218" t="s">
        <v>165</v>
      </c>
      <c r="H148" s="219">
        <v>492.80000000000001</v>
      </c>
      <c r="I148" s="220"/>
      <c r="J148" s="221">
        <f>ROUND(I148*H148,2)</f>
        <v>0</v>
      </c>
      <c r="K148" s="217" t="s">
        <v>148</v>
      </c>
      <c r="L148" s="47"/>
      <c r="M148" s="222" t="s">
        <v>19</v>
      </c>
      <c r="N148" s="223" t="s">
        <v>47</v>
      </c>
      <c r="O148" s="87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149</v>
      </c>
      <c r="AT148" s="226" t="s">
        <v>144</v>
      </c>
      <c r="AU148" s="226" t="s">
        <v>85</v>
      </c>
      <c r="AY148" s="20" t="s">
        <v>142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83</v>
      </c>
      <c r="BK148" s="227">
        <f>ROUND(I148*H148,2)</f>
        <v>0</v>
      </c>
      <c r="BL148" s="20" t="s">
        <v>149</v>
      </c>
      <c r="BM148" s="226" t="s">
        <v>208</v>
      </c>
    </row>
    <row r="149" s="2" customFormat="1">
      <c r="A149" s="41"/>
      <c r="B149" s="42"/>
      <c r="C149" s="43"/>
      <c r="D149" s="228" t="s">
        <v>151</v>
      </c>
      <c r="E149" s="43"/>
      <c r="F149" s="229" t="s">
        <v>209</v>
      </c>
      <c r="G149" s="43"/>
      <c r="H149" s="43"/>
      <c r="I149" s="230"/>
      <c r="J149" s="43"/>
      <c r="K149" s="43"/>
      <c r="L149" s="47"/>
      <c r="M149" s="231"/>
      <c r="N149" s="23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151</v>
      </c>
      <c r="AU149" s="20" t="s">
        <v>85</v>
      </c>
    </row>
    <row r="150" s="2" customFormat="1">
      <c r="A150" s="41"/>
      <c r="B150" s="42"/>
      <c r="C150" s="43"/>
      <c r="D150" s="233" t="s">
        <v>153</v>
      </c>
      <c r="E150" s="43"/>
      <c r="F150" s="234" t="s">
        <v>210</v>
      </c>
      <c r="G150" s="43"/>
      <c r="H150" s="43"/>
      <c r="I150" s="230"/>
      <c r="J150" s="43"/>
      <c r="K150" s="43"/>
      <c r="L150" s="47"/>
      <c r="M150" s="231"/>
      <c r="N150" s="232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153</v>
      </c>
      <c r="AU150" s="20" t="s">
        <v>85</v>
      </c>
    </row>
    <row r="151" s="13" customFormat="1">
      <c r="A151" s="13"/>
      <c r="B151" s="235"/>
      <c r="C151" s="236"/>
      <c r="D151" s="228" t="s">
        <v>155</v>
      </c>
      <c r="E151" s="237" t="s">
        <v>19</v>
      </c>
      <c r="F151" s="238" t="s">
        <v>156</v>
      </c>
      <c r="G151" s="236"/>
      <c r="H151" s="237" t="s">
        <v>19</v>
      </c>
      <c r="I151" s="239"/>
      <c r="J151" s="236"/>
      <c r="K151" s="236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155</v>
      </c>
      <c r="AU151" s="244" t="s">
        <v>85</v>
      </c>
      <c r="AV151" s="13" t="s">
        <v>83</v>
      </c>
      <c r="AW151" s="13" t="s">
        <v>37</v>
      </c>
      <c r="AX151" s="13" t="s">
        <v>76</v>
      </c>
      <c r="AY151" s="244" t="s">
        <v>142</v>
      </c>
    </row>
    <row r="152" s="14" customFormat="1">
      <c r="A152" s="14"/>
      <c r="B152" s="245"/>
      <c r="C152" s="246"/>
      <c r="D152" s="228" t="s">
        <v>155</v>
      </c>
      <c r="E152" s="247" t="s">
        <v>19</v>
      </c>
      <c r="F152" s="248" t="s">
        <v>203</v>
      </c>
      <c r="G152" s="246"/>
      <c r="H152" s="249">
        <v>313.19999999999999</v>
      </c>
      <c r="I152" s="250"/>
      <c r="J152" s="246"/>
      <c r="K152" s="246"/>
      <c r="L152" s="251"/>
      <c r="M152" s="252"/>
      <c r="N152" s="253"/>
      <c r="O152" s="253"/>
      <c r="P152" s="253"/>
      <c r="Q152" s="253"/>
      <c r="R152" s="253"/>
      <c r="S152" s="253"/>
      <c r="T152" s="25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5" t="s">
        <v>155</v>
      </c>
      <c r="AU152" s="255" t="s">
        <v>85</v>
      </c>
      <c r="AV152" s="14" t="s">
        <v>85</v>
      </c>
      <c r="AW152" s="14" t="s">
        <v>37</v>
      </c>
      <c r="AX152" s="14" t="s">
        <v>76</v>
      </c>
      <c r="AY152" s="255" t="s">
        <v>142</v>
      </c>
    </row>
    <row r="153" s="14" customFormat="1">
      <c r="A153" s="14"/>
      <c r="B153" s="245"/>
      <c r="C153" s="246"/>
      <c r="D153" s="228" t="s">
        <v>155</v>
      </c>
      <c r="E153" s="247" t="s">
        <v>19</v>
      </c>
      <c r="F153" s="248" t="s">
        <v>204</v>
      </c>
      <c r="G153" s="246"/>
      <c r="H153" s="249">
        <v>179.59999999999999</v>
      </c>
      <c r="I153" s="250"/>
      <c r="J153" s="246"/>
      <c r="K153" s="246"/>
      <c r="L153" s="251"/>
      <c r="M153" s="252"/>
      <c r="N153" s="253"/>
      <c r="O153" s="253"/>
      <c r="P153" s="253"/>
      <c r="Q153" s="253"/>
      <c r="R153" s="253"/>
      <c r="S153" s="253"/>
      <c r="T153" s="25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5" t="s">
        <v>155</v>
      </c>
      <c r="AU153" s="255" t="s">
        <v>85</v>
      </c>
      <c r="AV153" s="14" t="s">
        <v>85</v>
      </c>
      <c r="AW153" s="14" t="s">
        <v>37</v>
      </c>
      <c r="AX153" s="14" t="s">
        <v>76</v>
      </c>
      <c r="AY153" s="255" t="s">
        <v>142</v>
      </c>
    </row>
    <row r="154" s="15" customFormat="1">
      <c r="A154" s="15"/>
      <c r="B154" s="256"/>
      <c r="C154" s="257"/>
      <c r="D154" s="228" t="s">
        <v>155</v>
      </c>
      <c r="E154" s="258" t="s">
        <v>19</v>
      </c>
      <c r="F154" s="259" t="s">
        <v>159</v>
      </c>
      <c r="G154" s="257"/>
      <c r="H154" s="260">
        <v>492.79999999999995</v>
      </c>
      <c r="I154" s="261"/>
      <c r="J154" s="257"/>
      <c r="K154" s="257"/>
      <c r="L154" s="262"/>
      <c r="M154" s="263"/>
      <c r="N154" s="264"/>
      <c r="O154" s="264"/>
      <c r="P154" s="264"/>
      <c r="Q154" s="264"/>
      <c r="R154" s="264"/>
      <c r="S154" s="264"/>
      <c r="T154" s="26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6" t="s">
        <v>155</v>
      </c>
      <c r="AU154" s="266" t="s">
        <v>85</v>
      </c>
      <c r="AV154" s="15" t="s">
        <v>160</v>
      </c>
      <c r="AW154" s="15" t="s">
        <v>37</v>
      </c>
      <c r="AX154" s="15" t="s">
        <v>76</v>
      </c>
      <c r="AY154" s="266" t="s">
        <v>142</v>
      </c>
    </row>
    <row r="155" s="16" customFormat="1">
      <c r="A155" s="16"/>
      <c r="B155" s="267"/>
      <c r="C155" s="268"/>
      <c r="D155" s="228" t="s">
        <v>155</v>
      </c>
      <c r="E155" s="269" t="s">
        <v>19</v>
      </c>
      <c r="F155" s="270" t="s">
        <v>170</v>
      </c>
      <c r="G155" s="268"/>
      <c r="H155" s="271">
        <v>492.79999999999995</v>
      </c>
      <c r="I155" s="272"/>
      <c r="J155" s="268"/>
      <c r="K155" s="268"/>
      <c r="L155" s="273"/>
      <c r="M155" s="274"/>
      <c r="N155" s="275"/>
      <c r="O155" s="275"/>
      <c r="P155" s="275"/>
      <c r="Q155" s="275"/>
      <c r="R155" s="275"/>
      <c r="S155" s="275"/>
      <c r="T155" s="27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T155" s="277" t="s">
        <v>155</v>
      </c>
      <c r="AU155" s="277" t="s">
        <v>85</v>
      </c>
      <c r="AV155" s="16" t="s">
        <v>149</v>
      </c>
      <c r="AW155" s="16" t="s">
        <v>37</v>
      </c>
      <c r="AX155" s="16" t="s">
        <v>83</v>
      </c>
      <c r="AY155" s="277" t="s">
        <v>142</v>
      </c>
    </row>
    <row r="156" s="2" customFormat="1" ht="21.75" customHeight="1">
      <c r="A156" s="41"/>
      <c r="B156" s="42"/>
      <c r="C156" s="215" t="s">
        <v>211</v>
      </c>
      <c r="D156" s="215" t="s">
        <v>144</v>
      </c>
      <c r="E156" s="216" t="s">
        <v>212</v>
      </c>
      <c r="F156" s="217" t="s">
        <v>213</v>
      </c>
      <c r="G156" s="218" t="s">
        <v>147</v>
      </c>
      <c r="H156" s="219">
        <v>492.80000000000001</v>
      </c>
      <c r="I156" s="220"/>
      <c r="J156" s="221">
        <f>ROUND(I156*H156,2)</f>
        <v>0</v>
      </c>
      <c r="K156" s="217" t="s">
        <v>148</v>
      </c>
      <c r="L156" s="47"/>
      <c r="M156" s="222" t="s">
        <v>19</v>
      </c>
      <c r="N156" s="223" t="s">
        <v>47</v>
      </c>
      <c r="O156" s="87"/>
      <c r="P156" s="224">
        <f>O156*H156</f>
        <v>0</v>
      </c>
      <c r="Q156" s="224">
        <v>0.00045731999999999999</v>
      </c>
      <c r="R156" s="224">
        <f>Q156*H156</f>
        <v>0.225367296</v>
      </c>
      <c r="S156" s="224">
        <v>0</v>
      </c>
      <c r="T156" s="225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6" t="s">
        <v>149</v>
      </c>
      <c r="AT156" s="226" t="s">
        <v>144</v>
      </c>
      <c r="AU156" s="226" t="s">
        <v>85</v>
      </c>
      <c r="AY156" s="20" t="s">
        <v>142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20" t="s">
        <v>83</v>
      </c>
      <c r="BK156" s="227">
        <f>ROUND(I156*H156,2)</f>
        <v>0</v>
      </c>
      <c r="BL156" s="20" t="s">
        <v>149</v>
      </c>
      <c r="BM156" s="226" t="s">
        <v>214</v>
      </c>
    </row>
    <row r="157" s="2" customFormat="1">
      <c r="A157" s="41"/>
      <c r="B157" s="42"/>
      <c r="C157" s="43"/>
      <c r="D157" s="228" t="s">
        <v>151</v>
      </c>
      <c r="E157" s="43"/>
      <c r="F157" s="229" t="s">
        <v>215</v>
      </c>
      <c r="G157" s="43"/>
      <c r="H157" s="43"/>
      <c r="I157" s="230"/>
      <c r="J157" s="43"/>
      <c r="K157" s="43"/>
      <c r="L157" s="47"/>
      <c r="M157" s="231"/>
      <c r="N157" s="232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151</v>
      </c>
      <c r="AU157" s="20" t="s">
        <v>85</v>
      </c>
    </row>
    <row r="158" s="2" customFormat="1">
      <c r="A158" s="41"/>
      <c r="B158" s="42"/>
      <c r="C158" s="43"/>
      <c r="D158" s="233" t="s">
        <v>153</v>
      </c>
      <c r="E158" s="43"/>
      <c r="F158" s="234" t="s">
        <v>216</v>
      </c>
      <c r="G158" s="43"/>
      <c r="H158" s="43"/>
      <c r="I158" s="230"/>
      <c r="J158" s="43"/>
      <c r="K158" s="43"/>
      <c r="L158" s="47"/>
      <c r="M158" s="231"/>
      <c r="N158" s="232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153</v>
      </c>
      <c r="AU158" s="20" t="s">
        <v>85</v>
      </c>
    </row>
    <row r="159" s="2" customFormat="1" ht="24.15" customHeight="1">
      <c r="A159" s="41"/>
      <c r="B159" s="42"/>
      <c r="C159" s="215" t="s">
        <v>217</v>
      </c>
      <c r="D159" s="215" t="s">
        <v>144</v>
      </c>
      <c r="E159" s="216" t="s">
        <v>218</v>
      </c>
      <c r="F159" s="217" t="s">
        <v>219</v>
      </c>
      <c r="G159" s="218" t="s">
        <v>147</v>
      </c>
      <c r="H159" s="219">
        <v>492.80000000000001</v>
      </c>
      <c r="I159" s="220"/>
      <c r="J159" s="221">
        <f>ROUND(I159*H159,2)</f>
        <v>0</v>
      </c>
      <c r="K159" s="217" t="s">
        <v>148</v>
      </c>
      <c r="L159" s="47"/>
      <c r="M159" s="222" t="s">
        <v>19</v>
      </c>
      <c r="N159" s="223" t="s">
        <v>47</v>
      </c>
      <c r="O159" s="87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6" t="s">
        <v>149</v>
      </c>
      <c r="AT159" s="226" t="s">
        <v>144</v>
      </c>
      <c r="AU159" s="226" t="s">
        <v>85</v>
      </c>
      <c r="AY159" s="20" t="s">
        <v>142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20" t="s">
        <v>83</v>
      </c>
      <c r="BK159" s="227">
        <f>ROUND(I159*H159,2)</f>
        <v>0</v>
      </c>
      <c r="BL159" s="20" t="s">
        <v>149</v>
      </c>
      <c r="BM159" s="226" t="s">
        <v>220</v>
      </c>
    </row>
    <row r="160" s="2" customFormat="1">
      <c r="A160" s="41"/>
      <c r="B160" s="42"/>
      <c r="C160" s="43"/>
      <c r="D160" s="228" t="s">
        <v>151</v>
      </c>
      <c r="E160" s="43"/>
      <c r="F160" s="229" t="s">
        <v>221</v>
      </c>
      <c r="G160" s="43"/>
      <c r="H160" s="43"/>
      <c r="I160" s="230"/>
      <c r="J160" s="43"/>
      <c r="K160" s="43"/>
      <c r="L160" s="47"/>
      <c r="M160" s="231"/>
      <c r="N160" s="232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151</v>
      </c>
      <c r="AU160" s="20" t="s">
        <v>85</v>
      </c>
    </row>
    <row r="161" s="2" customFormat="1">
      <c r="A161" s="41"/>
      <c r="B161" s="42"/>
      <c r="C161" s="43"/>
      <c r="D161" s="233" t="s">
        <v>153</v>
      </c>
      <c r="E161" s="43"/>
      <c r="F161" s="234" t="s">
        <v>222</v>
      </c>
      <c r="G161" s="43"/>
      <c r="H161" s="43"/>
      <c r="I161" s="230"/>
      <c r="J161" s="43"/>
      <c r="K161" s="43"/>
      <c r="L161" s="47"/>
      <c r="M161" s="231"/>
      <c r="N161" s="232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153</v>
      </c>
      <c r="AU161" s="20" t="s">
        <v>85</v>
      </c>
    </row>
    <row r="162" s="2" customFormat="1" ht="37.8" customHeight="1">
      <c r="A162" s="41"/>
      <c r="B162" s="42"/>
      <c r="C162" s="215" t="s">
        <v>223</v>
      </c>
      <c r="D162" s="215" t="s">
        <v>144</v>
      </c>
      <c r="E162" s="216" t="s">
        <v>224</v>
      </c>
      <c r="F162" s="217" t="s">
        <v>225</v>
      </c>
      <c r="G162" s="218" t="s">
        <v>147</v>
      </c>
      <c r="H162" s="219">
        <v>78.847999999999999</v>
      </c>
      <c r="I162" s="220"/>
      <c r="J162" s="221">
        <f>ROUND(I162*H162,2)</f>
        <v>0</v>
      </c>
      <c r="K162" s="217" t="s">
        <v>148</v>
      </c>
      <c r="L162" s="47"/>
      <c r="M162" s="222" t="s">
        <v>19</v>
      </c>
      <c r="N162" s="223" t="s">
        <v>47</v>
      </c>
      <c r="O162" s="87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6" t="s">
        <v>149</v>
      </c>
      <c r="AT162" s="226" t="s">
        <v>144</v>
      </c>
      <c r="AU162" s="226" t="s">
        <v>85</v>
      </c>
      <c r="AY162" s="20" t="s">
        <v>142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20" t="s">
        <v>83</v>
      </c>
      <c r="BK162" s="227">
        <f>ROUND(I162*H162,2)</f>
        <v>0</v>
      </c>
      <c r="BL162" s="20" t="s">
        <v>149</v>
      </c>
      <c r="BM162" s="226" t="s">
        <v>226</v>
      </c>
    </row>
    <row r="163" s="2" customFormat="1">
      <c r="A163" s="41"/>
      <c r="B163" s="42"/>
      <c r="C163" s="43"/>
      <c r="D163" s="228" t="s">
        <v>151</v>
      </c>
      <c r="E163" s="43"/>
      <c r="F163" s="229" t="s">
        <v>227</v>
      </c>
      <c r="G163" s="43"/>
      <c r="H163" s="43"/>
      <c r="I163" s="230"/>
      <c r="J163" s="43"/>
      <c r="K163" s="43"/>
      <c r="L163" s="47"/>
      <c r="M163" s="231"/>
      <c r="N163" s="232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151</v>
      </c>
      <c r="AU163" s="20" t="s">
        <v>85</v>
      </c>
    </row>
    <row r="164" s="2" customFormat="1">
      <c r="A164" s="41"/>
      <c r="B164" s="42"/>
      <c r="C164" s="43"/>
      <c r="D164" s="233" t="s">
        <v>153</v>
      </c>
      <c r="E164" s="43"/>
      <c r="F164" s="234" t="s">
        <v>228</v>
      </c>
      <c r="G164" s="43"/>
      <c r="H164" s="43"/>
      <c r="I164" s="230"/>
      <c r="J164" s="43"/>
      <c r="K164" s="43"/>
      <c r="L164" s="47"/>
      <c r="M164" s="231"/>
      <c r="N164" s="232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153</v>
      </c>
      <c r="AU164" s="20" t="s">
        <v>85</v>
      </c>
    </row>
    <row r="165" s="14" customFormat="1">
      <c r="A165" s="14"/>
      <c r="B165" s="245"/>
      <c r="C165" s="246"/>
      <c r="D165" s="228" t="s">
        <v>155</v>
      </c>
      <c r="E165" s="247" t="s">
        <v>19</v>
      </c>
      <c r="F165" s="248" t="s">
        <v>229</v>
      </c>
      <c r="G165" s="246"/>
      <c r="H165" s="249">
        <v>200.40000000000001</v>
      </c>
      <c r="I165" s="250"/>
      <c r="J165" s="246"/>
      <c r="K165" s="246"/>
      <c r="L165" s="251"/>
      <c r="M165" s="252"/>
      <c r="N165" s="253"/>
      <c r="O165" s="253"/>
      <c r="P165" s="253"/>
      <c r="Q165" s="253"/>
      <c r="R165" s="253"/>
      <c r="S165" s="253"/>
      <c r="T165" s="25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5" t="s">
        <v>155</v>
      </c>
      <c r="AU165" s="255" t="s">
        <v>85</v>
      </c>
      <c r="AV165" s="14" t="s">
        <v>85</v>
      </c>
      <c r="AW165" s="14" t="s">
        <v>37</v>
      </c>
      <c r="AX165" s="14" t="s">
        <v>76</v>
      </c>
      <c r="AY165" s="255" t="s">
        <v>142</v>
      </c>
    </row>
    <row r="166" s="14" customFormat="1">
      <c r="A166" s="14"/>
      <c r="B166" s="245"/>
      <c r="C166" s="246"/>
      <c r="D166" s="228" t="s">
        <v>155</v>
      </c>
      <c r="E166" s="247" t="s">
        <v>19</v>
      </c>
      <c r="F166" s="248" t="s">
        <v>230</v>
      </c>
      <c r="G166" s="246"/>
      <c r="H166" s="249">
        <v>-121.55200000000001</v>
      </c>
      <c r="I166" s="250"/>
      <c r="J166" s="246"/>
      <c r="K166" s="246"/>
      <c r="L166" s="251"/>
      <c r="M166" s="252"/>
      <c r="N166" s="253"/>
      <c r="O166" s="253"/>
      <c r="P166" s="253"/>
      <c r="Q166" s="253"/>
      <c r="R166" s="253"/>
      <c r="S166" s="253"/>
      <c r="T166" s="25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5" t="s">
        <v>155</v>
      </c>
      <c r="AU166" s="255" t="s">
        <v>85</v>
      </c>
      <c r="AV166" s="14" t="s">
        <v>85</v>
      </c>
      <c r="AW166" s="14" t="s">
        <v>37</v>
      </c>
      <c r="AX166" s="14" t="s">
        <v>76</v>
      </c>
      <c r="AY166" s="255" t="s">
        <v>142</v>
      </c>
    </row>
    <row r="167" s="16" customFormat="1">
      <c r="A167" s="16"/>
      <c r="B167" s="267"/>
      <c r="C167" s="268"/>
      <c r="D167" s="228" t="s">
        <v>155</v>
      </c>
      <c r="E167" s="269" t="s">
        <v>19</v>
      </c>
      <c r="F167" s="270" t="s">
        <v>170</v>
      </c>
      <c r="G167" s="268"/>
      <c r="H167" s="271">
        <v>78.847999999999999</v>
      </c>
      <c r="I167" s="272"/>
      <c r="J167" s="268"/>
      <c r="K167" s="268"/>
      <c r="L167" s="273"/>
      <c r="M167" s="274"/>
      <c r="N167" s="275"/>
      <c r="O167" s="275"/>
      <c r="P167" s="275"/>
      <c r="Q167" s="275"/>
      <c r="R167" s="275"/>
      <c r="S167" s="275"/>
      <c r="T167" s="27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T167" s="277" t="s">
        <v>155</v>
      </c>
      <c r="AU167" s="277" t="s">
        <v>85</v>
      </c>
      <c r="AV167" s="16" t="s">
        <v>149</v>
      </c>
      <c r="AW167" s="16" t="s">
        <v>37</v>
      </c>
      <c r="AX167" s="16" t="s">
        <v>83</v>
      </c>
      <c r="AY167" s="277" t="s">
        <v>142</v>
      </c>
    </row>
    <row r="168" s="2" customFormat="1" ht="37.8" customHeight="1">
      <c r="A168" s="41"/>
      <c r="B168" s="42"/>
      <c r="C168" s="215" t="s">
        <v>8</v>
      </c>
      <c r="D168" s="215" t="s">
        <v>144</v>
      </c>
      <c r="E168" s="216" t="s">
        <v>231</v>
      </c>
      <c r="F168" s="217" t="s">
        <v>232</v>
      </c>
      <c r="G168" s="218" t="s">
        <v>147</v>
      </c>
      <c r="H168" s="219">
        <v>3075.0720000000001</v>
      </c>
      <c r="I168" s="220"/>
      <c r="J168" s="221">
        <f>ROUND(I168*H168,2)</f>
        <v>0</v>
      </c>
      <c r="K168" s="217" t="s">
        <v>148</v>
      </c>
      <c r="L168" s="47"/>
      <c r="M168" s="222" t="s">
        <v>19</v>
      </c>
      <c r="N168" s="223" t="s">
        <v>47</v>
      </c>
      <c r="O168" s="87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6" t="s">
        <v>149</v>
      </c>
      <c r="AT168" s="226" t="s">
        <v>144</v>
      </c>
      <c r="AU168" s="226" t="s">
        <v>85</v>
      </c>
      <c r="AY168" s="20" t="s">
        <v>142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20" t="s">
        <v>83</v>
      </c>
      <c r="BK168" s="227">
        <f>ROUND(I168*H168,2)</f>
        <v>0</v>
      </c>
      <c r="BL168" s="20" t="s">
        <v>149</v>
      </c>
      <c r="BM168" s="226" t="s">
        <v>233</v>
      </c>
    </row>
    <row r="169" s="2" customFormat="1">
      <c r="A169" s="41"/>
      <c r="B169" s="42"/>
      <c r="C169" s="43"/>
      <c r="D169" s="228" t="s">
        <v>151</v>
      </c>
      <c r="E169" s="43"/>
      <c r="F169" s="229" t="s">
        <v>234</v>
      </c>
      <c r="G169" s="43"/>
      <c r="H169" s="43"/>
      <c r="I169" s="230"/>
      <c r="J169" s="43"/>
      <c r="K169" s="43"/>
      <c r="L169" s="47"/>
      <c r="M169" s="231"/>
      <c r="N169" s="232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151</v>
      </c>
      <c r="AU169" s="20" t="s">
        <v>85</v>
      </c>
    </row>
    <row r="170" s="2" customFormat="1">
      <c r="A170" s="41"/>
      <c r="B170" s="42"/>
      <c r="C170" s="43"/>
      <c r="D170" s="233" t="s">
        <v>153</v>
      </c>
      <c r="E170" s="43"/>
      <c r="F170" s="234" t="s">
        <v>235</v>
      </c>
      <c r="G170" s="43"/>
      <c r="H170" s="43"/>
      <c r="I170" s="230"/>
      <c r="J170" s="43"/>
      <c r="K170" s="43"/>
      <c r="L170" s="47"/>
      <c r="M170" s="231"/>
      <c r="N170" s="232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153</v>
      </c>
      <c r="AU170" s="20" t="s">
        <v>85</v>
      </c>
    </row>
    <row r="171" s="14" customFormat="1">
      <c r="A171" s="14"/>
      <c r="B171" s="245"/>
      <c r="C171" s="246"/>
      <c r="D171" s="228" t="s">
        <v>155</v>
      </c>
      <c r="E171" s="247" t="s">
        <v>19</v>
      </c>
      <c r="F171" s="248" t="s">
        <v>236</v>
      </c>
      <c r="G171" s="246"/>
      <c r="H171" s="249">
        <v>3075.0720000000001</v>
      </c>
      <c r="I171" s="250"/>
      <c r="J171" s="246"/>
      <c r="K171" s="246"/>
      <c r="L171" s="251"/>
      <c r="M171" s="252"/>
      <c r="N171" s="253"/>
      <c r="O171" s="253"/>
      <c r="P171" s="253"/>
      <c r="Q171" s="253"/>
      <c r="R171" s="253"/>
      <c r="S171" s="253"/>
      <c r="T171" s="25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5" t="s">
        <v>155</v>
      </c>
      <c r="AU171" s="255" t="s">
        <v>85</v>
      </c>
      <c r="AV171" s="14" t="s">
        <v>85</v>
      </c>
      <c r="AW171" s="14" t="s">
        <v>37</v>
      </c>
      <c r="AX171" s="14" t="s">
        <v>76</v>
      </c>
      <c r="AY171" s="255" t="s">
        <v>142</v>
      </c>
    </row>
    <row r="172" s="16" customFormat="1">
      <c r="A172" s="16"/>
      <c r="B172" s="267"/>
      <c r="C172" s="268"/>
      <c r="D172" s="228" t="s">
        <v>155</v>
      </c>
      <c r="E172" s="269" t="s">
        <v>19</v>
      </c>
      <c r="F172" s="270" t="s">
        <v>170</v>
      </c>
      <c r="G172" s="268"/>
      <c r="H172" s="271">
        <v>3075.0720000000001</v>
      </c>
      <c r="I172" s="272"/>
      <c r="J172" s="268"/>
      <c r="K172" s="268"/>
      <c r="L172" s="273"/>
      <c r="M172" s="274"/>
      <c r="N172" s="275"/>
      <c r="O172" s="275"/>
      <c r="P172" s="275"/>
      <c r="Q172" s="275"/>
      <c r="R172" s="275"/>
      <c r="S172" s="275"/>
      <c r="T172" s="27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277" t="s">
        <v>155</v>
      </c>
      <c r="AU172" s="277" t="s">
        <v>85</v>
      </c>
      <c r="AV172" s="16" t="s">
        <v>149</v>
      </c>
      <c r="AW172" s="16" t="s">
        <v>37</v>
      </c>
      <c r="AX172" s="16" t="s">
        <v>83</v>
      </c>
      <c r="AY172" s="277" t="s">
        <v>142</v>
      </c>
    </row>
    <row r="173" s="2" customFormat="1" ht="33" customHeight="1">
      <c r="A173" s="41"/>
      <c r="B173" s="42"/>
      <c r="C173" s="215" t="s">
        <v>237</v>
      </c>
      <c r="D173" s="215" t="s">
        <v>144</v>
      </c>
      <c r="E173" s="216" t="s">
        <v>238</v>
      </c>
      <c r="F173" s="217" t="s">
        <v>239</v>
      </c>
      <c r="G173" s="218" t="s">
        <v>240</v>
      </c>
      <c r="H173" s="219">
        <v>141.92599999999999</v>
      </c>
      <c r="I173" s="220"/>
      <c r="J173" s="221">
        <f>ROUND(I173*H173,2)</f>
        <v>0</v>
      </c>
      <c r="K173" s="217" t="s">
        <v>148</v>
      </c>
      <c r="L173" s="47"/>
      <c r="M173" s="222" t="s">
        <v>19</v>
      </c>
      <c r="N173" s="223" t="s">
        <v>47</v>
      </c>
      <c r="O173" s="87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6" t="s">
        <v>149</v>
      </c>
      <c r="AT173" s="226" t="s">
        <v>144</v>
      </c>
      <c r="AU173" s="226" t="s">
        <v>85</v>
      </c>
      <c r="AY173" s="20" t="s">
        <v>142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20" t="s">
        <v>83</v>
      </c>
      <c r="BK173" s="227">
        <f>ROUND(I173*H173,2)</f>
        <v>0</v>
      </c>
      <c r="BL173" s="20" t="s">
        <v>149</v>
      </c>
      <c r="BM173" s="226" t="s">
        <v>241</v>
      </c>
    </row>
    <row r="174" s="2" customFormat="1">
      <c r="A174" s="41"/>
      <c r="B174" s="42"/>
      <c r="C174" s="43"/>
      <c r="D174" s="228" t="s">
        <v>151</v>
      </c>
      <c r="E174" s="43"/>
      <c r="F174" s="229" t="s">
        <v>242</v>
      </c>
      <c r="G174" s="43"/>
      <c r="H174" s="43"/>
      <c r="I174" s="230"/>
      <c r="J174" s="43"/>
      <c r="K174" s="43"/>
      <c r="L174" s="47"/>
      <c r="M174" s="231"/>
      <c r="N174" s="232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151</v>
      </c>
      <c r="AU174" s="20" t="s">
        <v>85</v>
      </c>
    </row>
    <row r="175" s="2" customFormat="1">
      <c r="A175" s="41"/>
      <c r="B175" s="42"/>
      <c r="C175" s="43"/>
      <c r="D175" s="233" t="s">
        <v>153</v>
      </c>
      <c r="E175" s="43"/>
      <c r="F175" s="234" t="s">
        <v>243</v>
      </c>
      <c r="G175" s="43"/>
      <c r="H175" s="43"/>
      <c r="I175" s="230"/>
      <c r="J175" s="43"/>
      <c r="K175" s="43"/>
      <c r="L175" s="47"/>
      <c r="M175" s="231"/>
      <c r="N175" s="232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153</v>
      </c>
      <c r="AU175" s="20" t="s">
        <v>85</v>
      </c>
    </row>
    <row r="176" s="14" customFormat="1">
      <c r="A176" s="14"/>
      <c r="B176" s="245"/>
      <c r="C176" s="246"/>
      <c r="D176" s="228" t="s">
        <v>155</v>
      </c>
      <c r="E176" s="247" t="s">
        <v>19</v>
      </c>
      <c r="F176" s="248" t="s">
        <v>244</v>
      </c>
      <c r="G176" s="246"/>
      <c r="H176" s="249">
        <v>141.92599999999999</v>
      </c>
      <c r="I176" s="250"/>
      <c r="J176" s="246"/>
      <c r="K176" s="246"/>
      <c r="L176" s="251"/>
      <c r="M176" s="252"/>
      <c r="N176" s="253"/>
      <c r="O176" s="253"/>
      <c r="P176" s="253"/>
      <c r="Q176" s="253"/>
      <c r="R176" s="253"/>
      <c r="S176" s="253"/>
      <c r="T176" s="25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5" t="s">
        <v>155</v>
      </c>
      <c r="AU176" s="255" t="s">
        <v>85</v>
      </c>
      <c r="AV176" s="14" t="s">
        <v>85</v>
      </c>
      <c r="AW176" s="14" t="s">
        <v>37</v>
      </c>
      <c r="AX176" s="14" t="s">
        <v>76</v>
      </c>
      <c r="AY176" s="255" t="s">
        <v>142</v>
      </c>
    </row>
    <row r="177" s="16" customFormat="1">
      <c r="A177" s="16"/>
      <c r="B177" s="267"/>
      <c r="C177" s="268"/>
      <c r="D177" s="228" t="s">
        <v>155</v>
      </c>
      <c r="E177" s="269" t="s">
        <v>19</v>
      </c>
      <c r="F177" s="270" t="s">
        <v>170</v>
      </c>
      <c r="G177" s="268"/>
      <c r="H177" s="271">
        <v>141.92599999999999</v>
      </c>
      <c r="I177" s="272"/>
      <c r="J177" s="268"/>
      <c r="K177" s="268"/>
      <c r="L177" s="273"/>
      <c r="M177" s="274"/>
      <c r="N177" s="275"/>
      <c r="O177" s="275"/>
      <c r="P177" s="275"/>
      <c r="Q177" s="275"/>
      <c r="R177" s="275"/>
      <c r="S177" s="275"/>
      <c r="T177" s="27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T177" s="277" t="s">
        <v>155</v>
      </c>
      <c r="AU177" s="277" t="s">
        <v>85</v>
      </c>
      <c r="AV177" s="16" t="s">
        <v>149</v>
      </c>
      <c r="AW177" s="16" t="s">
        <v>37</v>
      </c>
      <c r="AX177" s="16" t="s">
        <v>83</v>
      </c>
      <c r="AY177" s="277" t="s">
        <v>142</v>
      </c>
    </row>
    <row r="178" s="2" customFormat="1" ht="16.5" customHeight="1">
      <c r="A178" s="41"/>
      <c r="B178" s="42"/>
      <c r="C178" s="215" t="s">
        <v>200</v>
      </c>
      <c r="D178" s="215" t="s">
        <v>144</v>
      </c>
      <c r="E178" s="216" t="s">
        <v>245</v>
      </c>
      <c r="F178" s="217" t="s">
        <v>246</v>
      </c>
      <c r="G178" s="218" t="s">
        <v>147</v>
      </c>
      <c r="H178" s="219">
        <v>78.847999999999999</v>
      </c>
      <c r="I178" s="220"/>
      <c r="J178" s="221">
        <f>ROUND(I178*H178,2)</f>
        <v>0</v>
      </c>
      <c r="K178" s="217" t="s">
        <v>148</v>
      </c>
      <c r="L178" s="47"/>
      <c r="M178" s="222" t="s">
        <v>19</v>
      </c>
      <c r="N178" s="223" t="s">
        <v>47</v>
      </c>
      <c r="O178" s="87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6" t="s">
        <v>149</v>
      </c>
      <c r="AT178" s="226" t="s">
        <v>144</v>
      </c>
      <c r="AU178" s="226" t="s">
        <v>85</v>
      </c>
      <c r="AY178" s="20" t="s">
        <v>142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20" t="s">
        <v>83</v>
      </c>
      <c r="BK178" s="227">
        <f>ROUND(I178*H178,2)</f>
        <v>0</v>
      </c>
      <c r="BL178" s="20" t="s">
        <v>149</v>
      </c>
      <c r="BM178" s="226" t="s">
        <v>247</v>
      </c>
    </row>
    <row r="179" s="2" customFormat="1">
      <c r="A179" s="41"/>
      <c r="B179" s="42"/>
      <c r="C179" s="43"/>
      <c r="D179" s="228" t="s">
        <v>151</v>
      </c>
      <c r="E179" s="43"/>
      <c r="F179" s="229" t="s">
        <v>248</v>
      </c>
      <c r="G179" s="43"/>
      <c r="H179" s="43"/>
      <c r="I179" s="230"/>
      <c r="J179" s="43"/>
      <c r="K179" s="43"/>
      <c r="L179" s="47"/>
      <c r="M179" s="231"/>
      <c r="N179" s="232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151</v>
      </c>
      <c r="AU179" s="20" t="s">
        <v>85</v>
      </c>
    </row>
    <row r="180" s="2" customFormat="1">
      <c r="A180" s="41"/>
      <c r="B180" s="42"/>
      <c r="C180" s="43"/>
      <c r="D180" s="233" t="s">
        <v>153</v>
      </c>
      <c r="E180" s="43"/>
      <c r="F180" s="234" t="s">
        <v>249</v>
      </c>
      <c r="G180" s="43"/>
      <c r="H180" s="43"/>
      <c r="I180" s="230"/>
      <c r="J180" s="43"/>
      <c r="K180" s="43"/>
      <c r="L180" s="47"/>
      <c r="M180" s="231"/>
      <c r="N180" s="232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153</v>
      </c>
      <c r="AU180" s="20" t="s">
        <v>85</v>
      </c>
    </row>
    <row r="181" s="2" customFormat="1" ht="24.15" customHeight="1">
      <c r="A181" s="41"/>
      <c r="B181" s="42"/>
      <c r="C181" s="215" t="s">
        <v>250</v>
      </c>
      <c r="D181" s="215" t="s">
        <v>144</v>
      </c>
      <c r="E181" s="216" t="s">
        <v>251</v>
      </c>
      <c r="F181" s="217" t="s">
        <v>252</v>
      </c>
      <c r="G181" s="218" t="s">
        <v>147</v>
      </c>
      <c r="H181" s="219">
        <v>121.55200000000001</v>
      </c>
      <c r="I181" s="220"/>
      <c r="J181" s="221">
        <f>ROUND(I181*H181,2)</f>
        <v>0</v>
      </c>
      <c r="K181" s="217" t="s">
        <v>148</v>
      </c>
      <c r="L181" s="47"/>
      <c r="M181" s="222" t="s">
        <v>19</v>
      </c>
      <c r="N181" s="223" t="s">
        <v>47</v>
      </c>
      <c r="O181" s="87"/>
      <c r="P181" s="224">
        <f>O181*H181</f>
        <v>0</v>
      </c>
      <c r="Q181" s="224">
        <v>0</v>
      </c>
      <c r="R181" s="224">
        <f>Q181*H181</f>
        <v>0</v>
      </c>
      <c r="S181" s="224">
        <v>0</v>
      </c>
      <c r="T181" s="225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26" t="s">
        <v>149</v>
      </c>
      <c r="AT181" s="226" t="s">
        <v>144</v>
      </c>
      <c r="AU181" s="226" t="s">
        <v>85</v>
      </c>
      <c r="AY181" s="20" t="s">
        <v>142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20" t="s">
        <v>83</v>
      </c>
      <c r="BK181" s="227">
        <f>ROUND(I181*H181,2)</f>
        <v>0</v>
      </c>
      <c r="BL181" s="20" t="s">
        <v>149</v>
      </c>
      <c r="BM181" s="226" t="s">
        <v>253</v>
      </c>
    </row>
    <row r="182" s="2" customFormat="1">
      <c r="A182" s="41"/>
      <c r="B182" s="42"/>
      <c r="C182" s="43"/>
      <c r="D182" s="228" t="s">
        <v>151</v>
      </c>
      <c r="E182" s="43"/>
      <c r="F182" s="229" t="s">
        <v>254</v>
      </c>
      <c r="G182" s="43"/>
      <c r="H182" s="43"/>
      <c r="I182" s="230"/>
      <c r="J182" s="43"/>
      <c r="K182" s="43"/>
      <c r="L182" s="47"/>
      <c r="M182" s="231"/>
      <c r="N182" s="232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151</v>
      </c>
      <c r="AU182" s="20" t="s">
        <v>85</v>
      </c>
    </row>
    <row r="183" s="2" customFormat="1">
      <c r="A183" s="41"/>
      <c r="B183" s="42"/>
      <c r="C183" s="43"/>
      <c r="D183" s="233" t="s">
        <v>153</v>
      </c>
      <c r="E183" s="43"/>
      <c r="F183" s="234" t="s">
        <v>255</v>
      </c>
      <c r="G183" s="43"/>
      <c r="H183" s="43"/>
      <c r="I183" s="230"/>
      <c r="J183" s="43"/>
      <c r="K183" s="43"/>
      <c r="L183" s="47"/>
      <c r="M183" s="231"/>
      <c r="N183" s="232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153</v>
      </c>
      <c r="AU183" s="20" t="s">
        <v>85</v>
      </c>
    </row>
    <row r="184" s="14" customFormat="1">
      <c r="A184" s="14"/>
      <c r="B184" s="245"/>
      <c r="C184" s="246"/>
      <c r="D184" s="228" t="s">
        <v>155</v>
      </c>
      <c r="E184" s="247" t="s">
        <v>19</v>
      </c>
      <c r="F184" s="248" t="s">
        <v>229</v>
      </c>
      <c r="G184" s="246"/>
      <c r="H184" s="249">
        <v>200.40000000000001</v>
      </c>
      <c r="I184" s="250"/>
      <c r="J184" s="246"/>
      <c r="K184" s="246"/>
      <c r="L184" s="251"/>
      <c r="M184" s="252"/>
      <c r="N184" s="253"/>
      <c r="O184" s="253"/>
      <c r="P184" s="253"/>
      <c r="Q184" s="253"/>
      <c r="R184" s="253"/>
      <c r="S184" s="253"/>
      <c r="T184" s="25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5" t="s">
        <v>155</v>
      </c>
      <c r="AU184" s="255" t="s">
        <v>85</v>
      </c>
      <c r="AV184" s="14" t="s">
        <v>85</v>
      </c>
      <c r="AW184" s="14" t="s">
        <v>37</v>
      </c>
      <c r="AX184" s="14" t="s">
        <v>76</v>
      </c>
      <c r="AY184" s="255" t="s">
        <v>142</v>
      </c>
    </row>
    <row r="185" s="14" customFormat="1">
      <c r="A185" s="14"/>
      <c r="B185" s="245"/>
      <c r="C185" s="246"/>
      <c r="D185" s="228" t="s">
        <v>155</v>
      </c>
      <c r="E185" s="247" t="s">
        <v>19</v>
      </c>
      <c r="F185" s="248" t="s">
        <v>256</v>
      </c>
      <c r="G185" s="246"/>
      <c r="H185" s="249">
        <v>-19.712</v>
      </c>
      <c r="I185" s="250"/>
      <c r="J185" s="246"/>
      <c r="K185" s="246"/>
      <c r="L185" s="251"/>
      <c r="M185" s="252"/>
      <c r="N185" s="253"/>
      <c r="O185" s="253"/>
      <c r="P185" s="253"/>
      <c r="Q185" s="253"/>
      <c r="R185" s="253"/>
      <c r="S185" s="253"/>
      <c r="T185" s="25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5" t="s">
        <v>155</v>
      </c>
      <c r="AU185" s="255" t="s">
        <v>85</v>
      </c>
      <c r="AV185" s="14" t="s">
        <v>85</v>
      </c>
      <c r="AW185" s="14" t="s">
        <v>37</v>
      </c>
      <c r="AX185" s="14" t="s">
        <v>76</v>
      </c>
      <c r="AY185" s="255" t="s">
        <v>142</v>
      </c>
    </row>
    <row r="186" s="14" customFormat="1">
      <c r="A186" s="14"/>
      <c r="B186" s="245"/>
      <c r="C186" s="246"/>
      <c r="D186" s="228" t="s">
        <v>155</v>
      </c>
      <c r="E186" s="247" t="s">
        <v>19</v>
      </c>
      <c r="F186" s="248" t="s">
        <v>257</v>
      </c>
      <c r="G186" s="246"/>
      <c r="H186" s="249">
        <v>-59.136000000000003</v>
      </c>
      <c r="I186" s="250"/>
      <c r="J186" s="246"/>
      <c r="K186" s="246"/>
      <c r="L186" s="251"/>
      <c r="M186" s="252"/>
      <c r="N186" s="253"/>
      <c r="O186" s="253"/>
      <c r="P186" s="253"/>
      <c r="Q186" s="253"/>
      <c r="R186" s="253"/>
      <c r="S186" s="253"/>
      <c r="T186" s="25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5" t="s">
        <v>155</v>
      </c>
      <c r="AU186" s="255" t="s">
        <v>85</v>
      </c>
      <c r="AV186" s="14" t="s">
        <v>85</v>
      </c>
      <c r="AW186" s="14" t="s">
        <v>37</v>
      </c>
      <c r="AX186" s="14" t="s">
        <v>76</v>
      </c>
      <c r="AY186" s="255" t="s">
        <v>142</v>
      </c>
    </row>
    <row r="187" s="16" customFormat="1">
      <c r="A187" s="16"/>
      <c r="B187" s="267"/>
      <c r="C187" s="268"/>
      <c r="D187" s="228" t="s">
        <v>155</v>
      </c>
      <c r="E187" s="269" t="s">
        <v>19</v>
      </c>
      <c r="F187" s="270" t="s">
        <v>170</v>
      </c>
      <c r="G187" s="268"/>
      <c r="H187" s="271">
        <v>121.55200000000002</v>
      </c>
      <c r="I187" s="272"/>
      <c r="J187" s="268"/>
      <c r="K187" s="268"/>
      <c r="L187" s="273"/>
      <c r="M187" s="274"/>
      <c r="N187" s="275"/>
      <c r="O187" s="275"/>
      <c r="P187" s="275"/>
      <c r="Q187" s="275"/>
      <c r="R187" s="275"/>
      <c r="S187" s="275"/>
      <c r="T187" s="27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T187" s="277" t="s">
        <v>155</v>
      </c>
      <c r="AU187" s="277" t="s">
        <v>85</v>
      </c>
      <c r="AV187" s="16" t="s">
        <v>149</v>
      </c>
      <c r="AW187" s="16" t="s">
        <v>37</v>
      </c>
      <c r="AX187" s="16" t="s">
        <v>83</v>
      </c>
      <c r="AY187" s="277" t="s">
        <v>142</v>
      </c>
    </row>
    <row r="188" s="2" customFormat="1" ht="24.15" customHeight="1">
      <c r="A188" s="41"/>
      <c r="B188" s="42"/>
      <c r="C188" s="215" t="s">
        <v>208</v>
      </c>
      <c r="D188" s="215" t="s">
        <v>144</v>
      </c>
      <c r="E188" s="216" t="s">
        <v>258</v>
      </c>
      <c r="F188" s="217" t="s">
        <v>259</v>
      </c>
      <c r="G188" s="218" t="s">
        <v>147</v>
      </c>
      <c r="H188" s="219">
        <v>59.136000000000003</v>
      </c>
      <c r="I188" s="220"/>
      <c r="J188" s="221">
        <f>ROUND(I188*H188,2)</f>
        <v>0</v>
      </c>
      <c r="K188" s="217" t="s">
        <v>148</v>
      </c>
      <c r="L188" s="47"/>
      <c r="M188" s="222" t="s">
        <v>19</v>
      </c>
      <c r="N188" s="223" t="s">
        <v>47</v>
      </c>
      <c r="O188" s="87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26" t="s">
        <v>149</v>
      </c>
      <c r="AT188" s="226" t="s">
        <v>144</v>
      </c>
      <c r="AU188" s="226" t="s">
        <v>85</v>
      </c>
      <c r="AY188" s="20" t="s">
        <v>142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20" t="s">
        <v>83</v>
      </c>
      <c r="BK188" s="227">
        <f>ROUND(I188*H188,2)</f>
        <v>0</v>
      </c>
      <c r="BL188" s="20" t="s">
        <v>149</v>
      </c>
      <c r="BM188" s="226" t="s">
        <v>260</v>
      </c>
    </row>
    <row r="189" s="2" customFormat="1">
      <c r="A189" s="41"/>
      <c r="B189" s="42"/>
      <c r="C189" s="43"/>
      <c r="D189" s="228" t="s">
        <v>151</v>
      </c>
      <c r="E189" s="43"/>
      <c r="F189" s="229" t="s">
        <v>261</v>
      </c>
      <c r="G189" s="43"/>
      <c r="H189" s="43"/>
      <c r="I189" s="230"/>
      <c r="J189" s="43"/>
      <c r="K189" s="43"/>
      <c r="L189" s="47"/>
      <c r="M189" s="231"/>
      <c r="N189" s="232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151</v>
      </c>
      <c r="AU189" s="20" t="s">
        <v>85</v>
      </c>
    </row>
    <row r="190" s="2" customFormat="1">
      <c r="A190" s="41"/>
      <c r="B190" s="42"/>
      <c r="C190" s="43"/>
      <c r="D190" s="233" t="s">
        <v>153</v>
      </c>
      <c r="E190" s="43"/>
      <c r="F190" s="234" t="s">
        <v>262</v>
      </c>
      <c r="G190" s="43"/>
      <c r="H190" s="43"/>
      <c r="I190" s="230"/>
      <c r="J190" s="43"/>
      <c r="K190" s="43"/>
      <c r="L190" s="47"/>
      <c r="M190" s="231"/>
      <c r="N190" s="232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153</v>
      </c>
      <c r="AU190" s="20" t="s">
        <v>85</v>
      </c>
    </row>
    <row r="191" s="13" customFormat="1">
      <c r="A191" s="13"/>
      <c r="B191" s="235"/>
      <c r="C191" s="236"/>
      <c r="D191" s="228" t="s">
        <v>155</v>
      </c>
      <c r="E191" s="237" t="s">
        <v>19</v>
      </c>
      <c r="F191" s="238" t="s">
        <v>156</v>
      </c>
      <c r="G191" s="236"/>
      <c r="H191" s="237" t="s">
        <v>19</v>
      </c>
      <c r="I191" s="239"/>
      <c r="J191" s="236"/>
      <c r="K191" s="236"/>
      <c r="L191" s="240"/>
      <c r="M191" s="241"/>
      <c r="N191" s="242"/>
      <c r="O191" s="242"/>
      <c r="P191" s="242"/>
      <c r="Q191" s="242"/>
      <c r="R191" s="242"/>
      <c r="S191" s="242"/>
      <c r="T191" s="24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4" t="s">
        <v>155</v>
      </c>
      <c r="AU191" s="244" t="s">
        <v>85</v>
      </c>
      <c r="AV191" s="13" t="s">
        <v>83</v>
      </c>
      <c r="AW191" s="13" t="s">
        <v>37</v>
      </c>
      <c r="AX191" s="13" t="s">
        <v>76</v>
      </c>
      <c r="AY191" s="244" t="s">
        <v>142</v>
      </c>
    </row>
    <row r="192" s="14" customFormat="1">
      <c r="A192" s="14"/>
      <c r="B192" s="245"/>
      <c r="C192" s="246"/>
      <c r="D192" s="228" t="s">
        <v>155</v>
      </c>
      <c r="E192" s="247" t="s">
        <v>19</v>
      </c>
      <c r="F192" s="248" t="s">
        <v>263</v>
      </c>
      <c r="G192" s="246"/>
      <c r="H192" s="249">
        <v>37.584000000000003</v>
      </c>
      <c r="I192" s="250"/>
      <c r="J192" s="246"/>
      <c r="K192" s="246"/>
      <c r="L192" s="251"/>
      <c r="M192" s="252"/>
      <c r="N192" s="253"/>
      <c r="O192" s="253"/>
      <c r="P192" s="253"/>
      <c r="Q192" s="253"/>
      <c r="R192" s="253"/>
      <c r="S192" s="253"/>
      <c r="T192" s="25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5" t="s">
        <v>155</v>
      </c>
      <c r="AU192" s="255" t="s">
        <v>85</v>
      </c>
      <c r="AV192" s="14" t="s">
        <v>85</v>
      </c>
      <c r="AW192" s="14" t="s">
        <v>37</v>
      </c>
      <c r="AX192" s="14" t="s">
        <v>76</v>
      </c>
      <c r="AY192" s="255" t="s">
        <v>142</v>
      </c>
    </row>
    <row r="193" s="14" customFormat="1">
      <c r="A193" s="14"/>
      <c r="B193" s="245"/>
      <c r="C193" s="246"/>
      <c r="D193" s="228" t="s">
        <v>155</v>
      </c>
      <c r="E193" s="247" t="s">
        <v>19</v>
      </c>
      <c r="F193" s="248" t="s">
        <v>264</v>
      </c>
      <c r="G193" s="246"/>
      <c r="H193" s="249">
        <v>21.552</v>
      </c>
      <c r="I193" s="250"/>
      <c r="J193" s="246"/>
      <c r="K193" s="246"/>
      <c r="L193" s="251"/>
      <c r="M193" s="252"/>
      <c r="N193" s="253"/>
      <c r="O193" s="253"/>
      <c r="P193" s="253"/>
      <c r="Q193" s="253"/>
      <c r="R193" s="253"/>
      <c r="S193" s="253"/>
      <c r="T193" s="25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5" t="s">
        <v>155</v>
      </c>
      <c r="AU193" s="255" t="s">
        <v>85</v>
      </c>
      <c r="AV193" s="14" t="s">
        <v>85</v>
      </c>
      <c r="AW193" s="14" t="s">
        <v>37</v>
      </c>
      <c r="AX193" s="14" t="s">
        <v>76</v>
      </c>
      <c r="AY193" s="255" t="s">
        <v>142</v>
      </c>
    </row>
    <row r="194" s="15" customFormat="1">
      <c r="A194" s="15"/>
      <c r="B194" s="256"/>
      <c r="C194" s="257"/>
      <c r="D194" s="228" t="s">
        <v>155</v>
      </c>
      <c r="E194" s="258" t="s">
        <v>19</v>
      </c>
      <c r="F194" s="259" t="s">
        <v>159</v>
      </c>
      <c r="G194" s="257"/>
      <c r="H194" s="260">
        <v>59.136000000000003</v>
      </c>
      <c r="I194" s="261"/>
      <c r="J194" s="257"/>
      <c r="K194" s="257"/>
      <c r="L194" s="262"/>
      <c r="M194" s="263"/>
      <c r="N194" s="264"/>
      <c r="O194" s="264"/>
      <c r="P194" s="264"/>
      <c r="Q194" s="264"/>
      <c r="R194" s="264"/>
      <c r="S194" s="264"/>
      <c r="T194" s="26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6" t="s">
        <v>155</v>
      </c>
      <c r="AU194" s="266" t="s">
        <v>85</v>
      </c>
      <c r="AV194" s="15" t="s">
        <v>160</v>
      </c>
      <c r="AW194" s="15" t="s">
        <v>37</v>
      </c>
      <c r="AX194" s="15" t="s">
        <v>76</v>
      </c>
      <c r="AY194" s="266" t="s">
        <v>142</v>
      </c>
    </row>
    <row r="195" s="16" customFormat="1">
      <c r="A195" s="16"/>
      <c r="B195" s="267"/>
      <c r="C195" s="268"/>
      <c r="D195" s="228" t="s">
        <v>155</v>
      </c>
      <c r="E195" s="269" t="s">
        <v>19</v>
      </c>
      <c r="F195" s="270" t="s">
        <v>170</v>
      </c>
      <c r="G195" s="268"/>
      <c r="H195" s="271">
        <v>59.136000000000003</v>
      </c>
      <c r="I195" s="272"/>
      <c r="J195" s="268"/>
      <c r="K195" s="268"/>
      <c r="L195" s="273"/>
      <c r="M195" s="274"/>
      <c r="N195" s="275"/>
      <c r="O195" s="275"/>
      <c r="P195" s="275"/>
      <c r="Q195" s="275"/>
      <c r="R195" s="275"/>
      <c r="S195" s="275"/>
      <c r="T195" s="27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T195" s="277" t="s">
        <v>155</v>
      </c>
      <c r="AU195" s="277" t="s">
        <v>85</v>
      </c>
      <c r="AV195" s="16" t="s">
        <v>149</v>
      </c>
      <c r="AW195" s="16" t="s">
        <v>37</v>
      </c>
      <c r="AX195" s="16" t="s">
        <v>83</v>
      </c>
      <c r="AY195" s="277" t="s">
        <v>142</v>
      </c>
    </row>
    <row r="196" s="2" customFormat="1" ht="16.5" customHeight="1">
      <c r="A196" s="41"/>
      <c r="B196" s="42"/>
      <c r="C196" s="278" t="s">
        <v>265</v>
      </c>
      <c r="D196" s="278" t="s">
        <v>266</v>
      </c>
      <c r="E196" s="279" t="s">
        <v>267</v>
      </c>
      <c r="F196" s="280" t="s">
        <v>268</v>
      </c>
      <c r="G196" s="281" t="s">
        <v>240</v>
      </c>
      <c r="H196" s="282">
        <v>118.27200000000001</v>
      </c>
      <c r="I196" s="283"/>
      <c r="J196" s="284">
        <f>ROUND(I196*H196,2)</f>
        <v>0</v>
      </c>
      <c r="K196" s="280" t="s">
        <v>148</v>
      </c>
      <c r="L196" s="285"/>
      <c r="M196" s="286" t="s">
        <v>19</v>
      </c>
      <c r="N196" s="287" t="s">
        <v>47</v>
      </c>
      <c r="O196" s="87"/>
      <c r="P196" s="224">
        <f>O196*H196</f>
        <v>0</v>
      </c>
      <c r="Q196" s="224">
        <v>1</v>
      </c>
      <c r="R196" s="224">
        <f>Q196*H196</f>
        <v>118.27200000000001</v>
      </c>
      <c r="S196" s="224">
        <v>0</v>
      </c>
      <c r="T196" s="225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26" t="s">
        <v>205</v>
      </c>
      <c r="AT196" s="226" t="s">
        <v>266</v>
      </c>
      <c r="AU196" s="226" t="s">
        <v>85</v>
      </c>
      <c r="AY196" s="20" t="s">
        <v>142</v>
      </c>
      <c r="BE196" s="227">
        <f>IF(N196="základní",J196,0)</f>
        <v>0</v>
      </c>
      <c r="BF196" s="227">
        <f>IF(N196="snížená",J196,0)</f>
        <v>0</v>
      </c>
      <c r="BG196" s="227">
        <f>IF(N196="zákl. přenesená",J196,0)</f>
        <v>0</v>
      </c>
      <c r="BH196" s="227">
        <f>IF(N196="sníž. přenesená",J196,0)</f>
        <v>0</v>
      </c>
      <c r="BI196" s="227">
        <f>IF(N196="nulová",J196,0)</f>
        <v>0</v>
      </c>
      <c r="BJ196" s="20" t="s">
        <v>83</v>
      </c>
      <c r="BK196" s="227">
        <f>ROUND(I196*H196,2)</f>
        <v>0</v>
      </c>
      <c r="BL196" s="20" t="s">
        <v>149</v>
      </c>
      <c r="BM196" s="226" t="s">
        <v>269</v>
      </c>
    </row>
    <row r="197" s="2" customFormat="1">
      <c r="A197" s="41"/>
      <c r="B197" s="42"/>
      <c r="C197" s="43"/>
      <c r="D197" s="228" t="s">
        <v>151</v>
      </c>
      <c r="E197" s="43"/>
      <c r="F197" s="229" t="s">
        <v>268</v>
      </c>
      <c r="G197" s="43"/>
      <c r="H197" s="43"/>
      <c r="I197" s="230"/>
      <c r="J197" s="43"/>
      <c r="K197" s="43"/>
      <c r="L197" s="47"/>
      <c r="M197" s="231"/>
      <c r="N197" s="232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151</v>
      </c>
      <c r="AU197" s="20" t="s">
        <v>85</v>
      </c>
    </row>
    <row r="198" s="14" customFormat="1">
      <c r="A198" s="14"/>
      <c r="B198" s="245"/>
      <c r="C198" s="246"/>
      <c r="D198" s="228" t="s">
        <v>155</v>
      </c>
      <c r="E198" s="247" t="s">
        <v>19</v>
      </c>
      <c r="F198" s="248" t="s">
        <v>270</v>
      </c>
      <c r="G198" s="246"/>
      <c r="H198" s="249">
        <v>118.27200000000001</v>
      </c>
      <c r="I198" s="250"/>
      <c r="J198" s="246"/>
      <c r="K198" s="246"/>
      <c r="L198" s="251"/>
      <c r="M198" s="252"/>
      <c r="N198" s="253"/>
      <c r="O198" s="253"/>
      <c r="P198" s="253"/>
      <c r="Q198" s="253"/>
      <c r="R198" s="253"/>
      <c r="S198" s="253"/>
      <c r="T198" s="25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5" t="s">
        <v>155</v>
      </c>
      <c r="AU198" s="255" t="s">
        <v>85</v>
      </c>
      <c r="AV198" s="14" t="s">
        <v>85</v>
      </c>
      <c r="AW198" s="14" t="s">
        <v>37</v>
      </c>
      <c r="AX198" s="14" t="s">
        <v>76</v>
      </c>
      <c r="AY198" s="255" t="s">
        <v>142</v>
      </c>
    </row>
    <row r="199" s="16" customFormat="1">
      <c r="A199" s="16"/>
      <c r="B199" s="267"/>
      <c r="C199" s="268"/>
      <c r="D199" s="228" t="s">
        <v>155</v>
      </c>
      <c r="E199" s="269" t="s">
        <v>19</v>
      </c>
      <c r="F199" s="270" t="s">
        <v>170</v>
      </c>
      <c r="G199" s="268"/>
      <c r="H199" s="271">
        <v>118.27200000000001</v>
      </c>
      <c r="I199" s="272"/>
      <c r="J199" s="268"/>
      <c r="K199" s="268"/>
      <c r="L199" s="273"/>
      <c r="M199" s="274"/>
      <c r="N199" s="275"/>
      <c r="O199" s="275"/>
      <c r="P199" s="275"/>
      <c r="Q199" s="275"/>
      <c r="R199" s="275"/>
      <c r="S199" s="275"/>
      <c r="T199" s="27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T199" s="277" t="s">
        <v>155</v>
      </c>
      <c r="AU199" s="277" t="s">
        <v>85</v>
      </c>
      <c r="AV199" s="16" t="s">
        <v>149</v>
      </c>
      <c r="AW199" s="16" t="s">
        <v>37</v>
      </c>
      <c r="AX199" s="16" t="s">
        <v>83</v>
      </c>
      <c r="AY199" s="277" t="s">
        <v>142</v>
      </c>
    </row>
    <row r="200" s="12" customFormat="1" ht="22.8" customHeight="1">
      <c r="A200" s="12"/>
      <c r="B200" s="199"/>
      <c r="C200" s="200"/>
      <c r="D200" s="201" t="s">
        <v>75</v>
      </c>
      <c r="E200" s="213" t="s">
        <v>85</v>
      </c>
      <c r="F200" s="213" t="s">
        <v>271</v>
      </c>
      <c r="G200" s="200"/>
      <c r="H200" s="200"/>
      <c r="I200" s="203"/>
      <c r="J200" s="214">
        <f>BK200</f>
        <v>0</v>
      </c>
      <c r="K200" s="200"/>
      <c r="L200" s="205"/>
      <c r="M200" s="206"/>
      <c r="N200" s="207"/>
      <c r="O200" s="207"/>
      <c r="P200" s="208">
        <f>SUM(P201:P210)</f>
        <v>0</v>
      </c>
      <c r="Q200" s="207"/>
      <c r="R200" s="208">
        <f>SUM(R201:R210)</f>
        <v>0.15900856928000001</v>
      </c>
      <c r="S200" s="207"/>
      <c r="T200" s="209">
        <f>SUM(T201:T210)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0" t="s">
        <v>83</v>
      </c>
      <c r="AT200" s="211" t="s">
        <v>75</v>
      </c>
      <c r="AU200" s="211" t="s">
        <v>83</v>
      </c>
      <c r="AY200" s="210" t="s">
        <v>142</v>
      </c>
      <c r="BK200" s="212">
        <f>SUM(BK201:BK210)</f>
        <v>0</v>
      </c>
    </row>
    <row r="201" s="2" customFormat="1" ht="33" customHeight="1">
      <c r="A201" s="41"/>
      <c r="B201" s="42"/>
      <c r="C201" s="215" t="s">
        <v>272</v>
      </c>
      <c r="D201" s="215" t="s">
        <v>144</v>
      </c>
      <c r="E201" s="216" t="s">
        <v>273</v>
      </c>
      <c r="F201" s="217" t="s">
        <v>274</v>
      </c>
      <c r="G201" s="218" t="s">
        <v>147</v>
      </c>
      <c r="H201" s="219">
        <v>0.048000000000000001</v>
      </c>
      <c r="I201" s="220"/>
      <c r="J201" s="221">
        <f>ROUND(I201*H201,2)</f>
        <v>0</v>
      </c>
      <c r="K201" s="217" t="s">
        <v>148</v>
      </c>
      <c r="L201" s="47"/>
      <c r="M201" s="222" t="s">
        <v>19</v>
      </c>
      <c r="N201" s="223" t="s">
        <v>47</v>
      </c>
      <c r="O201" s="87"/>
      <c r="P201" s="224">
        <f>O201*H201</f>
        <v>0</v>
      </c>
      <c r="Q201" s="224">
        <v>3.17276186</v>
      </c>
      <c r="R201" s="224">
        <f>Q201*H201</f>
        <v>0.15229256928000001</v>
      </c>
      <c r="S201" s="224">
        <v>0</v>
      </c>
      <c r="T201" s="225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6" t="s">
        <v>149</v>
      </c>
      <c r="AT201" s="226" t="s">
        <v>144</v>
      </c>
      <c r="AU201" s="226" t="s">
        <v>85</v>
      </c>
      <c r="AY201" s="20" t="s">
        <v>142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20" t="s">
        <v>83</v>
      </c>
      <c r="BK201" s="227">
        <f>ROUND(I201*H201,2)</f>
        <v>0</v>
      </c>
      <c r="BL201" s="20" t="s">
        <v>149</v>
      </c>
      <c r="BM201" s="226" t="s">
        <v>275</v>
      </c>
    </row>
    <row r="202" s="2" customFormat="1">
      <c r="A202" s="41"/>
      <c r="B202" s="42"/>
      <c r="C202" s="43"/>
      <c r="D202" s="228" t="s">
        <v>151</v>
      </c>
      <c r="E202" s="43"/>
      <c r="F202" s="229" t="s">
        <v>276</v>
      </c>
      <c r="G202" s="43"/>
      <c r="H202" s="43"/>
      <c r="I202" s="230"/>
      <c r="J202" s="43"/>
      <c r="K202" s="43"/>
      <c r="L202" s="47"/>
      <c r="M202" s="231"/>
      <c r="N202" s="232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151</v>
      </c>
      <c r="AU202" s="20" t="s">
        <v>85</v>
      </c>
    </row>
    <row r="203" s="2" customFormat="1">
      <c r="A203" s="41"/>
      <c r="B203" s="42"/>
      <c r="C203" s="43"/>
      <c r="D203" s="233" t="s">
        <v>153</v>
      </c>
      <c r="E203" s="43"/>
      <c r="F203" s="234" t="s">
        <v>277</v>
      </c>
      <c r="G203" s="43"/>
      <c r="H203" s="43"/>
      <c r="I203" s="230"/>
      <c r="J203" s="43"/>
      <c r="K203" s="43"/>
      <c r="L203" s="47"/>
      <c r="M203" s="231"/>
      <c r="N203" s="232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153</v>
      </c>
      <c r="AU203" s="20" t="s">
        <v>85</v>
      </c>
    </row>
    <row r="204" s="14" customFormat="1">
      <c r="A204" s="14"/>
      <c r="B204" s="245"/>
      <c r="C204" s="246"/>
      <c r="D204" s="228" t="s">
        <v>155</v>
      </c>
      <c r="E204" s="247" t="s">
        <v>19</v>
      </c>
      <c r="F204" s="248" t="s">
        <v>278</v>
      </c>
      <c r="G204" s="246"/>
      <c r="H204" s="249">
        <v>0.048000000000000001</v>
      </c>
      <c r="I204" s="250"/>
      <c r="J204" s="246"/>
      <c r="K204" s="246"/>
      <c r="L204" s="251"/>
      <c r="M204" s="252"/>
      <c r="N204" s="253"/>
      <c r="O204" s="253"/>
      <c r="P204" s="253"/>
      <c r="Q204" s="253"/>
      <c r="R204" s="253"/>
      <c r="S204" s="253"/>
      <c r="T204" s="25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5" t="s">
        <v>155</v>
      </c>
      <c r="AU204" s="255" t="s">
        <v>85</v>
      </c>
      <c r="AV204" s="14" t="s">
        <v>85</v>
      </c>
      <c r="AW204" s="14" t="s">
        <v>37</v>
      </c>
      <c r="AX204" s="14" t="s">
        <v>76</v>
      </c>
      <c r="AY204" s="255" t="s">
        <v>142</v>
      </c>
    </row>
    <row r="205" s="16" customFormat="1">
      <c r="A205" s="16"/>
      <c r="B205" s="267"/>
      <c r="C205" s="268"/>
      <c r="D205" s="228" t="s">
        <v>155</v>
      </c>
      <c r="E205" s="269" t="s">
        <v>19</v>
      </c>
      <c r="F205" s="270" t="s">
        <v>170</v>
      </c>
      <c r="G205" s="268"/>
      <c r="H205" s="271">
        <v>0.048000000000000001</v>
      </c>
      <c r="I205" s="272"/>
      <c r="J205" s="268"/>
      <c r="K205" s="268"/>
      <c r="L205" s="273"/>
      <c r="M205" s="274"/>
      <c r="N205" s="275"/>
      <c r="O205" s="275"/>
      <c r="P205" s="275"/>
      <c r="Q205" s="275"/>
      <c r="R205" s="275"/>
      <c r="S205" s="275"/>
      <c r="T205" s="27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T205" s="277" t="s">
        <v>155</v>
      </c>
      <c r="AU205" s="277" t="s">
        <v>85</v>
      </c>
      <c r="AV205" s="16" t="s">
        <v>149</v>
      </c>
      <c r="AW205" s="16" t="s">
        <v>37</v>
      </c>
      <c r="AX205" s="16" t="s">
        <v>83</v>
      </c>
      <c r="AY205" s="277" t="s">
        <v>142</v>
      </c>
    </row>
    <row r="206" s="2" customFormat="1" ht="24.15" customHeight="1">
      <c r="A206" s="41"/>
      <c r="B206" s="42"/>
      <c r="C206" s="215" t="s">
        <v>279</v>
      </c>
      <c r="D206" s="215" t="s">
        <v>144</v>
      </c>
      <c r="E206" s="216" t="s">
        <v>280</v>
      </c>
      <c r="F206" s="217" t="s">
        <v>281</v>
      </c>
      <c r="G206" s="218" t="s">
        <v>282</v>
      </c>
      <c r="H206" s="219">
        <v>2</v>
      </c>
      <c r="I206" s="220"/>
      <c r="J206" s="221">
        <f>ROUND(I206*H206,2)</f>
        <v>0</v>
      </c>
      <c r="K206" s="217" t="s">
        <v>148</v>
      </c>
      <c r="L206" s="47"/>
      <c r="M206" s="222" t="s">
        <v>19</v>
      </c>
      <c r="N206" s="223" t="s">
        <v>47</v>
      </c>
      <c r="O206" s="87"/>
      <c r="P206" s="224">
        <f>O206*H206</f>
        <v>0</v>
      </c>
      <c r="Q206" s="224">
        <v>0.00015799999999999999</v>
      </c>
      <c r="R206" s="224">
        <f>Q206*H206</f>
        <v>0.00031599999999999998</v>
      </c>
      <c r="S206" s="224">
        <v>0</v>
      </c>
      <c r="T206" s="225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6" t="s">
        <v>149</v>
      </c>
      <c r="AT206" s="226" t="s">
        <v>144</v>
      </c>
      <c r="AU206" s="226" t="s">
        <v>85</v>
      </c>
      <c r="AY206" s="20" t="s">
        <v>142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20" t="s">
        <v>83</v>
      </c>
      <c r="BK206" s="227">
        <f>ROUND(I206*H206,2)</f>
        <v>0</v>
      </c>
      <c r="BL206" s="20" t="s">
        <v>149</v>
      </c>
      <c r="BM206" s="226" t="s">
        <v>283</v>
      </c>
    </row>
    <row r="207" s="2" customFormat="1">
      <c r="A207" s="41"/>
      <c r="B207" s="42"/>
      <c r="C207" s="43"/>
      <c r="D207" s="228" t="s">
        <v>151</v>
      </c>
      <c r="E207" s="43"/>
      <c r="F207" s="229" t="s">
        <v>284</v>
      </c>
      <c r="G207" s="43"/>
      <c r="H207" s="43"/>
      <c r="I207" s="230"/>
      <c r="J207" s="43"/>
      <c r="K207" s="43"/>
      <c r="L207" s="47"/>
      <c r="M207" s="231"/>
      <c r="N207" s="232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151</v>
      </c>
      <c r="AU207" s="20" t="s">
        <v>85</v>
      </c>
    </row>
    <row r="208" s="2" customFormat="1">
      <c r="A208" s="41"/>
      <c r="B208" s="42"/>
      <c r="C208" s="43"/>
      <c r="D208" s="233" t="s">
        <v>153</v>
      </c>
      <c r="E208" s="43"/>
      <c r="F208" s="234" t="s">
        <v>285</v>
      </c>
      <c r="G208" s="43"/>
      <c r="H208" s="43"/>
      <c r="I208" s="230"/>
      <c r="J208" s="43"/>
      <c r="K208" s="43"/>
      <c r="L208" s="47"/>
      <c r="M208" s="231"/>
      <c r="N208" s="232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153</v>
      </c>
      <c r="AU208" s="20" t="s">
        <v>85</v>
      </c>
    </row>
    <row r="209" s="2" customFormat="1" ht="16.5" customHeight="1">
      <c r="A209" s="41"/>
      <c r="B209" s="42"/>
      <c r="C209" s="278" t="s">
        <v>286</v>
      </c>
      <c r="D209" s="278" t="s">
        <v>266</v>
      </c>
      <c r="E209" s="279" t="s">
        <v>287</v>
      </c>
      <c r="F209" s="280" t="s">
        <v>288</v>
      </c>
      <c r="G209" s="281" t="s">
        <v>282</v>
      </c>
      <c r="H209" s="282">
        <v>2</v>
      </c>
      <c r="I209" s="283"/>
      <c r="J209" s="284">
        <f>ROUND(I209*H209,2)</f>
        <v>0</v>
      </c>
      <c r="K209" s="280" t="s">
        <v>148</v>
      </c>
      <c r="L209" s="285"/>
      <c r="M209" s="286" t="s">
        <v>19</v>
      </c>
      <c r="N209" s="287" t="s">
        <v>47</v>
      </c>
      <c r="O209" s="87"/>
      <c r="P209" s="224">
        <f>O209*H209</f>
        <v>0</v>
      </c>
      <c r="Q209" s="224">
        <v>0.0032000000000000002</v>
      </c>
      <c r="R209" s="224">
        <f>Q209*H209</f>
        <v>0.0064000000000000003</v>
      </c>
      <c r="S209" s="224">
        <v>0</v>
      </c>
      <c r="T209" s="225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26" t="s">
        <v>205</v>
      </c>
      <c r="AT209" s="226" t="s">
        <v>266</v>
      </c>
      <c r="AU209" s="226" t="s">
        <v>85</v>
      </c>
      <c r="AY209" s="20" t="s">
        <v>142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20" t="s">
        <v>83</v>
      </c>
      <c r="BK209" s="227">
        <f>ROUND(I209*H209,2)</f>
        <v>0</v>
      </c>
      <c r="BL209" s="20" t="s">
        <v>149</v>
      </c>
      <c r="BM209" s="226" t="s">
        <v>289</v>
      </c>
    </row>
    <row r="210" s="2" customFormat="1">
      <c r="A210" s="41"/>
      <c r="B210" s="42"/>
      <c r="C210" s="43"/>
      <c r="D210" s="228" t="s">
        <v>151</v>
      </c>
      <c r="E210" s="43"/>
      <c r="F210" s="229" t="s">
        <v>288</v>
      </c>
      <c r="G210" s="43"/>
      <c r="H210" s="43"/>
      <c r="I210" s="230"/>
      <c r="J210" s="43"/>
      <c r="K210" s="43"/>
      <c r="L210" s="47"/>
      <c r="M210" s="231"/>
      <c r="N210" s="232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151</v>
      </c>
      <c r="AU210" s="20" t="s">
        <v>85</v>
      </c>
    </row>
    <row r="211" s="12" customFormat="1" ht="22.8" customHeight="1">
      <c r="A211" s="12"/>
      <c r="B211" s="199"/>
      <c r="C211" s="200"/>
      <c r="D211" s="201" t="s">
        <v>75</v>
      </c>
      <c r="E211" s="213" t="s">
        <v>149</v>
      </c>
      <c r="F211" s="213" t="s">
        <v>290</v>
      </c>
      <c r="G211" s="200"/>
      <c r="H211" s="200"/>
      <c r="I211" s="203"/>
      <c r="J211" s="214">
        <f>BK211</f>
        <v>0</v>
      </c>
      <c r="K211" s="200"/>
      <c r="L211" s="205"/>
      <c r="M211" s="206"/>
      <c r="N211" s="207"/>
      <c r="O211" s="207"/>
      <c r="P211" s="208">
        <f>SUM(P212:P219)</f>
        <v>0</v>
      </c>
      <c r="Q211" s="207"/>
      <c r="R211" s="208">
        <f>SUM(R212:R219)</f>
        <v>37.270858240000003</v>
      </c>
      <c r="S211" s="207"/>
      <c r="T211" s="209">
        <f>SUM(T212:T219)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10" t="s">
        <v>83</v>
      </c>
      <c r="AT211" s="211" t="s">
        <v>75</v>
      </c>
      <c r="AU211" s="211" t="s">
        <v>83</v>
      </c>
      <c r="AY211" s="210" t="s">
        <v>142</v>
      </c>
      <c r="BK211" s="212">
        <f>SUM(BK212:BK219)</f>
        <v>0</v>
      </c>
    </row>
    <row r="212" s="2" customFormat="1" ht="24.15" customHeight="1">
      <c r="A212" s="41"/>
      <c r="B212" s="42"/>
      <c r="C212" s="215" t="s">
        <v>7</v>
      </c>
      <c r="D212" s="215" t="s">
        <v>144</v>
      </c>
      <c r="E212" s="216" t="s">
        <v>291</v>
      </c>
      <c r="F212" s="217" t="s">
        <v>292</v>
      </c>
      <c r="G212" s="218" t="s">
        <v>147</v>
      </c>
      <c r="H212" s="219">
        <v>19.712</v>
      </c>
      <c r="I212" s="220"/>
      <c r="J212" s="221">
        <f>ROUND(I212*H212,2)</f>
        <v>0</v>
      </c>
      <c r="K212" s="217" t="s">
        <v>148</v>
      </c>
      <c r="L212" s="47"/>
      <c r="M212" s="222" t="s">
        <v>19</v>
      </c>
      <c r="N212" s="223" t="s">
        <v>47</v>
      </c>
      <c r="O212" s="87"/>
      <c r="P212" s="224">
        <f>O212*H212</f>
        <v>0</v>
      </c>
      <c r="Q212" s="224">
        <v>1.8907700000000001</v>
      </c>
      <c r="R212" s="224">
        <f>Q212*H212</f>
        <v>37.270858240000003</v>
      </c>
      <c r="S212" s="224">
        <v>0</v>
      </c>
      <c r="T212" s="225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26" t="s">
        <v>149</v>
      </c>
      <c r="AT212" s="226" t="s">
        <v>144</v>
      </c>
      <c r="AU212" s="226" t="s">
        <v>85</v>
      </c>
      <c r="AY212" s="20" t="s">
        <v>142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20" t="s">
        <v>83</v>
      </c>
      <c r="BK212" s="227">
        <f>ROUND(I212*H212,2)</f>
        <v>0</v>
      </c>
      <c r="BL212" s="20" t="s">
        <v>149</v>
      </c>
      <c r="BM212" s="226" t="s">
        <v>293</v>
      </c>
    </row>
    <row r="213" s="2" customFormat="1">
      <c r="A213" s="41"/>
      <c r="B213" s="42"/>
      <c r="C213" s="43"/>
      <c r="D213" s="228" t="s">
        <v>151</v>
      </c>
      <c r="E213" s="43"/>
      <c r="F213" s="229" t="s">
        <v>294</v>
      </c>
      <c r="G213" s="43"/>
      <c r="H213" s="43"/>
      <c r="I213" s="230"/>
      <c r="J213" s="43"/>
      <c r="K213" s="43"/>
      <c r="L213" s="47"/>
      <c r="M213" s="231"/>
      <c r="N213" s="232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151</v>
      </c>
      <c r="AU213" s="20" t="s">
        <v>85</v>
      </c>
    </row>
    <row r="214" s="2" customFormat="1">
      <c r="A214" s="41"/>
      <c r="B214" s="42"/>
      <c r="C214" s="43"/>
      <c r="D214" s="233" t="s">
        <v>153</v>
      </c>
      <c r="E214" s="43"/>
      <c r="F214" s="234" t="s">
        <v>295</v>
      </c>
      <c r="G214" s="43"/>
      <c r="H214" s="43"/>
      <c r="I214" s="230"/>
      <c r="J214" s="43"/>
      <c r="K214" s="43"/>
      <c r="L214" s="47"/>
      <c r="M214" s="231"/>
      <c r="N214" s="232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153</v>
      </c>
      <c r="AU214" s="20" t="s">
        <v>85</v>
      </c>
    </row>
    <row r="215" s="13" customFormat="1">
      <c r="A215" s="13"/>
      <c r="B215" s="235"/>
      <c r="C215" s="236"/>
      <c r="D215" s="228" t="s">
        <v>155</v>
      </c>
      <c r="E215" s="237" t="s">
        <v>19</v>
      </c>
      <c r="F215" s="238" t="s">
        <v>156</v>
      </c>
      <c r="G215" s="236"/>
      <c r="H215" s="237" t="s">
        <v>19</v>
      </c>
      <c r="I215" s="239"/>
      <c r="J215" s="236"/>
      <c r="K215" s="236"/>
      <c r="L215" s="240"/>
      <c r="M215" s="241"/>
      <c r="N215" s="242"/>
      <c r="O215" s="242"/>
      <c r="P215" s="242"/>
      <c r="Q215" s="242"/>
      <c r="R215" s="242"/>
      <c r="S215" s="242"/>
      <c r="T215" s="24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4" t="s">
        <v>155</v>
      </c>
      <c r="AU215" s="244" t="s">
        <v>85</v>
      </c>
      <c r="AV215" s="13" t="s">
        <v>83</v>
      </c>
      <c r="AW215" s="13" t="s">
        <v>37</v>
      </c>
      <c r="AX215" s="13" t="s">
        <v>76</v>
      </c>
      <c r="AY215" s="244" t="s">
        <v>142</v>
      </c>
    </row>
    <row r="216" s="14" customFormat="1">
      <c r="A216" s="14"/>
      <c r="B216" s="245"/>
      <c r="C216" s="246"/>
      <c r="D216" s="228" t="s">
        <v>155</v>
      </c>
      <c r="E216" s="247" t="s">
        <v>19</v>
      </c>
      <c r="F216" s="248" t="s">
        <v>296</v>
      </c>
      <c r="G216" s="246"/>
      <c r="H216" s="249">
        <v>12.528000000000001</v>
      </c>
      <c r="I216" s="250"/>
      <c r="J216" s="246"/>
      <c r="K216" s="246"/>
      <c r="L216" s="251"/>
      <c r="M216" s="252"/>
      <c r="N216" s="253"/>
      <c r="O216" s="253"/>
      <c r="P216" s="253"/>
      <c r="Q216" s="253"/>
      <c r="R216" s="253"/>
      <c r="S216" s="253"/>
      <c r="T216" s="25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5" t="s">
        <v>155</v>
      </c>
      <c r="AU216" s="255" t="s">
        <v>85</v>
      </c>
      <c r="AV216" s="14" t="s">
        <v>85</v>
      </c>
      <c r="AW216" s="14" t="s">
        <v>37</v>
      </c>
      <c r="AX216" s="14" t="s">
        <v>76</v>
      </c>
      <c r="AY216" s="255" t="s">
        <v>142</v>
      </c>
    </row>
    <row r="217" s="14" customFormat="1">
      <c r="A217" s="14"/>
      <c r="B217" s="245"/>
      <c r="C217" s="246"/>
      <c r="D217" s="228" t="s">
        <v>155</v>
      </c>
      <c r="E217" s="247" t="s">
        <v>19</v>
      </c>
      <c r="F217" s="248" t="s">
        <v>297</v>
      </c>
      <c r="G217" s="246"/>
      <c r="H217" s="249">
        <v>7.1840000000000002</v>
      </c>
      <c r="I217" s="250"/>
      <c r="J217" s="246"/>
      <c r="K217" s="246"/>
      <c r="L217" s="251"/>
      <c r="M217" s="252"/>
      <c r="N217" s="253"/>
      <c r="O217" s="253"/>
      <c r="P217" s="253"/>
      <c r="Q217" s="253"/>
      <c r="R217" s="253"/>
      <c r="S217" s="253"/>
      <c r="T217" s="25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5" t="s">
        <v>155</v>
      </c>
      <c r="AU217" s="255" t="s">
        <v>85</v>
      </c>
      <c r="AV217" s="14" t="s">
        <v>85</v>
      </c>
      <c r="AW217" s="14" t="s">
        <v>37</v>
      </c>
      <c r="AX217" s="14" t="s">
        <v>76</v>
      </c>
      <c r="AY217" s="255" t="s">
        <v>142</v>
      </c>
    </row>
    <row r="218" s="15" customFormat="1">
      <c r="A218" s="15"/>
      <c r="B218" s="256"/>
      <c r="C218" s="257"/>
      <c r="D218" s="228" t="s">
        <v>155</v>
      </c>
      <c r="E218" s="258" t="s">
        <v>19</v>
      </c>
      <c r="F218" s="259" t="s">
        <v>159</v>
      </c>
      <c r="G218" s="257"/>
      <c r="H218" s="260">
        <v>19.712</v>
      </c>
      <c r="I218" s="261"/>
      <c r="J218" s="257"/>
      <c r="K218" s="257"/>
      <c r="L218" s="262"/>
      <c r="M218" s="263"/>
      <c r="N218" s="264"/>
      <c r="O218" s="264"/>
      <c r="P218" s="264"/>
      <c r="Q218" s="264"/>
      <c r="R218" s="264"/>
      <c r="S218" s="264"/>
      <c r="T218" s="26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6" t="s">
        <v>155</v>
      </c>
      <c r="AU218" s="266" t="s">
        <v>85</v>
      </c>
      <c r="AV218" s="15" t="s">
        <v>160</v>
      </c>
      <c r="AW218" s="15" t="s">
        <v>37</v>
      </c>
      <c r="AX218" s="15" t="s">
        <v>76</v>
      </c>
      <c r="AY218" s="266" t="s">
        <v>142</v>
      </c>
    </row>
    <row r="219" s="16" customFormat="1">
      <c r="A219" s="16"/>
      <c r="B219" s="267"/>
      <c r="C219" s="268"/>
      <c r="D219" s="228" t="s">
        <v>155</v>
      </c>
      <c r="E219" s="269" t="s">
        <v>19</v>
      </c>
      <c r="F219" s="270" t="s">
        <v>170</v>
      </c>
      <c r="G219" s="268"/>
      <c r="H219" s="271">
        <v>19.712</v>
      </c>
      <c r="I219" s="272"/>
      <c r="J219" s="268"/>
      <c r="K219" s="268"/>
      <c r="L219" s="273"/>
      <c r="M219" s="274"/>
      <c r="N219" s="275"/>
      <c r="O219" s="275"/>
      <c r="P219" s="275"/>
      <c r="Q219" s="275"/>
      <c r="R219" s="275"/>
      <c r="S219" s="275"/>
      <c r="T219" s="27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T219" s="277" t="s">
        <v>155</v>
      </c>
      <c r="AU219" s="277" t="s">
        <v>85</v>
      </c>
      <c r="AV219" s="16" t="s">
        <v>149</v>
      </c>
      <c r="AW219" s="16" t="s">
        <v>37</v>
      </c>
      <c r="AX219" s="16" t="s">
        <v>83</v>
      </c>
      <c r="AY219" s="277" t="s">
        <v>142</v>
      </c>
    </row>
    <row r="220" s="12" customFormat="1" ht="22.8" customHeight="1">
      <c r="A220" s="12"/>
      <c r="B220" s="199"/>
      <c r="C220" s="200"/>
      <c r="D220" s="201" t="s">
        <v>75</v>
      </c>
      <c r="E220" s="213" t="s">
        <v>184</v>
      </c>
      <c r="F220" s="213" t="s">
        <v>298</v>
      </c>
      <c r="G220" s="200"/>
      <c r="H220" s="200"/>
      <c r="I220" s="203"/>
      <c r="J220" s="214">
        <f>BK220</f>
        <v>0</v>
      </c>
      <c r="K220" s="200"/>
      <c r="L220" s="205"/>
      <c r="M220" s="206"/>
      <c r="N220" s="207"/>
      <c r="O220" s="207"/>
      <c r="P220" s="208">
        <f>SUM(P221:P234)</f>
        <v>0</v>
      </c>
      <c r="Q220" s="207"/>
      <c r="R220" s="208">
        <f>SUM(R221:R234)</f>
        <v>7.3212439999999992</v>
      </c>
      <c r="S220" s="207"/>
      <c r="T220" s="209">
        <f>SUM(T221:T234)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10" t="s">
        <v>83</v>
      </c>
      <c r="AT220" s="211" t="s">
        <v>75</v>
      </c>
      <c r="AU220" s="211" t="s">
        <v>83</v>
      </c>
      <c r="AY220" s="210" t="s">
        <v>142</v>
      </c>
      <c r="BK220" s="212">
        <f>SUM(BK221:BK234)</f>
        <v>0</v>
      </c>
    </row>
    <row r="221" s="2" customFormat="1" ht="24.15" customHeight="1">
      <c r="A221" s="41"/>
      <c r="B221" s="42"/>
      <c r="C221" s="215" t="s">
        <v>299</v>
      </c>
      <c r="D221" s="215" t="s">
        <v>144</v>
      </c>
      <c r="E221" s="216" t="s">
        <v>300</v>
      </c>
      <c r="F221" s="217" t="s">
        <v>301</v>
      </c>
      <c r="G221" s="218" t="s">
        <v>165</v>
      </c>
      <c r="H221" s="219">
        <v>70.099999999999994</v>
      </c>
      <c r="I221" s="220"/>
      <c r="J221" s="221">
        <f>ROUND(I221*H221,2)</f>
        <v>0</v>
      </c>
      <c r="K221" s="217" t="s">
        <v>148</v>
      </c>
      <c r="L221" s="47"/>
      <c r="M221" s="222" t="s">
        <v>19</v>
      </c>
      <c r="N221" s="223" t="s">
        <v>47</v>
      </c>
      <c r="O221" s="87"/>
      <c r="P221" s="224">
        <f>O221*H221</f>
        <v>0</v>
      </c>
      <c r="Q221" s="224">
        <v>0</v>
      </c>
      <c r="R221" s="224">
        <f>Q221*H221</f>
        <v>0</v>
      </c>
      <c r="S221" s="224">
        <v>0</v>
      </c>
      <c r="T221" s="225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26" t="s">
        <v>149</v>
      </c>
      <c r="AT221" s="226" t="s">
        <v>144</v>
      </c>
      <c r="AU221" s="226" t="s">
        <v>85</v>
      </c>
      <c r="AY221" s="20" t="s">
        <v>142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20" t="s">
        <v>83</v>
      </c>
      <c r="BK221" s="227">
        <f>ROUND(I221*H221,2)</f>
        <v>0</v>
      </c>
      <c r="BL221" s="20" t="s">
        <v>149</v>
      </c>
      <c r="BM221" s="226" t="s">
        <v>302</v>
      </c>
    </row>
    <row r="222" s="2" customFormat="1">
      <c r="A222" s="41"/>
      <c r="B222" s="42"/>
      <c r="C222" s="43"/>
      <c r="D222" s="228" t="s">
        <v>151</v>
      </c>
      <c r="E222" s="43"/>
      <c r="F222" s="229" t="s">
        <v>303</v>
      </c>
      <c r="G222" s="43"/>
      <c r="H222" s="43"/>
      <c r="I222" s="230"/>
      <c r="J222" s="43"/>
      <c r="K222" s="43"/>
      <c r="L222" s="47"/>
      <c r="M222" s="231"/>
      <c r="N222" s="232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151</v>
      </c>
      <c r="AU222" s="20" t="s">
        <v>85</v>
      </c>
    </row>
    <row r="223" s="2" customFormat="1">
      <c r="A223" s="41"/>
      <c r="B223" s="42"/>
      <c r="C223" s="43"/>
      <c r="D223" s="233" t="s">
        <v>153</v>
      </c>
      <c r="E223" s="43"/>
      <c r="F223" s="234" t="s">
        <v>304</v>
      </c>
      <c r="G223" s="43"/>
      <c r="H223" s="43"/>
      <c r="I223" s="230"/>
      <c r="J223" s="43"/>
      <c r="K223" s="43"/>
      <c r="L223" s="47"/>
      <c r="M223" s="231"/>
      <c r="N223" s="232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153</v>
      </c>
      <c r="AU223" s="20" t="s">
        <v>85</v>
      </c>
    </row>
    <row r="224" s="14" customFormat="1">
      <c r="A224" s="14"/>
      <c r="B224" s="245"/>
      <c r="C224" s="246"/>
      <c r="D224" s="228" t="s">
        <v>155</v>
      </c>
      <c r="E224" s="247" t="s">
        <v>19</v>
      </c>
      <c r="F224" s="248" t="s">
        <v>169</v>
      </c>
      <c r="G224" s="246"/>
      <c r="H224" s="249">
        <v>70.099999999999994</v>
      </c>
      <c r="I224" s="250"/>
      <c r="J224" s="246"/>
      <c r="K224" s="246"/>
      <c r="L224" s="251"/>
      <c r="M224" s="252"/>
      <c r="N224" s="253"/>
      <c r="O224" s="253"/>
      <c r="P224" s="253"/>
      <c r="Q224" s="253"/>
      <c r="R224" s="253"/>
      <c r="S224" s="253"/>
      <c r="T224" s="25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5" t="s">
        <v>155</v>
      </c>
      <c r="AU224" s="255" t="s">
        <v>85</v>
      </c>
      <c r="AV224" s="14" t="s">
        <v>85</v>
      </c>
      <c r="AW224" s="14" t="s">
        <v>37</v>
      </c>
      <c r="AX224" s="14" t="s">
        <v>76</v>
      </c>
      <c r="AY224" s="255" t="s">
        <v>142</v>
      </c>
    </row>
    <row r="225" s="16" customFormat="1">
      <c r="A225" s="16"/>
      <c r="B225" s="267"/>
      <c r="C225" s="268"/>
      <c r="D225" s="228" t="s">
        <v>155</v>
      </c>
      <c r="E225" s="269" t="s">
        <v>19</v>
      </c>
      <c r="F225" s="270" t="s">
        <v>170</v>
      </c>
      <c r="G225" s="268"/>
      <c r="H225" s="271">
        <v>70.099999999999994</v>
      </c>
      <c r="I225" s="272"/>
      <c r="J225" s="268"/>
      <c r="K225" s="268"/>
      <c r="L225" s="273"/>
      <c r="M225" s="274"/>
      <c r="N225" s="275"/>
      <c r="O225" s="275"/>
      <c r="P225" s="275"/>
      <c r="Q225" s="275"/>
      <c r="R225" s="275"/>
      <c r="S225" s="275"/>
      <c r="T225" s="27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T225" s="277" t="s">
        <v>155</v>
      </c>
      <c r="AU225" s="277" t="s">
        <v>85</v>
      </c>
      <c r="AV225" s="16" t="s">
        <v>149</v>
      </c>
      <c r="AW225" s="16" t="s">
        <v>37</v>
      </c>
      <c r="AX225" s="16" t="s">
        <v>83</v>
      </c>
      <c r="AY225" s="277" t="s">
        <v>142</v>
      </c>
    </row>
    <row r="226" s="2" customFormat="1" ht="24.15" customHeight="1">
      <c r="A226" s="41"/>
      <c r="B226" s="42"/>
      <c r="C226" s="215" t="s">
        <v>305</v>
      </c>
      <c r="D226" s="215" t="s">
        <v>144</v>
      </c>
      <c r="E226" s="216" t="s">
        <v>306</v>
      </c>
      <c r="F226" s="217" t="s">
        <v>307</v>
      </c>
      <c r="G226" s="218" t="s">
        <v>165</v>
      </c>
      <c r="H226" s="219">
        <v>70.099999999999994</v>
      </c>
      <c r="I226" s="220"/>
      <c r="J226" s="221">
        <f>ROUND(I226*H226,2)</f>
        <v>0</v>
      </c>
      <c r="K226" s="217" t="s">
        <v>148</v>
      </c>
      <c r="L226" s="47"/>
      <c r="M226" s="222" t="s">
        <v>19</v>
      </c>
      <c r="N226" s="223" t="s">
        <v>47</v>
      </c>
      <c r="O226" s="87"/>
      <c r="P226" s="224">
        <f>O226*H226</f>
        <v>0</v>
      </c>
      <c r="Q226" s="224">
        <v>0.00071000000000000002</v>
      </c>
      <c r="R226" s="224">
        <f>Q226*H226</f>
        <v>0.049770999999999996</v>
      </c>
      <c r="S226" s="224">
        <v>0</v>
      </c>
      <c r="T226" s="225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26" t="s">
        <v>149</v>
      </c>
      <c r="AT226" s="226" t="s">
        <v>144</v>
      </c>
      <c r="AU226" s="226" t="s">
        <v>85</v>
      </c>
      <c r="AY226" s="20" t="s">
        <v>142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20" t="s">
        <v>83</v>
      </c>
      <c r="BK226" s="227">
        <f>ROUND(I226*H226,2)</f>
        <v>0</v>
      </c>
      <c r="BL226" s="20" t="s">
        <v>149</v>
      </c>
      <c r="BM226" s="226" t="s">
        <v>308</v>
      </c>
    </row>
    <row r="227" s="2" customFormat="1">
      <c r="A227" s="41"/>
      <c r="B227" s="42"/>
      <c r="C227" s="43"/>
      <c r="D227" s="228" t="s">
        <v>151</v>
      </c>
      <c r="E227" s="43"/>
      <c r="F227" s="229" t="s">
        <v>309</v>
      </c>
      <c r="G227" s="43"/>
      <c r="H227" s="43"/>
      <c r="I227" s="230"/>
      <c r="J227" s="43"/>
      <c r="K227" s="43"/>
      <c r="L227" s="47"/>
      <c r="M227" s="231"/>
      <c r="N227" s="232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151</v>
      </c>
      <c r="AU227" s="20" t="s">
        <v>85</v>
      </c>
    </row>
    <row r="228" s="2" customFormat="1">
      <c r="A228" s="41"/>
      <c r="B228" s="42"/>
      <c r="C228" s="43"/>
      <c r="D228" s="233" t="s">
        <v>153</v>
      </c>
      <c r="E228" s="43"/>
      <c r="F228" s="234" t="s">
        <v>310</v>
      </c>
      <c r="G228" s="43"/>
      <c r="H228" s="43"/>
      <c r="I228" s="230"/>
      <c r="J228" s="43"/>
      <c r="K228" s="43"/>
      <c r="L228" s="47"/>
      <c r="M228" s="231"/>
      <c r="N228" s="232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153</v>
      </c>
      <c r="AU228" s="20" t="s">
        <v>85</v>
      </c>
    </row>
    <row r="229" s="2" customFormat="1" ht="24.15" customHeight="1">
      <c r="A229" s="41"/>
      <c r="B229" s="42"/>
      <c r="C229" s="215" t="s">
        <v>311</v>
      </c>
      <c r="D229" s="215" t="s">
        <v>144</v>
      </c>
      <c r="E229" s="216" t="s">
        <v>312</v>
      </c>
      <c r="F229" s="217" t="s">
        <v>313</v>
      </c>
      <c r="G229" s="218" t="s">
        <v>165</v>
      </c>
      <c r="H229" s="219">
        <v>70.099999999999994</v>
      </c>
      <c r="I229" s="220"/>
      <c r="J229" s="221">
        <f>ROUND(I229*H229,2)</f>
        <v>0</v>
      </c>
      <c r="K229" s="217" t="s">
        <v>148</v>
      </c>
      <c r="L229" s="47"/>
      <c r="M229" s="222" t="s">
        <v>19</v>
      </c>
      <c r="N229" s="223" t="s">
        <v>47</v>
      </c>
      <c r="O229" s="87"/>
      <c r="P229" s="224">
        <f>O229*H229</f>
        <v>0</v>
      </c>
      <c r="Q229" s="224">
        <v>0.10373</v>
      </c>
      <c r="R229" s="224">
        <f>Q229*H229</f>
        <v>7.2714729999999994</v>
      </c>
      <c r="S229" s="224">
        <v>0</v>
      </c>
      <c r="T229" s="225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26" t="s">
        <v>149</v>
      </c>
      <c r="AT229" s="226" t="s">
        <v>144</v>
      </c>
      <c r="AU229" s="226" t="s">
        <v>85</v>
      </c>
      <c r="AY229" s="20" t="s">
        <v>142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20" t="s">
        <v>83</v>
      </c>
      <c r="BK229" s="227">
        <f>ROUND(I229*H229,2)</f>
        <v>0</v>
      </c>
      <c r="BL229" s="20" t="s">
        <v>149</v>
      </c>
      <c r="BM229" s="226" t="s">
        <v>314</v>
      </c>
    </row>
    <row r="230" s="2" customFormat="1">
      <c r="A230" s="41"/>
      <c r="B230" s="42"/>
      <c r="C230" s="43"/>
      <c r="D230" s="228" t="s">
        <v>151</v>
      </c>
      <c r="E230" s="43"/>
      <c r="F230" s="229" t="s">
        <v>315</v>
      </c>
      <c r="G230" s="43"/>
      <c r="H230" s="43"/>
      <c r="I230" s="230"/>
      <c r="J230" s="43"/>
      <c r="K230" s="43"/>
      <c r="L230" s="47"/>
      <c r="M230" s="231"/>
      <c r="N230" s="232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151</v>
      </c>
      <c r="AU230" s="20" t="s">
        <v>85</v>
      </c>
    </row>
    <row r="231" s="2" customFormat="1">
      <c r="A231" s="41"/>
      <c r="B231" s="42"/>
      <c r="C231" s="43"/>
      <c r="D231" s="233" t="s">
        <v>153</v>
      </c>
      <c r="E231" s="43"/>
      <c r="F231" s="234" t="s">
        <v>316</v>
      </c>
      <c r="G231" s="43"/>
      <c r="H231" s="43"/>
      <c r="I231" s="230"/>
      <c r="J231" s="43"/>
      <c r="K231" s="43"/>
      <c r="L231" s="47"/>
      <c r="M231" s="231"/>
      <c r="N231" s="232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153</v>
      </c>
      <c r="AU231" s="20" t="s">
        <v>85</v>
      </c>
    </row>
    <row r="232" s="2" customFormat="1" ht="24.15" customHeight="1">
      <c r="A232" s="41"/>
      <c r="B232" s="42"/>
      <c r="C232" s="215" t="s">
        <v>317</v>
      </c>
      <c r="D232" s="215" t="s">
        <v>144</v>
      </c>
      <c r="E232" s="216" t="s">
        <v>318</v>
      </c>
      <c r="F232" s="217" t="s">
        <v>319</v>
      </c>
      <c r="G232" s="218" t="s">
        <v>165</v>
      </c>
      <c r="H232" s="219">
        <v>70.099999999999994</v>
      </c>
      <c r="I232" s="220"/>
      <c r="J232" s="221">
        <f>ROUND(I232*H232,2)</f>
        <v>0</v>
      </c>
      <c r="K232" s="217" t="s">
        <v>148</v>
      </c>
      <c r="L232" s="47"/>
      <c r="M232" s="222" t="s">
        <v>19</v>
      </c>
      <c r="N232" s="223" t="s">
        <v>47</v>
      </c>
      <c r="O232" s="87"/>
      <c r="P232" s="224">
        <f>O232*H232</f>
        <v>0</v>
      </c>
      <c r="Q232" s="224">
        <v>0</v>
      </c>
      <c r="R232" s="224">
        <f>Q232*H232</f>
        <v>0</v>
      </c>
      <c r="S232" s="224">
        <v>0</v>
      </c>
      <c r="T232" s="225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26" t="s">
        <v>149</v>
      </c>
      <c r="AT232" s="226" t="s">
        <v>144</v>
      </c>
      <c r="AU232" s="226" t="s">
        <v>85</v>
      </c>
      <c r="AY232" s="20" t="s">
        <v>142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20" t="s">
        <v>83</v>
      </c>
      <c r="BK232" s="227">
        <f>ROUND(I232*H232,2)</f>
        <v>0</v>
      </c>
      <c r="BL232" s="20" t="s">
        <v>149</v>
      </c>
      <c r="BM232" s="226" t="s">
        <v>320</v>
      </c>
    </row>
    <row r="233" s="2" customFormat="1">
      <c r="A233" s="41"/>
      <c r="B233" s="42"/>
      <c r="C233" s="43"/>
      <c r="D233" s="228" t="s">
        <v>151</v>
      </c>
      <c r="E233" s="43"/>
      <c r="F233" s="229" t="s">
        <v>321</v>
      </c>
      <c r="G233" s="43"/>
      <c r="H233" s="43"/>
      <c r="I233" s="230"/>
      <c r="J233" s="43"/>
      <c r="K233" s="43"/>
      <c r="L233" s="47"/>
      <c r="M233" s="231"/>
      <c r="N233" s="232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151</v>
      </c>
      <c r="AU233" s="20" t="s">
        <v>85</v>
      </c>
    </row>
    <row r="234" s="2" customFormat="1">
      <c r="A234" s="41"/>
      <c r="B234" s="42"/>
      <c r="C234" s="43"/>
      <c r="D234" s="233" t="s">
        <v>153</v>
      </c>
      <c r="E234" s="43"/>
      <c r="F234" s="234" t="s">
        <v>322</v>
      </c>
      <c r="G234" s="43"/>
      <c r="H234" s="43"/>
      <c r="I234" s="230"/>
      <c r="J234" s="43"/>
      <c r="K234" s="43"/>
      <c r="L234" s="47"/>
      <c r="M234" s="231"/>
      <c r="N234" s="232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153</v>
      </c>
      <c r="AU234" s="20" t="s">
        <v>85</v>
      </c>
    </row>
    <row r="235" s="12" customFormat="1" ht="22.8" customHeight="1">
      <c r="A235" s="12"/>
      <c r="B235" s="199"/>
      <c r="C235" s="200"/>
      <c r="D235" s="201" t="s">
        <v>75</v>
      </c>
      <c r="E235" s="213" t="s">
        <v>205</v>
      </c>
      <c r="F235" s="213" t="s">
        <v>323</v>
      </c>
      <c r="G235" s="200"/>
      <c r="H235" s="200"/>
      <c r="I235" s="203"/>
      <c r="J235" s="214">
        <f>BK235</f>
        <v>0</v>
      </c>
      <c r="K235" s="200"/>
      <c r="L235" s="205"/>
      <c r="M235" s="206"/>
      <c r="N235" s="207"/>
      <c r="O235" s="207"/>
      <c r="P235" s="208">
        <f>SUM(P236:P339)</f>
        <v>0</v>
      </c>
      <c r="Q235" s="207"/>
      <c r="R235" s="208">
        <f>SUM(R236:R339)</f>
        <v>4.1320487339999996</v>
      </c>
      <c r="S235" s="207"/>
      <c r="T235" s="209">
        <f>SUM(T236:T339)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10" t="s">
        <v>83</v>
      </c>
      <c r="AT235" s="211" t="s">
        <v>75</v>
      </c>
      <c r="AU235" s="211" t="s">
        <v>83</v>
      </c>
      <c r="AY235" s="210" t="s">
        <v>142</v>
      </c>
      <c r="BK235" s="212">
        <f>SUM(BK236:BK339)</f>
        <v>0</v>
      </c>
    </row>
    <row r="236" s="2" customFormat="1" ht="24.15" customHeight="1">
      <c r="A236" s="41"/>
      <c r="B236" s="42"/>
      <c r="C236" s="215" t="s">
        <v>324</v>
      </c>
      <c r="D236" s="215" t="s">
        <v>144</v>
      </c>
      <c r="E236" s="216" t="s">
        <v>325</v>
      </c>
      <c r="F236" s="217" t="s">
        <v>326</v>
      </c>
      <c r="G236" s="218" t="s">
        <v>282</v>
      </c>
      <c r="H236" s="219">
        <v>2</v>
      </c>
      <c r="I236" s="220"/>
      <c r="J236" s="221">
        <f>ROUND(I236*H236,2)</f>
        <v>0</v>
      </c>
      <c r="K236" s="217" t="s">
        <v>148</v>
      </c>
      <c r="L236" s="47"/>
      <c r="M236" s="222" t="s">
        <v>19</v>
      </c>
      <c r="N236" s="223" t="s">
        <v>47</v>
      </c>
      <c r="O236" s="87"/>
      <c r="P236" s="224">
        <f>O236*H236</f>
        <v>0</v>
      </c>
      <c r="Q236" s="224">
        <v>0</v>
      </c>
      <c r="R236" s="224">
        <f>Q236*H236</f>
        <v>0</v>
      </c>
      <c r="S236" s="224">
        <v>0</v>
      </c>
      <c r="T236" s="225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26" t="s">
        <v>149</v>
      </c>
      <c r="AT236" s="226" t="s">
        <v>144</v>
      </c>
      <c r="AU236" s="226" t="s">
        <v>85</v>
      </c>
      <c r="AY236" s="20" t="s">
        <v>142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20" t="s">
        <v>83</v>
      </c>
      <c r="BK236" s="227">
        <f>ROUND(I236*H236,2)</f>
        <v>0</v>
      </c>
      <c r="BL236" s="20" t="s">
        <v>149</v>
      </c>
      <c r="BM236" s="226" t="s">
        <v>327</v>
      </c>
    </row>
    <row r="237" s="2" customFormat="1">
      <c r="A237" s="41"/>
      <c r="B237" s="42"/>
      <c r="C237" s="43"/>
      <c r="D237" s="228" t="s">
        <v>151</v>
      </c>
      <c r="E237" s="43"/>
      <c r="F237" s="229" t="s">
        <v>328</v>
      </c>
      <c r="G237" s="43"/>
      <c r="H237" s="43"/>
      <c r="I237" s="230"/>
      <c r="J237" s="43"/>
      <c r="K237" s="43"/>
      <c r="L237" s="47"/>
      <c r="M237" s="231"/>
      <c r="N237" s="232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151</v>
      </c>
      <c r="AU237" s="20" t="s">
        <v>85</v>
      </c>
    </row>
    <row r="238" s="2" customFormat="1">
      <c r="A238" s="41"/>
      <c r="B238" s="42"/>
      <c r="C238" s="43"/>
      <c r="D238" s="233" t="s">
        <v>153</v>
      </c>
      <c r="E238" s="43"/>
      <c r="F238" s="234" t="s">
        <v>329</v>
      </c>
      <c r="G238" s="43"/>
      <c r="H238" s="43"/>
      <c r="I238" s="230"/>
      <c r="J238" s="43"/>
      <c r="K238" s="43"/>
      <c r="L238" s="47"/>
      <c r="M238" s="231"/>
      <c r="N238" s="232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153</v>
      </c>
      <c r="AU238" s="20" t="s">
        <v>85</v>
      </c>
    </row>
    <row r="239" s="2" customFormat="1" ht="24.15" customHeight="1">
      <c r="A239" s="41"/>
      <c r="B239" s="42"/>
      <c r="C239" s="278" t="s">
        <v>330</v>
      </c>
      <c r="D239" s="278" t="s">
        <v>266</v>
      </c>
      <c r="E239" s="279" t="s">
        <v>331</v>
      </c>
      <c r="F239" s="280" t="s">
        <v>332</v>
      </c>
      <c r="G239" s="281" t="s">
        <v>282</v>
      </c>
      <c r="H239" s="282">
        <v>2</v>
      </c>
      <c r="I239" s="283"/>
      <c r="J239" s="284">
        <f>ROUND(I239*H239,2)</f>
        <v>0</v>
      </c>
      <c r="K239" s="280" t="s">
        <v>148</v>
      </c>
      <c r="L239" s="285"/>
      <c r="M239" s="286" t="s">
        <v>19</v>
      </c>
      <c r="N239" s="287" t="s">
        <v>47</v>
      </c>
      <c r="O239" s="87"/>
      <c r="P239" s="224">
        <f>O239*H239</f>
        <v>0</v>
      </c>
      <c r="Q239" s="224">
        <v>0.013400000000000001</v>
      </c>
      <c r="R239" s="224">
        <f>Q239*H239</f>
        <v>0.026800000000000001</v>
      </c>
      <c r="S239" s="224">
        <v>0</v>
      </c>
      <c r="T239" s="225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26" t="s">
        <v>205</v>
      </c>
      <c r="AT239" s="226" t="s">
        <v>266</v>
      </c>
      <c r="AU239" s="226" t="s">
        <v>85</v>
      </c>
      <c r="AY239" s="20" t="s">
        <v>142</v>
      </c>
      <c r="BE239" s="227">
        <f>IF(N239="základní",J239,0)</f>
        <v>0</v>
      </c>
      <c r="BF239" s="227">
        <f>IF(N239="snížená",J239,0)</f>
        <v>0</v>
      </c>
      <c r="BG239" s="227">
        <f>IF(N239="zákl. přenesená",J239,0)</f>
        <v>0</v>
      </c>
      <c r="BH239" s="227">
        <f>IF(N239="sníž. přenesená",J239,0)</f>
        <v>0</v>
      </c>
      <c r="BI239" s="227">
        <f>IF(N239="nulová",J239,0)</f>
        <v>0</v>
      </c>
      <c r="BJ239" s="20" t="s">
        <v>83</v>
      </c>
      <c r="BK239" s="227">
        <f>ROUND(I239*H239,2)</f>
        <v>0</v>
      </c>
      <c r="BL239" s="20" t="s">
        <v>149</v>
      </c>
      <c r="BM239" s="226" t="s">
        <v>333</v>
      </c>
    </row>
    <row r="240" s="2" customFormat="1">
      <c r="A240" s="41"/>
      <c r="B240" s="42"/>
      <c r="C240" s="43"/>
      <c r="D240" s="228" t="s">
        <v>151</v>
      </c>
      <c r="E240" s="43"/>
      <c r="F240" s="229" t="s">
        <v>332</v>
      </c>
      <c r="G240" s="43"/>
      <c r="H240" s="43"/>
      <c r="I240" s="230"/>
      <c r="J240" s="43"/>
      <c r="K240" s="43"/>
      <c r="L240" s="47"/>
      <c r="M240" s="231"/>
      <c r="N240" s="232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151</v>
      </c>
      <c r="AU240" s="20" t="s">
        <v>85</v>
      </c>
    </row>
    <row r="241" s="2" customFormat="1" ht="24.15" customHeight="1">
      <c r="A241" s="41"/>
      <c r="B241" s="42"/>
      <c r="C241" s="215" t="s">
        <v>334</v>
      </c>
      <c r="D241" s="215" t="s">
        <v>144</v>
      </c>
      <c r="E241" s="216" t="s">
        <v>335</v>
      </c>
      <c r="F241" s="217" t="s">
        <v>336</v>
      </c>
      <c r="G241" s="218" t="s">
        <v>282</v>
      </c>
      <c r="H241" s="219">
        <v>2</v>
      </c>
      <c r="I241" s="220"/>
      <c r="J241" s="221">
        <f>ROUND(I241*H241,2)</f>
        <v>0</v>
      </c>
      <c r="K241" s="217" t="s">
        <v>148</v>
      </c>
      <c r="L241" s="47"/>
      <c r="M241" s="222" t="s">
        <v>19</v>
      </c>
      <c r="N241" s="223" t="s">
        <v>47</v>
      </c>
      <c r="O241" s="87"/>
      <c r="P241" s="224">
        <f>O241*H241</f>
        <v>0</v>
      </c>
      <c r="Q241" s="224">
        <v>0</v>
      </c>
      <c r="R241" s="224">
        <f>Q241*H241</f>
        <v>0</v>
      </c>
      <c r="S241" s="224">
        <v>0</v>
      </c>
      <c r="T241" s="225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26" t="s">
        <v>149</v>
      </c>
      <c r="AT241" s="226" t="s">
        <v>144</v>
      </c>
      <c r="AU241" s="226" t="s">
        <v>85</v>
      </c>
      <c r="AY241" s="20" t="s">
        <v>142</v>
      </c>
      <c r="BE241" s="227">
        <f>IF(N241="základní",J241,0)</f>
        <v>0</v>
      </c>
      <c r="BF241" s="227">
        <f>IF(N241="snížená",J241,0)</f>
        <v>0</v>
      </c>
      <c r="BG241" s="227">
        <f>IF(N241="zákl. přenesená",J241,0)</f>
        <v>0</v>
      </c>
      <c r="BH241" s="227">
        <f>IF(N241="sníž. přenesená",J241,0)</f>
        <v>0</v>
      </c>
      <c r="BI241" s="227">
        <f>IF(N241="nulová",J241,0)</f>
        <v>0</v>
      </c>
      <c r="BJ241" s="20" t="s">
        <v>83</v>
      </c>
      <c r="BK241" s="227">
        <f>ROUND(I241*H241,2)</f>
        <v>0</v>
      </c>
      <c r="BL241" s="20" t="s">
        <v>149</v>
      </c>
      <c r="BM241" s="226" t="s">
        <v>337</v>
      </c>
    </row>
    <row r="242" s="2" customFormat="1">
      <c r="A242" s="41"/>
      <c r="B242" s="42"/>
      <c r="C242" s="43"/>
      <c r="D242" s="228" t="s">
        <v>151</v>
      </c>
      <c r="E242" s="43"/>
      <c r="F242" s="229" t="s">
        <v>338</v>
      </c>
      <c r="G242" s="43"/>
      <c r="H242" s="43"/>
      <c r="I242" s="230"/>
      <c r="J242" s="43"/>
      <c r="K242" s="43"/>
      <c r="L242" s="47"/>
      <c r="M242" s="231"/>
      <c r="N242" s="232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151</v>
      </c>
      <c r="AU242" s="20" t="s">
        <v>85</v>
      </c>
    </row>
    <row r="243" s="2" customFormat="1">
      <c r="A243" s="41"/>
      <c r="B243" s="42"/>
      <c r="C243" s="43"/>
      <c r="D243" s="233" t="s">
        <v>153</v>
      </c>
      <c r="E243" s="43"/>
      <c r="F243" s="234" t="s">
        <v>339</v>
      </c>
      <c r="G243" s="43"/>
      <c r="H243" s="43"/>
      <c r="I243" s="230"/>
      <c r="J243" s="43"/>
      <c r="K243" s="43"/>
      <c r="L243" s="47"/>
      <c r="M243" s="231"/>
      <c r="N243" s="232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153</v>
      </c>
      <c r="AU243" s="20" t="s">
        <v>85</v>
      </c>
    </row>
    <row r="244" s="2" customFormat="1" ht="24.15" customHeight="1">
      <c r="A244" s="41"/>
      <c r="B244" s="42"/>
      <c r="C244" s="278" t="s">
        <v>340</v>
      </c>
      <c r="D244" s="278" t="s">
        <v>266</v>
      </c>
      <c r="E244" s="279" t="s">
        <v>341</v>
      </c>
      <c r="F244" s="280" t="s">
        <v>342</v>
      </c>
      <c r="G244" s="281" t="s">
        <v>282</v>
      </c>
      <c r="H244" s="282">
        <v>2</v>
      </c>
      <c r="I244" s="283"/>
      <c r="J244" s="284">
        <f>ROUND(I244*H244,2)</f>
        <v>0</v>
      </c>
      <c r="K244" s="280" t="s">
        <v>148</v>
      </c>
      <c r="L244" s="285"/>
      <c r="M244" s="286" t="s">
        <v>19</v>
      </c>
      <c r="N244" s="287" t="s">
        <v>47</v>
      </c>
      <c r="O244" s="87"/>
      <c r="P244" s="224">
        <f>O244*H244</f>
        <v>0</v>
      </c>
      <c r="Q244" s="224">
        <v>0.0109</v>
      </c>
      <c r="R244" s="224">
        <f>Q244*H244</f>
        <v>0.0218</v>
      </c>
      <c r="S244" s="224">
        <v>0</v>
      </c>
      <c r="T244" s="225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26" t="s">
        <v>205</v>
      </c>
      <c r="AT244" s="226" t="s">
        <v>266</v>
      </c>
      <c r="AU244" s="226" t="s">
        <v>85</v>
      </c>
      <c r="AY244" s="20" t="s">
        <v>142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20" t="s">
        <v>83</v>
      </c>
      <c r="BK244" s="227">
        <f>ROUND(I244*H244,2)</f>
        <v>0</v>
      </c>
      <c r="BL244" s="20" t="s">
        <v>149</v>
      </c>
      <c r="BM244" s="226" t="s">
        <v>343</v>
      </c>
    </row>
    <row r="245" s="2" customFormat="1">
      <c r="A245" s="41"/>
      <c r="B245" s="42"/>
      <c r="C245" s="43"/>
      <c r="D245" s="228" t="s">
        <v>151</v>
      </c>
      <c r="E245" s="43"/>
      <c r="F245" s="229" t="s">
        <v>342</v>
      </c>
      <c r="G245" s="43"/>
      <c r="H245" s="43"/>
      <c r="I245" s="230"/>
      <c r="J245" s="43"/>
      <c r="K245" s="43"/>
      <c r="L245" s="47"/>
      <c r="M245" s="231"/>
      <c r="N245" s="232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151</v>
      </c>
      <c r="AU245" s="20" t="s">
        <v>85</v>
      </c>
    </row>
    <row r="246" s="2" customFormat="1" ht="33" customHeight="1">
      <c r="A246" s="41"/>
      <c r="B246" s="42"/>
      <c r="C246" s="215" t="s">
        <v>173</v>
      </c>
      <c r="D246" s="215" t="s">
        <v>144</v>
      </c>
      <c r="E246" s="216" t="s">
        <v>344</v>
      </c>
      <c r="F246" s="217" t="s">
        <v>345</v>
      </c>
      <c r="G246" s="218" t="s">
        <v>346</v>
      </c>
      <c r="H246" s="219">
        <v>176.30000000000001</v>
      </c>
      <c r="I246" s="220"/>
      <c r="J246" s="221">
        <f>ROUND(I246*H246,2)</f>
        <v>0</v>
      </c>
      <c r="K246" s="217" t="s">
        <v>148</v>
      </c>
      <c r="L246" s="47"/>
      <c r="M246" s="222" t="s">
        <v>19</v>
      </c>
      <c r="N246" s="223" t="s">
        <v>47</v>
      </c>
      <c r="O246" s="87"/>
      <c r="P246" s="224">
        <f>O246*H246</f>
        <v>0</v>
      </c>
      <c r="Q246" s="224">
        <v>0</v>
      </c>
      <c r="R246" s="224">
        <f>Q246*H246</f>
        <v>0</v>
      </c>
      <c r="S246" s="224">
        <v>0</v>
      </c>
      <c r="T246" s="225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26" t="s">
        <v>149</v>
      </c>
      <c r="AT246" s="226" t="s">
        <v>144</v>
      </c>
      <c r="AU246" s="226" t="s">
        <v>85</v>
      </c>
      <c r="AY246" s="20" t="s">
        <v>142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20" t="s">
        <v>83</v>
      </c>
      <c r="BK246" s="227">
        <f>ROUND(I246*H246,2)</f>
        <v>0</v>
      </c>
      <c r="BL246" s="20" t="s">
        <v>149</v>
      </c>
      <c r="BM246" s="226" t="s">
        <v>347</v>
      </c>
    </row>
    <row r="247" s="2" customFormat="1">
      <c r="A247" s="41"/>
      <c r="B247" s="42"/>
      <c r="C247" s="43"/>
      <c r="D247" s="228" t="s">
        <v>151</v>
      </c>
      <c r="E247" s="43"/>
      <c r="F247" s="229" t="s">
        <v>348</v>
      </c>
      <c r="G247" s="43"/>
      <c r="H247" s="43"/>
      <c r="I247" s="230"/>
      <c r="J247" s="43"/>
      <c r="K247" s="43"/>
      <c r="L247" s="47"/>
      <c r="M247" s="231"/>
      <c r="N247" s="232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151</v>
      </c>
      <c r="AU247" s="20" t="s">
        <v>85</v>
      </c>
    </row>
    <row r="248" s="2" customFormat="1">
      <c r="A248" s="41"/>
      <c r="B248" s="42"/>
      <c r="C248" s="43"/>
      <c r="D248" s="233" t="s">
        <v>153</v>
      </c>
      <c r="E248" s="43"/>
      <c r="F248" s="234" t="s">
        <v>349</v>
      </c>
      <c r="G248" s="43"/>
      <c r="H248" s="43"/>
      <c r="I248" s="230"/>
      <c r="J248" s="43"/>
      <c r="K248" s="43"/>
      <c r="L248" s="47"/>
      <c r="M248" s="231"/>
      <c r="N248" s="232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153</v>
      </c>
      <c r="AU248" s="20" t="s">
        <v>85</v>
      </c>
    </row>
    <row r="249" s="13" customFormat="1">
      <c r="A249" s="13"/>
      <c r="B249" s="235"/>
      <c r="C249" s="236"/>
      <c r="D249" s="228" t="s">
        <v>155</v>
      </c>
      <c r="E249" s="237" t="s">
        <v>19</v>
      </c>
      <c r="F249" s="238" t="s">
        <v>156</v>
      </c>
      <c r="G249" s="236"/>
      <c r="H249" s="237" t="s">
        <v>19</v>
      </c>
      <c r="I249" s="239"/>
      <c r="J249" s="236"/>
      <c r="K249" s="236"/>
      <c r="L249" s="240"/>
      <c r="M249" s="241"/>
      <c r="N249" s="242"/>
      <c r="O249" s="242"/>
      <c r="P249" s="242"/>
      <c r="Q249" s="242"/>
      <c r="R249" s="242"/>
      <c r="S249" s="242"/>
      <c r="T249" s="24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4" t="s">
        <v>155</v>
      </c>
      <c r="AU249" s="244" t="s">
        <v>85</v>
      </c>
      <c r="AV249" s="13" t="s">
        <v>83</v>
      </c>
      <c r="AW249" s="13" t="s">
        <v>37</v>
      </c>
      <c r="AX249" s="13" t="s">
        <v>76</v>
      </c>
      <c r="AY249" s="244" t="s">
        <v>142</v>
      </c>
    </row>
    <row r="250" s="14" customFormat="1">
      <c r="A250" s="14"/>
      <c r="B250" s="245"/>
      <c r="C250" s="246"/>
      <c r="D250" s="228" t="s">
        <v>155</v>
      </c>
      <c r="E250" s="247" t="s">
        <v>19</v>
      </c>
      <c r="F250" s="248" t="s">
        <v>350</v>
      </c>
      <c r="G250" s="246"/>
      <c r="H250" s="249">
        <v>86.5</v>
      </c>
      <c r="I250" s="250"/>
      <c r="J250" s="246"/>
      <c r="K250" s="246"/>
      <c r="L250" s="251"/>
      <c r="M250" s="252"/>
      <c r="N250" s="253"/>
      <c r="O250" s="253"/>
      <c r="P250" s="253"/>
      <c r="Q250" s="253"/>
      <c r="R250" s="253"/>
      <c r="S250" s="253"/>
      <c r="T250" s="25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5" t="s">
        <v>155</v>
      </c>
      <c r="AU250" s="255" t="s">
        <v>85</v>
      </c>
      <c r="AV250" s="14" t="s">
        <v>85</v>
      </c>
      <c r="AW250" s="14" t="s">
        <v>37</v>
      </c>
      <c r="AX250" s="14" t="s">
        <v>76</v>
      </c>
      <c r="AY250" s="255" t="s">
        <v>142</v>
      </c>
    </row>
    <row r="251" s="14" customFormat="1">
      <c r="A251" s="14"/>
      <c r="B251" s="245"/>
      <c r="C251" s="246"/>
      <c r="D251" s="228" t="s">
        <v>155</v>
      </c>
      <c r="E251" s="247" t="s">
        <v>19</v>
      </c>
      <c r="F251" s="248" t="s">
        <v>351</v>
      </c>
      <c r="G251" s="246"/>
      <c r="H251" s="249">
        <v>89.799999999999997</v>
      </c>
      <c r="I251" s="250"/>
      <c r="J251" s="246"/>
      <c r="K251" s="246"/>
      <c r="L251" s="251"/>
      <c r="M251" s="252"/>
      <c r="N251" s="253"/>
      <c r="O251" s="253"/>
      <c r="P251" s="253"/>
      <c r="Q251" s="253"/>
      <c r="R251" s="253"/>
      <c r="S251" s="253"/>
      <c r="T251" s="25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5" t="s">
        <v>155</v>
      </c>
      <c r="AU251" s="255" t="s">
        <v>85</v>
      </c>
      <c r="AV251" s="14" t="s">
        <v>85</v>
      </c>
      <c r="AW251" s="14" t="s">
        <v>37</v>
      </c>
      <c r="AX251" s="14" t="s">
        <v>76</v>
      </c>
      <c r="AY251" s="255" t="s">
        <v>142</v>
      </c>
    </row>
    <row r="252" s="16" customFormat="1">
      <c r="A252" s="16"/>
      <c r="B252" s="267"/>
      <c r="C252" s="268"/>
      <c r="D252" s="228" t="s">
        <v>155</v>
      </c>
      <c r="E252" s="269" t="s">
        <v>19</v>
      </c>
      <c r="F252" s="270" t="s">
        <v>170</v>
      </c>
      <c r="G252" s="268"/>
      <c r="H252" s="271">
        <v>176.30000000000001</v>
      </c>
      <c r="I252" s="272"/>
      <c r="J252" s="268"/>
      <c r="K252" s="268"/>
      <c r="L252" s="273"/>
      <c r="M252" s="274"/>
      <c r="N252" s="275"/>
      <c r="O252" s="275"/>
      <c r="P252" s="275"/>
      <c r="Q252" s="275"/>
      <c r="R252" s="275"/>
      <c r="S252" s="275"/>
      <c r="T252" s="27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T252" s="277" t="s">
        <v>155</v>
      </c>
      <c r="AU252" s="277" t="s">
        <v>85</v>
      </c>
      <c r="AV252" s="16" t="s">
        <v>149</v>
      </c>
      <c r="AW252" s="16" t="s">
        <v>37</v>
      </c>
      <c r="AX252" s="16" t="s">
        <v>83</v>
      </c>
      <c r="AY252" s="277" t="s">
        <v>142</v>
      </c>
    </row>
    <row r="253" s="2" customFormat="1" ht="24.15" customHeight="1">
      <c r="A253" s="41"/>
      <c r="B253" s="42"/>
      <c r="C253" s="278" t="s">
        <v>352</v>
      </c>
      <c r="D253" s="278" t="s">
        <v>266</v>
      </c>
      <c r="E253" s="279" t="s">
        <v>353</v>
      </c>
      <c r="F253" s="280" t="s">
        <v>354</v>
      </c>
      <c r="G253" s="281" t="s">
        <v>346</v>
      </c>
      <c r="H253" s="282">
        <v>178.94499999999999</v>
      </c>
      <c r="I253" s="283"/>
      <c r="J253" s="284">
        <f>ROUND(I253*H253,2)</f>
        <v>0</v>
      </c>
      <c r="K253" s="280" t="s">
        <v>148</v>
      </c>
      <c r="L253" s="285"/>
      <c r="M253" s="286" t="s">
        <v>19</v>
      </c>
      <c r="N253" s="287" t="s">
        <v>47</v>
      </c>
      <c r="O253" s="87"/>
      <c r="P253" s="224">
        <f>O253*H253</f>
        <v>0</v>
      </c>
      <c r="Q253" s="224">
        <v>0.00147</v>
      </c>
      <c r="R253" s="224">
        <f>Q253*H253</f>
        <v>0.26304914999999995</v>
      </c>
      <c r="S253" s="224">
        <v>0</v>
      </c>
      <c r="T253" s="225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26" t="s">
        <v>205</v>
      </c>
      <c r="AT253" s="226" t="s">
        <v>266</v>
      </c>
      <c r="AU253" s="226" t="s">
        <v>85</v>
      </c>
      <c r="AY253" s="20" t="s">
        <v>142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20" t="s">
        <v>83</v>
      </c>
      <c r="BK253" s="227">
        <f>ROUND(I253*H253,2)</f>
        <v>0</v>
      </c>
      <c r="BL253" s="20" t="s">
        <v>149</v>
      </c>
      <c r="BM253" s="226" t="s">
        <v>355</v>
      </c>
    </row>
    <row r="254" s="2" customFormat="1">
      <c r="A254" s="41"/>
      <c r="B254" s="42"/>
      <c r="C254" s="43"/>
      <c r="D254" s="228" t="s">
        <v>151</v>
      </c>
      <c r="E254" s="43"/>
      <c r="F254" s="229" t="s">
        <v>354</v>
      </c>
      <c r="G254" s="43"/>
      <c r="H254" s="43"/>
      <c r="I254" s="230"/>
      <c r="J254" s="43"/>
      <c r="K254" s="43"/>
      <c r="L254" s="47"/>
      <c r="M254" s="231"/>
      <c r="N254" s="232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151</v>
      </c>
      <c r="AU254" s="20" t="s">
        <v>85</v>
      </c>
    </row>
    <row r="255" s="14" customFormat="1">
      <c r="A255" s="14"/>
      <c r="B255" s="245"/>
      <c r="C255" s="246"/>
      <c r="D255" s="228" t="s">
        <v>155</v>
      </c>
      <c r="E255" s="247" t="s">
        <v>19</v>
      </c>
      <c r="F255" s="248" t="s">
        <v>356</v>
      </c>
      <c r="G255" s="246"/>
      <c r="H255" s="249">
        <v>178.94499999999999</v>
      </c>
      <c r="I255" s="250"/>
      <c r="J255" s="246"/>
      <c r="K255" s="246"/>
      <c r="L255" s="251"/>
      <c r="M255" s="252"/>
      <c r="N255" s="253"/>
      <c r="O255" s="253"/>
      <c r="P255" s="253"/>
      <c r="Q255" s="253"/>
      <c r="R255" s="253"/>
      <c r="S255" s="253"/>
      <c r="T255" s="25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5" t="s">
        <v>155</v>
      </c>
      <c r="AU255" s="255" t="s">
        <v>85</v>
      </c>
      <c r="AV255" s="14" t="s">
        <v>85</v>
      </c>
      <c r="AW255" s="14" t="s">
        <v>37</v>
      </c>
      <c r="AX255" s="14" t="s">
        <v>76</v>
      </c>
      <c r="AY255" s="255" t="s">
        <v>142</v>
      </c>
    </row>
    <row r="256" s="16" customFormat="1">
      <c r="A256" s="16"/>
      <c r="B256" s="267"/>
      <c r="C256" s="268"/>
      <c r="D256" s="228" t="s">
        <v>155</v>
      </c>
      <c r="E256" s="269" t="s">
        <v>19</v>
      </c>
      <c r="F256" s="270" t="s">
        <v>170</v>
      </c>
      <c r="G256" s="268"/>
      <c r="H256" s="271">
        <v>178.94499999999999</v>
      </c>
      <c r="I256" s="272"/>
      <c r="J256" s="268"/>
      <c r="K256" s="268"/>
      <c r="L256" s="273"/>
      <c r="M256" s="274"/>
      <c r="N256" s="275"/>
      <c r="O256" s="275"/>
      <c r="P256" s="275"/>
      <c r="Q256" s="275"/>
      <c r="R256" s="275"/>
      <c r="S256" s="275"/>
      <c r="T256" s="27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T256" s="277" t="s">
        <v>155</v>
      </c>
      <c r="AU256" s="277" t="s">
        <v>85</v>
      </c>
      <c r="AV256" s="16" t="s">
        <v>149</v>
      </c>
      <c r="AW256" s="16" t="s">
        <v>37</v>
      </c>
      <c r="AX256" s="16" t="s">
        <v>83</v>
      </c>
      <c r="AY256" s="277" t="s">
        <v>142</v>
      </c>
    </row>
    <row r="257" s="2" customFormat="1" ht="33" customHeight="1">
      <c r="A257" s="41"/>
      <c r="B257" s="42"/>
      <c r="C257" s="215" t="s">
        <v>357</v>
      </c>
      <c r="D257" s="215" t="s">
        <v>144</v>
      </c>
      <c r="E257" s="216" t="s">
        <v>358</v>
      </c>
      <c r="F257" s="217" t="s">
        <v>359</v>
      </c>
      <c r="G257" s="218" t="s">
        <v>346</v>
      </c>
      <c r="H257" s="219">
        <v>70.099999999999994</v>
      </c>
      <c r="I257" s="220"/>
      <c r="J257" s="221">
        <f>ROUND(I257*H257,2)</f>
        <v>0</v>
      </c>
      <c r="K257" s="217" t="s">
        <v>148</v>
      </c>
      <c r="L257" s="47"/>
      <c r="M257" s="222" t="s">
        <v>19</v>
      </c>
      <c r="N257" s="223" t="s">
        <v>47</v>
      </c>
      <c r="O257" s="87"/>
      <c r="P257" s="224">
        <f>O257*H257</f>
        <v>0</v>
      </c>
      <c r="Q257" s="224">
        <v>0</v>
      </c>
      <c r="R257" s="224">
        <f>Q257*H257</f>
        <v>0</v>
      </c>
      <c r="S257" s="224">
        <v>0</v>
      </c>
      <c r="T257" s="225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26" t="s">
        <v>149</v>
      </c>
      <c r="AT257" s="226" t="s">
        <v>144</v>
      </c>
      <c r="AU257" s="226" t="s">
        <v>85</v>
      </c>
      <c r="AY257" s="20" t="s">
        <v>142</v>
      </c>
      <c r="BE257" s="227">
        <f>IF(N257="základní",J257,0)</f>
        <v>0</v>
      </c>
      <c r="BF257" s="227">
        <f>IF(N257="snížená",J257,0)</f>
        <v>0</v>
      </c>
      <c r="BG257" s="227">
        <f>IF(N257="zákl. přenesená",J257,0)</f>
        <v>0</v>
      </c>
      <c r="BH257" s="227">
        <f>IF(N257="sníž. přenesená",J257,0)</f>
        <v>0</v>
      </c>
      <c r="BI257" s="227">
        <f>IF(N257="nulová",J257,0)</f>
        <v>0</v>
      </c>
      <c r="BJ257" s="20" t="s">
        <v>83</v>
      </c>
      <c r="BK257" s="227">
        <f>ROUND(I257*H257,2)</f>
        <v>0</v>
      </c>
      <c r="BL257" s="20" t="s">
        <v>149</v>
      </c>
      <c r="BM257" s="226" t="s">
        <v>360</v>
      </c>
    </row>
    <row r="258" s="2" customFormat="1">
      <c r="A258" s="41"/>
      <c r="B258" s="42"/>
      <c r="C258" s="43"/>
      <c r="D258" s="228" t="s">
        <v>151</v>
      </c>
      <c r="E258" s="43"/>
      <c r="F258" s="229" t="s">
        <v>361</v>
      </c>
      <c r="G258" s="43"/>
      <c r="H258" s="43"/>
      <c r="I258" s="230"/>
      <c r="J258" s="43"/>
      <c r="K258" s="43"/>
      <c r="L258" s="47"/>
      <c r="M258" s="231"/>
      <c r="N258" s="232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151</v>
      </c>
      <c r="AU258" s="20" t="s">
        <v>85</v>
      </c>
    </row>
    <row r="259" s="2" customFormat="1">
      <c r="A259" s="41"/>
      <c r="B259" s="42"/>
      <c r="C259" s="43"/>
      <c r="D259" s="233" t="s">
        <v>153</v>
      </c>
      <c r="E259" s="43"/>
      <c r="F259" s="234" t="s">
        <v>362</v>
      </c>
      <c r="G259" s="43"/>
      <c r="H259" s="43"/>
      <c r="I259" s="230"/>
      <c r="J259" s="43"/>
      <c r="K259" s="43"/>
      <c r="L259" s="47"/>
      <c r="M259" s="231"/>
      <c r="N259" s="232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153</v>
      </c>
      <c r="AU259" s="20" t="s">
        <v>85</v>
      </c>
    </row>
    <row r="260" s="13" customFormat="1">
      <c r="A260" s="13"/>
      <c r="B260" s="235"/>
      <c r="C260" s="236"/>
      <c r="D260" s="228" t="s">
        <v>155</v>
      </c>
      <c r="E260" s="237" t="s">
        <v>19</v>
      </c>
      <c r="F260" s="238" t="s">
        <v>156</v>
      </c>
      <c r="G260" s="236"/>
      <c r="H260" s="237" t="s">
        <v>19</v>
      </c>
      <c r="I260" s="239"/>
      <c r="J260" s="236"/>
      <c r="K260" s="236"/>
      <c r="L260" s="240"/>
      <c r="M260" s="241"/>
      <c r="N260" s="242"/>
      <c r="O260" s="242"/>
      <c r="P260" s="242"/>
      <c r="Q260" s="242"/>
      <c r="R260" s="242"/>
      <c r="S260" s="242"/>
      <c r="T260" s="24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4" t="s">
        <v>155</v>
      </c>
      <c r="AU260" s="244" t="s">
        <v>85</v>
      </c>
      <c r="AV260" s="13" t="s">
        <v>83</v>
      </c>
      <c r="AW260" s="13" t="s">
        <v>37</v>
      </c>
      <c r="AX260" s="13" t="s">
        <v>76</v>
      </c>
      <c r="AY260" s="244" t="s">
        <v>142</v>
      </c>
    </row>
    <row r="261" s="14" customFormat="1">
      <c r="A261" s="14"/>
      <c r="B261" s="245"/>
      <c r="C261" s="246"/>
      <c r="D261" s="228" t="s">
        <v>155</v>
      </c>
      <c r="E261" s="247" t="s">
        <v>19</v>
      </c>
      <c r="F261" s="248" t="s">
        <v>363</v>
      </c>
      <c r="G261" s="246"/>
      <c r="H261" s="249">
        <v>70.099999999999994</v>
      </c>
      <c r="I261" s="250"/>
      <c r="J261" s="246"/>
      <c r="K261" s="246"/>
      <c r="L261" s="251"/>
      <c r="M261" s="252"/>
      <c r="N261" s="253"/>
      <c r="O261" s="253"/>
      <c r="P261" s="253"/>
      <c r="Q261" s="253"/>
      <c r="R261" s="253"/>
      <c r="S261" s="253"/>
      <c r="T261" s="25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5" t="s">
        <v>155</v>
      </c>
      <c r="AU261" s="255" t="s">
        <v>85</v>
      </c>
      <c r="AV261" s="14" t="s">
        <v>85</v>
      </c>
      <c r="AW261" s="14" t="s">
        <v>37</v>
      </c>
      <c r="AX261" s="14" t="s">
        <v>76</v>
      </c>
      <c r="AY261" s="255" t="s">
        <v>142</v>
      </c>
    </row>
    <row r="262" s="16" customFormat="1">
      <c r="A262" s="16"/>
      <c r="B262" s="267"/>
      <c r="C262" s="268"/>
      <c r="D262" s="228" t="s">
        <v>155</v>
      </c>
      <c r="E262" s="269" t="s">
        <v>19</v>
      </c>
      <c r="F262" s="270" t="s">
        <v>170</v>
      </c>
      <c r="G262" s="268"/>
      <c r="H262" s="271">
        <v>70.099999999999994</v>
      </c>
      <c r="I262" s="272"/>
      <c r="J262" s="268"/>
      <c r="K262" s="268"/>
      <c r="L262" s="273"/>
      <c r="M262" s="274"/>
      <c r="N262" s="275"/>
      <c r="O262" s="275"/>
      <c r="P262" s="275"/>
      <c r="Q262" s="275"/>
      <c r="R262" s="275"/>
      <c r="S262" s="275"/>
      <c r="T262" s="27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T262" s="277" t="s">
        <v>155</v>
      </c>
      <c r="AU262" s="277" t="s">
        <v>85</v>
      </c>
      <c r="AV262" s="16" t="s">
        <v>149</v>
      </c>
      <c r="AW262" s="16" t="s">
        <v>37</v>
      </c>
      <c r="AX262" s="16" t="s">
        <v>83</v>
      </c>
      <c r="AY262" s="277" t="s">
        <v>142</v>
      </c>
    </row>
    <row r="263" s="2" customFormat="1" ht="24.15" customHeight="1">
      <c r="A263" s="41"/>
      <c r="B263" s="42"/>
      <c r="C263" s="278" t="s">
        <v>364</v>
      </c>
      <c r="D263" s="278" t="s">
        <v>266</v>
      </c>
      <c r="E263" s="279" t="s">
        <v>365</v>
      </c>
      <c r="F263" s="280" t="s">
        <v>366</v>
      </c>
      <c r="G263" s="281" t="s">
        <v>346</v>
      </c>
      <c r="H263" s="282">
        <v>71.152000000000001</v>
      </c>
      <c r="I263" s="283"/>
      <c r="J263" s="284">
        <f>ROUND(I263*H263,2)</f>
        <v>0</v>
      </c>
      <c r="K263" s="280" t="s">
        <v>148</v>
      </c>
      <c r="L263" s="285"/>
      <c r="M263" s="286" t="s">
        <v>19</v>
      </c>
      <c r="N263" s="287" t="s">
        <v>47</v>
      </c>
      <c r="O263" s="87"/>
      <c r="P263" s="224">
        <f>O263*H263</f>
        <v>0</v>
      </c>
      <c r="Q263" s="224">
        <v>0.0027899999999999999</v>
      </c>
      <c r="R263" s="224">
        <f>Q263*H263</f>
        <v>0.19851408000000001</v>
      </c>
      <c r="S263" s="224">
        <v>0</v>
      </c>
      <c r="T263" s="225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26" t="s">
        <v>205</v>
      </c>
      <c r="AT263" s="226" t="s">
        <v>266</v>
      </c>
      <c r="AU263" s="226" t="s">
        <v>85</v>
      </c>
      <c r="AY263" s="20" t="s">
        <v>142</v>
      </c>
      <c r="BE263" s="227">
        <f>IF(N263="základní",J263,0)</f>
        <v>0</v>
      </c>
      <c r="BF263" s="227">
        <f>IF(N263="snížená",J263,0)</f>
        <v>0</v>
      </c>
      <c r="BG263" s="227">
        <f>IF(N263="zákl. přenesená",J263,0)</f>
        <v>0</v>
      </c>
      <c r="BH263" s="227">
        <f>IF(N263="sníž. přenesená",J263,0)</f>
        <v>0</v>
      </c>
      <c r="BI263" s="227">
        <f>IF(N263="nulová",J263,0)</f>
        <v>0</v>
      </c>
      <c r="BJ263" s="20" t="s">
        <v>83</v>
      </c>
      <c r="BK263" s="227">
        <f>ROUND(I263*H263,2)</f>
        <v>0</v>
      </c>
      <c r="BL263" s="20" t="s">
        <v>149</v>
      </c>
      <c r="BM263" s="226" t="s">
        <v>367</v>
      </c>
    </row>
    <row r="264" s="2" customFormat="1">
      <c r="A264" s="41"/>
      <c r="B264" s="42"/>
      <c r="C264" s="43"/>
      <c r="D264" s="228" t="s">
        <v>151</v>
      </c>
      <c r="E264" s="43"/>
      <c r="F264" s="229" t="s">
        <v>366</v>
      </c>
      <c r="G264" s="43"/>
      <c r="H264" s="43"/>
      <c r="I264" s="230"/>
      <c r="J264" s="43"/>
      <c r="K264" s="43"/>
      <c r="L264" s="47"/>
      <c r="M264" s="231"/>
      <c r="N264" s="232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151</v>
      </c>
      <c r="AU264" s="20" t="s">
        <v>85</v>
      </c>
    </row>
    <row r="265" s="14" customFormat="1">
      <c r="A265" s="14"/>
      <c r="B265" s="245"/>
      <c r="C265" s="246"/>
      <c r="D265" s="228" t="s">
        <v>155</v>
      </c>
      <c r="E265" s="247" t="s">
        <v>19</v>
      </c>
      <c r="F265" s="248" t="s">
        <v>368</v>
      </c>
      <c r="G265" s="246"/>
      <c r="H265" s="249">
        <v>71.152000000000001</v>
      </c>
      <c r="I265" s="250"/>
      <c r="J265" s="246"/>
      <c r="K265" s="246"/>
      <c r="L265" s="251"/>
      <c r="M265" s="252"/>
      <c r="N265" s="253"/>
      <c r="O265" s="253"/>
      <c r="P265" s="253"/>
      <c r="Q265" s="253"/>
      <c r="R265" s="253"/>
      <c r="S265" s="253"/>
      <c r="T265" s="25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5" t="s">
        <v>155</v>
      </c>
      <c r="AU265" s="255" t="s">
        <v>85</v>
      </c>
      <c r="AV265" s="14" t="s">
        <v>85</v>
      </c>
      <c r="AW265" s="14" t="s">
        <v>37</v>
      </c>
      <c r="AX265" s="14" t="s">
        <v>76</v>
      </c>
      <c r="AY265" s="255" t="s">
        <v>142</v>
      </c>
    </row>
    <row r="266" s="16" customFormat="1">
      <c r="A266" s="16"/>
      <c r="B266" s="267"/>
      <c r="C266" s="268"/>
      <c r="D266" s="228" t="s">
        <v>155</v>
      </c>
      <c r="E266" s="269" t="s">
        <v>19</v>
      </c>
      <c r="F266" s="270" t="s">
        <v>170</v>
      </c>
      <c r="G266" s="268"/>
      <c r="H266" s="271">
        <v>71.152000000000001</v>
      </c>
      <c r="I266" s="272"/>
      <c r="J266" s="268"/>
      <c r="K266" s="268"/>
      <c r="L266" s="273"/>
      <c r="M266" s="274"/>
      <c r="N266" s="275"/>
      <c r="O266" s="275"/>
      <c r="P266" s="275"/>
      <c r="Q266" s="275"/>
      <c r="R266" s="275"/>
      <c r="S266" s="275"/>
      <c r="T266" s="27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T266" s="277" t="s">
        <v>155</v>
      </c>
      <c r="AU266" s="277" t="s">
        <v>85</v>
      </c>
      <c r="AV266" s="16" t="s">
        <v>149</v>
      </c>
      <c r="AW266" s="16" t="s">
        <v>37</v>
      </c>
      <c r="AX266" s="16" t="s">
        <v>83</v>
      </c>
      <c r="AY266" s="277" t="s">
        <v>142</v>
      </c>
    </row>
    <row r="267" s="2" customFormat="1" ht="24.15" customHeight="1">
      <c r="A267" s="41"/>
      <c r="B267" s="42"/>
      <c r="C267" s="215" t="s">
        <v>180</v>
      </c>
      <c r="D267" s="215" t="s">
        <v>144</v>
      </c>
      <c r="E267" s="216" t="s">
        <v>369</v>
      </c>
      <c r="F267" s="217" t="s">
        <v>370</v>
      </c>
      <c r="G267" s="218" t="s">
        <v>282</v>
      </c>
      <c r="H267" s="219">
        <v>1</v>
      </c>
      <c r="I267" s="220"/>
      <c r="J267" s="221">
        <f>ROUND(I267*H267,2)</f>
        <v>0</v>
      </c>
      <c r="K267" s="217" t="s">
        <v>148</v>
      </c>
      <c r="L267" s="47"/>
      <c r="M267" s="222" t="s">
        <v>19</v>
      </c>
      <c r="N267" s="223" t="s">
        <v>47</v>
      </c>
      <c r="O267" s="87"/>
      <c r="P267" s="224">
        <f>O267*H267</f>
        <v>0</v>
      </c>
      <c r="Q267" s="224">
        <v>0</v>
      </c>
      <c r="R267" s="224">
        <f>Q267*H267</f>
        <v>0</v>
      </c>
      <c r="S267" s="224">
        <v>0</v>
      </c>
      <c r="T267" s="225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26" t="s">
        <v>149</v>
      </c>
      <c r="AT267" s="226" t="s">
        <v>144</v>
      </c>
      <c r="AU267" s="226" t="s">
        <v>85</v>
      </c>
      <c r="AY267" s="20" t="s">
        <v>142</v>
      </c>
      <c r="BE267" s="227">
        <f>IF(N267="základní",J267,0)</f>
        <v>0</v>
      </c>
      <c r="BF267" s="227">
        <f>IF(N267="snížená",J267,0)</f>
        <v>0</v>
      </c>
      <c r="BG267" s="227">
        <f>IF(N267="zákl. přenesená",J267,0)</f>
        <v>0</v>
      </c>
      <c r="BH267" s="227">
        <f>IF(N267="sníž. přenesená",J267,0)</f>
        <v>0</v>
      </c>
      <c r="BI267" s="227">
        <f>IF(N267="nulová",J267,0)</f>
        <v>0</v>
      </c>
      <c r="BJ267" s="20" t="s">
        <v>83</v>
      </c>
      <c r="BK267" s="227">
        <f>ROUND(I267*H267,2)</f>
        <v>0</v>
      </c>
      <c r="BL267" s="20" t="s">
        <v>149</v>
      </c>
      <c r="BM267" s="226" t="s">
        <v>371</v>
      </c>
    </row>
    <row r="268" s="2" customFormat="1">
      <c r="A268" s="41"/>
      <c r="B268" s="42"/>
      <c r="C268" s="43"/>
      <c r="D268" s="228" t="s">
        <v>151</v>
      </c>
      <c r="E268" s="43"/>
      <c r="F268" s="229" t="s">
        <v>372</v>
      </c>
      <c r="G268" s="43"/>
      <c r="H268" s="43"/>
      <c r="I268" s="230"/>
      <c r="J268" s="43"/>
      <c r="K268" s="43"/>
      <c r="L268" s="47"/>
      <c r="M268" s="231"/>
      <c r="N268" s="232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151</v>
      </c>
      <c r="AU268" s="20" t="s">
        <v>85</v>
      </c>
    </row>
    <row r="269" s="2" customFormat="1">
      <c r="A269" s="41"/>
      <c r="B269" s="42"/>
      <c r="C269" s="43"/>
      <c r="D269" s="233" t="s">
        <v>153</v>
      </c>
      <c r="E269" s="43"/>
      <c r="F269" s="234" t="s">
        <v>373</v>
      </c>
      <c r="G269" s="43"/>
      <c r="H269" s="43"/>
      <c r="I269" s="230"/>
      <c r="J269" s="43"/>
      <c r="K269" s="43"/>
      <c r="L269" s="47"/>
      <c r="M269" s="231"/>
      <c r="N269" s="232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0" t="s">
        <v>153</v>
      </c>
      <c r="AU269" s="20" t="s">
        <v>85</v>
      </c>
    </row>
    <row r="270" s="2" customFormat="1" ht="24.15" customHeight="1">
      <c r="A270" s="41"/>
      <c r="B270" s="42"/>
      <c r="C270" s="278" t="s">
        <v>374</v>
      </c>
      <c r="D270" s="278" t="s">
        <v>266</v>
      </c>
      <c r="E270" s="279" t="s">
        <v>375</v>
      </c>
      <c r="F270" s="280" t="s">
        <v>376</v>
      </c>
      <c r="G270" s="281" t="s">
        <v>282</v>
      </c>
      <c r="H270" s="282">
        <v>1</v>
      </c>
      <c r="I270" s="283"/>
      <c r="J270" s="284">
        <f>ROUND(I270*H270,2)</f>
        <v>0</v>
      </c>
      <c r="K270" s="280" t="s">
        <v>148</v>
      </c>
      <c r="L270" s="285"/>
      <c r="M270" s="286" t="s">
        <v>19</v>
      </c>
      <c r="N270" s="287" t="s">
        <v>47</v>
      </c>
      <c r="O270" s="87"/>
      <c r="P270" s="224">
        <f>O270*H270</f>
        <v>0</v>
      </c>
      <c r="Q270" s="224">
        <v>0.0040000000000000001</v>
      </c>
      <c r="R270" s="224">
        <f>Q270*H270</f>
        <v>0.0040000000000000001</v>
      </c>
      <c r="S270" s="224">
        <v>0</v>
      </c>
      <c r="T270" s="225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26" t="s">
        <v>205</v>
      </c>
      <c r="AT270" s="226" t="s">
        <v>266</v>
      </c>
      <c r="AU270" s="226" t="s">
        <v>85</v>
      </c>
      <c r="AY270" s="20" t="s">
        <v>142</v>
      </c>
      <c r="BE270" s="227">
        <f>IF(N270="základní",J270,0)</f>
        <v>0</v>
      </c>
      <c r="BF270" s="227">
        <f>IF(N270="snížená",J270,0)</f>
        <v>0</v>
      </c>
      <c r="BG270" s="227">
        <f>IF(N270="zákl. přenesená",J270,0)</f>
        <v>0</v>
      </c>
      <c r="BH270" s="227">
        <f>IF(N270="sníž. přenesená",J270,0)</f>
        <v>0</v>
      </c>
      <c r="BI270" s="227">
        <f>IF(N270="nulová",J270,0)</f>
        <v>0</v>
      </c>
      <c r="BJ270" s="20" t="s">
        <v>83</v>
      </c>
      <c r="BK270" s="227">
        <f>ROUND(I270*H270,2)</f>
        <v>0</v>
      </c>
      <c r="BL270" s="20" t="s">
        <v>149</v>
      </c>
      <c r="BM270" s="226" t="s">
        <v>377</v>
      </c>
    </row>
    <row r="271" s="2" customFormat="1">
      <c r="A271" s="41"/>
      <c r="B271" s="42"/>
      <c r="C271" s="43"/>
      <c r="D271" s="228" t="s">
        <v>151</v>
      </c>
      <c r="E271" s="43"/>
      <c r="F271" s="229" t="s">
        <v>376</v>
      </c>
      <c r="G271" s="43"/>
      <c r="H271" s="43"/>
      <c r="I271" s="230"/>
      <c r="J271" s="43"/>
      <c r="K271" s="43"/>
      <c r="L271" s="47"/>
      <c r="M271" s="231"/>
      <c r="N271" s="232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151</v>
      </c>
      <c r="AU271" s="20" t="s">
        <v>85</v>
      </c>
    </row>
    <row r="272" s="2" customFormat="1" ht="24.15" customHeight="1">
      <c r="A272" s="41"/>
      <c r="B272" s="42"/>
      <c r="C272" s="215" t="s">
        <v>188</v>
      </c>
      <c r="D272" s="215" t="s">
        <v>144</v>
      </c>
      <c r="E272" s="216" t="s">
        <v>378</v>
      </c>
      <c r="F272" s="217" t="s">
        <v>379</v>
      </c>
      <c r="G272" s="218" t="s">
        <v>282</v>
      </c>
      <c r="H272" s="219">
        <v>2</v>
      </c>
      <c r="I272" s="220"/>
      <c r="J272" s="221">
        <f>ROUND(I272*H272,2)</f>
        <v>0</v>
      </c>
      <c r="K272" s="217" t="s">
        <v>148</v>
      </c>
      <c r="L272" s="47"/>
      <c r="M272" s="222" t="s">
        <v>19</v>
      </c>
      <c r="N272" s="223" t="s">
        <v>47</v>
      </c>
      <c r="O272" s="87"/>
      <c r="P272" s="224">
        <f>O272*H272</f>
        <v>0</v>
      </c>
      <c r="Q272" s="224">
        <v>0</v>
      </c>
      <c r="R272" s="224">
        <f>Q272*H272</f>
        <v>0</v>
      </c>
      <c r="S272" s="224">
        <v>0</v>
      </c>
      <c r="T272" s="225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26" t="s">
        <v>149</v>
      </c>
      <c r="AT272" s="226" t="s">
        <v>144</v>
      </c>
      <c r="AU272" s="226" t="s">
        <v>85</v>
      </c>
      <c r="AY272" s="20" t="s">
        <v>142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20" t="s">
        <v>83</v>
      </c>
      <c r="BK272" s="227">
        <f>ROUND(I272*H272,2)</f>
        <v>0</v>
      </c>
      <c r="BL272" s="20" t="s">
        <v>149</v>
      </c>
      <c r="BM272" s="226" t="s">
        <v>380</v>
      </c>
    </row>
    <row r="273" s="2" customFormat="1">
      <c r="A273" s="41"/>
      <c r="B273" s="42"/>
      <c r="C273" s="43"/>
      <c r="D273" s="228" t="s">
        <v>151</v>
      </c>
      <c r="E273" s="43"/>
      <c r="F273" s="229" t="s">
        <v>381</v>
      </c>
      <c r="G273" s="43"/>
      <c r="H273" s="43"/>
      <c r="I273" s="230"/>
      <c r="J273" s="43"/>
      <c r="K273" s="43"/>
      <c r="L273" s="47"/>
      <c r="M273" s="231"/>
      <c r="N273" s="232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151</v>
      </c>
      <c r="AU273" s="20" t="s">
        <v>85</v>
      </c>
    </row>
    <row r="274" s="2" customFormat="1">
      <c r="A274" s="41"/>
      <c r="B274" s="42"/>
      <c r="C274" s="43"/>
      <c r="D274" s="233" t="s">
        <v>153</v>
      </c>
      <c r="E274" s="43"/>
      <c r="F274" s="234" t="s">
        <v>382</v>
      </c>
      <c r="G274" s="43"/>
      <c r="H274" s="43"/>
      <c r="I274" s="230"/>
      <c r="J274" s="43"/>
      <c r="K274" s="43"/>
      <c r="L274" s="47"/>
      <c r="M274" s="231"/>
      <c r="N274" s="232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153</v>
      </c>
      <c r="AU274" s="20" t="s">
        <v>85</v>
      </c>
    </row>
    <row r="275" s="2" customFormat="1" ht="33" customHeight="1">
      <c r="A275" s="41"/>
      <c r="B275" s="42"/>
      <c r="C275" s="278" t="s">
        <v>383</v>
      </c>
      <c r="D275" s="278" t="s">
        <v>266</v>
      </c>
      <c r="E275" s="279" t="s">
        <v>384</v>
      </c>
      <c r="F275" s="280" t="s">
        <v>385</v>
      </c>
      <c r="G275" s="281" t="s">
        <v>282</v>
      </c>
      <c r="H275" s="282">
        <v>2</v>
      </c>
      <c r="I275" s="283"/>
      <c r="J275" s="284">
        <f>ROUND(I275*H275,2)</f>
        <v>0</v>
      </c>
      <c r="K275" s="280" t="s">
        <v>148</v>
      </c>
      <c r="L275" s="285"/>
      <c r="M275" s="286" t="s">
        <v>19</v>
      </c>
      <c r="N275" s="287" t="s">
        <v>47</v>
      </c>
      <c r="O275" s="87"/>
      <c r="P275" s="224">
        <f>O275*H275</f>
        <v>0</v>
      </c>
      <c r="Q275" s="224">
        <v>0.0178</v>
      </c>
      <c r="R275" s="224">
        <f>Q275*H275</f>
        <v>0.0356</v>
      </c>
      <c r="S275" s="224">
        <v>0</v>
      </c>
      <c r="T275" s="225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26" t="s">
        <v>205</v>
      </c>
      <c r="AT275" s="226" t="s">
        <v>266</v>
      </c>
      <c r="AU275" s="226" t="s">
        <v>85</v>
      </c>
      <c r="AY275" s="20" t="s">
        <v>142</v>
      </c>
      <c r="BE275" s="227">
        <f>IF(N275="základní",J275,0)</f>
        <v>0</v>
      </c>
      <c r="BF275" s="227">
        <f>IF(N275="snížená",J275,0)</f>
        <v>0</v>
      </c>
      <c r="BG275" s="227">
        <f>IF(N275="zákl. přenesená",J275,0)</f>
        <v>0</v>
      </c>
      <c r="BH275" s="227">
        <f>IF(N275="sníž. přenesená",J275,0)</f>
        <v>0</v>
      </c>
      <c r="BI275" s="227">
        <f>IF(N275="nulová",J275,0)</f>
        <v>0</v>
      </c>
      <c r="BJ275" s="20" t="s">
        <v>83</v>
      </c>
      <c r="BK275" s="227">
        <f>ROUND(I275*H275,2)</f>
        <v>0</v>
      </c>
      <c r="BL275" s="20" t="s">
        <v>149</v>
      </c>
      <c r="BM275" s="226" t="s">
        <v>386</v>
      </c>
    </row>
    <row r="276" s="2" customFormat="1">
      <c r="A276" s="41"/>
      <c r="B276" s="42"/>
      <c r="C276" s="43"/>
      <c r="D276" s="228" t="s">
        <v>151</v>
      </c>
      <c r="E276" s="43"/>
      <c r="F276" s="229" t="s">
        <v>385</v>
      </c>
      <c r="G276" s="43"/>
      <c r="H276" s="43"/>
      <c r="I276" s="230"/>
      <c r="J276" s="43"/>
      <c r="K276" s="43"/>
      <c r="L276" s="47"/>
      <c r="M276" s="231"/>
      <c r="N276" s="232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151</v>
      </c>
      <c r="AU276" s="20" t="s">
        <v>85</v>
      </c>
    </row>
    <row r="277" s="2" customFormat="1" ht="21.75" customHeight="1">
      <c r="A277" s="41"/>
      <c r="B277" s="42"/>
      <c r="C277" s="215" t="s">
        <v>387</v>
      </c>
      <c r="D277" s="215" t="s">
        <v>144</v>
      </c>
      <c r="E277" s="216" t="s">
        <v>388</v>
      </c>
      <c r="F277" s="217" t="s">
        <v>389</v>
      </c>
      <c r="G277" s="218" t="s">
        <v>282</v>
      </c>
      <c r="H277" s="219">
        <v>2</v>
      </c>
      <c r="I277" s="220"/>
      <c r="J277" s="221">
        <f>ROUND(I277*H277,2)</f>
        <v>0</v>
      </c>
      <c r="K277" s="217" t="s">
        <v>148</v>
      </c>
      <c r="L277" s="47"/>
      <c r="M277" s="222" t="s">
        <v>19</v>
      </c>
      <c r="N277" s="223" t="s">
        <v>47</v>
      </c>
      <c r="O277" s="87"/>
      <c r="P277" s="224">
        <f>O277*H277</f>
        <v>0</v>
      </c>
      <c r="Q277" s="224">
        <v>0.00165424</v>
      </c>
      <c r="R277" s="224">
        <f>Q277*H277</f>
        <v>0.0033084799999999999</v>
      </c>
      <c r="S277" s="224">
        <v>0</v>
      </c>
      <c r="T277" s="225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26" t="s">
        <v>149</v>
      </c>
      <c r="AT277" s="226" t="s">
        <v>144</v>
      </c>
      <c r="AU277" s="226" t="s">
        <v>85</v>
      </c>
      <c r="AY277" s="20" t="s">
        <v>142</v>
      </c>
      <c r="BE277" s="227">
        <f>IF(N277="základní",J277,0)</f>
        <v>0</v>
      </c>
      <c r="BF277" s="227">
        <f>IF(N277="snížená",J277,0)</f>
        <v>0</v>
      </c>
      <c r="BG277" s="227">
        <f>IF(N277="zákl. přenesená",J277,0)</f>
        <v>0</v>
      </c>
      <c r="BH277" s="227">
        <f>IF(N277="sníž. přenesená",J277,0)</f>
        <v>0</v>
      </c>
      <c r="BI277" s="227">
        <f>IF(N277="nulová",J277,0)</f>
        <v>0</v>
      </c>
      <c r="BJ277" s="20" t="s">
        <v>83</v>
      </c>
      <c r="BK277" s="227">
        <f>ROUND(I277*H277,2)</f>
        <v>0</v>
      </c>
      <c r="BL277" s="20" t="s">
        <v>149</v>
      </c>
      <c r="BM277" s="226" t="s">
        <v>390</v>
      </c>
    </row>
    <row r="278" s="2" customFormat="1">
      <c r="A278" s="41"/>
      <c r="B278" s="42"/>
      <c r="C278" s="43"/>
      <c r="D278" s="228" t="s">
        <v>151</v>
      </c>
      <c r="E278" s="43"/>
      <c r="F278" s="229" t="s">
        <v>391</v>
      </c>
      <c r="G278" s="43"/>
      <c r="H278" s="43"/>
      <c r="I278" s="230"/>
      <c r="J278" s="43"/>
      <c r="K278" s="43"/>
      <c r="L278" s="47"/>
      <c r="M278" s="231"/>
      <c r="N278" s="232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151</v>
      </c>
      <c r="AU278" s="20" t="s">
        <v>85</v>
      </c>
    </row>
    <row r="279" s="2" customFormat="1">
      <c r="A279" s="41"/>
      <c r="B279" s="42"/>
      <c r="C279" s="43"/>
      <c r="D279" s="233" t="s">
        <v>153</v>
      </c>
      <c r="E279" s="43"/>
      <c r="F279" s="234" t="s">
        <v>392</v>
      </c>
      <c r="G279" s="43"/>
      <c r="H279" s="43"/>
      <c r="I279" s="230"/>
      <c r="J279" s="43"/>
      <c r="K279" s="43"/>
      <c r="L279" s="47"/>
      <c r="M279" s="231"/>
      <c r="N279" s="232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153</v>
      </c>
      <c r="AU279" s="20" t="s">
        <v>85</v>
      </c>
    </row>
    <row r="280" s="2" customFormat="1" ht="16.5" customHeight="1">
      <c r="A280" s="41"/>
      <c r="B280" s="42"/>
      <c r="C280" s="278" t="s">
        <v>393</v>
      </c>
      <c r="D280" s="278" t="s">
        <v>266</v>
      </c>
      <c r="E280" s="279" t="s">
        <v>394</v>
      </c>
      <c r="F280" s="280" t="s">
        <v>395</v>
      </c>
      <c r="G280" s="281" t="s">
        <v>282</v>
      </c>
      <c r="H280" s="282">
        <v>2</v>
      </c>
      <c r="I280" s="283"/>
      <c r="J280" s="284">
        <f>ROUND(I280*H280,2)</f>
        <v>0</v>
      </c>
      <c r="K280" s="280" t="s">
        <v>148</v>
      </c>
      <c r="L280" s="285"/>
      <c r="M280" s="286" t="s">
        <v>19</v>
      </c>
      <c r="N280" s="287" t="s">
        <v>47</v>
      </c>
      <c r="O280" s="87"/>
      <c r="P280" s="224">
        <f>O280*H280</f>
        <v>0</v>
      </c>
      <c r="Q280" s="224">
        <v>0.01847</v>
      </c>
      <c r="R280" s="224">
        <f>Q280*H280</f>
        <v>0.036940000000000001</v>
      </c>
      <c r="S280" s="224">
        <v>0</v>
      </c>
      <c r="T280" s="225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26" t="s">
        <v>205</v>
      </c>
      <c r="AT280" s="226" t="s">
        <v>266</v>
      </c>
      <c r="AU280" s="226" t="s">
        <v>85</v>
      </c>
      <c r="AY280" s="20" t="s">
        <v>142</v>
      </c>
      <c r="BE280" s="227">
        <f>IF(N280="základní",J280,0)</f>
        <v>0</v>
      </c>
      <c r="BF280" s="227">
        <f>IF(N280="snížená",J280,0)</f>
        <v>0</v>
      </c>
      <c r="BG280" s="227">
        <f>IF(N280="zákl. přenesená",J280,0)</f>
        <v>0</v>
      </c>
      <c r="BH280" s="227">
        <f>IF(N280="sníž. přenesená",J280,0)</f>
        <v>0</v>
      </c>
      <c r="BI280" s="227">
        <f>IF(N280="nulová",J280,0)</f>
        <v>0</v>
      </c>
      <c r="BJ280" s="20" t="s">
        <v>83</v>
      </c>
      <c r="BK280" s="227">
        <f>ROUND(I280*H280,2)</f>
        <v>0</v>
      </c>
      <c r="BL280" s="20" t="s">
        <v>149</v>
      </c>
      <c r="BM280" s="226" t="s">
        <v>396</v>
      </c>
    </row>
    <row r="281" s="2" customFormat="1">
      <c r="A281" s="41"/>
      <c r="B281" s="42"/>
      <c r="C281" s="43"/>
      <c r="D281" s="228" t="s">
        <v>151</v>
      </c>
      <c r="E281" s="43"/>
      <c r="F281" s="229" t="s">
        <v>395</v>
      </c>
      <c r="G281" s="43"/>
      <c r="H281" s="43"/>
      <c r="I281" s="230"/>
      <c r="J281" s="43"/>
      <c r="K281" s="43"/>
      <c r="L281" s="47"/>
      <c r="M281" s="231"/>
      <c r="N281" s="232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151</v>
      </c>
      <c r="AU281" s="20" t="s">
        <v>85</v>
      </c>
    </row>
    <row r="282" s="2" customFormat="1" ht="24.15" customHeight="1">
      <c r="A282" s="41"/>
      <c r="B282" s="42"/>
      <c r="C282" s="278" t="s">
        <v>397</v>
      </c>
      <c r="D282" s="278" t="s">
        <v>266</v>
      </c>
      <c r="E282" s="279" t="s">
        <v>398</v>
      </c>
      <c r="F282" s="280" t="s">
        <v>399</v>
      </c>
      <c r="G282" s="281" t="s">
        <v>282</v>
      </c>
      <c r="H282" s="282">
        <v>2</v>
      </c>
      <c r="I282" s="283"/>
      <c r="J282" s="284">
        <f>ROUND(I282*H282,2)</f>
        <v>0</v>
      </c>
      <c r="K282" s="280" t="s">
        <v>148</v>
      </c>
      <c r="L282" s="285"/>
      <c r="M282" s="286" t="s">
        <v>19</v>
      </c>
      <c r="N282" s="287" t="s">
        <v>47</v>
      </c>
      <c r="O282" s="87"/>
      <c r="P282" s="224">
        <f>O282*H282</f>
        <v>0</v>
      </c>
      <c r="Q282" s="224">
        <v>0.0073000000000000001</v>
      </c>
      <c r="R282" s="224">
        <f>Q282*H282</f>
        <v>0.0146</v>
      </c>
      <c r="S282" s="224">
        <v>0</v>
      </c>
      <c r="T282" s="225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26" t="s">
        <v>205</v>
      </c>
      <c r="AT282" s="226" t="s">
        <v>266</v>
      </c>
      <c r="AU282" s="226" t="s">
        <v>85</v>
      </c>
      <c r="AY282" s="20" t="s">
        <v>142</v>
      </c>
      <c r="BE282" s="227">
        <f>IF(N282="základní",J282,0)</f>
        <v>0</v>
      </c>
      <c r="BF282" s="227">
        <f>IF(N282="snížená",J282,0)</f>
        <v>0</v>
      </c>
      <c r="BG282" s="227">
        <f>IF(N282="zákl. přenesená",J282,0)</f>
        <v>0</v>
      </c>
      <c r="BH282" s="227">
        <f>IF(N282="sníž. přenesená",J282,0)</f>
        <v>0</v>
      </c>
      <c r="BI282" s="227">
        <f>IF(N282="nulová",J282,0)</f>
        <v>0</v>
      </c>
      <c r="BJ282" s="20" t="s">
        <v>83</v>
      </c>
      <c r="BK282" s="227">
        <f>ROUND(I282*H282,2)</f>
        <v>0</v>
      </c>
      <c r="BL282" s="20" t="s">
        <v>149</v>
      </c>
      <c r="BM282" s="226" t="s">
        <v>400</v>
      </c>
    </row>
    <row r="283" s="2" customFormat="1">
      <c r="A283" s="41"/>
      <c r="B283" s="42"/>
      <c r="C283" s="43"/>
      <c r="D283" s="228" t="s">
        <v>151</v>
      </c>
      <c r="E283" s="43"/>
      <c r="F283" s="229" t="s">
        <v>399</v>
      </c>
      <c r="G283" s="43"/>
      <c r="H283" s="43"/>
      <c r="I283" s="230"/>
      <c r="J283" s="43"/>
      <c r="K283" s="43"/>
      <c r="L283" s="47"/>
      <c r="M283" s="231"/>
      <c r="N283" s="232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151</v>
      </c>
      <c r="AU283" s="20" t="s">
        <v>85</v>
      </c>
    </row>
    <row r="284" s="2" customFormat="1" ht="24.15" customHeight="1">
      <c r="A284" s="41"/>
      <c r="B284" s="42"/>
      <c r="C284" s="215" t="s">
        <v>401</v>
      </c>
      <c r="D284" s="215" t="s">
        <v>144</v>
      </c>
      <c r="E284" s="216" t="s">
        <v>402</v>
      </c>
      <c r="F284" s="217" t="s">
        <v>403</v>
      </c>
      <c r="G284" s="218" t="s">
        <v>282</v>
      </c>
      <c r="H284" s="219">
        <v>2</v>
      </c>
      <c r="I284" s="220"/>
      <c r="J284" s="221">
        <f>ROUND(I284*H284,2)</f>
        <v>0</v>
      </c>
      <c r="K284" s="217" t="s">
        <v>148</v>
      </c>
      <c r="L284" s="47"/>
      <c r="M284" s="222" t="s">
        <v>19</v>
      </c>
      <c r="N284" s="223" t="s">
        <v>47</v>
      </c>
      <c r="O284" s="87"/>
      <c r="P284" s="224">
        <f>O284*H284</f>
        <v>0</v>
      </c>
      <c r="Q284" s="224">
        <v>0.00162824</v>
      </c>
      <c r="R284" s="224">
        <f>Q284*H284</f>
        <v>0.00325648</v>
      </c>
      <c r="S284" s="224">
        <v>0</v>
      </c>
      <c r="T284" s="225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26" t="s">
        <v>149</v>
      </c>
      <c r="AT284" s="226" t="s">
        <v>144</v>
      </c>
      <c r="AU284" s="226" t="s">
        <v>85</v>
      </c>
      <c r="AY284" s="20" t="s">
        <v>142</v>
      </c>
      <c r="BE284" s="227">
        <f>IF(N284="základní",J284,0)</f>
        <v>0</v>
      </c>
      <c r="BF284" s="227">
        <f>IF(N284="snížená",J284,0)</f>
        <v>0</v>
      </c>
      <c r="BG284" s="227">
        <f>IF(N284="zákl. přenesená",J284,0)</f>
        <v>0</v>
      </c>
      <c r="BH284" s="227">
        <f>IF(N284="sníž. přenesená",J284,0)</f>
        <v>0</v>
      </c>
      <c r="BI284" s="227">
        <f>IF(N284="nulová",J284,0)</f>
        <v>0</v>
      </c>
      <c r="BJ284" s="20" t="s">
        <v>83</v>
      </c>
      <c r="BK284" s="227">
        <f>ROUND(I284*H284,2)</f>
        <v>0</v>
      </c>
      <c r="BL284" s="20" t="s">
        <v>149</v>
      </c>
      <c r="BM284" s="226" t="s">
        <v>404</v>
      </c>
    </row>
    <row r="285" s="2" customFormat="1">
      <c r="A285" s="41"/>
      <c r="B285" s="42"/>
      <c r="C285" s="43"/>
      <c r="D285" s="228" t="s">
        <v>151</v>
      </c>
      <c r="E285" s="43"/>
      <c r="F285" s="229" t="s">
        <v>405</v>
      </c>
      <c r="G285" s="43"/>
      <c r="H285" s="43"/>
      <c r="I285" s="230"/>
      <c r="J285" s="43"/>
      <c r="K285" s="43"/>
      <c r="L285" s="47"/>
      <c r="M285" s="231"/>
      <c r="N285" s="232"/>
      <c r="O285" s="87"/>
      <c r="P285" s="87"/>
      <c r="Q285" s="87"/>
      <c r="R285" s="87"/>
      <c r="S285" s="87"/>
      <c r="T285" s="88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20" t="s">
        <v>151</v>
      </c>
      <c r="AU285" s="20" t="s">
        <v>85</v>
      </c>
    </row>
    <row r="286" s="2" customFormat="1">
      <c r="A286" s="41"/>
      <c r="B286" s="42"/>
      <c r="C286" s="43"/>
      <c r="D286" s="233" t="s">
        <v>153</v>
      </c>
      <c r="E286" s="43"/>
      <c r="F286" s="234" t="s">
        <v>406</v>
      </c>
      <c r="G286" s="43"/>
      <c r="H286" s="43"/>
      <c r="I286" s="230"/>
      <c r="J286" s="43"/>
      <c r="K286" s="43"/>
      <c r="L286" s="47"/>
      <c r="M286" s="231"/>
      <c r="N286" s="232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153</v>
      </c>
      <c r="AU286" s="20" t="s">
        <v>85</v>
      </c>
    </row>
    <row r="287" s="2" customFormat="1" ht="24.15" customHeight="1">
      <c r="A287" s="41"/>
      <c r="B287" s="42"/>
      <c r="C287" s="278" t="s">
        <v>407</v>
      </c>
      <c r="D287" s="278" t="s">
        <v>266</v>
      </c>
      <c r="E287" s="279" t="s">
        <v>408</v>
      </c>
      <c r="F287" s="280" t="s">
        <v>409</v>
      </c>
      <c r="G287" s="281" t="s">
        <v>282</v>
      </c>
      <c r="H287" s="282">
        <v>2</v>
      </c>
      <c r="I287" s="283"/>
      <c r="J287" s="284">
        <f>ROUND(I287*H287,2)</f>
        <v>0</v>
      </c>
      <c r="K287" s="280" t="s">
        <v>148</v>
      </c>
      <c r="L287" s="285"/>
      <c r="M287" s="286" t="s">
        <v>19</v>
      </c>
      <c r="N287" s="287" t="s">
        <v>47</v>
      </c>
      <c r="O287" s="87"/>
      <c r="P287" s="224">
        <f>O287*H287</f>
        <v>0</v>
      </c>
      <c r="Q287" s="224">
        <v>0.0395</v>
      </c>
      <c r="R287" s="224">
        <f>Q287*H287</f>
        <v>0.079000000000000001</v>
      </c>
      <c r="S287" s="224">
        <v>0</v>
      </c>
      <c r="T287" s="225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26" t="s">
        <v>205</v>
      </c>
      <c r="AT287" s="226" t="s">
        <v>266</v>
      </c>
      <c r="AU287" s="226" t="s">
        <v>85</v>
      </c>
      <c r="AY287" s="20" t="s">
        <v>142</v>
      </c>
      <c r="BE287" s="227">
        <f>IF(N287="základní",J287,0)</f>
        <v>0</v>
      </c>
      <c r="BF287" s="227">
        <f>IF(N287="snížená",J287,0)</f>
        <v>0</v>
      </c>
      <c r="BG287" s="227">
        <f>IF(N287="zákl. přenesená",J287,0)</f>
        <v>0</v>
      </c>
      <c r="BH287" s="227">
        <f>IF(N287="sníž. přenesená",J287,0)</f>
        <v>0</v>
      </c>
      <c r="BI287" s="227">
        <f>IF(N287="nulová",J287,0)</f>
        <v>0</v>
      </c>
      <c r="BJ287" s="20" t="s">
        <v>83</v>
      </c>
      <c r="BK287" s="227">
        <f>ROUND(I287*H287,2)</f>
        <v>0</v>
      </c>
      <c r="BL287" s="20" t="s">
        <v>149</v>
      </c>
      <c r="BM287" s="226" t="s">
        <v>410</v>
      </c>
    </row>
    <row r="288" s="2" customFormat="1">
      <c r="A288" s="41"/>
      <c r="B288" s="42"/>
      <c r="C288" s="43"/>
      <c r="D288" s="228" t="s">
        <v>151</v>
      </c>
      <c r="E288" s="43"/>
      <c r="F288" s="229" t="s">
        <v>409</v>
      </c>
      <c r="G288" s="43"/>
      <c r="H288" s="43"/>
      <c r="I288" s="230"/>
      <c r="J288" s="43"/>
      <c r="K288" s="43"/>
      <c r="L288" s="47"/>
      <c r="M288" s="231"/>
      <c r="N288" s="232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151</v>
      </c>
      <c r="AU288" s="20" t="s">
        <v>85</v>
      </c>
    </row>
    <row r="289" s="2" customFormat="1" ht="21.75" customHeight="1">
      <c r="A289" s="41"/>
      <c r="B289" s="42"/>
      <c r="C289" s="215" t="s">
        <v>411</v>
      </c>
      <c r="D289" s="215" t="s">
        <v>144</v>
      </c>
      <c r="E289" s="216" t="s">
        <v>412</v>
      </c>
      <c r="F289" s="217" t="s">
        <v>413</v>
      </c>
      <c r="G289" s="218" t="s">
        <v>346</v>
      </c>
      <c r="H289" s="219">
        <v>246.40000000000001</v>
      </c>
      <c r="I289" s="220"/>
      <c r="J289" s="221">
        <f>ROUND(I289*H289,2)</f>
        <v>0</v>
      </c>
      <c r="K289" s="217" t="s">
        <v>148</v>
      </c>
      <c r="L289" s="47"/>
      <c r="M289" s="222" t="s">
        <v>19</v>
      </c>
      <c r="N289" s="223" t="s">
        <v>47</v>
      </c>
      <c r="O289" s="87"/>
      <c r="P289" s="224">
        <f>O289*H289</f>
        <v>0</v>
      </c>
      <c r="Q289" s="224">
        <v>0</v>
      </c>
      <c r="R289" s="224">
        <f>Q289*H289</f>
        <v>0</v>
      </c>
      <c r="S289" s="224">
        <v>0</v>
      </c>
      <c r="T289" s="225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26" t="s">
        <v>149</v>
      </c>
      <c r="AT289" s="226" t="s">
        <v>144</v>
      </c>
      <c r="AU289" s="226" t="s">
        <v>85</v>
      </c>
      <c r="AY289" s="20" t="s">
        <v>142</v>
      </c>
      <c r="BE289" s="227">
        <f>IF(N289="základní",J289,0)</f>
        <v>0</v>
      </c>
      <c r="BF289" s="227">
        <f>IF(N289="snížená",J289,0)</f>
        <v>0</v>
      </c>
      <c r="BG289" s="227">
        <f>IF(N289="zákl. přenesená",J289,0)</f>
        <v>0</v>
      </c>
      <c r="BH289" s="227">
        <f>IF(N289="sníž. přenesená",J289,0)</f>
        <v>0</v>
      </c>
      <c r="BI289" s="227">
        <f>IF(N289="nulová",J289,0)</f>
        <v>0</v>
      </c>
      <c r="BJ289" s="20" t="s">
        <v>83</v>
      </c>
      <c r="BK289" s="227">
        <f>ROUND(I289*H289,2)</f>
        <v>0</v>
      </c>
      <c r="BL289" s="20" t="s">
        <v>149</v>
      </c>
      <c r="BM289" s="226" t="s">
        <v>414</v>
      </c>
    </row>
    <row r="290" s="2" customFormat="1">
      <c r="A290" s="41"/>
      <c r="B290" s="42"/>
      <c r="C290" s="43"/>
      <c r="D290" s="228" t="s">
        <v>151</v>
      </c>
      <c r="E290" s="43"/>
      <c r="F290" s="229" t="s">
        <v>415</v>
      </c>
      <c r="G290" s="43"/>
      <c r="H290" s="43"/>
      <c r="I290" s="230"/>
      <c r="J290" s="43"/>
      <c r="K290" s="43"/>
      <c r="L290" s="47"/>
      <c r="M290" s="231"/>
      <c r="N290" s="232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151</v>
      </c>
      <c r="AU290" s="20" t="s">
        <v>85</v>
      </c>
    </row>
    <row r="291" s="2" customFormat="1">
      <c r="A291" s="41"/>
      <c r="B291" s="42"/>
      <c r="C291" s="43"/>
      <c r="D291" s="233" t="s">
        <v>153</v>
      </c>
      <c r="E291" s="43"/>
      <c r="F291" s="234" t="s">
        <v>416</v>
      </c>
      <c r="G291" s="43"/>
      <c r="H291" s="43"/>
      <c r="I291" s="230"/>
      <c r="J291" s="43"/>
      <c r="K291" s="43"/>
      <c r="L291" s="47"/>
      <c r="M291" s="231"/>
      <c r="N291" s="232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153</v>
      </c>
      <c r="AU291" s="20" t="s">
        <v>85</v>
      </c>
    </row>
    <row r="292" s="14" customFormat="1">
      <c r="A292" s="14"/>
      <c r="B292" s="245"/>
      <c r="C292" s="246"/>
      <c r="D292" s="228" t="s">
        <v>155</v>
      </c>
      <c r="E292" s="247" t="s">
        <v>19</v>
      </c>
      <c r="F292" s="248" t="s">
        <v>417</v>
      </c>
      <c r="G292" s="246"/>
      <c r="H292" s="249">
        <v>246.40000000000001</v>
      </c>
      <c r="I292" s="250"/>
      <c r="J292" s="246"/>
      <c r="K292" s="246"/>
      <c r="L292" s="251"/>
      <c r="M292" s="252"/>
      <c r="N292" s="253"/>
      <c r="O292" s="253"/>
      <c r="P292" s="253"/>
      <c r="Q292" s="253"/>
      <c r="R292" s="253"/>
      <c r="S292" s="253"/>
      <c r="T292" s="25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5" t="s">
        <v>155</v>
      </c>
      <c r="AU292" s="255" t="s">
        <v>85</v>
      </c>
      <c r="AV292" s="14" t="s">
        <v>85</v>
      </c>
      <c r="AW292" s="14" t="s">
        <v>37</v>
      </c>
      <c r="AX292" s="14" t="s">
        <v>76</v>
      </c>
      <c r="AY292" s="255" t="s">
        <v>142</v>
      </c>
    </row>
    <row r="293" s="16" customFormat="1">
      <c r="A293" s="16"/>
      <c r="B293" s="267"/>
      <c r="C293" s="268"/>
      <c r="D293" s="228" t="s">
        <v>155</v>
      </c>
      <c r="E293" s="269" t="s">
        <v>19</v>
      </c>
      <c r="F293" s="270" t="s">
        <v>170</v>
      </c>
      <c r="G293" s="268"/>
      <c r="H293" s="271">
        <v>246.40000000000001</v>
      </c>
      <c r="I293" s="272"/>
      <c r="J293" s="268"/>
      <c r="K293" s="268"/>
      <c r="L293" s="273"/>
      <c r="M293" s="274"/>
      <c r="N293" s="275"/>
      <c r="O293" s="275"/>
      <c r="P293" s="275"/>
      <c r="Q293" s="275"/>
      <c r="R293" s="275"/>
      <c r="S293" s="275"/>
      <c r="T293" s="27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T293" s="277" t="s">
        <v>155</v>
      </c>
      <c r="AU293" s="277" t="s">
        <v>85</v>
      </c>
      <c r="AV293" s="16" t="s">
        <v>149</v>
      </c>
      <c r="AW293" s="16" t="s">
        <v>37</v>
      </c>
      <c r="AX293" s="16" t="s">
        <v>83</v>
      </c>
      <c r="AY293" s="277" t="s">
        <v>142</v>
      </c>
    </row>
    <row r="294" s="2" customFormat="1" ht="16.5" customHeight="1">
      <c r="A294" s="41"/>
      <c r="B294" s="42"/>
      <c r="C294" s="215" t="s">
        <v>418</v>
      </c>
      <c r="D294" s="215" t="s">
        <v>144</v>
      </c>
      <c r="E294" s="216" t="s">
        <v>419</v>
      </c>
      <c r="F294" s="217" t="s">
        <v>420</v>
      </c>
      <c r="G294" s="218" t="s">
        <v>282</v>
      </c>
      <c r="H294" s="219">
        <v>2</v>
      </c>
      <c r="I294" s="220"/>
      <c r="J294" s="221">
        <f>ROUND(I294*H294,2)</f>
        <v>0</v>
      </c>
      <c r="K294" s="217" t="s">
        <v>148</v>
      </c>
      <c r="L294" s="47"/>
      <c r="M294" s="222" t="s">
        <v>19</v>
      </c>
      <c r="N294" s="223" t="s">
        <v>47</v>
      </c>
      <c r="O294" s="87"/>
      <c r="P294" s="224">
        <f>O294*H294</f>
        <v>0</v>
      </c>
      <c r="Q294" s="224">
        <v>0.050000000000000003</v>
      </c>
      <c r="R294" s="224">
        <f>Q294*H294</f>
        <v>0.10000000000000001</v>
      </c>
      <c r="S294" s="224">
        <v>0</v>
      </c>
      <c r="T294" s="225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26" t="s">
        <v>149</v>
      </c>
      <c r="AT294" s="226" t="s">
        <v>144</v>
      </c>
      <c r="AU294" s="226" t="s">
        <v>85</v>
      </c>
      <c r="AY294" s="20" t="s">
        <v>142</v>
      </c>
      <c r="BE294" s="227">
        <f>IF(N294="základní",J294,0)</f>
        <v>0</v>
      </c>
      <c r="BF294" s="227">
        <f>IF(N294="snížená",J294,0)</f>
        <v>0</v>
      </c>
      <c r="BG294" s="227">
        <f>IF(N294="zákl. přenesená",J294,0)</f>
        <v>0</v>
      </c>
      <c r="BH294" s="227">
        <f>IF(N294="sníž. přenesená",J294,0)</f>
        <v>0</v>
      </c>
      <c r="BI294" s="227">
        <f>IF(N294="nulová",J294,0)</f>
        <v>0</v>
      </c>
      <c r="BJ294" s="20" t="s">
        <v>83</v>
      </c>
      <c r="BK294" s="227">
        <f>ROUND(I294*H294,2)</f>
        <v>0</v>
      </c>
      <c r="BL294" s="20" t="s">
        <v>149</v>
      </c>
      <c r="BM294" s="226" t="s">
        <v>421</v>
      </c>
    </row>
    <row r="295" s="2" customFormat="1">
      <c r="A295" s="41"/>
      <c r="B295" s="42"/>
      <c r="C295" s="43"/>
      <c r="D295" s="228" t="s">
        <v>151</v>
      </c>
      <c r="E295" s="43"/>
      <c r="F295" s="229" t="s">
        <v>422</v>
      </c>
      <c r="G295" s="43"/>
      <c r="H295" s="43"/>
      <c r="I295" s="230"/>
      <c r="J295" s="43"/>
      <c r="K295" s="43"/>
      <c r="L295" s="47"/>
      <c r="M295" s="231"/>
      <c r="N295" s="232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151</v>
      </c>
      <c r="AU295" s="20" t="s">
        <v>85</v>
      </c>
    </row>
    <row r="296" s="2" customFormat="1">
      <c r="A296" s="41"/>
      <c r="B296" s="42"/>
      <c r="C296" s="43"/>
      <c r="D296" s="233" t="s">
        <v>153</v>
      </c>
      <c r="E296" s="43"/>
      <c r="F296" s="234" t="s">
        <v>423</v>
      </c>
      <c r="G296" s="43"/>
      <c r="H296" s="43"/>
      <c r="I296" s="230"/>
      <c r="J296" s="43"/>
      <c r="K296" s="43"/>
      <c r="L296" s="47"/>
      <c r="M296" s="231"/>
      <c r="N296" s="232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153</v>
      </c>
      <c r="AU296" s="20" t="s">
        <v>85</v>
      </c>
    </row>
    <row r="297" s="2" customFormat="1" ht="16.5" customHeight="1">
      <c r="A297" s="41"/>
      <c r="B297" s="42"/>
      <c r="C297" s="278" t="s">
        <v>424</v>
      </c>
      <c r="D297" s="278" t="s">
        <v>266</v>
      </c>
      <c r="E297" s="279" t="s">
        <v>425</v>
      </c>
      <c r="F297" s="280" t="s">
        <v>426</v>
      </c>
      <c r="G297" s="281" t="s">
        <v>282</v>
      </c>
      <c r="H297" s="282">
        <v>2</v>
      </c>
      <c r="I297" s="283"/>
      <c r="J297" s="284">
        <f>ROUND(I297*H297,2)</f>
        <v>0</v>
      </c>
      <c r="K297" s="280" t="s">
        <v>148</v>
      </c>
      <c r="L297" s="285"/>
      <c r="M297" s="286" t="s">
        <v>19</v>
      </c>
      <c r="N297" s="287" t="s">
        <v>47</v>
      </c>
      <c r="O297" s="87"/>
      <c r="P297" s="224">
        <f>O297*H297</f>
        <v>0</v>
      </c>
      <c r="Q297" s="224">
        <v>0.029499999999999998</v>
      </c>
      <c r="R297" s="224">
        <f>Q297*H297</f>
        <v>0.058999999999999997</v>
      </c>
      <c r="S297" s="224">
        <v>0</v>
      </c>
      <c r="T297" s="225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26" t="s">
        <v>205</v>
      </c>
      <c r="AT297" s="226" t="s">
        <v>266</v>
      </c>
      <c r="AU297" s="226" t="s">
        <v>85</v>
      </c>
      <c r="AY297" s="20" t="s">
        <v>142</v>
      </c>
      <c r="BE297" s="227">
        <f>IF(N297="základní",J297,0)</f>
        <v>0</v>
      </c>
      <c r="BF297" s="227">
        <f>IF(N297="snížená",J297,0)</f>
        <v>0</v>
      </c>
      <c r="BG297" s="227">
        <f>IF(N297="zákl. přenesená",J297,0)</f>
        <v>0</v>
      </c>
      <c r="BH297" s="227">
        <f>IF(N297="sníž. přenesená",J297,0)</f>
        <v>0</v>
      </c>
      <c r="BI297" s="227">
        <f>IF(N297="nulová",J297,0)</f>
        <v>0</v>
      </c>
      <c r="BJ297" s="20" t="s">
        <v>83</v>
      </c>
      <c r="BK297" s="227">
        <f>ROUND(I297*H297,2)</f>
        <v>0</v>
      </c>
      <c r="BL297" s="20" t="s">
        <v>149</v>
      </c>
      <c r="BM297" s="226" t="s">
        <v>427</v>
      </c>
    </row>
    <row r="298" s="2" customFormat="1">
      <c r="A298" s="41"/>
      <c r="B298" s="42"/>
      <c r="C298" s="43"/>
      <c r="D298" s="228" t="s">
        <v>151</v>
      </c>
      <c r="E298" s="43"/>
      <c r="F298" s="229" t="s">
        <v>426</v>
      </c>
      <c r="G298" s="43"/>
      <c r="H298" s="43"/>
      <c r="I298" s="230"/>
      <c r="J298" s="43"/>
      <c r="K298" s="43"/>
      <c r="L298" s="47"/>
      <c r="M298" s="231"/>
      <c r="N298" s="232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151</v>
      </c>
      <c r="AU298" s="20" t="s">
        <v>85</v>
      </c>
    </row>
    <row r="299" s="2" customFormat="1" ht="24.15" customHeight="1">
      <c r="A299" s="41"/>
      <c r="B299" s="42"/>
      <c r="C299" s="278" t="s">
        <v>428</v>
      </c>
      <c r="D299" s="278" t="s">
        <v>266</v>
      </c>
      <c r="E299" s="279" t="s">
        <v>429</v>
      </c>
      <c r="F299" s="280" t="s">
        <v>430</v>
      </c>
      <c r="G299" s="281" t="s">
        <v>282</v>
      </c>
      <c r="H299" s="282">
        <v>2</v>
      </c>
      <c r="I299" s="283"/>
      <c r="J299" s="284">
        <f>ROUND(I299*H299,2)</f>
        <v>0</v>
      </c>
      <c r="K299" s="280" t="s">
        <v>148</v>
      </c>
      <c r="L299" s="285"/>
      <c r="M299" s="286" t="s">
        <v>19</v>
      </c>
      <c r="N299" s="287" t="s">
        <v>47</v>
      </c>
      <c r="O299" s="87"/>
      <c r="P299" s="224">
        <f>O299*H299</f>
        <v>0</v>
      </c>
      <c r="Q299" s="224">
        <v>0.0019</v>
      </c>
      <c r="R299" s="224">
        <f>Q299*H299</f>
        <v>0.0038</v>
      </c>
      <c r="S299" s="224">
        <v>0</v>
      </c>
      <c r="T299" s="225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26" t="s">
        <v>205</v>
      </c>
      <c r="AT299" s="226" t="s">
        <v>266</v>
      </c>
      <c r="AU299" s="226" t="s">
        <v>85</v>
      </c>
      <c r="AY299" s="20" t="s">
        <v>142</v>
      </c>
      <c r="BE299" s="227">
        <f>IF(N299="základní",J299,0)</f>
        <v>0</v>
      </c>
      <c r="BF299" s="227">
        <f>IF(N299="snížená",J299,0)</f>
        <v>0</v>
      </c>
      <c r="BG299" s="227">
        <f>IF(N299="zákl. přenesená",J299,0)</f>
        <v>0</v>
      </c>
      <c r="BH299" s="227">
        <f>IF(N299="sníž. přenesená",J299,0)</f>
        <v>0</v>
      </c>
      <c r="BI299" s="227">
        <f>IF(N299="nulová",J299,0)</f>
        <v>0</v>
      </c>
      <c r="BJ299" s="20" t="s">
        <v>83</v>
      </c>
      <c r="BK299" s="227">
        <f>ROUND(I299*H299,2)</f>
        <v>0</v>
      </c>
      <c r="BL299" s="20" t="s">
        <v>149</v>
      </c>
      <c r="BM299" s="226" t="s">
        <v>431</v>
      </c>
    </row>
    <row r="300" s="2" customFormat="1">
      <c r="A300" s="41"/>
      <c r="B300" s="42"/>
      <c r="C300" s="43"/>
      <c r="D300" s="228" t="s">
        <v>151</v>
      </c>
      <c r="E300" s="43"/>
      <c r="F300" s="229" t="s">
        <v>430</v>
      </c>
      <c r="G300" s="43"/>
      <c r="H300" s="43"/>
      <c r="I300" s="230"/>
      <c r="J300" s="43"/>
      <c r="K300" s="43"/>
      <c r="L300" s="47"/>
      <c r="M300" s="231"/>
      <c r="N300" s="232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151</v>
      </c>
      <c r="AU300" s="20" t="s">
        <v>85</v>
      </c>
    </row>
    <row r="301" s="2" customFormat="1" ht="21.75" customHeight="1">
      <c r="A301" s="41"/>
      <c r="B301" s="42"/>
      <c r="C301" s="215" t="s">
        <v>432</v>
      </c>
      <c r="D301" s="215" t="s">
        <v>144</v>
      </c>
      <c r="E301" s="216" t="s">
        <v>433</v>
      </c>
      <c r="F301" s="217" t="s">
        <v>434</v>
      </c>
      <c r="G301" s="218" t="s">
        <v>435</v>
      </c>
      <c r="H301" s="219">
        <v>6</v>
      </c>
      <c r="I301" s="220"/>
      <c r="J301" s="221">
        <f>ROUND(I301*H301,2)</f>
        <v>0</v>
      </c>
      <c r="K301" s="217" t="s">
        <v>19</v>
      </c>
      <c r="L301" s="47"/>
      <c r="M301" s="222" t="s">
        <v>19</v>
      </c>
      <c r="N301" s="223" t="s">
        <v>47</v>
      </c>
      <c r="O301" s="87"/>
      <c r="P301" s="224">
        <f>O301*H301</f>
        <v>0</v>
      </c>
      <c r="Q301" s="224">
        <v>0</v>
      </c>
      <c r="R301" s="224">
        <f>Q301*H301</f>
        <v>0</v>
      </c>
      <c r="S301" s="224">
        <v>0</v>
      </c>
      <c r="T301" s="225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26" t="s">
        <v>149</v>
      </c>
      <c r="AT301" s="226" t="s">
        <v>144</v>
      </c>
      <c r="AU301" s="226" t="s">
        <v>85</v>
      </c>
      <c r="AY301" s="20" t="s">
        <v>142</v>
      </c>
      <c r="BE301" s="227">
        <f>IF(N301="základní",J301,0)</f>
        <v>0</v>
      </c>
      <c r="BF301" s="227">
        <f>IF(N301="snížená",J301,0)</f>
        <v>0</v>
      </c>
      <c r="BG301" s="227">
        <f>IF(N301="zákl. přenesená",J301,0)</f>
        <v>0</v>
      </c>
      <c r="BH301" s="227">
        <f>IF(N301="sníž. přenesená",J301,0)</f>
        <v>0</v>
      </c>
      <c r="BI301" s="227">
        <f>IF(N301="nulová",J301,0)</f>
        <v>0</v>
      </c>
      <c r="BJ301" s="20" t="s">
        <v>83</v>
      </c>
      <c r="BK301" s="227">
        <f>ROUND(I301*H301,2)</f>
        <v>0</v>
      </c>
      <c r="BL301" s="20" t="s">
        <v>149</v>
      </c>
      <c r="BM301" s="226" t="s">
        <v>436</v>
      </c>
    </row>
    <row r="302" s="2" customFormat="1">
      <c r="A302" s="41"/>
      <c r="B302" s="42"/>
      <c r="C302" s="43"/>
      <c r="D302" s="228" t="s">
        <v>151</v>
      </c>
      <c r="E302" s="43"/>
      <c r="F302" s="229" t="s">
        <v>434</v>
      </c>
      <c r="G302" s="43"/>
      <c r="H302" s="43"/>
      <c r="I302" s="230"/>
      <c r="J302" s="43"/>
      <c r="K302" s="43"/>
      <c r="L302" s="47"/>
      <c r="M302" s="231"/>
      <c r="N302" s="232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151</v>
      </c>
      <c r="AU302" s="20" t="s">
        <v>85</v>
      </c>
    </row>
    <row r="303" s="2" customFormat="1">
      <c r="A303" s="41"/>
      <c r="B303" s="42"/>
      <c r="C303" s="43"/>
      <c r="D303" s="228" t="s">
        <v>437</v>
      </c>
      <c r="E303" s="43"/>
      <c r="F303" s="288" t="s">
        <v>438</v>
      </c>
      <c r="G303" s="43"/>
      <c r="H303" s="43"/>
      <c r="I303" s="230"/>
      <c r="J303" s="43"/>
      <c r="K303" s="43"/>
      <c r="L303" s="47"/>
      <c r="M303" s="231"/>
      <c r="N303" s="232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0" t="s">
        <v>437</v>
      </c>
      <c r="AU303" s="20" t="s">
        <v>85</v>
      </c>
    </row>
    <row r="304" s="14" customFormat="1">
      <c r="A304" s="14"/>
      <c r="B304" s="245"/>
      <c r="C304" s="246"/>
      <c r="D304" s="228" t="s">
        <v>155</v>
      </c>
      <c r="E304" s="247" t="s">
        <v>19</v>
      </c>
      <c r="F304" s="248" t="s">
        <v>191</v>
      </c>
      <c r="G304" s="246"/>
      <c r="H304" s="249">
        <v>6</v>
      </c>
      <c r="I304" s="250"/>
      <c r="J304" s="246"/>
      <c r="K304" s="246"/>
      <c r="L304" s="251"/>
      <c r="M304" s="252"/>
      <c r="N304" s="253"/>
      <c r="O304" s="253"/>
      <c r="P304" s="253"/>
      <c r="Q304" s="253"/>
      <c r="R304" s="253"/>
      <c r="S304" s="253"/>
      <c r="T304" s="25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5" t="s">
        <v>155</v>
      </c>
      <c r="AU304" s="255" t="s">
        <v>85</v>
      </c>
      <c r="AV304" s="14" t="s">
        <v>85</v>
      </c>
      <c r="AW304" s="14" t="s">
        <v>37</v>
      </c>
      <c r="AX304" s="14" t="s">
        <v>76</v>
      </c>
      <c r="AY304" s="255" t="s">
        <v>142</v>
      </c>
    </row>
    <row r="305" s="16" customFormat="1">
      <c r="A305" s="16"/>
      <c r="B305" s="267"/>
      <c r="C305" s="268"/>
      <c r="D305" s="228" t="s">
        <v>155</v>
      </c>
      <c r="E305" s="269" t="s">
        <v>19</v>
      </c>
      <c r="F305" s="270" t="s">
        <v>170</v>
      </c>
      <c r="G305" s="268"/>
      <c r="H305" s="271">
        <v>6</v>
      </c>
      <c r="I305" s="272"/>
      <c r="J305" s="268"/>
      <c r="K305" s="268"/>
      <c r="L305" s="273"/>
      <c r="M305" s="274"/>
      <c r="N305" s="275"/>
      <c r="O305" s="275"/>
      <c r="P305" s="275"/>
      <c r="Q305" s="275"/>
      <c r="R305" s="275"/>
      <c r="S305" s="275"/>
      <c r="T305" s="27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T305" s="277" t="s">
        <v>155</v>
      </c>
      <c r="AU305" s="277" t="s">
        <v>85</v>
      </c>
      <c r="AV305" s="16" t="s">
        <v>149</v>
      </c>
      <c r="AW305" s="16" t="s">
        <v>37</v>
      </c>
      <c r="AX305" s="16" t="s">
        <v>83</v>
      </c>
      <c r="AY305" s="277" t="s">
        <v>142</v>
      </c>
    </row>
    <row r="306" s="2" customFormat="1" ht="33" customHeight="1">
      <c r="A306" s="41"/>
      <c r="B306" s="42"/>
      <c r="C306" s="215" t="s">
        <v>439</v>
      </c>
      <c r="D306" s="215" t="s">
        <v>144</v>
      </c>
      <c r="E306" s="216" t="s">
        <v>440</v>
      </c>
      <c r="F306" s="217" t="s">
        <v>441</v>
      </c>
      <c r="G306" s="218" t="s">
        <v>282</v>
      </c>
      <c r="H306" s="219">
        <v>6</v>
      </c>
      <c r="I306" s="220"/>
      <c r="J306" s="221">
        <f>ROUND(I306*H306,2)</f>
        <v>0</v>
      </c>
      <c r="K306" s="217" t="s">
        <v>148</v>
      </c>
      <c r="L306" s="47"/>
      <c r="M306" s="222" t="s">
        <v>19</v>
      </c>
      <c r="N306" s="223" t="s">
        <v>47</v>
      </c>
      <c r="O306" s="87"/>
      <c r="P306" s="224">
        <f>O306*H306</f>
        <v>0</v>
      </c>
      <c r="Q306" s="224">
        <v>0.36190800000000001</v>
      </c>
      <c r="R306" s="224">
        <f>Q306*H306</f>
        <v>2.1714479999999998</v>
      </c>
      <c r="S306" s="224">
        <v>0</v>
      </c>
      <c r="T306" s="225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26" t="s">
        <v>149</v>
      </c>
      <c r="AT306" s="226" t="s">
        <v>144</v>
      </c>
      <c r="AU306" s="226" t="s">
        <v>85</v>
      </c>
      <c r="AY306" s="20" t="s">
        <v>142</v>
      </c>
      <c r="BE306" s="227">
        <f>IF(N306="základní",J306,0)</f>
        <v>0</v>
      </c>
      <c r="BF306" s="227">
        <f>IF(N306="snížená",J306,0)</f>
        <v>0</v>
      </c>
      <c r="BG306" s="227">
        <f>IF(N306="zákl. přenesená",J306,0)</f>
        <v>0</v>
      </c>
      <c r="BH306" s="227">
        <f>IF(N306="sníž. přenesená",J306,0)</f>
        <v>0</v>
      </c>
      <c r="BI306" s="227">
        <f>IF(N306="nulová",J306,0)</f>
        <v>0</v>
      </c>
      <c r="BJ306" s="20" t="s">
        <v>83</v>
      </c>
      <c r="BK306" s="227">
        <f>ROUND(I306*H306,2)</f>
        <v>0</v>
      </c>
      <c r="BL306" s="20" t="s">
        <v>149</v>
      </c>
      <c r="BM306" s="226" t="s">
        <v>442</v>
      </c>
    </row>
    <row r="307" s="2" customFormat="1">
      <c r="A307" s="41"/>
      <c r="B307" s="42"/>
      <c r="C307" s="43"/>
      <c r="D307" s="228" t="s">
        <v>151</v>
      </c>
      <c r="E307" s="43"/>
      <c r="F307" s="229" t="s">
        <v>443</v>
      </c>
      <c r="G307" s="43"/>
      <c r="H307" s="43"/>
      <c r="I307" s="230"/>
      <c r="J307" s="43"/>
      <c r="K307" s="43"/>
      <c r="L307" s="47"/>
      <c r="M307" s="231"/>
      <c r="N307" s="232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151</v>
      </c>
      <c r="AU307" s="20" t="s">
        <v>85</v>
      </c>
    </row>
    <row r="308" s="2" customFormat="1">
      <c r="A308" s="41"/>
      <c r="B308" s="42"/>
      <c r="C308" s="43"/>
      <c r="D308" s="233" t="s">
        <v>153</v>
      </c>
      <c r="E308" s="43"/>
      <c r="F308" s="234" t="s">
        <v>444</v>
      </c>
      <c r="G308" s="43"/>
      <c r="H308" s="43"/>
      <c r="I308" s="230"/>
      <c r="J308" s="43"/>
      <c r="K308" s="43"/>
      <c r="L308" s="47"/>
      <c r="M308" s="231"/>
      <c r="N308" s="232"/>
      <c r="O308" s="87"/>
      <c r="P308" s="87"/>
      <c r="Q308" s="87"/>
      <c r="R308" s="87"/>
      <c r="S308" s="87"/>
      <c r="T308" s="88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T308" s="20" t="s">
        <v>153</v>
      </c>
      <c r="AU308" s="20" t="s">
        <v>85</v>
      </c>
    </row>
    <row r="309" s="2" customFormat="1" ht="24.15" customHeight="1">
      <c r="A309" s="41"/>
      <c r="B309" s="42"/>
      <c r="C309" s="278" t="s">
        <v>445</v>
      </c>
      <c r="D309" s="278" t="s">
        <v>266</v>
      </c>
      <c r="E309" s="279" t="s">
        <v>446</v>
      </c>
      <c r="F309" s="280" t="s">
        <v>447</v>
      </c>
      <c r="G309" s="281" t="s">
        <v>282</v>
      </c>
      <c r="H309" s="282">
        <v>6</v>
      </c>
      <c r="I309" s="283"/>
      <c r="J309" s="284">
        <f>ROUND(I309*H309,2)</f>
        <v>0</v>
      </c>
      <c r="K309" s="280" t="s">
        <v>148</v>
      </c>
      <c r="L309" s="285"/>
      <c r="M309" s="286" t="s">
        <v>19</v>
      </c>
      <c r="N309" s="287" t="s">
        <v>47</v>
      </c>
      <c r="O309" s="87"/>
      <c r="P309" s="224">
        <f>O309*H309</f>
        <v>0</v>
      </c>
      <c r="Q309" s="224">
        <v>0.11500000000000001</v>
      </c>
      <c r="R309" s="224">
        <f>Q309*H309</f>
        <v>0.69000000000000006</v>
      </c>
      <c r="S309" s="224">
        <v>0</v>
      </c>
      <c r="T309" s="225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26" t="s">
        <v>205</v>
      </c>
      <c r="AT309" s="226" t="s">
        <v>266</v>
      </c>
      <c r="AU309" s="226" t="s">
        <v>85</v>
      </c>
      <c r="AY309" s="20" t="s">
        <v>142</v>
      </c>
      <c r="BE309" s="227">
        <f>IF(N309="základní",J309,0)</f>
        <v>0</v>
      </c>
      <c r="BF309" s="227">
        <f>IF(N309="snížená",J309,0)</f>
        <v>0</v>
      </c>
      <c r="BG309" s="227">
        <f>IF(N309="zákl. přenesená",J309,0)</f>
        <v>0</v>
      </c>
      <c r="BH309" s="227">
        <f>IF(N309="sníž. přenesená",J309,0)</f>
        <v>0</v>
      </c>
      <c r="BI309" s="227">
        <f>IF(N309="nulová",J309,0)</f>
        <v>0</v>
      </c>
      <c r="BJ309" s="20" t="s">
        <v>83</v>
      </c>
      <c r="BK309" s="227">
        <f>ROUND(I309*H309,2)</f>
        <v>0</v>
      </c>
      <c r="BL309" s="20" t="s">
        <v>149</v>
      </c>
      <c r="BM309" s="226" t="s">
        <v>448</v>
      </c>
    </row>
    <row r="310" s="2" customFormat="1">
      <c r="A310" s="41"/>
      <c r="B310" s="42"/>
      <c r="C310" s="43"/>
      <c r="D310" s="228" t="s">
        <v>151</v>
      </c>
      <c r="E310" s="43"/>
      <c r="F310" s="229" t="s">
        <v>447</v>
      </c>
      <c r="G310" s="43"/>
      <c r="H310" s="43"/>
      <c r="I310" s="230"/>
      <c r="J310" s="43"/>
      <c r="K310" s="43"/>
      <c r="L310" s="47"/>
      <c r="M310" s="231"/>
      <c r="N310" s="232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151</v>
      </c>
      <c r="AU310" s="20" t="s">
        <v>85</v>
      </c>
    </row>
    <row r="311" s="2" customFormat="1" ht="24.15" customHeight="1">
      <c r="A311" s="41"/>
      <c r="B311" s="42"/>
      <c r="C311" s="215" t="s">
        <v>449</v>
      </c>
      <c r="D311" s="215" t="s">
        <v>144</v>
      </c>
      <c r="E311" s="216" t="s">
        <v>450</v>
      </c>
      <c r="F311" s="217" t="s">
        <v>451</v>
      </c>
      <c r="G311" s="218" t="s">
        <v>282</v>
      </c>
      <c r="H311" s="219">
        <v>6</v>
      </c>
      <c r="I311" s="220"/>
      <c r="J311" s="221">
        <f>ROUND(I311*H311,2)</f>
        <v>0</v>
      </c>
      <c r="K311" s="217" t="s">
        <v>148</v>
      </c>
      <c r="L311" s="47"/>
      <c r="M311" s="222" t="s">
        <v>19</v>
      </c>
      <c r="N311" s="223" t="s">
        <v>47</v>
      </c>
      <c r="O311" s="87"/>
      <c r="P311" s="224">
        <f>O311*H311</f>
        <v>0</v>
      </c>
      <c r="Q311" s="224">
        <v>0</v>
      </c>
      <c r="R311" s="224">
        <f>Q311*H311</f>
        <v>0</v>
      </c>
      <c r="S311" s="224">
        <v>0</v>
      </c>
      <c r="T311" s="225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26" t="s">
        <v>149</v>
      </c>
      <c r="AT311" s="226" t="s">
        <v>144</v>
      </c>
      <c r="AU311" s="226" t="s">
        <v>85</v>
      </c>
      <c r="AY311" s="20" t="s">
        <v>142</v>
      </c>
      <c r="BE311" s="227">
        <f>IF(N311="základní",J311,0)</f>
        <v>0</v>
      </c>
      <c r="BF311" s="227">
        <f>IF(N311="snížená",J311,0)</f>
        <v>0</v>
      </c>
      <c r="BG311" s="227">
        <f>IF(N311="zákl. přenesená",J311,0)</f>
        <v>0</v>
      </c>
      <c r="BH311" s="227">
        <f>IF(N311="sníž. přenesená",J311,0)</f>
        <v>0</v>
      </c>
      <c r="BI311" s="227">
        <f>IF(N311="nulová",J311,0)</f>
        <v>0</v>
      </c>
      <c r="BJ311" s="20" t="s">
        <v>83</v>
      </c>
      <c r="BK311" s="227">
        <f>ROUND(I311*H311,2)</f>
        <v>0</v>
      </c>
      <c r="BL311" s="20" t="s">
        <v>149</v>
      </c>
      <c r="BM311" s="226" t="s">
        <v>452</v>
      </c>
    </row>
    <row r="312" s="2" customFormat="1">
      <c r="A312" s="41"/>
      <c r="B312" s="42"/>
      <c r="C312" s="43"/>
      <c r="D312" s="228" t="s">
        <v>151</v>
      </c>
      <c r="E312" s="43"/>
      <c r="F312" s="229" t="s">
        <v>453</v>
      </c>
      <c r="G312" s="43"/>
      <c r="H312" s="43"/>
      <c r="I312" s="230"/>
      <c r="J312" s="43"/>
      <c r="K312" s="43"/>
      <c r="L312" s="47"/>
      <c r="M312" s="231"/>
      <c r="N312" s="232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151</v>
      </c>
      <c r="AU312" s="20" t="s">
        <v>85</v>
      </c>
    </row>
    <row r="313" s="2" customFormat="1">
      <c r="A313" s="41"/>
      <c r="B313" s="42"/>
      <c r="C313" s="43"/>
      <c r="D313" s="233" t="s">
        <v>153</v>
      </c>
      <c r="E313" s="43"/>
      <c r="F313" s="234" t="s">
        <v>454</v>
      </c>
      <c r="G313" s="43"/>
      <c r="H313" s="43"/>
      <c r="I313" s="230"/>
      <c r="J313" s="43"/>
      <c r="K313" s="43"/>
      <c r="L313" s="47"/>
      <c r="M313" s="231"/>
      <c r="N313" s="232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153</v>
      </c>
      <c r="AU313" s="20" t="s">
        <v>85</v>
      </c>
    </row>
    <row r="314" s="2" customFormat="1" ht="24.15" customHeight="1">
      <c r="A314" s="41"/>
      <c r="B314" s="42"/>
      <c r="C314" s="278" t="s">
        <v>455</v>
      </c>
      <c r="D314" s="278" t="s">
        <v>266</v>
      </c>
      <c r="E314" s="279" t="s">
        <v>456</v>
      </c>
      <c r="F314" s="280" t="s">
        <v>457</v>
      </c>
      <c r="G314" s="281" t="s">
        <v>282</v>
      </c>
      <c r="H314" s="282">
        <v>6</v>
      </c>
      <c r="I314" s="283"/>
      <c r="J314" s="284">
        <f>ROUND(I314*H314,2)</f>
        <v>0</v>
      </c>
      <c r="K314" s="280" t="s">
        <v>148</v>
      </c>
      <c r="L314" s="285"/>
      <c r="M314" s="286" t="s">
        <v>19</v>
      </c>
      <c r="N314" s="287" t="s">
        <v>47</v>
      </c>
      <c r="O314" s="87"/>
      <c r="P314" s="224">
        <f>O314*H314</f>
        <v>0</v>
      </c>
      <c r="Q314" s="224">
        <v>0.0025000000000000001</v>
      </c>
      <c r="R314" s="224">
        <f>Q314*H314</f>
        <v>0.014999999999999999</v>
      </c>
      <c r="S314" s="224">
        <v>0</v>
      </c>
      <c r="T314" s="225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26" t="s">
        <v>205</v>
      </c>
      <c r="AT314" s="226" t="s">
        <v>266</v>
      </c>
      <c r="AU314" s="226" t="s">
        <v>85</v>
      </c>
      <c r="AY314" s="20" t="s">
        <v>142</v>
      </c>
      <c r="BE314" s="227">
        <f>IF(N314="základní",J314,0)</f>
        <v>0</v>
      </c>
      <c r="BF314" s="227">
        <f>IF(N314="snížená",J314,0)</f>
        <v>0</v>
      </c>
      <c r="BG314" s="227">
        <f>IF(N314="zákl. přenesená",J314,0)</f>
        <v>0</v>
      </c>
      <c r="BH314" s="227">
        <f>IF(N314="sníž. přenesená",J314,0)</f>
        <v>0</v>
      </c>
      <c r="BI314" s="227">
        <f>IF(N314="nulová",J314,0)</f>
        <v>0</v>
      </c>
      <c r="BJ314" s="20" t="s">
        <v>83</v>
      </c>
      <c r="BK314" s="227">
        <f>ROUND(I314*H314,2)</f>
        <v>0</v>
      </c>
      <c r="BL314" s="20" t="s">
        <v>149</v>
      </c>
      <c r="BM314" s="226" t="s">
        <v>458</v>
      </c>
    </row>
    <row r="315" s="2" customFormat="1">
      <c r="A315" s="41"/>
      <c r="B315" s="42"/>
      <c r="C315" s="43"/>
      <c r="D315" s="228" t="s">
        <v>151</v>
      </c>
      <c r="E315" s="43"/>
      <c r="F315" s="229" t="s">
        <v>457</v>
      </c>
      <c r="G315" s="43"/>
      <c r="H315" s="43"/>
      <c r="I315" s="230"/>
      <c r="J315" s="43"/>
      <c r="K315" s="43"/>
      <c r="L315" s="47"/>
      <c r="M315" s="231"/>
      <c r="N315" s="232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151</v>
      </c>
      <c r="AU315" s="20" t="s">
        <v>85</v>
      </c>
    </row>
    <row r="316" s="2" customFormat="1" ht="21.75" customHeight="1">
      <c r="A316" s="41"/>
      <c r="B316" s="42"/>
      <c r="C316" s="215" t="s">
        <v>459</v>
      </c>
      <c r="D316" s="215" t="s">
        <v>144</v>
      </c>
      <c r="E316" s="216" t="s">
        <v>460</v>
      </c>
      <c r="F316" s="217" t="s">
        <v>461</v>
      </c>
      <c r="G316" s="218" t="s">
        <v>282</v>
      </c>
      <c r="H316" s="219">
        <v>12</v>
      </c>
      <c r="I316" s="220"/>
      <c r="J316" s="221">
        <f>ROUND(I316*H316,2)</f>
        <v>0</v>
      </c>
      <c r="K316" s="217" t="s">
        <v>148</v>
      </c>
      <c r="L316" s="47"/>
      <c r="M316" s="222" t="s">
        <v>19</v>
      </c>
      <c r="N316" s="223" t="s">
        <v>47</v>
      </c>
      <c r="O316" s="87"/>
      <c r="P316" s="224">
        <f>O316*H316</f>
        <v>0</v>
      </c>
      <c r="Q316" s="224">
        <v>0.00071871999999999995</v>
      </c>
      <c r="R316" s="224">
        <f>Q316*H316</f>
        <v>0.0086246399999999994</v>
      </c>
      <c r="S316" s="224">
        <v>0</v>
      </c>
      <c r="T316" s="225">
        <f>S316*H316</f>
        <v>0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26" t="s">
        <v>149</v>
      </c>
      <c r="AT316" s="226" t="s">
        <v>144</v>
      </c>
      <c r="AU316" s="226" t="s">
        <v>85</v>
      </c>
      <c r="AY316" s="20" t="s">
        <v>142</v>
      </c>
      <c r="BE316" s="227">
        <f>IF(N316="základní",J316,0)</f>
        <v>0</v>
      </c>
      <c r="BF316" s="227">
        <f>IF(N316="snížená",J316,0)</f>
        <v>0</v>
      </c>
      <c r="BG316" s="227">
        <f>IF(N316="zákl. přenesená",J316,0)</f>
        <v>0</v>
      </c>
      <c r="BH316" s="227">
        <f>IF(N316="sníž. přenesená",J316,0)</f>
        <v>0</v>
      </c>
      <c r="BI316" s="227">
        <f>IF(N316="nulová",J316,0)</f>
        <v>0</v>
      </c>
      <c r="BJ316" s="20" t="s">
        <v>83</v>
      </c>
      <c r="BK316" s="227">
        <f>ROUND(I316*H316,2)</f>
        <v>0</v>
      </c>
      <c r="BL316" s="20" t="s">
        <v>149</v>
      </c>
      <c r="BM316" s="226" t="s">
        <v>462</v>
      </c>
    </row>
    <row r="317" s="2" customFormat="1">
      <c r="A317" s="41"/>
      <c r="B317" s="42"/>
      <c r="C317" s="43"/>
      <c r="D317" s="228" t="s">
        <v>151</v>
      </c>
      <c r="E317" s="43"/>
      <c r="F317" s="229" t="s">
        <v>463</v>
      </c>
      <c r="G317" s="43"/>
      <c r="H317" s="43"/>
      <c r="I317" s="230"/>
      <c r="J317" s="43"/>
      <c r="K317" s="43"/>
      <c r="L317" s="47"/>
      <c r="M317" s="231"/>
      <c r="N317" s="232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151</v>
      </c>
      <c r="AU317" s="20" t="s">
        <v>85</v>
      </c>
    </row>
    <row r="318" s="2" customFormat="1">
      <c r="A318" s="41"/>
      <c r="B318" s="42"/>
      <c r="C318" s="43"/>
      <c r="D318" s="233" t="s">
        <v>153</v>
      </c>
      <c r="E318" s="43"/>
      <c r="F318" s="234" t="s">
        <v>464</v>
      </c>
      <c r="G318" s="43"/>
      <c r="H318" s="43"/>
      <c r="I318" s="230"/>
      <c r="J318" s="43"/>
      <c r="K318" s="43"/>
      <c r="L318" s="47"/>
      <c r="M318" s="231"/>
      <c r="N318" s="232"/>
      <c r="O318" s="87"/>
      <c r="P318" s="87"/>
      <c r="Q318" s="87"/>
      <c r="R318" s="87"/>
      <c r="S318" s="87"/>
      <c r="T318" s="88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20" t="s">
        <v>153</v>
      </c>
      <c r="AU318" s="20" t="s">
        <v>85</v>
      </c>
    </row>
    <row r="319" s="2" customFormat="1" ht="24.15" customHeight="1">
      <c r="A319" s="41"/>
      <c r="B319" s="42"/>
      <c r="C319" s="278" t="s">
        <v>465</v>
      </c>
      <c r="D319" s="278" t="s">
        <v>266</v>
      </c>
      <c r="E319" s="279" t="s">
        <v>466</v>
      </c>
      <c r="F319" s="280" t="s">
        <v>467</v>
      </c>
      <c r="G319" s="281" t="s">
        <v>282</v>
      </c>
      <c r="H319" s="282">
        <v>6</v>
      </c>
      <c r="I319" s="283"/>
      <c r="J319" s="284">
        <f>ROUND(I319*H319,2)</f>
        <v>0</v>
      </c>
      <c r="K319" s="280" t="s">
        <v>148</v>
      </c>
      <c r="L319" s="285"/>
      <c r="M319" s="286" t="s">
        <v>19</v>
      </c>
      <c r="N319" s="287" t="s">
        <v>47</v>
      </c>
      <c r="O319" s="87"/>
      <c r="P319" s="224">
        <f>O319*H319</f>
        <v>0</v>
      </c>
      <c r="Q319" s="224">
        <v>0.0038</v>
      </c>
      <c r="R319" s="224">
        <f>Q319*H319</f>
        <v>0.022800000000000001</v>
      </c>
      <c r="S319" s="224">
        <v>0</v>
      </c>
      <c r="T319" s="225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26" t="s">
        <v>205</v>
      </c>
      <c r="AT319" s="226" t="s">
        <v>266</v>
      </c>
      <c r="AU319" s="226" t="s">
        <v>85</v>
      </c>
      <c r="AY319" s="20" t="s">
        <v>142</v>
      </c>
      <c r="BE319" s="227">
        <f>IF(N319="základní",J319,0)</f>
        <v>0</v>
      </c>
      <c r="BF319" s="227">
        <f>IF(N319="snížená",J319,0)</f>
        <v>0</v>
      </c>
      <c r="BG319" s="227">
        <f>IF(N319="zákl. přenesená",J319,0)</f>
        <v>0</v>
      </c>
      <c r="BH319" s="227">
        <f>IF(N319="sníž. přenesená",J319,0)</f>
        <v>0</v>
      </c>
      <c r="BI319" s="227">
        <f>IF(N319="nulová",J319,0)</f>
        <v>0</v>
      </c>
      <c r="BJ319" s="20" t="s">
        <v>83</v>
      </c>
      <c r="BK319" s="227">
        <f>ROUND(I319*H319,2)</f>
        <v>0</v>
      </c>
      <c r="BL319" s="20" t="s">
        <v>149</v>
      </c>
      <c r="BM319" s="226" t="s">
        <v>468</v>
      </c>
    </row>
    <row r="320" s="2" customFormat="1">
      <c r="A320" s="41"/>
      <c r="B320" s="42"/>
      <c r="C320" s="43"/>
      <c r="D320" s="228" t="s">
        <v>151</v>
      </c>
      <c r="E320" s="43"/>
      <c r="F320" s="229" t="s">
        <v>467</v>
      </c>
      <c r="G320" s="43"/>
      <c r="H320" s="43"/>
      <c r="I320" s="230"/>
      <c r="J320" s="43"/>
      <c r="K320" s="43"/>
      <c r="L320" s="47"/>
      <c r="M320" s="231"/>
      <c r="N320" s="232"/>
      <c r="O320" s="87"/>
      <c r="P320" s="87"/>
      <c r="Q320" s="87"/>
      <c r="R320" s="87"/>
      <c r="S320" s="87"/>
      <c r="T320" s="88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T320" s="20" t="s">
        <v>151</v>
      </c>
      <c r="AU320" s="20" t="s">
        <v>85</v>
      </c>
    </row>
    <row r="321" s="2" customFormat="1" ht="24.15" customHeight="1">
      <c r="A321" s="41"/>
      <c r="B321" s="42"/>
      <c r="C321" s="278" t="s">
        <v>226</v>
      </c>
      <c r="D321" s="278" t="s">
        <v>266</v>
      </c>
      <c r="E321" s="279" t="s">
        <v>469</v>
      </c>
      <c r="F321" s="280" t="s">
        <v>470</v>
      </c>
      <c r="G321" s="281" t="s">
        <v>282</v>
      </c>
      <c r="H321" s="282">
        <v>6</v>
      </c>
      <c r="I321" s="283"/>
      <c r="J321" s="284">
        <f>ROUND(I321*H321,2)</f>
        <v>0</v>
      </c>
      <c r="K321" s="280" t="s">
        <v>148</v>
      </c>
      <c r="L321" s="285"/>
      <c r="M321" s="286" t="s">
        <v>19</v>
      </c>
      <c r="N321" s="287" t="s">
        <v>47</v>
      </c>
      <c r="O321" s="87"/>
      <c r="P321" s="224">
        <f>O321*H321</f>
        <v>0</v>
      </c>
      <c r="Q321" s="224">
        <v>0.0033</v>
      </c>
      <c r="R321" s="224">
        <f>Q321*H321</f>
        <v>0.019799999999999998</v>
      </c>
      <c r="S321" s="224">
        <v>0</v>
      </c>
      <c r="T321" s="225">
        <f>S321*H321</f>
        <v>0</v>
      </c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R321" s="226" t="s">
        <v>205</v>
      </c>
      <c r="AT321" s="226" t="s">
        <v>266</v>
      </c>
      <c r="AU321" s="226" t="s">
        <v>85</v>
      </c>
      <c r="AY321" s="20" t="s">
        <v>142</v>
      </c>
      <c r="BE321" s="227">
        <f>IF(N321="základní",J321,0)</f>
        <v>0</v>
      </c>
      <c r="BF321" s="227">
        <f>IF(N321="snížená",J321,0)</f>
        <v>0</v>
      </c>
      <c r="BG321" s="227">
        <f>IF(N321="zákl. přenesená",J321,0)</f>
        <v>0</v>
      </c>
      <c r="BH321" s="227">
        <f>IF(N321="sníž. přenesená",J321,0)</f>
        <v>0</v>
      </c>
      <c r="BI321" s="227">
        <f>IF(N321="nulová",J321,0)</f>
        <v>0</v>
      </c>
      <c r="BJ321" s="20" t="s">
        <v>83</v>
      </c>
      <c r="BK321" s="227">
        <f>ROUND(I321*H321,2)</f>
        <v>0</v>
      </c>
      <c r="BL321" s="20" t="s">
        <v>149</v>
      </c>
      <c r="BM321" s="226" t="s">
        <v>471</v>
      </c>
    </row>
    <row r="322" s="2" customFormat="1">
      <c r="A322" s="41"/>
      <c r="B322" s="42"/>
      <c r="C322" s="43"/>
      <c r="D322" s="228" t="s">
        <v>151</v>
      </c>
      <c r="E322" s="43"/>
      <c r="F322" s="229" t="s">
        <v>470</v>
      </c>
      <c r="G322" s="43"/>
      <c r="H322" s="43"/>
      <c r="I322" s="230"/>
      <c r="J322" s="43"/>
      <c r="K322" s="43"/>
      <c r="L322" s="47"/>
      <c r="M322" s="231"/>
      <c r="N322" s="232"/>
      <c r="O322" s="87"/>
      <c r="P322" s="87"/>
      <c r="Q322" s="87"/>
      <c r="R322" s="87"/>
      <c r="S322" s="87"/>
      <c r="T322" s="88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T322" s="20" t="s">
        <v>151</v>
      </c>
      <c r="AU322" s="20" t="s">
        <v>85</v>
      </c>
    </row>
    <row r="323" s="2" customFormat="1" ht="16.5" customHeight="1">
      <c r="A323" s="41"/>
      <c r="B323" s="42"/>
      <c r="C323" s="215" t="s">
        <v>472</v>
      </c>
      <c r="D323" s="215" t="s">
        <v>144</v>
      </c>
      <c r="E323" s="216" t="s">
        <v>473</v>
      </c>
      <c r="F323" s="217" t="s">
        <v>474</v>
      </c>
      <c r="G323" s="218" t="s">
        <v>282</v>
      </c>
      <c r="H323" s="219">
        <v>6</v>
      </c>
      <c r="I323" s="220"/>
      <c r="J323" s="221">
        <f>ROUND(I323*H323,2)</f>
        <v>0</v>
      </c>
      <c r="K323" s="217" t="s">
        <v>148</v>
      </c>
      <c r="L323" s="47"/>
      <c r="M323" s="222" t="s">
        <v>19</v>
      </c>
      <c r="N323" s="223" t="s">
        <v>47</v>
      </c>
      <c r="O323" s="87"/>
      <c r="P323" s="224">
        <f>O323*H323</f>
        <v>0</v>
      </c>
      <c r="Q323" s="224">
        <v>0.040000000000000001</v>
      </c>
      <c r="R323" s="224">
        <f>Q323*H323</f>
        <v>0.23999999999999999</v>
      </c>
      <c r="S323" s="224">
        <v>0</v>
      </c>
      <c r="T323" s="225">
        <f>S323*H323</f>
        <v>0</v>
      </c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R323" s="226" t="s">
        <v>149</v>
      </c>
      <c r="AT323" s="226" t="s">
        <v>144</v>
      </c>
      <c r="AU323" s="226" t="s">
        <v>85</v>
      </c>
      <c r="AY323" s="20" t="s">
        <v>142</v>
      </c>
      <c r="BE323" s="227">
        <f>IF(N323="základní",J323,0)</f>
        <v>0</v>
      </c>
      <c r="BF323" s="227">
        <f>IF(N323="snížená",J323,0)</f>
        <v>0</v>
      </c>
      <c r="BG323" s="227">
        <f>IF(N323="zákl. přenesená",J323,0)</f>
        <v>0</v>
      </c>
      <c r="BH323" s="227">
        <f>IF(N323="sníž. přenesená",J323,0)</f>
        <v>0</v>
      </c>
      <c r="BI323" s="227">
        <f>IF(N323="nulová",J323,0)</f>
        <v>0</v>
      </c>
      <c r="BJ323" s="20" t="s">
        <v>83</v>
      </c>
      <c r="BK323" s="227">
        <f>ROUND(I323*H323,2)</f>
        <v>0</v>
      </c>
      <c r="BL323" s="20" t="s">
        <v>149</v>
      </c>
      <c r="BM323" s="226" t="s">
        <v>475</v>
      </c>
    </row>
    <row r="324" s="2" customFormat="1">
      <c r="A324" s="41"/>
      <c r="B324" s="42"/>
      <c r="C324" s="43"/>
      <c r="D324" s="228" t="s">
        <v>151</v>
      </c>
      <c r="E324" s="43"/>
      <c r="F324" s="229" t="s">
        <v>476</v>
      </c>
      <c r="G324" s="43"/>
      <c r="H324" s="43"/>
      <c r="I324" s="230"/>
      <c r="J324" s="43"/>
      <c r="K324" s="43"/>
      <c r="L324" s="47"/>
      <c r="M324" s="231"/>
      <c r="N324" s="232"/>
      <c r="O324" s="87"/>
      <c r="P324" s="87"/>
      <c r="Q324" s="87"/>
      <c r="R324" s="87"/>
      <c r="S324" s="87"/>
      <c r="T324" s="88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T324" s="20" t="s">
        <v>151</v>
      </c>
      <c r="AU324" s="20" t="s">
        <v>85</v>
      </c>
    </row>
    <row r="325" s="2" customFormat="1">
      <c r="A325" s="41"/>
      <c r="B325" s="42"/>
      <c r="C325" s="43"/>
      <c r="D325" s="233" t="s">
        <v>153</v>
      </c>
      <c r="E325" s="43"/>
      <c r="F325" s="234" t="s">
        <v>477</v>
      </c>
      <c r="G325" s="43"/>
      <c r="H325" s="43"/>
      <c r="I325" s="230"/>
      <c r="J325" s="43"/>
      <c r="K325" s="43"/>
      <c r="L325" s="47"/>
      <c r="M325" s="231"/>
      <c r="N325" s="232"/>
      <c r="O325" s="87"/>
      <c r="P325" s="87"/>
      <c r="Q325" s="87"/>
      <c r="R325" s="87"/>
      <c r="S325" s="87"/>
      <c r="T325" s="88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T325" s="20" t="s">
        <v>153</v>
      </c>
      <c r="AU325" s="20" t="s">
        <v>85</v>
      </c>
    </row>
    <row r="326" s="2" customFormat="1" ht="16.5" customHeight="1">
      <c r="A326" s="41"/>
      <c r="B326" s="42"/>
      <c r="C326" s="278" t="s">
        <v>233</v>
      </c>
      <c r="D326" s="278" t="s">
        <v>266</v>
      </c>
      <c r="E326" s="279" t="s">
        <v>478</v>
      </c>
      <c r="F326" s="280" t="s">
        <v>479</v>
      </c>
      <c r="G326" s="281" t="s">
        <v>282</v>
      </c>
      <c r="H326" s="282">
        <v>6</v>
      </c>
      <c r="I326" s="283"/>
      <c r="J326" s="284">
        <f>ROUND(I326*H326,2)</f>
        <v>0</v>
      </c>
      <c r="K326" s="280" t="s">
        <v>148</v>
      </c>
      <c r="L326" s="285"/>
      <c r="M326" s="286" t="s">
        <v>19</v>
      </c>
      <c r="N326" s="287" t="s">
        <v>47</v>
      </c>
      <c r="O326" s="87"/>
      <c r="P326" s="224">
        <f>O326*H326</f>
        <v>0</v>
      </c>
      <c r="Q326" s="224">
        <v>0.0073000000000000001</v>
      </c>
      <c r="R326" s="224">
        <f>Q326*H326</f>
        <v>0.043799999999999999</v>
      </c>
      <c r="S326" s="224">
        <v>0</v>
      </c>
      <c r="T326" s="225">
        <f>S326*H326</f>
        <v>0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26" t="s">
        <v>205</v>
      </c>
      <c r="AT326" s="226" t="s">
        <v>266</v>
      </c>
      <c r="AU326" s="226" t="s">
        <v>85</v>
      </c>
      <c r="AY326" s="20" t="s">
        <v>142</v>
      </c>
      <c r="BE326" s="227">
        <f>IF(N326="základní",J326,0)</f>
        <v>0</v>
      </c>
      <c r="BF326" s="227">
        <f>IF(N326="snížená",J326,0)</f>
        <v>0</v>
      </c>
      <c r="BG326" s="227">
        <f>IF(N326="zákl. přenesená",J326,0)</f>
        <v>0</v>
      </c>
      <c r="BH326" s="227">
        <f>IF(N326="sníž. přenesená",J326,0)</f>
        <v>0</v>
      </c>
      <c r="BI326" s="227">
        <f>IF(N326="nulová",J326,0)</f>
        <v>0</v>
      </c>
      <c r="BJ326" s="20" t="s">
        <v>83</v>
      </c>
      <c r="BK326" s="227">
        <f>ROUND(I326*H326,2)</f>
        <v>0</v>
      </c>
      <c r="BL326" s="20" t="s">
        <v>149</v>
      </c>
      <c r="BM326" s="226" t="s">
        <v>480</v>
      </c>
    </row>
    <row r="327" s="2" customFormat="1">
      <c r="A327" s="41"/>
      <c r="B327" s="42"/>
      <c r="C327" s="43"/>
      <c r="D327" s="228" t="s">
        <v>151</v>
      </c>
      <c r="E327" s="43"/>
      <c r="F327" s="229" t="s">
        <v>479</v>
      </c>
      <c r="G327" s="43"/>
      <c r="H327" s="43"/>
      <c r="I327" s="230"/>
      <c r="J327" s="43"/>
      <c r="K327" s="43"/>
      <c r="L327" s="47"/>
      <c r="M327" s="231"/>
      <c r="N327" s="232"/>
      <c r="O327" s="87"/>
      <c r="P327" s="87"/>
      <c r="Q327" s="87"/>
      <c r="R327" s="87"/>
      <c r="S327" s="87"/>
      <c r="T327" s="88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T327" s="20" t="s">
        <v>151</v>
      </c>
      <c r="AU327" s="20" t="s">
        <v>85</v>
      </c>
    </row>
    <row r="328" s="2" customFormat="1" ht="24.15" customHeight="1">
      <c r="A328" s="41"/>
      <c r="B328" s="42"/>
      <c r="C328" s="278" t="s">
        <v>481</v>
      </c>
      <c r="D328" s="278" t="s">
        <v>266</v>
      </c>
      <c r="E328" s="279" t="s">
        <v>482</v>
      </c>
      <c r="F328" s="280" t="s">
        <v>483</v>
      </c>
      <c r="G328" s="281" t="s">
        <v>282</v>
      </c>
      <c r="H328" s="282">
        <v>6</v>
      </c>
      <c r="I328" s="283"/>
      <c r="J328" s="284">
        <f>ROUND(I328*H328,2)</f>
        <v>0</v>
      </c>
      <c r="K328" s="280" t="s">
        <v>148</v>
      </c>
      <c r="L328" s="285"/>
      <c r="M328" s="286" t="s">
        <v>19</v>
      </c>
      <c r="N328" s="287" t="s">
        <v>47</v>
      </c>
      <c r="O328" s="87"/>
      <c r="P328" s="224">
        <f>O328*H328</f>
        <v>0</v>
      </c>
      <c r="Q328" s="224">
        <v>0.00089999999999999998</v>
      </c>
      <c r="R328" s="224">
        <f>Q328*H328</f>
        <v>0.0054000000000000003</v>
      </c>
      <c r="S328" s="224">
        <v>0</v>
      </c>
      <c r="T328" s="225">
        <f>S328*H328</f>
        <v>0</v>
      </c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R328" s="226" t="s">
        <v>205</v>
      </c>
      <c r="AT328" s="226" t="s">
        <v>266</v>
      </c>
      <c r="AU328" s="226" t="s">
        <v>85</v>
      </c>
      <c r="AY328" s="20" t="s">
        <v>142</v>
      </c>
      <c r="BE328" s="227">
        <f>IF(N328="základní",J328,0)</f>
        <v>0</v>
      </c>
      <c r="BF328" s="227">
        <f>IF(N328="snížená",J328,0)</f>
        <v>0</v>
      </c>
      <c r="BG328" s="227">
        <f>IF(N328="zákl. přenesená",J328,0)</f>
        <v>0</v>
      </c>
      <c r="BH328" s="227">
        <f>IF(N328="sníž. přenesená",J328,0)</f>
        <v>0</v>
      </c>
      <c r="BI328" s="227">
        <f>IF(N328="nulová",J328,0)</f>
        <v>0</v>
      </c>
      <c r="BJ328" s="20" t="s">
        <v>83</v>
      </c>
      <c r="BK328" s="227">
        <f>ROUND(I328*H328,2)</f>
        <v>0</v>
      </c>
      <c r="BL328" s="20" t="s">
        <v>149</v>
      </c>
      <c r="BM328" s="226" t="s">
        <v>484</v>
      </c>
    </row>
    <row r="329" s="2" customFormat="1">
      <c r="A329" s="41"/>
      <c r="B329" s="42"/>
      <c r="C329" s="43"/>
      <c r="D329" s="228" t="s">
        <v>151</v>
      </c>
      <c r="E329" s="43"/>
      <c r="F329" s="229" t="s">
        <v>483</v>
      </c>
      <c r="G329" s="43"/>
      <c r="H329" s="43"/>
      <c r="I329" s="230"/>
      <c r="J329" s="43"/>
      <c r="K329" s="43"/>
      <c r="L329" s="47"/>
      <c r="M329" s="231"/>
      <c r="N329" s="232"/>
      <c r="O329" s="87"/>
      <c r="P329" s="87"/>
      <c r="Q329" s="87"/>
      <c r="R329" s="87"/>
      <c r="S329" s="87"/>
      <c r="T329" s="88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T329" s="20" t="s">
        <v>151</v>
      </c>
      <c r="AU329" s="20" t="s">
        <v>85</v>
      </c>
    </row>
    <row r="330" s="2" customFormat="1" ht="16.5" customHeight="1">
      <c r="A330" s="41"/>
      <c r="B330" s="42"/>
      <c r="C330" s="215" t="s">
        <v>485</v>
      </c>
      <c r="D330" s="215" t="s">
        <v>144</v>
      </c>
      <c r="E330" s="216" t="s">
        <v>486</v>
      </c>
      <c r="F330" s="217" t="s">
        <v>487</v>
      </c>
      <c r="G330" s="218" t="s">
        <v>346</v>
      </c>
      <c r="H330" s="219">
        <v>246.40000000000001</v>
      </c>
      <c r="I330" s="220"/>
      <c r="J330" s="221">
        <f>ROUND(I330*H330,2)</f>
        <v>0</v>
      </c>
      <c r="K330" s="217" t="s">
        <v>148</v>
      </c>
      <c r="L330" s="47"/>
      <c r="M330" s="222" t="s">
        <v>19</v>
      </c>
      <c r="N330" s="223" t="s">
        <v>47</v>
      </c>
      <c r="O330" s="87"/>
      <c r="P330" s="224">
        <f>O330*H330</f>
        <v>0</v>
      </c>
      <c r="Q330" s="224">
        <v>0.00019236000000000001</v>
      </c>
      <c r="R330" s="224">
        <f>Q330*H330</f>
        <v>0.047397504</v>
      </c>
      <c r="S330" s="224">
        <v>0</v>
      </c>
      <c r="T330" s="225">
        <f>S330*H330</f>
        <v>0</v>
      </c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R330" s="226" t="s">
        <v>149</v>
      </c>
      <c r="AT330" s="226" t="s">
        <v>144</v>
      </c>
      <c r="AU330" s="226" t="s">
        <v>85</v>
      </c>
      <c r="AY330" s="20" t="s">
        <v>142</v>
      </c>
      <c r="BE330" s="227">
        <f>IF(N330="základní",J330,0)</f>
        <v>0</v>
      </c>
      <c r="BF330" s="227">
        <f>IF(N330="snížená",J330,0)</f>
        <v>0</v>
      </c>
      <c r="BG330" s="227">
        <f>IF(N330="zákl. přenesená",J330,0)</f>
        <v>0</v>
      </c>
      <c r="BH330" s="227">
        <f>IF(N330="sníž. přenesená",J330,0)</f>
        <v>0</v>
      </c>
      <c r="BI330" s="227">
        <f>IF(N330="nulová",J330,0)</f>
        <v>0</v>
      </c>
      <c r="BJ330" s="20" t="s">
        <v>83</v>
      </c>
      <c r="BK330" s="227">
        <f>ROUND(I330*H330,2)</f>
        <v>0</v>
      </c>
      <c r="BL330" s="20" t="s">
        <v>149</v>
      </c>
      <c r="BM330" s="226" t="s">
        <v>488</v>
      </c>
    </row>
    <row r="331" s="2" customFormat="1">
      <c r="A331" s="41"/>
      <c r="B331" s="42"/>
      <c r="C331" s="43"/>
      <c r="D331" s="228" t="s">
        <v>151</v>
      </c>
      <c r="E331" s="43"/>
      <c r="F331" s="229" t="s">
        <v>489</v>
      </c>
      <c r="G331" s="43"/>
      <c r="H331" s="43"/>
      <c r="I331" s="230"/>
      <c r="J331" s="43"/>
      <c r="K331" s="43"/>
      <c r="L331" s="47"/>
      <c r="M331" s="231"/>
      <c r="N331" s="232"/>
      <c r="O331" s="87"/>
      <c r="P331" s="87"/>
      <c r="Q331" s="87"/>
      <c r="R331" s="87"/>
      <c r="S331" s="87"/>
      <c r="T331" s="88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T331" s="20" t="s">
        <v>151</v>
      </c>
      <c r="AU331" s="20" t="s">
        <v>85</v>
      </c>
    </row>
    <row r="332" s="2" customFormat="1">
      <c r="A332" s="41"/>
      <c r="B332" s="42"/>
      <c r="C332" s="43"/>
      <c r="D332" s="233" t="s">
        <v>153</v>
      </c>
      <c r="E332" s="43"/>
      <c r="F332" s="234" t="s">
        <v>490</v>
      </c>
      <c r="G332" s="43"/>
      <c r="H332" s="43"/>
      <c r="I332" s="230"/>
      <c r="J332" s="43"/>
      <c r="K332" s="43"/>
      <c r="L332" s="47"/>
      <c r="M332" s="231"/>
      <c r="N332" s="232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153</v>
      </c>
      <c r="AU332" s="20" t="s">
        <v>85</v>
      </c>
    </row>
    <row r="333" s="14" customFormat="1">
      <c r="A333" s="14"/>
      <c r="B333" s="245"/>
      <c r="C333" s="246"/>
      <c r="D333" s="228" t="s">
        <v>155</v>
      </c>
      <c r="E333" s="247" t="s">
        <v>19</v>
      </c>
      <c r="F333" s="248" t="s">
        <v>417</v>
      </c>
      <c r="G333" s="246"/>
      <c r="H333" s="249">
        <v>246.40000000000001</v>
      </c>
      <c r="I333" s="250"/>
      <c r="J333" s="246"/>
      <c r="K333" s="246"/>
      <c r="L333" s="251"/>
      <c r="M333" s="252"/>
      <c r="N333" s="253"/>
      <c r="O333" s="253"/>
      <c r="P333" s="253"/>
      <c r="Q333" s="253"/>
      <c r="R333" s="253"/>
      <c r="S333" s="253"/>
      <c r="T333" s="25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5" t="s">
        <v>155</v>
      </c>
      <c r="AU333" s="255" t="s">
        <v>85</v>
      </c>
      <c r="AV333" s="14" t="s">
        <v>85</v>
      </c>
      <c r="AW333" s="14" t="s">
        <v>37</v>
      </c>
      <c r="AX333" s="14" t="s">
        <v>76</v>
      </c>
      <c r="AY333" s="255" t="s">
        <v>142</v>
      </c>
    </row>
    <row r="334" s="16" customFormat="1">
      <c r="A334" s="16"/>
      <c r="B334" s="267"/>
      <c r="C334" s="268"/>
      <c r="D334" s="228" t="s">
        <v>155</v>
      </c>
      <c r="E334" s="269" t="s">
        <v>19</v>
      </c>
      <c r="F334" s="270" t="s">
        <v>170</v>
      </c>
      <c r="G334" s="268"/>
      <c r="H334" s="271">
        <v>246.40000000000001</v>
      </c>
      <c r="I334" s="272"/>
      <c r="J334" s="268"/>
      <c r="K334" s="268"/>
      <c r="L334" s="273"/>
      <c r="M334" s="274"/>
      <c r="N334" s="275"/>
      <c r="O334" s="275"/>
      <c r="P334" s="275"/>
      <c r="Q334" s="275"/>
      <c r="R334" s="275"/>
      <c r="S334" s="275"/>
      <c r="T334" s="27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T334" s="277" t="s">
        <v>155</v>
      </c>
      <c r="AU334" s="277" t="s">
        <v>85</v>
      </c>
      <c r="AV334" s="16" t="s">
        <v>149</v>
      </c>
      <c r="AW334" s="16" t="s">
        <v>37</v>
      </c>
      <c r="AX334" s="16" t="s">
        <v>83</v>
      </c>
      <c r="AY334" s="277" t="s">
        <v>142</v>
      </c>
    </row>
    <row r="335" s="2" customFormat="1" ht="24.15" customHeight="1">
      <c r="A335" s="41"/>
      <c r="B335" s="42"/>
      <c r="C335" s="215" t="s">
        <v>491</v>
      </c>
      <c r="D335" s="215" t="s">
        <v>144</v>
      </c>
      <c r="E335" s="216" t="s">
        <v>492</v>
      </c>
      <c r="F335" s="217" t="s">
        <v>493</v>
      </c>
      <c r="G335" s="218" t="s">
        <v>346</v>
      </c>
      <c r="H335" s="219">
        <v>246.40000000000001</v>
      </c>
      <c r="I335" s="220"/>
      <c r="J335" s="221">
        <f>ROUND(I335*H335,2)</f>
        <v>0</v>
      </c>
      <c r="K335" s="217" t="s">
        <v>148</v>
      </c>
      <c r="L335" s="47"/>
      <c r="M335" s="222" t="s">
        <v>19</v>
      </c>
      <c r="N335" s="223" t="s">
        <v>47</v>
      </c>
      <c r="O335" s="87"/>
      <c r="P335" s="224">
        <f>O335*H335</f>
        <v>0</v>
      </c>
      <c r="Q335" s="224">
        <v>7.3499999999999998E-05</v>
      </c>
      <c r="R335" s="224">
        <f>Q335*H335</f>
        <v>0.018110399999999999</v>
      </c>
      <c r="S335" s="224">
        <v>0</v>
      </c>
      <c r="T335" s="225">
        <f>S335*H335</f>
        <v>0</v>
      </c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R335" s="226" t="s">
        <v>149</v>
      </c>
      <c r="AT335" s="226" t="s">
        <v>144</v>
      </c>
      <c r="AU335" s="226" t="s">
        <v>85</v>
      </c>
      <c r="AY335" s="20" t="s">
        <v>142</v>
      </c>
      <c r="BE335" s="227">
        <f>IF(N335="základní",J335,0)</f>
        <v>0</v>
      </c>
      <c r="BF335" s="227">
        <f>IF(N335="snížená",J335,0)</f>
        <v>0</v>
      </c>
      <c r="BG335" s="227">
        <f>IF(N335="zákl. přenesená",J335,0)</f>
        <v>0</v>
      </c>
      <c r="BH335" s="227">
        <f>IF(N335="sníž. přenesená",J335,0)</f>
        <v>0</v>
      </c>
      <c r="BI335" s="227">
        <f>IF(N335="nulová",J335,0)</f>
        <v>0</v>
      </c>
      <c r="BJ335" s="20" t="s">
        <v>83</v>
      </c>
      <c r="BK335" s="227">
        <f>ROUND(I335*H335,2)</f>
        <v>0</v>
      </c>
      <c r="BL335" s="20" t="s">
        <v>149</v>
      </c>
      <c r="BM335" s="226" t="s">
        <v>494</v>
      </c>
    </row>
    <row r="336" s="2" customFormat="1">
      <c r="A336" s="41"/>
      <c r="B336" s="42"/>
      <c r="C336" s="43"/>
      <c r="D336" s="228" t="s">
        <v>151</v>
      </c>
      <c r="E336" s="43"/>
      <c r="F336" s="229" t="s">
        <v>495</v>
      </c>
      <c r="G336" s="43"/>
      <c r="H336" s="43"/>
      <c r="I336" s="230"/>
      <c r="J336" s="43"/>
      <c r="K336" s="43"/>
      <c r="L336" s="47"/>
      <c r="M336" s="231"/>
      <c r="N336" s="232"/>
      <c r="O336" s="87"/>
      <c r="P336" s="87"/>
      <c r="Q336" s="87"/>
      <c r="R336" s="87"/>
      <c r="S336" s="87"/>
      <c r="T336" s="88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T336" s="20" t="s">
        <v>151</v>
      </c>
      <c r="AU336" s="20" t="s">
        <v>85</v>
      </c>
    </row>
    <row r="337" s="2" customFormat="1">
      <c r="A337" s="41"/>
      <c r="B337" s="42"/>
      <c r="C337" s="43"/>
      <c r="D337" s="233" t="s">
        <v>153</v>
      </c>
      <c r="E337" s="43"/>
      <c r="F337" s="234" t="s">
        <v>496</v>
      </c>
      <c r="G337" s="43"/>
      <c r="H337" s="43"/>
      <c r="I337" s="230"/>
      <c r="J337" s="43"/>
      <c r="K337" s="43"/>
      <c r="L337" s="47"/>
      <c r="M337" s="231"/>
      <c r="N337" s="232"/>
      <c r="O337" s="87"/>
      <c r="P337" s="87"/>
      <c r="Q337" s="87"/>
      <c r="R337" s="87"/>
      <c r="S337" s="87"/>
      <c r="T337" s="88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T337" s="20" t="s">
        <v>153</v>
      </c>
      <c r="AU337" s="20" t="s">
        <v>85</v>
      </c>
    </row>
    <row r="338" s="14" customFormat="1">
      <c r="A338" s="14"/>
      <c r="B338" s="245"/>
      <c r="C338" s="246"/>
      <c r="D338" s="228" t="s">
        <v>155</v>
      </c>
      <c r="E338" s="247" t="s">
        <v>19</v>
      </c>
      <c r="F338" s="248" t="s">
        <v>417</v>
      </c>
      <c r="G338" s="246"/>
      <c r="H338" s="249">
        <v>246.40000000000001</v>
      </c>
      <c r="I338" s="250"/>
      <c r="J338" s="246"/>
      <c r="K338" s="246"/>
      <c r="L338" s="251"/>
      <c r="M338" s="252"/>
      <c r="N338" s="253"/>
      <c r="O338" s="253"/>
      <c r="P338" s="253"/>
      <c r="Q338" s="253"/>
      <c r="R338" s="253"/>
      <c r="S338" s="253"/>
      <c r="T338" s="25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5" t="s">
        <v>155</v>
      </c>
      <c r="AU338" s="255" t="s">
        <v>85</v>
      </c>
      <c r="AV338" s="14" t="s">
        <v>85</v>
      </c>
      <c r="AW338" s="14" t="s">
        <v>37</v>
      </c>
      <c r="AX338" s="14" t="s">
        <v>76</v>
      </c>
      <c r="AY338" s="255" t="s">
        <v>142</v>
      </c>
    </row>
    <row r="339" s="16" customFormat="1">
      <c r="A339" s="16"/>
      <c r="B339" s="267"/>
      <c r="C339" s="268"/>
      <c r="D339" s="228" t="s">
        <v>155</v>
      </c>
      <c r="E339" s="269" t="s">
        <v>19</v>
      </c>
      <c r="F339" s="270" t="s">
        <v>170</v>
      </c>
      <c r="G339" s="268"/>
      <c r="H339" s="271">
        <v>246.40000000000001</v>
      </c>
      <c r="I339" s="272"/>
      <c r="J339" s="268"/>
      <c r="K339" s="268"/>
      <c r="L339" s="273"/>
      <c r="M339" s="274"/>
      <c r="N339" s="275"/>
      <c r="O339" s="275"/>
      <c r="P339" s="275"/>
      <c r="Q339" s="275"/>
      <c r="R339" s="275"/>
      <c r="S339" s="275"/>
      <c r="T339" s="27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T339" s="277" t="s">
        <v>155</v>
      </c>
      <c r="AU339" s="277" t="s">
        <v>85</v>
      </c>
      <c r="AV339" s="16" t="s">
        <v>149</v>
      </c>
      <c r="AW339" s="16" t="s">
        <v>37</v>
      </c>
      <c r="AX339" s="16" t="s">
        <v>83</v>
      </c>
      <c r="AY339" s="277" t="s">
        <v>142</v>
      </c>
    </row>
    <row r="340" s="12" customFormat="1" ht="22.8" customHeight="1">
      <c r="A340" s="12"/>
      <c r="B340" s="199"/>
      <c r="C340" s="200"/>
      <c r="D340" s="201" t="s">
        <v>75</v>
      </c>
      <c r="E340" s="213" t="s">
        <v>211</v>
      </c>
      <c r="F340" s="213" t="s">
        <v>497</v>
      </c>
      <c r="G340" s="200"/>
      <c r="H340" s="200"/>
      <c r="I340" s="203"/>
      <c r="J340" s="214">
        <f>BK340</f>
        <v>0</v>
      </c>
      <c r="K340" s="200"/>
      <c r="L340" s="205"/>
      <c r="M340" s="206"/>
      <c r="N340" s="207"/>
      <c r="O340" s="207"/>
      <c r="P340" s="208">
        <f>SUM(P341:P345)</f>
        <v>0</v>
      </c>
      <c r="Q340" s="207"/>
      <c r="R340" s="208">
        <f>SUM(R341:R345)</f>
        <v>0.00023062899999999996</v>
      </c>
      <c r="S340" s="207"/>
      <c r="T340" s="209">
        <f>SUM(T341:T345)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10" t="s">
        <v>83</v>
      </c>
      <c r="AT340" s="211" t="s">
        <v>75</v>
      </c>
      <c r="AU340" s="211" t="s">
        <v>83</v>
      </c>
      <c r="AY340" s="210" t="s">
        <v>142</v>
      </c>
      <c r="BK340" s="212">
        <f>SUM(BK341:BK345)</f>
        <v>0</v>
      </c>
    </row>
    <row r="341" s="2" customFormat="1" ht="24.15" customHeight="1">
      <c r="A341" s="41"/>
      <c r="B341" s="42"/>
      <c r="C341" s="215" t="s">
        <v>498</v>
      </c>
      <c r="D341" s="215" t="s">
        <v>144</v>
      </c>
      <c r="E341" s="216" t="s">
        <v>499</v>
      </c>
      <c r="F341" s="217" t="s">
        <v>500</v>
      </c>
      <c r="G341" s="218" t="s">
        <v>346</v>
      </c>
      <c r="H341" s="219">
        <v>140.19999999999999</v>
      </c>
      <c r="I341" s="220"/>
      <c r="J341" s="221">
        <f>ROUND(I341*H341,2)</f>
        <v>0</v>
      </c>
      <c r="K341" s="217" t="s">
        <v>148</v>
      </c>
      <c r="L341" s="47"/>
      <c r="M341" s="222" t="s">
        <v>19</v>
      </c>
      <c r="N341" s="223" t="s">
        <v>47</v>
      </c>
      <c r="O341" s="87"/>
      <c r="P341" s="224">
        <f>O341*H341</f>
        <v>0</v>
      </c>
      <c r="Q341" s="224">
        <v>1.6449999999999999E-06</v>
      </c>
      <c r="R341" s="224">
        <f>Q341*H341</f>
        <v>0.00023062899999999996</v>
      </c>
      <c r="S341" s="224">
        <v>0</v>
      </c>
      <c r="T341" s="225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26" t="s">
        <v>149</v>
      </c>
      <c r="AT341" s="226" t="s">
        <v>144</v>
      </c>
      <c r="AU341" s="226" t="s">
        <v>85</v>
      </c>
      <c r="AY341" s="20" t="s">
        <v>142</v>
      </c>
      <c r="BE341" s="227">
        <f>IF(N341="základní",J341,0)</f>
        <v>0</v>
      </c>
      <c r="BF341" s="227">
        <f>IF(N341="snížená",J341,0)</f>
        <v>0</v>
      </c>
      <c r="BG341" s="227">
        <f>IF(N341="zákl. přenesená",J341,0)</f>
        <v>0</v>
      </c>
      <c r="BH341" s="227">
        <f>IF(N341="sníž. přenesená",J341,0)</f>
        <v>0</v>
      </c>
      <c r="BI341" s="227">
        <f>IF(N341="nulová",J341,0)</f>
        <v>0</v>
      </c>
      <c r="BJ341" s="20" t="s">
        <v>83</v>
      </c>
      <c r="BK341" s="227">
        <f>ROUND(I341*H341,2)</f>
        <v>0</v>
      </c>
      <c r="BL341" s="20" t="s">
        <v>149</v>
      </c>
      <c r="BM341" s="226" t="s">
        <v>501</v>
      </c>
    </row>
    <row r="342" s="2" customFormat="1">
      <c r="A342" s="41"/>
      <c r="B342" s="42"/>
      <c r="C342" s="43"/>
      <c r="D342" s="228" t="s">
        <v>151</v>
      </c>
      <c r="E342" s="43"/>
      <c r="F342" s="229" t="s">
        <v>502</v>
      </c>
      <c r="G342" s="43"/>
      <c r="H342" s="43"/>
      <c r="I342" s="230"/>
      <c r="J342" s="43"/>
      <c r="K342" s="43"/>
      <c r="L342" s="47"/>
      <c r="M342" s="231"/>
      <c r="N342" s="232"/>
      <c r="O342" s="87"/>
      <c r="P342" s="87"/>
      <c r="Q342" s="87"/>
      <c r="R342" s="87"/>
      <c r="S342" s="87"/>
      <c r="T342" s="88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T342" s="20" t="s">
        <v>151</v>
      </c>
      <c r="AU342" s="20" t="s">
        <v>85</v>
      </c>
    </row>
    <row r="343" s="2" customFormat="1">
      <c r="A343" s="41"/>
      <c r="B343" s="42"/>
      <c r="C343" s="43"/>
      <c r="D343" s="233" t="s">
        <v>153</v>
      </c>
      <c r="E343" s="43"/>
      <c r="F343" s="234" t="s">
        <v>503</v>
      </c>
      <c r="G343" s="43"/>
      <c r="H343" s="43"/>
      <c r="I343" s="230"/>
      <c r="J343" s="43"/>
      <c r="K343" s="43"/>
      <c r="L343" s="47"/>
      <c r="M343" s="231"/>
      <c r="N343" s="232"/>
      <c r="O343" s="87"/>
      <c r="P343" s="87"/>
      <c r="Q343" s="87"/>
      <c r="R343" s="87"/>
      <c r="S343" s="87"/>
      <c r="T343" s="88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T343" s="20" t="s">
        <v>153</v>
      </c>
      <c r="AU343" s="20" t="s">
        <v>85</v>
      </c>
    </row>
    <row r="344" s="14" customFormat="1">
      <c r="A344" s="14"/>
      <c r="B344" s="245"/>
      <c r="C344" s="246"/>
      <c r="D344" s="228" t="s">
        <v>155</v>
      </c>
      <c r="E344" s="247" t="s">
        <v>19</v>
      </c>
      <c r="F344" s="248" t="s">
        <v>504</v>
      </c>
      <c r="G344" s="246"/>
      <c r="H344" s="249">
        <v>140.19999999999999</v>
      </c>
      <c r="I344" s="250"/>
      <c r="J344" s="246"/>
      <c r="K344" s="246"/>
      <c r="L344" s="251"/>
      <c r="M344" s="252"/>
      <c r="N344" s="253"/>
      <c r="O344" s="253"/>
      <c r="P344" s="253"/>
      <c r="Q344" s="253"/>
      <c r="R344" s="253"/>
      <c r="S344" s="253"/>
      <c r="T344" s="25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5" t="s">
        <v>155</v>
      </c>
      <c r="AU344" s="255" t="s">
        <v>85</v>
      </c>
      <c r="AV344" s="14" t="s">
        <v>85</v>
      </c>
      <c r="AW344" s="14" t="s">
        <v>37</v>
      </c>
      <c r="AX344" s="14" t="s">
        <v>76</v>
      </c>
      <c r="AY344" s="255" t="s">
        <v>142</v>
      </c>
    </row>
    <row r="345" s="16" customFormat="1">
      <c r="A345" s="16"/>
      <c r="B345" s="267"/>
      <c r="C345" s="268"/>
      <c r="D345" s="228" t="s">
        <v>155</v>
      </c>
      <c r="E345" s="269" t="s">
        <v>19</v>
      </c>
      <c r="F345" s="270" t="s">
        <v>170</v>
      </c>
      <c r="G345" s="268"/>
      <c r="H345" s="271">
        <v>140.19999999999999</v>
      </c>
      <c r="I345" s="272"/>
      <c r="J345" s="268"/>
      <c r="K345" s="268"/>
      <c r="L345" s="273"/>
      <c r="M345" s="274"/>
      <c r="N345" s="275"/>
      <c r="O345" s="275"/>
      <c r="P345" s="275"/>
      <c r="Q345" s="275"/>
      <c r="R345" s="275"/>
      <c r="S345" s="275"/>
      <c r="T345" s="27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T345" s="277" t="s">
        <v>155</v>
      </c>
      <c r="AU345" s="277" t="s">
        <v>85</v>
      </c>
      <c r="AV345" s="16" t="s">
        <v>149</v>
      </c>
      <c r="AW345" s="16" t="s">
        <v>37</v>
      </c>
      <c r="AX345" s="16" t="s">
        <v>83</v>
      </c>
      <c r="AY345" s="277" t="s">
        <v>142</v>
      </c>
    </row>
    <row r="346" s="12" customFormat="1" ht="22.8" customHeight="1">
      <c r="A346" s="12"/>
      <c r="B346" s="199"/>
      <c r="C346" s="200"/>
      <c r="D346" s="201" t="s">
        <v>75</v>
      </c>
      <c r="E346" s="213" t="s">
        <v>505</v>
      </c>
      <c r="F346" s="213" t="s">
        <v>506</v>
      </c>
      <c r="G346" s="200"/>
      <c r="H346" s="200"/>
      <c r="I346" s="203"/>
      <c r="J346" s="214">
        <f>BK346</f>
        <v>0</v>
      </c>
      <c r="K346" s="200"/>
      <c r="L346" s="205"/>
      <c r="M346" s="206"/>
      <c r="N346" s="207"/>
      <c r="O346" s="207"/>
      <c r="P346" s="208">
        <f>SUM(P347:P360)</f>
        <v>0</v>
      </c>
      <c r="Q346" s="207"/>
      <c r="R346" s="208">
        <f>SUM(R347:R360)</f>
        <v>0</v>
      </c>
      <c r="S346" s="207"/>
      <c r="T346" s="209">
        <f>SUM(T347:T360)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210" t="s">
        <v>83</v>
      </c>
      <c r="AT346" s="211" t="s">
        <v>75</v>
      </c>
      <c r="AU346" s="211" t="s">
        <v>83</v>
      </c>
      <c r="AY346" s="210" t="s">
        <v>142</v>
      </c>
      <c r="BK346" s="212">
        <f>SUM(BK347:BK360)</f>
        <v>0</v>
      </c>
    </row>
    <row r="347" s="2" customFormat="1" ht="21.75" customHeight="1">
      <c r="A347" s="41"/>
      <c r="B347" s="42"/>
      <c r="C347" s="215" t="s">
        <v>507</v>
      </c>
      <c r="D347" s="215" t="s">
        <v>144</v>
      </c>
      <c r="E347" s="216" t="s">
        <v>508</v>
      </c>
      <c r="F347" s="217" t="s">
        <v>509</v>
      </c>
      <c r="G347" s="218" t="s">
        <v>240</v>
      </c>
      <c r="H347" s="219">
        <v>43.462000000000003</v>
      </c>
      <c r="I347" s="220"/>
      <c r="J347" s="221">
        <f>ROUND(I347*H347,2)</f>
        <v>0</v>
      </c>
      <c r="K347" s="217" t="s">
        <v>148</v>
      </c>
      <c r="L347" s="47"/>
      <c r="M347" s="222" t="s">
        <v>19</v>
      </c>
      <c r="N347" s="223" t="s">
        <v>47</v>
      </c>
      <c r="O347" s="87"/>
      <c r="P347" s="224">
        <f>O347*H347</f>
        <v>0</v>
      </c>
      <c r="Q347" s="224">
        <v>0</v>
      </c>
      <c r="R347" s="224">
        <f>Q347*H347</f>
        <v>0</v>
      </c>
      <c r="S347" s="224">
        <v>0</v>
      </c>
      <c r="T347" s="225">
        <f>S347*H347</f>
        <v>0</v>
      </c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R347" s="226" t="s">
        <v>149</v>
      </c>
      <c r="AT347" s="226" t="s">
        <v>144</v>
      </c>
      <c r="AU347" s="226" t="s">
        <v>85</v>
      </c>
      <c r="AY347" s="20" t="s">
        <v>142</v>
      </c>
      <c r="BE347" s="227">
        <f>IF(N347="základní",J347,0)</f>
        <v>0</v>
      </c>
      <c r="BF347" s="227">
        <f>IF(N347="snížená",J347,0)</f>
        <v>0</v>
      </c>
      <c r="BG347" s="227">
        <f>IF(N347="zákl. přenesená",J347,0)</f>
        <v>0</v>
      </c>
      <c r="BH347" s="227">
        <f>IF(N347="sníž. přenesená",J347,0)</f>
        <v>0</v>
      </c>
      <c r="BI347" s="227">
        <f>IF(N347="nulová",J347,0)</f>
        <v>0</v>
      </c>
      <c r="BJ347" s="20" t="s">
        <v>83</v>
      </c>
      <c r="BK347" s="227">
        <f>ROUND(I347*H347,2)</f>
        <v>0</v>
      </c>
      <c r="BL347" s="20" t="s">
        <v>149</v>
      </c>
      <c r="BM347" s="226" t="s">
        <v>510</v>
      </c>
    </row>
    <row r="348" s="2" customFormat="1">
      <c r="A348" s="41"/>
      <c r="B348" s="42"/>
      <c r="C348" s="43"/>
      <c r="D348" s="228" t="s">
        <v>151</v>
      </c>
      <c r="E348" s="43"/>
      <c r="F348" s="229" t="s">
        <v>511</v>
      </c>
      <c r="G348" s="43"/>
      <c r="H348" s="43"/>
      <c r="I348" s="230"/>
      <c r="J348" s="43"/>
      <c r="K348" s="43"/>
      <c r="L348" s="47"/>
      <c r="M348" s="231"/>
      <c r="N348" s="232"/>
      <c r="O348" s="87"/>
      <c r="P348" s="87"/>
      <c r="Q348" s="87"/>
      <c r="R348" s="87"/>
      <c r="S348" s="87"/>
      <c r="T348" s="88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T348" s="20" t="s">
        <v>151</v>
      </c>
      <c r="AU348" s="20" t="s">
        <v>85</v>
      </c>
    </row>
    <row r="349" s="2" customFormat="1">
      <c r="A349" s="41"/>
      <c r="B349" s="42"/>
      <c r="C349" s="43"/>
      <c r="D349" s="233" t="s">
        <v>153</v>
      </c>
      <c r="E349" s="43"/>
      <c r="F349" s="234" t="s">
        <v>512</v>
      </c>
      <c r="G349" s="43"/>
      <c r="H349" s="43"/>
      <c r="I349" s="230"/>
      <c r="J349" s="43"/>
      <c r="K349" s="43"/>
      <c r="L349" s="47"/>
      <c r="M349" s="231"/>
      <c r="N349" s="232"/>
      <c r="O349" s="87"/>
      <c r="P349" s="87"/>
      <c r="Q349" s="87"/>
      <c r="R349" s="87"/>
      <c r="S349" s="87"/>
      <c r="T349" s="88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T349" s="20" t="s">
        <v>153</v>
      </c>
      <c r="AU349" s="20" t="s">
        <v>85</v>
      </c>
    </row>
    <row r="350" s="2" customFormat="1" ht="24.15" customHeight="1">
      <c r="A350" s="41"/>
      <c r="B350" s="42"/>
      <c r="C350" s="215" t="s">
        <v>253</v>
      </c>
      <c r="D350" s="215" t="s">
        <v>144</v>
      </c>
      <c r="E350" s="216" t="s">
        <v>513</v>
      </c>
      <c r="F350" s="217" t="s">
        <v>514</v>
      </c>
      <c r="G350" s="218" t="s">
        <v>240</v>
      </c>
      <c r="H350" s="219">
        <v>2086.1759999999999</v>
      </c>
      <c r="I350" s="220"/>
      <c r="J350" s="221">
        <f>ROUND(I350*H350,2)</f>
        <v>0</v>
      </c>
      <c r="K350" s="217" t="s">
        <v>148</v>
      </c>
      <c r="L350" s="47"/>
      <c r="M350" s="222" t="s">
        <v>19</v>
      </c>
      <c r="N350" s="223" t="s">
        <v>47</v>
      </c>
      <c r="O350" s="87"/>
      <c r="P350" s="224">
        <f>O350*H350</f>
        <v>0</v>
      </c>
      <c r="Q350" s="224">
        <v>0</v>
      </c>
      <c r="R350" s="224">
        <f>Q350*H350</f>
        <v>0</v>
      </c>
      <c r="S350" s="224">
        <v>0</v>
      </c>
      <c r="T350" s="225">
        <f>S350*H350</f>
        <v>0</v>
      </c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R350" s="226" t="s">
        <v>149</v>
      </c>
      <c r="AT350" s="226" t="s">
        <v>144</v>
      </c>
      <c r="AU350" s="226" t="s">
        <v>85</v>
      </c>
      <c r="AY350" s="20" t="s">
        <v>142</v>
      </c>
      <c r="BE350" s="227">
        <f>IF(N350="základní",J350,0)</f>
        <v>0</v>
      </c>
      <c r="BF350" s="227">
        <f>IF(N350="snížená",J350,0)</f>
        <v>0</v>
      </c>
      <c r="BG350" s="227">
        <f>IF(N350="zákl. přenesená",J350,0)</f>
        <v>0</v>
      </c>
      <c r="BH350" s="227">
        <f>IF(N350="sníž. přenesená",J350,0)</f>
        <v>0</v>
      </c>
      <c r="BI350" s="227">
        <f>IF(N350="nulová",J350,0)</f>
        <v>0</v>
      </c>
      <c r="BJ350" s="20" t="s">
        <v>83</v>
      </c>
      <c r="BK350" s="227">
        <f>ROUND(I350*H350,2)</f>
        <v>0</v>
      </c>
      <c r="BL350" s="20" t="s">
        <v>149</v>
      </c>
      <c r="BM350" s="226" t="s">
        <v>515</v>
      </c>
    </row>
    <row r="351" s="2" customFormat="1">
      <c r="A351" s="41"/>
      <c r="B351" s="42"/>
      <c r="C351" s="43"/>
      <c r="D351" s="228" t="s">
        <v>151</v>
      </c>
      <c r="E351" s="43"/>
      <c r="F351" s="229" t="s">
        <v>516</v>
      </c>
      <c r="G351" s="43"/>
      <c r="H351" s="43"/>
      <c r="I351" s="230"/>
      <c r="J351" s="43"/>
      <c r="K351" s="43"/>
      <c r="L351" s="47"/>
      <c r="M351" s="231"/>
      <c r="N351" s="232"/>
      <c r="O351" s="87"/>
      <c r="P351" s="87"/>
      <c r="Q351" s="87"/>
      <c r="R351" s="87"/>
      <c r="S351" s="87"/>
      <c r="T351" s="88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T351" s="20" t="s">
        <v>151</v>
      </c>
      <c r="AU351" s="20" t="s">
        <v>85</v>
      </c>
    </row>
    <row r="352" s="2" customFormat="1">
      <c r="A352" s="41"/>
      <c r="B352" s="42"/>
      <c r="C352" s="43"/>
      <c r="D352" s="233" t="s">
        <v>153</v>
      </c>
      <c r="E352" s="43"/>
      <c r="F352" s="234" t="s">
        <v>517</v>
      </c>
      <c r="G352" s="43"/>
      <c r="H352" s="43"/>
      <c r="I352" s="230"/>
      <c r="J352" s="43"/>
      <c r="K352" s="43"/>
      <c r="L352" s="47"/>
      <c r="M352" s="231"/>
      <c r="N352" s="232"/>
      <c r="O352" s="87"/>
      <c r="P352" s="87"/>
      <c r="Q352" s="87"/>
      <c r="R352" s="87"/>
      <c r="S352" s="87"/>
      <c r="T352" s="88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T352" s="20" t="s">
        <v>153</v>
      </c>
      <c r="AU352" s="20" t="s">
        <v>85</v>
      </c>
    </row>
    <row r="353" s="14" customFormat="1">
      <c r="A353" s="14"/>
      <c r="B353" s="245"/>
      <c r="C353" s="246"/>
      <c r="D353" s="228" t="s">
        <v>155</v>
      </c>
      <c r="E353" s="247" t="s">
        <v>19</v>
      </c>
      <c r="F353" s="248" t="s">
        <v>518</v>
      </c>
      <c r="G353" s="246"/>
      <c r="H353" s="249">
        <v>2086.1759999999999</v>
      </c>
      <c r="I353" s="250"/>
      <c r="J353" s="246"/>
      <c r="K353" s="246"/>
      <c r="L353" s="251"/>
      <c r="M353" s="252"/>
      <c r="N353" s="253"/>
      <c r="O353" s="253"/>
      <c r="P353" s="253"/>
      <c r="Q353" s="253"/>
      <c r="R353" s="253"/>
      <c r="S353" s="253"/>
      <c r="T353" s="25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5" t="s">
        <v>155</v>
      </c>
      <c r="AU353" s="255" t="s">
        <v>85</v>
      </c>
      <c r="AV353" s="14" t="s">
        <v>85</v>
      </c>
      <c r="AW353" s="14" t="s">
        <v>37</v>
      </c>
      <c r="AX353" s="14" t="s">
        <v>76</v>
      </c>
      <c r="AY353" s="255" t="s">
        <v>142</v>
      </c>
    </row>
    <row r="354" s="16" customFormat="1">
      <c r="A354" s="16"/>
      <c r="B354" s="267"/>
      <c r="C354" s="268"/>
      <c r="D354" s="228" t="s">
        <v>155</v>
      </c>
      <c r="E354" s="269" t="s">
        <v>19</v>
      </c>
      <c r="F354" s="270" t="s">
        <v>170</v>
      </c>
      <c r="G354" s="268"/>
      <c r="H354" s="271">
        <v>2086.1759999999999</v>
      </c>
      <c r="I354" s="272"/>
      <c r="J354" s="268"/>
      <c r="K354" s="268"/>
      <c r="L354" s="273"/>
      <c r="M354" s="274"/>
      <c r="N354" s="275"/>
      <c r="O354" s="275"/>
      <c r="P354" s="275"/>
      <c r="Q354" s="275"/>
      <c r="R354" s="275"/>
      <c r="S354" s="275"/>
      <c r="T354" s="27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T354" s="277" t="s">
        <v>155</v>
      </c>
      <c r="AU354" s="277" t="s">
        <v>85</v>
      </c>
      <c r="AV354" s="16" t="s">
        <v>149</v>
      </c>
      <c r="AW354" s="16" t="s">
        <v>37</v>
      </c>
      <c r="AX354" s="16" t="s">
        <v>83</v>
      </c>
      <c r="AY354" s="277" t="s">
        <v>142</v>
      </c>
    </row>
    <row r="355" s="2" customFormat="1" ht="44.25" customHeight="1">
      <c r="A355" s="41"/>
      <c r="B355" s="42"/>
      <c r="C355" s="215" t="s">
        <v>519</v>
      </c>
      <c r="D355" s="215" t="s">
        <v>144</v>
      </c>
      <c r="E355" s="216" t="s">
        <v>520</v>
      </c>
      <c r="F355" s="217" t="s">
        <v>521</v>
      </c>
      <c r="G355" s="218" t="s">
        <v>240</v>
      </c>
      <c r="H355" s="219">
        <v>28.039999999999999</v>
      </c>
      <c r="I355" s="220"/>
      <c r="J355" s="221">
        <f>ROUND(I355*H355,2)</f>
        <v>0</v>
      </c>
      <c r="K355" s="217" t="s">
        <v>148</v>
      </c>
      <c r="L355" s="47"/>
      <c r="M355" s="222" t="s">
        <v>19</v>
      </c>
      <c r="N355" s="223" t="s">
        <v>47</v>
      </c>
      <c r="O355" s="87"/>
      <c r="P355" s="224">
        <f>O355*H355</f>
        <v>0</v>
      </c>
      <c r="Q355" s="224">
        <v>0</v>
      </c>
      <c r="R355" s="224">
        <f>Q355*H355</f>
        <v>0</v>
      </c>
      <c r="S355" s="224">
        <v>0</v>
      </c>
      <c r="T355" s="225">
        <f>S355*H355</f>
        <v>0</v>
      </c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R355" s="226" t="s">
        <v>149</v>
      </c>
      <c r="AT355" s="226" t="s">
        <v>144</v>
      </c>
      <c r="AU355" s="226" t="s">
        <v>85</v>
      </c>
      <c r="AY355" s="20" t="s">
        <v>142</v>
      </c>
      <c r="BE355" s="227">
        <f>IF(N355="základní",J355,0)</f>
        <v>0</v>
      </c>
      <c r="BF355" s="227">
        <f>IF(N355="snížená",J355,0)</f>
        <v>0</v>
      </c>
      <c r="BG355" s="227">
        <f>IF(N355="zákl. přenesená",J355,0)</f>
        <v>0</v>
      </c>
      <c r="BH355" s="227">
        <f>IF(N355="sníž. přenesená",J355,0)</f>
        <v>0</v>
      </c>
      <c r="BI355" s="227">
        <f>IF(N355="nulová",J355,0)</f>
        <v>0</v>
      </c>
      <c r="BJ355" s="20" t="s">
        <v>83</v>
      </c>
      <c r="BK355" s="227">
        <f>ROUND(I355*H355,2)</f>
        <v>0</v>
      </c>
      <c r="BL355" s="20" t="s">
        <v>149</v>
      </c>
      <c r="BM355" s="226" t="s">
        <v>522</v>
      </c>
    </row>
    <row r="356" s="2" customFormat="1">
      <c r="A356" s="41"/>
      <c r="B356" s="42"/>
      <c r="C356" s="43"/>
      <c r="D356" s="228" t="s">
        <v>151</v>
      </c>
      <c r="E356" s="43"/>
      <c r="F356" s="229" t="s">
        <v>242</v>
      </c>
      <c r="G356" s="43"/>
      <c r="H356" s="43"/>
      <c r="I356" s="230"/>
      <c r="J356" s="43"/>
      <c r="K356" s="43"/>
      <c r="L356" s="47"/>
      <c r="M356" s="231"/>
      <c r="N356" s="232"/>
      <c r="O356" s="87"/>
      <c r="P356" s="87"/>
      <c r="Q356" s="87"/>
      <c r="R356" s="87"/>
      <c r="S356" s="87"/>
      <c r="T356" s="88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T356" s="20" t="s">
        <v>151</v>
      </c>
      <c r="AU356" s="20" t="s">
        <v>85</v>
      </c>
    </row>
    <row r="357" s="2" customFormat="1">
      <c r="A357" s="41"/>
      <c r="B357" s="42"/>
      <c r="C357" s="43"/>
      <c r="D357" s="233" t="s">
        <v>153</v>
      </c>
      <c r="E357" s="43"/>
      <c r="F357" s="234" t="s">
        <v>523</v>
      </c>
      <c r="G357" s="43"/>
      <c r="H357" s="43"/>
      <c r="I357" s="230"/>
      <c r="J357" s="43"/>
      <c r="K357" s="43"/>
      <c r="L357" s="47"/>
      <c r="M357" s="231"/>
      <c r="N357" s="232"/>
      <c r="O357" s="87"/>
      <c r="P357" s="87"/>
      <c r="Q357" s="87"/>
      <c r="R357" s="87"/>
      <c r="S357" s="87"/>
      <c r="T357" s="88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T357" s="20" t="s">
        <v>153</v>
      </c>
      <c r="AU357" s="20" t="s">
        <v>85</v>
      </c>
    </row>
    <row r="358" s="2" customFormat="1" ht="44.25" customHeight="1">
      <c r="A358" s="41"/>
      <c r="B358" s="42"/>
      <c r="C358" s="215" t="s">
        <v>260</v>
      </c>
      <c r="D358" s="215" t="s">
        <v>144</v>
      </c>
      <c r="E358" s="216" t="s">
        <v>524</v>
      </c>
      <c r="F358" s="217" t="s">
        <v>525</v>
      </c>
      <c r="G358" s="218" t="s">
        <v>240</v>
      </c>
      <c r="H358" s="219">
        <v>15.422000000000001</v>
      </c>
      <c r="I358" s="220"/>
      <c r="J358" s="221">
        <f>ROUND(I358*H358,2)</f>
        <v>0</v>
      </c>
      <c r="K358" s="217" t="s">
        <v>148</v>
      </c>
      <c r="L358" s="47"/>
      <c r="M358" s="222" t="s">
        <v>19</v>
      </c>
      <c r="N358" s="223" t="s">
        <v>47</v>
      </c>
      <c r="O358" s="87"/>
      <c r="P358" s="224">
        <f>O358*H358</f>
        <v>0</v>
      </c>
      <c r="Q358" s="224">
        <v>0</v>
      </c>
      <c r="R358" s="224">
        <f>Q358*H358</f>
        <v>0</v>
      </c>
      <c r="S358" s="224">
        <v>0</v>
      </c>
      <c r="T358" s="225">
        <f>S358*H358</f>
        <v>0</v>
      </c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R358" s="226" t="s">
        <v>149</v>
      </c>
      <c r="AT358" s="226" t="s">
        <v>144</v>
      </c>
      <c r="AU358" s="226" t="s">
        <v>85</v>
      </c>
      <c r="AY358" s="20" t="s">
        <v>142</v>
      </c>
      <c r="BE358" s="227">
        <f>IF(N358="základní",J358,0)</f>
        <v>0</v>
      </c>
      <c r="BF358" s="227">
        <f>IF(N358="snížená",J358,0)</f>
        <v>0</v>
      </c>
      <c r="BG358" s="227">
        <f>IF(N358="zákl. přenesená",J358,0)</f>
        <v>0</v>
      </c>
      <c r="BH358" s="227">
        <f>IF(N358="sníž. přenesená",J358,0)</f>
        <v>0</v>
      </c>
      <c r="BI358" s="227">
        <f>IF(N358="nulová",J358,0)</f>
        <v>0</v>
      </c>
      <c r="BJ358" s="20" t="s">
        <v>83</v>
      </c>
      <c r="BK358" s="227">
        <f>ROUND(I358*H358,2)</f>
        <v>0</v>
      </c>
      <c r="BL358" s="20" t="s">
        <v>149</v>
      </c>
      <c r="BM358" s="226" t="s">
        <v>526</v>
      </c>
    </row>
    <row r="359" s="2" customFormat="1">
      <c r="A359" s="41"/>
      <c r="B359" s="42"/>
      <c r="C359" s="43"/>
      <c r="D359" s="228" t="s">
        <v>151</v>
      </c>
      <c r="E359" s="43"/>
      <c r="F359" s="229" t="s">
        <v>527</v>
      </c>
      <c r="G359" s="43"/>
      <c r="H359" s="43"/>
      <c r="I359" s="230"/>
      <c r="J359" s="43"/>
      <c r="K359" s="43"/>
      <c r="L359" s="47"/>
      <c r="M359" s="231"/>
      <c r="N359" s="232"/>
      <c r="O359" s="87"/>
      <c r="P359" s="87"/>
      <c r="Q359" s="87"/>
      <c r="R359" s="87"/>
      <c r="S359" s="87"/>
      <c r="T359" s="88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T359" s="20" t="s">
        <v>151</v>
      </c>
      <c r="AU359" s="20" t="s">
        <v>85</v>
      </c>
    </row>
    <row r="360" s="2" customFormat="1">
      <c r="A360" s="41"/>
      <c r="B360" s="42"/>
      <c r="C360" s="43"/>
      <c r="D360" s="233" t="s">
        <v>153</v>
      </c>
      <c r="E360" s="43"/>
      <c r="F360" s="234" t="s">
        <v>528</v>
      </c>
      <c r="G360" s="43"/>
      <c r="H360" s="43"/>
      <c r="I360" s="230"/>
      <c r="J360" s="43"/>
      <c r="K360" s="43"/>
      <c r="L360" s="47"/>
      <c r="M360" s="231"/>
      <c r="N360" s="232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T360" s="20" t="s">
        <v>153</v>
      </c>
      <c r="AU360" s="20" t="s">
        <v>85</v>
      </c>
    </row>
    <row r="361" s="12" customFormat="1" ht="22.8" customHeight="1">
      <c r="A361" s="12"/>
      <c r="B361" s="199"/>
      <c r="C361" s="200"/>
      <c r="D361" s="201" t="s">
        <v>75</v>
      </c>
      <c r="E361" s="213" t="s">
        <v>529</v>
      </c>
      <c r="F361" s="213" t="s">
        <v>530</v>
      </c>
      <c r="G361" s="200"/>
      <c r="H361" s="200"/>
      <c r="I361" s="203"/>
      <c r="J361" s="214">
        <f>BK361</f>
        <v>0</v>
      </c>
      <c r="K361" s="200"/>
      <c r="L361" s="205"/>
      <c r="M361" s="206"/>
      <c r="N361" s="207"/>
      <c r="O361" s="207"/>
      <c r="P361" s="208">
        <f>SUM(P362:P364)</f>
        <v>0</v>
      </c>
      <c r="Q361" s="207"/>
      <c r="R361" s="208">
        <f>SUM(R362:R364)</f>
        <v>0</v>
      </c>
      <c r="S361" s="207"/>
      <c r="T361" s="209">
        <f>SUM(T362:T364)</f>
        <v>0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210" t="s">
        <v>83</v>
      </c>
      <c r="AT361" s="211" t="s">
        <v>75</v>
      </c>
      <c r="AU361" s="211" t="s">
        <v>83</v>
      </c>
      <c r="AY361" s="210" t="s">
        <v>142</v>
      </c>
      <c r="BK361" s="212">
        <f>SUM(BK362:BK364)</f>
        <v>0</v>
      </c>
    </row>
    <row r="362" s="2" customFormat="1" ht="24.15" customHeight="1">
      <c r="A362" s="41"/>
      <c r="B362" s="42"/>
      <c r="C362" s="215" t="s">
        <v>531</v>
      </c>
      <c r="D362" s="215" t="s">
        <v>144</v>
      </c>
      <c r="E362" s="216" t="s">
        <v>532</v>
      </c>
      <c r="F362" s="217" t="s">
        <v>533</v>
      </c>
      <c r="G362" s="218" t="s">
        <v>240</v>
      </c>
      <c r="H362" s="219">
        <v>167.804</v>
      </c>
      <c r="I362" s="220"/>
      <c r="J362" s="221">
        <f>ROUND(I362*H362,2)</f>
        <v>0</v>
      </c>
      <c r="K362" s="217" t="s">
        <v>148</v>
      </c>
      <c r="L362" s="47"/>
      <c r="M362" s="222" t="s">
        <v>19</v>
      </c>
      <c r="N362" s="223" t="s">
        <v>47</v>
      </c>
      <c r="O362" s="87"/>
      <c r="P362" s="224">
        <f>O362*H362</f>
        <v>0</v>
      </c>
      <c r="Q362" s="224">
        <v>0</v>
      </c>
      <c r="R362" s="224">
        <f>Q362*H362</f>
        <v>0</v>
      </c>
      <c r="S362" s="224">
        <v>0</v>
      </c>
      <c r="T362" s="225">
        <f>S362*H362</f>
        <v>0</v>
      </c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R362" s="226" t="s">
        <v>149</v>
      </c>
      <c r="AT362" s="226" t="s">
        <v>144</v>
      </c>
      <c r="AU362" s="226" t="s">
        <v>85</v>
      </c>
      <c r="AY362" s="20" t="s">
        <v>142</v>
      </c>
      <c r="BE362" s="227">
        <f>IF(N362="základní",J362,0)</f>
        <v>0</v>
      </c>
      <c r="BF362" s="227">
        <f>IF(N362="snížená",J362,0)</f>
        <v>0</v>
      </c>
      <c r="BG362" s="227">
        <f>IF(N362="zákl. přenesená",J362,0)</f>
        <v>0</v>
      </c>
      <c r="BH362" s="227">
        <f>IF(N362="sníž. přenesená",J362,0)</f>
        <v>0</v>
      </c>
      <c r="BI362" s="227">
        <f>IF(N362="nulová",J362,0)</f>
        <v>0</v>
      </c>
      <c r="BJ362" s="20" t="s">
        <v>83</v>
      </c>
      <c r="BK362" s="227">
        <f>ROUND(I362*H362,2)</f>
        <v>0</v>
      </c>
      <c r="BL362" s="20" t="s">
        <v>149</v>
      </c>
      <c r="BM362" s="226" t="s">
        <v>534</v>
      </c>
    </row>
    <row r="363" s="2" customFormat="1">
      <c r="A363" s="41"/>
      <c r="B363" s="42"/>
      <c r="C363" s="43"/>
      <c r="D363" s="228" t="s">
        <v>151</v>
      </c>
      <c r="E363" s="43"/>
      <c r="F363" s="229" t="s">
        <v>535</v>
      </c>
      <c r="G363" s="43"/>
      <c r="H363" s="43"/>
      <c r="I363" s="230"/>
      <c r="J363" s="43"/>
      <c r="K363" s="43"/>
      <c r="L363" s="47"/>
      <c r="M363" s="231"/>
      <c r="N363" s="232"/>
      <c r="O363" s="87"/>
      <c r="P363" s="87"/>
      <c r="Q363" s="87"/>
      <c r="R363" s="87"/>
      <c r="S363" s="87"/>
      <c r="T363" s="88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T363" s="20" t="s">
        <v>151</v>
      </c>
      <c r="AU363" s="20" t="s">
        <v>85</v>
      </c>
    </row>
    <row r="364" s="2" customFormat="1">
      <c r="A364" s="41"/>
      <c r="B364" s="42"/>
      <c r="C364" s="43"/>
      <c r="D364" s="233" t="s">
        <v>153</v>
      </c>
      <c r="E364" s="43"/>
      <c r="F364" s="234" t="s">
        <v>536</v>
      </c>
      <c r="G364" s="43"/>
      <c r="H364" s="43"/>
      <c r="I364" s="230"/>
      <c r="J364" s="43"/>
      <c r="K364" s="43"/>
      <c r="L364" s="47"/>
      <c r="M364" s="231"/>
      <c r="N364" s="232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20" t="s">
        <v>153</v>
      </c>
      <c r="AU364" s="20" t="s">
        <v>85</v>
      </c>
    </row>
    <row r="365" s="12" customFormat="1" ht="25.92" customHeight="1">
      <c r="A365" s="12"/>
      <c r="B365" s="199"/>
      <c r="C365" s="200"/>
      <c r="D365" s="201" t="s">
        <v>75</v>
      </c>
      <c r="E365" s="202" t="s">
        <v>537</v>
      </c>
      <c r="F365" s="202" t="s">
        <v>538</v>
      </c>
      <c r="G365" s="200"/>
      <c r="H365" s="200"/>
      <c r="I365" s="203"/>
      <c r="J365" s="204">
        <f>BK365</f>
        <v>0</v>
      </c>
      <c r="K365" s="200"/>
      <c r="L365" s="205"/>
      <c r="M365" s="206"/>
      <c r="N365" s="207"/>
      <c r="O365" s="207"/>
      <c r="P365" s="208">
        <f>P366+P376+P380+P387</f>
        <v>0</v>
      </c>
      <c r="Q365" s="207"/>
      <c r="R365" s="208">
        <f>R366+R376+R380+R387</f>
        <v>0</v>
      </c>
      <c r="S365" s="207"/>
      <c r="T365" s="209">
        <f>T366+T376+T380+T387</f>
        <v>0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210" t="s">
        <v>184</v>
      </c>
      <c r="AT365" s="211" t="s">
        <v>75</v>
      </c>
      <c r="AU365" s="211" t="s">
        <v>76</v>
      </c>
      <c r="AY365" s="210" t="s">
        <v>142</v>
      </c>
      <c r="BK365" s="212">
        <f>BK366+BK376+BK380+BK387</f>
        <v>0</v>
      </c>
    </row>
    <row r="366" s="12" customFormat="1" ht="22.8" customHeight="1">
      <c r="A366" s="12"/>
      <c r="B366" s="199"/>
      <c r="C366" s="200"/>
      <c r="D366" s="201" t="s">
        <v>75</v>
      </c>
      <c r="E366" s="213" t="s">
        <v>539</v>
      </c>
      <c r="F366" s="213" t="s">
        <v>540</v>
      </c>
      <c r="G366" s="200"/>
      <c r="H366" s="200"/>
      <c r="I366" s="203"/>
      <c r="J366" s="214">
        <f>BK366</f>
        <v>0</v>
      </c>
      <c r="K366" s="200"/>
      <c r="L366" s="205"/>
      <c r="M366" s="206"/>
      <c r="N366" s="207"/>
      <c r="O366" s="207"/>
      <c r="P366" s="208">
        <f>SUM(P367:P375)</f>
        <v>0</v>
      </c>
      <c r="Q366" s="207"/>
      <c r="R366" s="208">
        <f>SUM(R367:R375)</f>
        <v>0</v>
      </c>
      <c r="S366" s="207"/>
      <c r="T366" s="209">
        <f>SUM(T367:T375)</f>
        <v>0</v>
      </c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R366" s="210" t="s">
        <v>184</v>
      </c>
      <c r="AT366" s="211" t="s">
        <v>75</v>
      </c>
      <c r="AU366" s="211" t="s">
        <v>83</v>
      </c>
      <c r="AY366" s="210" t="s">
        <v>142</v>
      </c>
      <c r="BK366" s="212">
        <f>SUM(BK367:BK375)</f>
        <v>0</v>
      </c>
    </row>
    <row r="367" s="2" customFormat="1" ht="16.5" customHeight="1">
      <c r="A367" s="41"/>
      <c r="B367" s="42"/>
      <c r="C367" s="215" t="s">
        <v>269</v>
      </c>
      <c r="D367" s="215" t="s">
        <v>144</v>
      </c>
      <c r="E367" s="216" t="s">
        <v>541</v>
      </c>
      <c r="F367" s="217" t="s">
        <v>542</v>
      </c>
      <c r="G367" s="218" t="s">
        <v>543</v>
      </c>
      <c r="H367" s="219">
        <v>1</v>
      </c>
      <c r="I367" s="220"/>
      <c r="J367" s="221">
        <f>ROUND(I367*H367,2)</f>
        <v>0</v>
      </c>
      <c r="K367" s="217" t="s">
        <v>148</v>
      </c>
      <c r="L367" s="47"/>
      <c r="M367" s="222" t="s">
        <v>19</v>
      </c>
      <c r="N367" s="223" t="s">
        <v>47</v>
      </c>
      <c r="O367" s="87"/>
      <c r="P367" s="224">
        <f>O367*H367</f>
        <v>0</v>
      </c>
      <c r="Q367" s="224">
        <v>0</v>
      </c>
      <c r="R367" s="224">
        <f>Q367*H367</f>
        <v>0</v>
      </c>
      <c r="S367" s="224">
        <v>0</v>
      </c>
      <c r="T367" s="225">
        <f>S367*H367</f>
        <v>0</v>
      </c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R367" s="226" t="s">
        <v>544</v>
      </c>
      <c r="AT367" s="226" t="s">
        <v>144</v>
      </c>
      <c r="AU367" s="226" t="s">
        <v>85</v>
      </c>
      <c r="AY367" s="20" t="s">
        <v>142</v>
      </c>
      <c r="BE367" s="227">
        <f>IF(N367="základní",J367,0)</f>
        <v>0</v>
      </c>
      <c r="BF367" s="227">
        <f>IF(N367="snížená",J367,0)</f>
        <v>0</v>
      </c>
      <c r="BG367" s="227">
        <f>IF(N367="zákl. přenesená",J367,0)</f>
        <v>0</v>
      </c>
      <c r="BH367" s="227">
        <f>IF(N367="sníž. přenesená",J367,0)</f>
        <v>0</v>
      </c>
      <c r="BI367" s="227">
        <f>IF(N367="nulová",J367,0)</f>
        <v>0</v>
      </c>
      <c r="BJ367" s="20" t="s">
        <v>83</v>
      </c>
      <c r="BK367" s="227">
        <f>ROUND(I367*H367,2)</f>
        <v>0</v>
      </c>
      <c r="BL367" s="20" t="s">
        <v>544</v>
      </c>
      <c r="BM367" s="226" t="s">
        <v>545</v>
      </c>
    </row>
    <row r="368" s="2" customFormat="1">
      <c r="A368" s="41"/>
      <c r="B368" s="42"/>
      <c r="C368" s="43"/>
      <c r="D368" s="228" t="s">
        <v>151</v>
      </c>
      <c r="E368" s="43"/>
      <c r="F368" s="229" t="s">
        <v>542</v>
      </c>
      <c r="G368" s="43"/>
      <c r="H368" s="43"/>
      <c r="I368" s="230"/>
      <c r="J368" s="43"/>
      <c r="K368" s="43"/>
      <c r="L368" s="47"/>
      <c r="M368" s="231"/>
      <c r="N368" s="232"/>
      <c r="O368" s="87"/>
      <c r="P368" s="87"/>
      <c r="Q368" s="87"/>
      <c r="R368" s="87"/>
      <c r="S368" s="87"/>
      <c r="T368" s="88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T368" s="20" t="s">
        <v>151</v>
      </c>
      <c r="AU368" s="20" t="s">
        <v>85</v>
      </c>
    </row>
    <row r="369" s="2" customFormat="1">
      <c r="A369" s="41"/>
      <c r="B369" s="42"/>
      <c r="C369" s="43"/>
      <c r="D369" s="233" t="s">
        <v>153</v>
      </c>
      <c r="E369" s="43"/>
      <c r="F369" s="234" t="s">
        <v>546</v>
      </c>
      <c r="G369" s="43"/>
      <c r="H369" s="43"/>
      <c r="I369" s="230"/>
      <c r="J369" s="43"/>
      <c r="K369" s="43"/>
      <c r="L369" s="47"/>
      <c r="M369" s="231"/>
      <c r="N369" s="232"/>
      <c r="O369" s="87"/>
      <c r="P369" s="87"/>
      <c r="Q369" s="87"/>
      <c r="R369" s="87"/>
      <c r="S369" s="87"/>
      <c r="T369" s="88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T369" s="20" t="s">
        <v>153</v>
      </c>
      <c r="AU369" s="20" t="s">
        <v>85</v>
      </c>
    </row>
    <row r="370" s="2" customFormat="1" ht="16.5" customHeight="1">
      <c r="A370" s="41"/>
      <c r="B370" s="42"/>
      <c r="C370" s="215" t="s">
        <v>547</v>
      </c>
      <c r="D370" s="215" t="s">
        <v>144</v>
      </c>
      <c r="E370" s="216" t="s">
        <v>548</v>
      </c>
      <c r="F370" s="217" t="s">
        <v>549</v>
      </c>
      <c r="G370" s="218" t="s">
        <v>543</v>
      </c>
      <c r="H370" s="219">
        <v>1</v>
      </c>
      <c r="I370" s="220"/>
      <c r="J370" s="221">
        <f>ROUND(I370*H370,2)</f>
        <v>0</v>
      </c>
      <c r="K370" s="217" t="s">
        <v>148</v>
      </c>
      <c r="L370" s="47"/>
      <c r="M370" s="222" t="s">
        <v>19</v>
      </c>
      <c r="N370" s="223" t="s">
        <v>47</v>
      </c>
      <c r="O370" s="87"/>
      <c r="P370" s="224">
        <f>O370*H370</f>
        <v>0</v>
      </c>
      <c r="Q370" s="224">
        <v>0</v>
      </c>
      <c r="R370" s="224">
        <f>Q370*H370</f>
        <v>0</v>
      </c>
      <c r="S370" s="224">
        <v>0</v>
      </c>
      <c r="T370" s="225">
        <f>S370*H370</f>
        <v>0</v>
      </c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R370" s="226" t="s">
        <v>544</v>
      </c>
      <c r="AT370" s="226" t="s">
        <v>144</v>
      </c>
      <c r="AU370" s="226" t="s">
        <v>85</v>
      </c>
      <c r="AY370" s="20" t="s">
        <v>142</v>
      </c>
      <c r="BE370" s="227">
        <f>IF(N370="základní",J370,0)</f>
        <v>0</v>
      </c>
      <c r="BF370" s="227">
        <f>IF(N370="snížená",J370,0)</f>
        <v>0</v>
      </c>
      <c r="BG370" s="227">
        <f>IF(N370="zákl. přenesená",J370,0)</f>
        <v>0</v>
      </c>
      <c r="BH370" s="227">
        <f>IF(N370="sníž. přenesená",J370,0)</f>
        <v>0</v>
      </c>
      <c r="BI370" s="227">
        <f>IF(N370="nulová",J370,0)</f>
        <v>0</v>
      </c>
      <c r="BJ370" s="20" t="s">
        <v>83</v>
      </c>
      <c r="BK370" s="227">
        <f>ROUND(I370*H370,2)</f>
        <v>0</v>
      </c>
      <c r="BL370" s="20" t="s">
        <v>544</v>
      </c>
      <c r="BM370" s="226" t="s">
        <v>550</v>
      </c>
    </row>
    <row r="371" s="2" customFormat="1">
      <c r="A371" s="41"/>
      <c r="B371" s="42"/>
      <c r="C371" s="43"/>
      <c r="D371" s="228" t="s">
        <v>151</v>
      </c>
      <c r="E371" s="43"/>
      <c r="F371" s="229" t="s">
        <v>549</v>
      </c>
      <c r="G371" s="43"/>
      <c r="H371" s="43"/>
      <c r="I371" s="230"/>
      <c r="J371" s="43"/>
      <c r="K371" s="43"/>
      <c r="L371" s="47"/>
      <c r="M371" s="231"/>
      <c r="N371" s="232"/>
      <c r="O371" s="87"/>
      <c r="P371" s="87"/>
      <c r="Q371" s="87"/>
      <c r="R371" s="87"/>
      <c r="S371" s="87"/>
      <c r="T371" s="88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T371" s="20" t="s">
        <v>151</v>
      </c>
      <c r="AU371" s="20" t="s">
        <v>85</v>
      </c>
    </row>
    <row r="372" s="2" customFormat="1">
      <c r="A372" s="41"/>
      <c r="B372" s="42"/>
      <c r="C372" s="43"/>
      <c r="D372" s="233" t="s">
        <v>153</v>
      </c>
      <c r="E372" s="43"/>
      <c r="F372" s="234" t="s">
        <v>551</v>
      </c>
      <c r="G372" s="43"/>
      <c r="H372" s="43"/>
      <c r="I372" s="230"/>
      <c r="J372" s="43"/>
      <c r="K372" s="43"/>
      <c r="L372" s="47"/>
      <c r="M372" s="231"/>
      <c r="N372" s="232"/>
      <c r="O372" s="87"/>
      <c r="P372" s="87"/>
      <c r="Q372" s="87"/>
      <c r="R372" s="87"/>
      <c r="S372" s="87"/>
      <c r="T372" s="88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T372" s="20" t="s">
        <v>153</v>
      </c>
      <c r="AU372" s="20" t="s">
        <v>85</v>
      </c>
    </row>
    <row r="373" s="2" customFormat="1" ht="16.5" customHeight="1">
      <c r="A373" s="41"/>
      <c r="B373" s="42"/>
      <c r="C373" s="215" t="s">
        <v>293</v>
      </c>
      <c r="D373" s="215" t="s">
        <v>144</v>
      </c>
      <c r="E373" s="216" t="s">
        <v>552</v>
      </c>
      <c r="F373" s="217" t="s">
        <v>553</v>
      </c>
      <c r="G373" s="218" t="s">
        <v>543</v>
      </c>
      <c r="H373" s="219">
        <v>1</v>
      </c>
      <c r="I373" s="220"/>
      <c r="J373" s="221">
        <f>ROUND(I373*H373,2)</f>
        <v>0</v>
      </c>
      <c r="K373" s="217" t="s">
        <v>148</v>
      </c>
      <c r="L373" s="47"/>
      <c r="M373" s="222" t="s">
        <v>19</v>
      </c>
      <c r="N373" s="223" t="s">
        <v>47</v>
      </c>
      <c r="O373" s="87"/>
      <c r="P373" s="224">
        <f>O373*H373</f>
        <v>0</v>
      </c>
      <c r="Q373" s="224">
        <v>0</v>
      </c>
      <c r="R373" s="224">
        <f>Q373*H373</f>
        <v>0</v>
      </c>
      <c r="S373" s="224">
        <v>0</v>
      </c>
      <c r="T373" s="225">
        <f>S373*H373</f>
        <v>0</v>
      </c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R373" s="226" t="s">
        <v>544</v>
      </c>
      <c r="AT373" s="226" t="s">
        <v>144</v>
      </c>
      <c r="AU373" s="226" t="s">
        <v>85</v>
      </c>
      <c r="AY373" s="20" t="s">
        <v>142</v>
      </c>
      <c r="BE373" s="227">
        <f>IF(N373="základní",J373,0)</f>
        <v>0</v>
      </c>
      <c r="BF373" s="227">
        <f>IF(N373="snížená",J373,0)</f>
        <v>0</v>
      </c>
      <c r="BG373" s="227">
        <f>IF(N373="zákl. přenesená",J373,0)</f>
        <v>0</v>
      </c>
      <c r="BH373" s="227">
        <f>IF(N373="sníž. přenesená",J373,0)</f>
        <v>0</v>
      </c>
      <c r="BI373" s="227">
        <f>IF(N373="nulová",J373,0)</f>
        <v>0</v>
      </c>
      <c r="BJ373" s="20" t="s">
        <v>83</v>
      </c>
      <c r="BK373" s="227">
        <f>ROUND(I373*H373,2)</f>
        <v>0</v>
      </c>
      <c r="BL373" s="20" t="s">
        <v>544</v>
      </c>
      <c r="BM373" s="226" t="s">
        <v>554</v>
      </c>
    </row>
    <row r="374" s="2" customFormat="1">
      <c r="A374" s="41"/>
      <c r="B374" s="42"/>
      <c r="C374" s="43"/>
      <c r="D374" s="228" t="s">
        <v>151</v>
      </c>
      <c r="E374" s="43"/>
      <c r="F374" s="229" t="s">
        <v>553</v>
      </c>
      <c r="G374" s="43"/>
      <c r="H374" s="43"/>
      <c r="I374" s="230"/>
      <c r="J374" s="43"/>
      <c r="K374" s="43"/>
      <c r="L374" s="47"/>
      <c r="M374" s="231"/>
      <c r="N374" s="232"/>
      <c r="O374" s="87"/>
      <c r="P374" s="87"/>
      <c r="Q374" s="87"/>
      <c r="R374" s="87"/>
      <c r="S374" s="87"/>
      <c r="T374" s="88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T374" s="20" t="s">
        <v>151</v>
      </c>
      <c r="AU374" s="20" t="s">
        <v>85</v>
      </c>
    </row>
    <row r="375" s="2" customFormat="1">
      <c r="A375" s="41"/>
      <c r="B375" s="42"/>
      <c r="C375" s="43"/>
      <c r="D375" s="233" t="s">
        <v>153</v>
      </c>
      <c r="E375" s="43"/>
      <c r="F375" s="234" t="s">
        <v>555</v>
      </c>
      <c r="G375" s="43"/>
      <c r="H375" s="43"/>
      <c r="I375" s="230"/>
      <c r="J375" s="43"/>
      <c r="K375" s="43"/>
      <c r="L375" s="47"/>
      <c r="M375" s="231"/>
      <c r="N375" s="232"/>
      <c r="O375" s="87"/>
      <c r="P375" s="87"/>
      <c r="Q375" s="87"/>
      <c r="R375" s="87"/>
      <c r="S375" s="87"/>
      <c r="T375" s="88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T375" s="20" t="s">
        <v>153</v>
      </c>
      <c r="AU375" s="20" t="s">
        <v>85</v>
      </c>
    </row>
    <row r="376" s="12" customFormat="1" ht="22.8" customHeight="1">
      <c r="A376" s="12"/>
      <c r="B376" s="199"/>
      <c r="C376" s="200"/>
      <c r="D376" s="201" t="s">
        <v>75</v>
      </c>
      <c r="E376" s="213" t="s">
        <v>556</v>
      </c>
      <c r="F376" s="213" t="s">
        <v>557</v>
      </c>
      <c r="G376" s="200"/>
      <c r="H376" s="200"/>
      <c r="I376" s="203"/>
      <c r="J376" s="214">
        <f>BK376</f>
        <v>0</v>
      </c>
      <c r="K376" s="200"/>
      <c r="L376" s="205"/>
      <c r="M376" s="206"/>
      <c r="N376" s="207"/>
      <c r="O376" s="207"/>
      <c r="P376" s="208">
        <f>SUM(P377:P379)</f>
        <v>0</v>
      </c>
      <c r="Q376" s="207"/>
      <c r="R376" s="208">
        <f>SUM(R377:R379)</f>
        <v>0</v>
      </c>
      <c r="S376" s="207"/>
      <c r="T376" s="209">
        <f>SUM(T377:T379)</f>
        <v>0</v>
      </c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R376" s="210" t="s">
        <v>184</v>
      </c>
      <c r="AT376" s="211" t="s">
        <v>75</v>
      </c>
      <c r="AU376" s="211" t="s">
        <v>83</v>
      </c>
      <c r="AY376" s="210" t="s">
        <v>142</v>
      </c>
      <c r="BK376" s="212">
        <f>SUM(BK377:BK379)</f>
        <v>0</v>
      </c>
    </row>
    <row r="377" s="2" customFormat="1" ht="16.5" customHeight="1">
      <c r="A377" s="41"/>
      <c r="B377" s="42"/>
      <c r="C377" s="215" t="s">
        <v>558</v>
      </c>
      <c r="D377" s="215" t="s">
        <v>144</v>
      </c>
      <c r="E377" s="216" t="s">
        <v>559</v>
      </c>
      <c r="F377" s="217" t="s">
        <v>557</v>
      </c>
      <c r="G377" s="218" t="s">
        <v>543</v>
      </c>
      <c r="H377" s="219">
        <v>1</v>
      </c>
      <c r="I377" s="220"/>
      <c r="J377" s="221">
        <f>ROUND(I377*H377,2)</f>
        <v>0</v>
      </c>
      <c r="K377" s="217" t="s">
        <v>148</v>
      </c>
      <c r="L377" s="47"/>
      <c r="M377" s="222" t="s">
        <v>19</v>
      </c>
      <c r="N377" s="223" t="s">
        <v>47</v>
      </c>
      <c r="O377" s="87"/>
      <c r="P377" s="224">
        <f>O377*H377</f>
        <v>0</v>
      </c>
      <c r="Q377" s="224">
        <v>0</v>
      </c>
      <c r="R377" s="224">
        <f>Q377*H377</f>
        <v>0</v>
      </c>
      <c r="S377" s="224">
        <v>0</v>
      </c>
      <c r="T377" s="225">
        <f>S377*H377</f>
        <v>0</v>
      </c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R377" s="226" t="s">
        <v>544</v>
      </c>
      <c r="AT377" s="226" t="s">
        <v>144</v>
      </c>
      <c r="AU377" s="226" t="s">
        <v>85</v>
      </c>
      <c r="AY377" s="20" t="s">
        <v>142</v>
      </c>
      <c r="BE377" s="227">
        <f>IF(N377="základní",J377,0)</f>
        <v>0</v>
      </c>
      <c r="BF377" s="227">
        <f>IF(N377="snížená",J377,0)</f>
        <v>0</v>
      </c>
      <c r="BG377" s="227">
        <f>IF(N377="zákl. přenesená",J377,0)</f>
        <v>0</v>
      </c>
      <c r="BH377" s="227">
        <f>IF(N377="sníž. přenesená",J377,0)</f>
        <v>0</v>
      </c>
      <c r="BI377" s="227">
        <f>IF(N377="nulová",J377,0)</f>
        <v>0</v>
      </c>
      <c r="BJ377" s="20" t="s">
        <v>83</v>
      </c>
      <c r="BK377" s="227">
        <f>ROUND(I377*H377,2)</f>
        <v>0</v>
      </c>
      <c r="BL377" s="20" t="s">
        <v>544</v>
      </c>
      <c r="BM377" s="226" t="s">
        <v>560</v>
      </c>
    </row>
    <row r="378" s="2" customFormat="1">
      <c r="A378" s="41"/>
      <c r="B378" s="42"/>
      <c r="C378" s="43"/>
      <c r="D378" s="228" t="s">
        <v>151</v>
      </c>
      <c r="E378" s="43"/>
      <c r="F378" s="229" t="s">
        <v>557</v>
      </c>
      <c r="G378" s="43"/>
      <c r="H378" s="43"/>
      <c r="I378" s="230"/>
      <c r="J378" s="43"/>
      <c r="K378" s="43"/>
      <c r="L378" s="47"/>
      <c r="M378" s="231"/>
      <c r="N378" s="232"/>
      <c r="O378" s="87"/>
      <c r="P378" s="87"/>
      <c r="Q378" s="87"/>
      <c r="R378" s="87"/>
      <c r="S378" s="87"/>
      <c r="T378" s="88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T378" s="20" t="s">
        <v>151</v>
      </c>
      <c r="AU378" s="20" t="s">
        <v>85</v>
      </c>
    </row>
    <row r="379" s="2" customFormat="1">
      <c r="A379" s="41"/>
      <c r="B379" s="42"/>
      <c r="C379" s="43"/>
      <c r="D379" s="233" t="s">
        <v>153</v>
      </c>
      <c r="E379" s="43"/>
      <c r="F379" s="234" t="s">
        <v>561</v>
      </c>
      <c r="G379" s="43"/>
      <c r="H379" s="43"/>
      <c r="I379" s="230"/>
      <c r="J379" s="43"/>
      <c r="K379" s="43"/>
      <c r="L379" s="47"/>
      <c r="M379" s="231"/>
      <c r="N379" s="232"/>
      <c r="O379" s="87"/>
      <c r="P379" s="87"/>
      <c r="Q379" s="87"/>
      <c r="R379" s="87"/>
      <c r="S379" s="87"/>
      <c r="T379" s="88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20" t="s">
        <v>153</v>
      </c>
      <c r="AU379" s="20" t="s">
        <v>85</v>
      </c>
    </row>
    <row r="380" s="12" customFormat="1" ht="22.8" customHeight="1">
      <c r="A380" s="12"/>
      <c r="B380" s="199"/>
      <c r="C380" s="200"/>
      <c r="D380" s="201" t="s">
        <v>75</v>
      </c>
      <c r="E380" s="213" t="s">
        <v>562</v>
      </c>
      <c r="F380" s="213" t="s">
        <v>563</v>
      </c>
      <c r="G380" s="200"/>
      <c r="H380" s="200"/>
      <c r="I380" s="203"/>
      <c r="J380" s="214">
        <f>BK380</f>
        <v>0</v>
      </c>
      <c r="K380" s="200"/>
      <c r="L380" s="205"/>
      <c r="M380" s="206"/>
      <c r="N380" s="207"/>
      <c r="O380" s="207"/>
      <c r="P380" s="208">
        <f>SUM(P381:P386)</f>
        <v>0</v>
      </c>
      <c r="Q380" s="207"/>
      <c r="R380" s="208">
        <f>SUM(R381:R386)</f>
        <v>0</v>
      </c>
      <c r="S380" s="207"/>
      <c r="T380" s="209">
        <f>SUM(T381:T386)</f>
        <v>0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210" t="s">
        <v>184</v>
      </c>
      <c r="AT380" s="211" t="s">
        <v>75</v>
      </c>
      <c r="AU380" s="211" t="s">
        <v>83</v>
      </c>
      <c r="AY380" s="210" t="s">
        <v>142</v>
      </c>
      <c r="BK380" s="212">
        <f>SUM(BK381:BK386)</f>
        <v>0</v>
      </c>
    </row>
    <row r="381" s="2" customFormat="1" ht="16.5" customHeight="1">
      <c r="A381" s="41"/>
      <c r="B381" s="42"/>
      <c r="C381" s="215" t="s">
        <v>275</v>
      </c>
      <c r="D381" s="215" t="s">
        <v>144</v>
      </c>
      <c r="E381" s="216" t="s">
        <v>564</v>
      </c>
      <c r="F381" s="217" t="s">
        <v>565</v>
      </c>
      <c r="G381" s="218" t="s">
        <v>543</v>
      </c>
      <c r="H381" s="219">
        <v>1</v>
      </c>
      <c r="I381" s="220"/>
      <c r="J381" s="221">
        <f>ROUND(I381*H381,2)</f>
        <v>0</v>
      </c>
      <c r="K381" s="217" t="s">
        <v>148</v>
      </c>
      <c r="L381" s="47"/>
      <c r="M381" s="222" t="s">
        <v>19</v>
      </c>
      <c r="N381" s="223" t="s">
        <v>47</v>
      </c>
      <c r="O381" s="87"/>
      <c r="P381" s="224">
        <f>O381*H381</f>
        <v>0</v>
      </c>
      <c r="Q381" s="224">
        <v>0</v>
      </c>
      <c r="R381" s="224">
        <f>Q381*H381</f>
        <v>0</v>
      </c>
      <c r="S381" s="224">
        <v>0</v>
      </c>
      <c r="T381" s="225">
        <f>S381*H381</f>
        <v>0</v>
      </c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R381" s="226" t="s">
        <v>544</v>
      </c>
      <c r="AT381" s="226" t="s">
        <v>144</v>
      </c>
      <c r="AU381" s="226" t="s">
        <v>85</v>
      </c>
      <c r="AY381" s="20" t="s">
        <v>142</v>
      </c>
      <c r="BE381" s="227">
        <f>IF(N381="základní",J381,0)</f>
        <v>0</v>
      </c>
      <c r="BF381" s="227">
        <f>IF(N381="snížená",J381,0)</f>
        <v>0</v>
      </c>
      <c r="BG381" s="227">
        <f>IF(N381="zákl. přenesená",J381,0)</f>
        <v>0</v>
      </c>
      <c r="BH381" s="227">
        <f>IF(N381="sníž. přenesená",J381,0)</f>
        <v>0</v>
      </c>
      <c r="BI381" s="227">
        <f>IF(N381="nulová",J381,0)</f>
        <v>0</v>
      </c>
      <c r="BJ381" s="20" t="s">
        <v>83</v>
      </c>
      <c r="BK381" s="227">
        <f>ROUND(I381*H381,2)</f>
        <v>0</v>
      </c>
      <c r="BL381" s="20" t="s">
        <v>544</v>
      </c>
      <c r="BM381" s="226" t="s">
        <v>566</v>
      </c>
    </row>
    <row r="382" s="2" customFormat="1">
      <c r="A382" s="41"/>
      <c r="B382" s="42"/>
      <c r="C382" s="43"/>
      <c r="D382" s="228" t="s">
        <v>151</v>
      </c>
      <c r="E382" s="43"/>
      <c r="F382" s="229" t="s">
        <v>565</v>
      </c>
      <c r="G382" s="43"/>
      <c r="H382" s="43"/>
      <c r="I382" s="230"/>
      <c r="J382" s="43"/>
      <c r="K382" s="43"/>
      <c r="L382" s="47"/>
      <c r="M382" s="231"/>
      <c r="N382" s="232"/>
      <c r="O382" s="87"/>
      <c r="P382" s="87"/>
      <c r="Q382" s="87"/>
      <c r="R382" s="87"/>
      <c r="S382" s="87"/>
      <c r="T382" s="88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T382" s="20" t="s">
        <v>151</v>
      </c>
      <c r="AU382" s="20" t="s">
        <v>85</v>
      </c>
    </row>
    <row r="383" s="2" customFormat="1">
      <c r="A383" s="41"/>
      <c r="B383" s="42"/>
      <c r="C383" s="43"/>
      <c r="D383" s="233" t="s">
        <v>153</v>
      </c>
      <c r="E383" s="43"/>
      <c r="F383" s="234" t="s">
        <v>567</v>
      </c>
      <c r="G383" s="43"/>
      <c r="H383" s="43"/>
      <c r="I383" s="230"/>
      <c r="J383" s="43"/>
      <c r="K383" s="43"/>
      <c r="L383" s="47"/>
      <c r="M383" s="231"/>
      <c r="N383" s="232"/>
      <c r="O383" s="87"/>
      <c r="P383" s="87"/>
      <c r="Q383" s="87"/>
      <c r="R383" s="87"/>
      <c r="S383" s="87"/>
      <c r="T383" s="88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T383" s="20" t="s">
        <v>153</v>
      </c>
      <c r="AU383" s="20" t="s">
        <v>85</v>
      </c>
    </row>
    <row r="384" s="2" customFormat="1" ht="16.5" customHeight="1">
      <c r="A384" s="41"/>
      <c r="B384" s="42"/>
      <c r="C384" s="215" t="s">
        <v>568</v>
      </c>
      <c r="D384" s="215" t="s">
        <v>144</v>
      </c>
      <c r="E384" s="216" t="s">
        <v>569</v>
      </c>
      <c r="F384" s="217" t="s">
        <v>570</v>
      </c>
      <c r="G384" s="218" t="s">
        <v>543</v>
      </c>
      <c r="H384" s="219">
        <v>1</v>
      </c>
      <c r="I384" s="220"/>
      <c r="J384" s="221">
        <f>ROUND(I384*H384,2)</f>
        <v>0</v>
      </c>
      <c r="K384" s="217" t="s">
        <v>148</v>
      </c>
      <c r="L384" s="47"/>
      <c r="M384" s="222" t="s">
        <v>19</v>
      </c>
      <c r="N384" s="223" t="s">
        <v>47</v>
      </c>
      <c r="O384" s="87"/>
      <c r="P384" s="224">
        <f>O384*H384</f>
        <v>0</v>
      </c>
      <c r="Q384" s="224">
        <v>0</v>
      </c>
      <c r="R384" s="224">
        <f>Q384*H384</f>
        <v>0</v>
      </c>
      <c r="S384" s="224">
        <v>0</v>
      </c>
      <c r="T384" s="225">
        <f>S384*H384</f>
        <v>0</v>
      </c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R384" s="226" t="s">
        <v>544</v>
      </c>
      <c r="AT384" s="226" t="s">
        <v>144</v>
      </c>
      <c r="AU384" s="226" t="s">
        <v>85</v>
      </c>
      <c r="AY384" s="20" t="s">
        <v>142</v>
      </c>
      <c r="BE384" s="227">
        <f>IF(N384="základní",J384,0)</f>
        <v>0</v>
      </c>
      <c r="BF384" s="227">
        <f>IF(N384="snížená",J384,0)</f>
        <v>0</v>
      </c>
      <c r="BG384" s="227">
        <f>IF(N384="zákl. přenesená",J384,0)</f>
        <v>0</v>
      </c>
      <c r="BH384" s="227">
        <f>IF(N384="sníž. přenesená",J384,0)</f>
        <v>0</v>
      </c>
      <c r="BI384" s="227">
        <f>IF(N384="nulová",J384,0)</f>
        <v>0</v>
      </c>
      <c r="BJ384" s="20" t="s">
        <v>83</v>
      </c>
      <c r="BK384" s="227">
        <f>ROUND(I384*H384,2)</f>
        <v>0</v>
      </c>
      <c r="BL384" s="20" t="s">
        <v>544</v>
      </c>
      <c r="BM384" s="226" t="s">
        <v>571</v>
      </c>
    </row>
    <row r="385" s="2" customFormat="1">
      <c r="A385" s="41"/>
      <c r="B385" s="42"/>
      <c r="C385" s="43"/>
      <c r="D385" s="228" t="s">
        <v>151</v>
      </c>
      <c r="E385" s="43"/>
      <c r="F385" s="229" t="s">
        <v>570</v>
      </c>
      <c r="G385" s="43"/>
      <c r="H385" s="43"/>
      <c r="I385" s="230"/>
      <c r="J385" s="43"/>
      <c r="K385" s="43"/>
      <c r="L385" s="47"/>
      <c r="M385" s="231"/>
      <c r="N385" s="232"/>
      <c r="O385" s="87"/>
      <c r="P385" s="87"/>
      <c r="Q385" s="87"/>
      <c r="R385" s="87"/>
      <c r="S385" s="87"/>
      <c r="T385" s="88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T385" s="20" t="s">
        <v>151</v>
      </c>
      <c r="AU385" s="20" t="s">
        <v>85</v>
      </c>
    </row>
    <row r="386" s="2" customFormat="1">
      <c r="A386" s="41"/>
      <c r="B386" s="42"/>
      <c r="C386" s="43"/>
      <c r="D386" s="233" t="s">
        <v>153</v>
      </c>
      <c r="E386" s="43"/>
      <c r="F386" s="234" t="s">
        <v>572</v>
      </c>
      <c r="G386" s="43"/>
      <c r="H386" s="43"/>
      <c r="I386" s="230"/>
      <c r="J386" s="43"/>
      <c r="K386" s="43"/>
      <c r="L386" s="47"/>
      <c r="M386" s="231"/>
      <c r="N386" s="232"/>
      <c r="O386" s="87"/>
      <c r="P386" s="87"/>
      <c r="Q386" s="87"/>
      <c r="R386" s="87"/>
      <c r="S386" s="87"/>
      <c r="T386" s="88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T386" s="20" t="s">
        <v>153</v>
      </c>
      <c r="AU386" s="20" t="s">
        <v>85</v>
      </c>
    </row>
    <row r="387" s="12" customFormat="1" ht="22.8" customHeight="1">
      <c r="A387" s="12"/>
      <c r="B387" s="199"/>
      <c r="C387" s="200"/>
      <c r="D387" s="201" t="s">
        <v>75</v>
      </c>
      <c r="E387" s="213" t="s">
        <v>573</v>
      </c>
      <c r="F387" s="213" t="s">
        <v>574</v>
      </c>
      <c r="G387" s="200"/>
      <c r="H387" s="200"/>
      <c r="I387" s="203"/>
      <c r="J387" s="214">
        <f>BK387</f>
        <v>0</v>
      </c>
      <c r="K387" s="200"/>
      <c r="L387" s="205"/>
      <c r="M387" s="206"/>
      <c r="N387" s="207"/>
      <c r="O387" s="207"/>
      <c r="P387" s="208">
        <f>SUM(P388:P390)</f>
        <v>0</v>
      </c>
      <c r="Q387" s="207"/>
      <c r="R387" s="208">
        <f>SUM(R388:R390)</f>
        <v>0</v>
      </c>
      <c r="S387" s="207"/>
      <c r="T387" s="209">
        <f>SUM(T388:T390)</f>
        <v>0</v>
      </c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R387" s="210" t="s">
        <v>184</v>
      </c>
      <c r="AT387" s="211" t="s">
        <v>75</v>
      </c>
      <c r="AU387" s="211" t="s">
        <v>83</v>
      </c>
      <c r="AY387" s="210" t="s">
        <v>142</v>
      </c>
      <c r="BK387" s="212">
        <f>SUM(BK388:BK390)</f>
        <v>0</v>
      </c>
    </row>
    <row r="388" s="2" customFormat="1" ht="16.5" customHeight="1">
      <c r="A388" s="41"/>
      <c r="B388" s="42"/>
      <c r="C388" s="215" t="s">
        <v>283</v>
      </c>
      <c r="D388" s="215" t="s">
        <v>144</v>
      </c>
      <c r="E388" s="216" t="s">
        <v>575</v>
      </c>
      <c r="F388" s="217" t="s">
        <v>576</v>
      </c>
      <c r="G388" s="218" t="s">
        <v>543</v>
      </c>
      <c r="H388" s="219">
        <v>1</v>
      </c>
      <c r="I388" s="220"/>
      <c r="J388" s="221">
        <f>ROUND(I388*H388,2)</f>
        <v>0</v>
      </c>
      <c r="K388" s="217" t="s">
        <v>148</v>
      </c>
      <c r="L388" s="47"/>
      <c r="M388" s="222" t="s">
        <v>19</v>
      </c>
      <c r="N388" s="223" t="s">
        <v>47</v>
      </c>
      <c r="O388" s="87"/>
      <c r="P388" s="224">
        <f>O388*H388</f>
        <v>0</v>
      </c>
      <c r="Q388" s="224">
        <v>0</v>
      </c>
      <c r="R388" s="224">
        <f>Q388*H388</f>
        <v>0</v>
      </c>
      <c r="S388" s="224">
        <v>0</v>
      </c>
      <c r="T388" s="225">
        <f>S388*H388</f>
        <v>0</v>
      </c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R388" s="226" t="s">
        <v>544</v>
      </c>
      <c r="AT388" s="226" t="s">
        <v>144</v>
      </c>
      <c r="AU388" s="226" t="s">
        <v>85</v>
      </c>
      <c r="AY388" s="20" t="s">
        <v>142</v>
      </c>
      <c r="BE388" s="227">
        <f>IF(N388="základní",J388,0)</f>
        <v>0</v>
      </c>
      <c r="BF388" s="227">
        <f>IF(N388="snížená",J388,0)</f>
        <v>0</v>
      </c>
      <c r="BG388" s="227">
        <f>IF(N388="zákl. přenesená",J388,0)</f>
        <v>0</v>
      </c>
      <c r="BH388" s="227">
        <f>IF(N388="sníž. přenesená",J388,0)</f>
        <v>0</v>
      </c>
      <c r="BI388" s="227">
        <f>IF(N388="nulová",J388,0)</f>
        <v>0</v>
      </c>
      <c r="BJ388" s="20" t="s">
        <v>83</v>
      </c>
      <c r="BK388" s="227">
        <f>ROUND(I388*H388,2)</f>
        <v>0</v>
      </c>
      <c r="BL388" s="20" t="s">
        <v>544</v>
      </c>
      <c r="BM388" s="226" t="s">
        <v>577</v>
      </c>
    </row>
    <row r="389" s="2" customFormat="1">
      <c r="A389" s="41"/>
      <c r="B389" s="42"/>
      <c r="C389" s="43"/>
      <c r="D389" s="228" t="s">
        <v>151</v>
      </c>
      <c r="E389" s="43"/>
      <c r="F389" s="229" t="s">
        <v>576</v>
      </c>
      <c r="G389" s="43"/>
      <c r="H389" s="43"/>
      <c r="I389" s="230"/>
      <c r="J389" s="43"/>
      <c r="K389" s="43"/>
      <c r="L389" s="47"/>
      <c r="M389" s="231"/>
      <c r="N389" s="232"/>
      <c r="O389" s="87"/>
      <c r="P389" s="87"/>
      <c r="Q389" s="87"/>
      <c r="R389" s="87"/>
      <c r="S389" s="87"/>
      <c r="T389" s="88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T389" s="20" t="s">
        <v>151</v>
      </c>
      <c r="AU389" s="20" t="s">
        <v>85</v>
      </c>
    </row>
    <row r="390" s="2" customFormat="1">
      <c r="A390" s="41"/>
      <c r="B390" s="42"/>
      <c r="C390" s="43"/>
      <c r="D390" s="233" t="s">
        <v>153</v>
      </c>
      <c r="E390" s="43"/>
      <c r="F390" s="234" t="s">
        <v>578</v>
      </c>
      <c r="G390" s="43"/>
      <c r="H390" s="43"/>
      <c r="I390" s="230"/>
      <c r="J390" s="43"/>
      <c r="K390" s="43"/>
      <c r="L390" s="47"/>
      <c r="M390" s="289"/>
      <c r="N390" s="290"/>
      <c r="O390" s="291"/>
      <c r="P390" s="291"/>
      <c r="Q390" s="291"/>
      <c r="R390" s="291"/>
      <c r="S390" s="291"/>
      <c r="T390" s="292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T390" s="20" t="s">
        <v>153</v>
      </c>
      <c r="AU390" s="20" t="s">
        <v>85</v>
      </c>
    </row>
    <row r="391" s="2" customFormat="1" ht="6.96" customHeight="1">
      <c r="A391" s="41"/>
      <c r="B391" s="62"/>
      <c r="C391" s="63"/>
      <c r="D391" s="63"/>
      <c r="E391" s="63"/>
      <c r="F391" s="63"/>
      <c r="G391" s="63"/>
      <c r="H391" s="63"/>
      <c r="I391" s="63"/>
      <c r="J391" s="63"/>
      <c r="K391" s="63"/>
      <c r="L391" s="47"/>
      <c r="M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</row>
  </sheetData>
  <sheetProtection sheet="1" autoFilter="0" formatColumns="0" formatRows="0" objects="1" scenarios="1" spinCount="100000" saltValue="j0ghT3J8tsmsCatqI/NdtFPlHiLcOLqe1Lstsba/STZuZxHIbbRG7G95hbc4k6IyZL3Sj9av90flnLX3cSqqiQ==" hashValue="OxS7g/Fv0b/Mne2OxMFQAn36DU43FF3SqEY6e7HeoIIrd3B5tEPvZDxM9qqNa1Wo07b+tqLKEdBRQ54kkVdPNA==" algorithmName="SHA-512" password="CC35"/>
  <autoFilter ref="C98:K39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7:H87"/>
    <mergeCell ref="E89:H89"/>
    <mergeCell ref="E91:H91"/>
    <mergeCell ref="L2:V2"/>
  </mergeCells>
  <hyperlinks>
    <hyperlink ref="F104" r:id="rId1" display="https://podminky.urs.cz/item/CS_URS_2025_02/132254204"/>
    <hyperlink ref="F113" r:id="rId2" display="https://podminky.urs.cz/item/CS_URS_2025_02/113107182"/>
    <hyperlink ref="F118" r:id="rId3" display="https://podminky.urs.cz/item/CS_URS_2025_02/113152111"/>
    <hyperlink ref="F123" r:id="rId4" display="https://podminky.urs.cz/item/CS_URS_2025_02/115101201"/>
    <hyperlink ref="F128" r:id="rId5" display="https://podminky.urs.cz/item/CS_URS_2025_02/115108111"/>
    <hyperlink ref="F133" r:id="rId6" display="https://podminky.urs.cz/item/CS_URS_2025_02/132354203"/>
    <hyperlink ref="F142" r:id="rId7" display="https://podminky.urs.cz/item/CS_URS_2025_02/151101101"/>
    <hyperlink ref="F150" r:id="rId8" display="https://podminky.urs.cz/item/CS_URS_2025_02/151101111"/>
    <hyperlink ref="F158" r:id="rId9" display="https://podminky.urs.cz/item/CS_URS_2025_02/151101301"/>
    <hyperlink ref="F161" r:id="rId10" display="https://podminky.urs.cz/item/CS_URS_2025_02/151101311"/>
    <hyperlink ref="F164" r:id="rId11" display="https://podminky.urs.cz/item/CS_URS_2025_02/162751137"/>
    <hyperlink ref="F170" r:id="rId12" display="https://podminky.urs.cz/item/CS_URS_2025_02/162751139"/>
    <hyperlink ref="F175" r:id="rId13" display="https://podminky.urs.cz/item/CS_URS_2025_02/171201231"/>
    <hyperlink ref="F180" r:id="rId14" display="https://podminky.urs.cz/item/CS_URS_2025_02/171251201"/>
    <hyperlink ref="F183" r:id="rId15" display="https://podminky.urs.cz/item/CS_URS_2025_02/174151101"/>
    <hyperlink ref="F190" r:id="rId16" display="https://podminky.urs.cz/item/CS_URS_2025_02/175151101"/>
    <hyperlink ref="F203" r:id="rId17" display="https://podminky.urs.cz/item/CS_URS_2025_02/278381123"/>
    <hyperlink ref="F208" r:id="rId18" display="https://podminky.urs.cz/item/CS_URS_2025_02/899713111"/>
    <hyperlink ref="F214" r:id="rId19" display="https://podminky.urs.cz/item/CS_URS_2025_02/451572111"/>
    <hyperlink ref="F223" r:id="rId20" display="https://podminky.urs.cz/item/CS_URS_2025_02/564861111"/>
    <hyperlink ref="F228" r:id="rId21" display="https://podminky.urs.cz/item/CS_URS_2025_02/573231111"/>
    <hyperlink ref="F231" r:id="rId22" display="https://podminky.urs.cz/item/CS_URS_2025_02/577134111"/>
    <hyperlink ref="F234" r:id="rId23" display="https://podminky.urs.cz/item/CS_URS_2025_02/577155012"/>
    <hyperlink ref="F238" r:id="rId24" display="https://podminky.urs.cz/item/CS_URS_2025_02/857241131"/>
    <hyperlink ref="F243" r:id="rId25" display="https://podminky.urs.cz/item/CS_URS_2025_02/857261131"/>
    <hyperlink ref="F248" r:id="rId26" display="https://podminky.urs.cz/item/CS_URS_2025_02/871241221"/>
    <hyperlink ref="F259" r:id="rId27" display="https://podminky.urs.cz/item/CS_URS_2025_02/871261221"/>
    <hyperlink ref="F269" r:id="rId28" display="https://podminky.urs.cz/item/CS_URS_2025_02/877241101"/>
    <hyperlink ref="F274" r:id="rId29" display="https://podminky.urs.cz/item/CS_URS_2025_02/857263131"/>
    <hyperlink ref="F279" r:id="rId30" display="https://podminky.urs.cz/item/CS_URS_2025_02/891261112"/>
    <hyperlink ref="F286" r:id="rId31" display="https://podminky.urs.cz/item/CS_URS_2025_02/891243321"/>
    <hyperlink ref="F291" r:id="rId32" display="https://podminky.urs.cz/item/CS_URS_2025_02/892271111"/>
    <hyperlink ref="F296" r:id="rId33" display="https://podminky.urs.cz/item/CS_URS_2025_02/899401113"/>
    <hyperlink ref="F308" r:id="rId34" display="https://podminky.urs.cz/item/CS_URS_2025_02/893811112"/>
    <hyperlink ref="F313" r:id="rId35" display="https://podminky.urs.cz/item/CS_URS_2025_02/891269111"/>
    <hyperlink ref="F318" r:id="rId36" display="https://podminky.urs.cz/item/CS_URS_2025_02/891181112"/>
    <hyperlink ref="F325" r:id="rId37" display="https://podminky.urs.cz/item/CS_URS_2025_02/899401111"/>
    <hyperlink ref="F332" r:id="rId38" display="https://podminky.urs.cz/item/CS_URS_2025_02/899721111"/>
    <hyperlink ref="F337" r:id="rId39" display="https://podminky.urs.cz/item/CS_URS_2025_02/899722112"/>
    <hyperlink ref="F343" r:id="rId40" display="https://podminky.urs.cz/item/CS_URS_2025_02/919735112"/>
    <hyperlink ref="F349" r:id="rId41" display="https://podminky.urs.cz/item/CS_URS_2025_02/997221551"/>
    <hyperlink ref="F352" r:id="rId42" display="https://podminky.urs.cz/item/CS_URS_2025_02/997221559"/>
    <hyperlink ref="F357" r:id="rId43" display="https://podminky.urs.cz/item/CS_URS_2025_02/997221873"/>
    <hyperlink ref="F360" r:id="rId44" display="https://podminky.urs.cz/item/CS_URS_2025_02/997221875"/>
    <hyperlink ref="F364" r:id="rId45" display="https://podminky.urs.cz/item/CS_URS_2025_02/998276101"/>
    <hyperlink ref="F369" r:id="rId46" display="https://podminky.urs.cz/item/CS_URS_2025_02/012164000"/>
    <hyperlink ref="F372" r:id="rId47" display="https://podminky.urs.cz/item/CS_URS_2025_02/012344000"/>
    <hyperlink ref="F375" r:id="rId48" display="https://podminky.urs.cz/item/CS_URS_2025_02/012444000"/>
    <hyperlink ref="F379" r:id="rId49" display="https://podminky.urs.cz/item/CS_URS_2025_02/030001000"/>
    <hyperlink ref="F383" r:id="rId50" display="https://podminky.urs.cz/item/CS_URS_2025_02/063002000"/>
    <hyperlink ref="F386" r:id="rId51" display="https://podminky.urs.cz/item/CS_URS_2025_02/063603000"/>
    <hyperlink ref="F390" r:id="rId52" display="https://podminky.urs.cz/item/CS_URS_2025_02/0722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93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85</v>
      </c>
    </row>
    <row r="4" s="1" customFormat="1" ht="24.96" customHeight="1">
      <c r="B4" s="23"/>
      <c r="D4" s="143" t="s">
        <v>104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26.25" customHeight="1">
      <c r="B7" s="23"/>
      <c r="E7" s="146" t="str">
        <f>'Rekapitulace stavby'!K6</f>
        <v>Dešťová a splašková kanalizace v zastavěném území mistní části Pelhřimova - Skrýšov - 2.etapa</v>
      </c>
      <c r="F7" s="145"/>
      <c r="G7" s="145"/>
      <c r="H7" s="145"/>
      <c r="L7" s="23"/>
    </row>
    <row r="8" s="1" customFormat="1" ht="12" customHeight="1">
      <c r="B8" s="23"/>
      <c r="D8" s="145" t="s">
        <v>105</v>
      </c>
      <c r="L8" s="23"/>
    </row>
    <row r="9" s="2" customFormat="1" ht="16.5" customHeight="1">
      <c r="A9" s="41"/>
      <c r="B9" s="47"/>
      <c r="C9" s="41"/>
      <c r="D9" s="41"/>
      <c r="E9" s="146" t="s">
        <v>106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107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579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39</v>
      </c>
      <c r="G14" s="41"/>
      <c r="H14" s="41"/>
      <c r="I14" s="145" t="s">
        <v>23</v>
      </c>
      <c r="J14" s="149" t="str">
        <f>'Rekapitulace stavby'!AN8</f>
        <v>1. 8. 2025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>00248801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>Město Pelhřimov</v>
      </c>
      <c r="F17" s="41"/>
      <c r="G17" s="41"/>
      <c r="H17" s="41"/>
      <c r="I17" s="145" t="s">
        <v>29</v>
      </c>
      <c r="J17" s="136" t="str">
        <f>IF('Rekapitulace stavby'!AN11="","",'Rekapitulace stavby'!AN11)</f>
        <v>CZ00248801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31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29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33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>06530591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>Studio A s.r.o.</v>
      </c>
      <c r="F23" s="41"/>
      <c r="G23" s="41"/>
      <c r="H23" s="41"/>
      <c r="I23" s="145" t="s">
        <v>29</v>
      </c>
      <c r="J23" s="136" t="str">
        <f>IF('Rekapitulace stavby'!AN17="","",'Rekapitulace stavby'!AN17)</f>
        <v>CZ06530591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38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29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40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42</v>
      </c>
      <c r="E32" s="41"/>
      <c r="F32" s="41"/>
      <c r="G32" s="41"/>
      <c r="H32" s="41"/>
      <c r="I32" s="41"/>
      <c r="J32" s="156">
        <f>ROUND(J97,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44</v>
      </c>
      <c r="G34" s="41"/>
      <c r="H34" s="41"/>
      <c r="I34" s="157" t="s">
        <v>43</v>
      </c>
      <c r="J34" s="157" t="s">
        <v>45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46</v>
      </c>
      <c r="E35" s="145" t="s">
        <v>47</v>
      </c>
      <c r="F35" s="159">
        <f>ROUND((SUM(BE97:BE466)),  2)</f>
        <v>0</v>
      </c>
      <c r="G35" s="41"/>
      <c r="H35" s="41"/>
      <c r="I35" s="160">
        <v>0.20999999999999999</v>
      </c>
      <c r="J35" s="159">
        <f>ROUND(((SUM(BE97:BE466))*I35),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48</v>
      </c>
      <c r="F36" s="159">
        <f>ROUND((SUM(BF97:BF466)),  2)</f>
        <v>0</v>
      </c>
      <c r="G36" s="41"/>
      <c r="H36" s="41"/>
      <c r="I36" s="160">
        <v>0.12</v>
      </c>
      <c r="J36" s="159">
        <f>ROUND(((SUM(BF97:BF466))*I36),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49</v>
      </c>
      <c r="F37" s="159">
        <f>ROUND((SUM(BG97:BG466)),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50</v>
      </c>
      <c r="F38" s="159">
        <f>ROUND((SUM(BH97:BH466)),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51</v>
      </c>
      <c r="F39" s="159">
        <f>ROUND((SUM(BI97:BI466)),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52</v>
      </c>
      <c r="E41" s="163"/>
      <c r="F41" s="163"/>
      <c r="G41" s="164" t="s">
        <v>53</v>
      </c>
      <c r="H41" s="165" t="s">
        <v>54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109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26.25" customHeight="1">
      <c r="A50" s="41"/>
      <c r="B50" s="42"/>
      <c r="C50" s="43"/>
      <c r="D50" s="43"/>
      <c r="E50" s="172" t="str">
        <f>E7</f>
        <v>Dešťová a splašková kanalizace v zastavěném území mistní části Pelhřimova - Skrýšov - 2.etapa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105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106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107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IO 02 - Dešťová kanalizace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1. 8. 2025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Město Pelhřimov</v>
      </c>
      <c r="G58" s="43"/>
      <c r="H58" s="43"/>
      <c r="I58" s="35" t="s">
        <v>33</v>
      </c>
      <c r="J58" s="39" t="str">
        <f>E23</f>
        <v>Studio A s.r.o.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31</v>
      </c>
      <c r="D59" s="43"/>
      <c r="E59" s="43"/>
      <c r="F59" s="30" t="str">
        <f>IF(E20="","",E20)</f>
        <v>Vyplň údaj</v>
      </c>
      <c r="G59" s="43"/>
      <c r="H59" s="43"/>
      <c r="I59" s="35" t="s">
        <v>38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110</v>
      </c>
      <c r="D61" s="174"/>
      <c r="E61" s="174"/>
      <c r="F61" s="174"/>
      <c r="G61" s="174"/>
      <c r="H61" s="174"/>
      <c r="I61" s="174"/>
      <c r="J61" s="175" t="s">
        <v>111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74</v>
      </c>
      <c r="D63" s="43"/>
      <c r="E63" s="43"/>
      <c r="F63" s="43"/>
      <c r="G63" s="43"/>
      <c r="H63" s="43"/>
      <c r="I63" s="43"/>
      <c r="J63" s="105">
        <f>J97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112</v>
      </c>
    </row>
    <row r="64" s="9" customFormat="1" ht="24.96" customHeight="1">
      <c r="A64" s="9"/>
      <c r="B64" s="177"/>
      <c r="C64" s="178"/>
      <c r="D64" s="179" t="s">
        <v>580</v>
      </c>
      <c r="E64" s="180"/>
      <c r="F64" s="180"/>
      <c r="G64" s="180"/>
      <c r="H64" s="180"/>
      <c r="I64" s="180"/>
      <c r="J64" s="181">
        <f>J98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7"/>
      <c r="C65" s="178"/>
      <c r="D65" s="179" t="s">
        <v>581</v>
      </c>
      <c r="E65" s="180"/>
      <c r="F65" s="180"/>
      <c r="G65" s="180"/>
      <c r="H65" s="180"/>
      <c r="I65" s="180"/>
      <c r="J65" s="181">
        <f>J231</f>
        <v>0</v>
      </c>
      <c r="K65" s="178"/>
      <c r="L65" s="18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7"/>
      <c r="C66" s="178"/>
      <c r="D66" s="179" t="s">
        <v>582</v>
      </c>
      <c r="E66" s="180"/>
      <c r="F66" s="180"/>
      <c r="G66" s="180"/>
      <c r="H66" s="180"/>
      <c r="I66" s="180"/>
      <c r="J66" s="181">
        <f>J245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7"/>
      <c r="C67" s="178"/>
      <c r="D67" s="179" t="s">
        <v>583</v>
      </c>
      <c r="E67" s="180"/>
      <c r="F67" s="180"/>
      <c r="G67" s="180"/>
      <c r="H67" s="180"/>
      <c r="I67" s="180"/>
      <c r="J67" s="181">
        <f>J262</f>
        <v>0</v>
      </c>
      <c r="K67" s="178"/>
      <c r="L67" s="18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77"/>
      <c r="C68" s="178"/>
      <c r="D68" s="179" t="s">
        <v>584</v>
      </c>
      <c r="E68" s="180"/>
      <c r="F68" s="180"/>
      <c r="G68" s="180"/>
      <c r="H68" s="180"/>
      <c r="I68" s="180"/>
      <c r="J68" s="181">
        <f>J414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77"/>
      <c r="C69" s="178"/>
      <c r="D69" s="179" t="s">
        <v>585</v>
      </c>
      <c r="E69" s="180"/>
      <c r="F69" s="180"/>
      <c r="G69" s="180"/>
      <c r="H69" s="180"/>
      <c r="I69" s="180"/>
      <c r="J69" s="181">
        <f>J422</f>
        <v>0</v>
      </c>
      <c r="K69" s="178"/>
      <c r="L69" s="18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77"/>
      <c r="C70" s="178"/>
      <c r="D70" s="179" t="s">
        <v>586</v>
      </c>
      <c r="E70" s="180"/>
      <c r="F70" s="180"/>
      <c r="G70" s="180"/>
      <c r="H70" s="180"/>
      <c r="I70" s="180"/>
      <c r="J70" s="181">
        <f>J437</f>
        <v>0</v>
      </c>
      <c r="K70" s="178"/>
      <c r="L70" s="18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77"/>
      <c r="C71" s="178"/>
      <c r="D71" s="179" t="s">
        <v>122</v>
      </c>
      <c r="E71" s="180"/>
      <c r="F71" s="180"/>
      <c r="G71" s="180"/>
      <c r="H71" s="180"/>
      <c r="I71" s="180"/>
      <c r="J71" s="181">
        <f>J441</f>
        <v>0</v>
      </c>
      <c r="K71" s="178"/>
      <c r="L71" s="18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3"/>
      <c r="C72" s="128"/>
      <c r="D72" s="184" t="s">
        <v>123</v>
      </c>
      <c r="E72" s="185"/>
      <c r="F72" s="185"/>
      <c r="G72" s="185"/>
      <c r="H72" s="185"/>
      <c r="I72" s="185"/>
      <c r="J72" s="186">
        <f>J442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3"/>
      <c r="C73" s="128"/>
      <c r="D73" s="184" t="s">
        <v>124</v>
      </c>
      <c r="E73" s="185"/>
      <c r="F73" s="185"/>
      <c r="G73" s="185"/>
      <c r="H73" s="185"/>
      <c r="I73" s="185"/>
      <c r="J73" s="186">
        <f>J452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3"/>
      <c r="C74" s="128"/>
      <c r="D74" s="184" t="s">
        <v>125</v>
      </c>
      <c r="E74" s="185"/>
      <c r="F74" s="185"/>
      <c r="G74" s="185"/>
      <c r="H74" s="185"/>
      <c r="I74" s="185"/>
      <c r="J74" s="186">
        <f>J456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3"/>
      <c r="C75" s="128"/>
      <c r="D75" s="184" t="s">
        <v>126</v>
      </c>
      <c r="E75" s="185"/>
      <c r="F75" s="185"/>
      <c r="G75" s="185"/>
      <c r="H75" s="185"/>
      <c r="I75" s="185"/>
      <c r="J75" s="186">
        <f>J463</f>
        <v>0</v>
      </c>
      <c r="K75" s="128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6" t="s">
        <v>127</v>
      </c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16</v>
      </c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26.25" customHeight="1">
      <c r="A85" s="41"/>
      <c r="B85" s="42"/>
      <c r="C85" s="43"/>
      <c r="D85" s="43"/>
      <c r="E85" s="172" t="str">
        <f>E7</f>
        <v>Dešťová a splašková kanalizace v zastavěném území mistní části Pelhřimova - Skrýšov - 2.etapa</v>
      </c>
      <c r="F85" s="35"/>
      <c r="G85" s="35"/>
      <c r="H85" s="35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" customFormat="1" ht="12" customHeight="1">
      <c r="B86" s="24"/>
      <c r="C86" s="35" t="s">
        <v>105</v>
      </c>
      <c r="D86" s="25"/>
      <c r="E86" s="25"/>
      <c r="F86" s="25"/>
      <c r="G86" s="25"/>
      <c r="H86" s="25"/>
      <c r="I86" s="25"/>
      <c r="J86" s="25"/>
      <c r="K86" s="25"/>
      <c r="L86" s="23"/>
    </row>
    <row r="87" s="2" customFormat="1" ht="16.5" customHeight="1">
      <c r="A87" s="41"/>
      <c r="B87" s="42"/>
      <c r="C87" s="43"/>
      <c r="D87" s="43"/>
      <c r="E87" s="172" t="s">
        <v>106</v>
      </c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107</v>
      </c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6.5" customHeight="1">
      <c r="A89" s="41"/>
      <c r="B89" s="42"/>
      <c r="C89" s="43"/>
      <c r="D89" s="43"/>
      <c r="E89" s="72" t="str">
        <f>E11</f>
        <v>IO 02 - Dešťová kanalizace</v>
      </c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2" customHeight="1">
      <c r="A91" s="41"/>
      <c r="B91" s="42"/>
      <c r="C91" s="35" t="s">
        <v>21</v>
      </c>
      <c r="D91" s="43"/>
      <c r="E91" s="43"/>
      <c r="F91" s="30" t="str">
        <f>F14</f>
        <v xml:space="preserve"> </v>
      </c>
      <c r="G91" s="43"/>
      <c r="H91" s="43"/>
      <c r="I91" s="35" t="s">
        <v>23</v>
      </c>
      <c r="J91" s="75" t="str">
        <f>IF(J14="","",J14)</f>
        <v>1. 8. 2025</v>
      </c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6.96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5.15" customHeight="1">
      <c r="A93" s="41"/>
      <c r="B93" s="42"/>
      <c r="C93" s="35" t="s">
        <v>25</v>
      </c>
      <c r="D93" s="43"/>
      <c r="E93" s="43"/>
      <c r="F93" s="30" t="str">
        <f>E17</f>
        <v>Město Pelhřimov</v>
      </c>
      <c r="G93" s="43"/>
      <c r="H93" s="43"/>
      <c r="I93" s="35" t="s">
        <v>33</v>
      </c>
      <c r="J93" s="39" t="str">
        <f>E23</f>
        <v>Studio A s.r.o.</v>
      </c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5.15" customHeight="1">
      <c r="A94" s="41"/>
      <c r="B94" s="42"/>
      <c r="C94" s="35" t="s">
        <v>31</v>
      </c>
      <c r="D94" s="43"/>
      <c r="E94" s="43"/>
      <c r="F94" s="30" t="str">
        <f>IF(E20="","",E20)</f>
        <v>Vyplň údaj</v>
      </c>
      <c r="G94" s="43"/>
      <c r="H94" s="43"/>
      <c r="I94" s="35" t="s">
        <v>38</v>
      </c>
      <c r="J94" s="39" t="str">
        <f>E26</f>
        <v xml:space="preserve"> </v>
      </c>
      <c r="K94" s="43"/>
      <c r="L94" s="14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0.32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14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11" customFormat="1" ht="29.28" customHeight="1">
      <c r="A96" s="188"/>
      <c r="B96" s="189"/>
      <c r="C96" s="190" t="s">
        <v>128</v>
      </c>
      <c r="D96" s="191" t="s">
        <v>61</v>
      </c>
      <c r="E96" s="191" t="s">
        <v>57</v>
      </c>
      <c r="F96" s="191" t="s">
        <v>58</v>
      </c>
      <c r="G96" s="191" t="s">
        <v>129</v>
      </c>
      <c r="H96" s="191" t="s">
        <v>130</v>
      </c>
      <c r="I96" s="191" t="s">
        <v>131</v>
      </c>
      <c r="J96" s="191" t="s">
        <v>111</v>
      </c>
      <c r="K96" s="192" t="s">
        <v>132</v>
      </c>
      <c r="L96" s="193"/>
      <c r="M96" s="95" t="s">
        <v>19</v>
      </c>
      <c r="N96" s="96" t="s">
        <v>46</v>
      </c>
      <c r="O96" s="96" t="s">
        <v>133</v>
      </c>
      <c r="P96" s="96" t="s">
        <v>134</v>
      </c>
      <c r="Q96" s="96" t="s">
        <v>135</v>
      </c>
      <c r="R96" s="96" t="s">
        <v>136</v>
      </c>
      <c r="S96" s="96" t="s">
        <v>137</v>
      </c>
      <c r="T96" s="97" t="s">
        <v>138</v>
      </c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</row>
    <row r="97" s="2" customFormat="1" ht="22.8" customHeight="1">
      <c r="A97" s="41"/>
      <c r="B97" s="42"/>
      <c r="C97" s="102" t="s">
        <v>139</v>
      </c>
      <c r="D97" s="43"/>
      <c r="E97" s="43"/>
      <c r="F97" s="43"/>
      <c r="G97" s="43"/>
      <c r="H97" s="43"/>
      <c r="I97" s="43"/>
      <c r="J97" s="194">
        <f>BK97</f>
        <v>0</v>
      </c>
      <c r="K97" s="43"/>
      <c r="L97" s="47"/>
      <c r="M97" s="98"/>
      <c r="N97" s="195"/>
      <c r="O97" s="99"/>
      <c r="P97" s="196">
        <f>P98+P231+P245+P262+P414+P422+P437+P441</f>
        <v>0</v>
      </c>
      <c r="Q97" s="99"/>
      <c r="R97" s="196">
        <f>R98+R231+R245+R262+R414+R422+R437+R441</f>
        <v>115.1656208271</v>
      </c>
      <c r="S97" s="99"/>
      <c r="T97" s="197">
        <f>T98+T231+T245+T262+T414+T422+T437+T441</f>
        <v>26.9514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75</v>
      </c>
      <c r="AU97" s="20" t="s">
        <v>112</v>
      </c>
      <c r="BK97" s="198">
        <f>BK98+BK231+BK245+BK262+BK414+BK422+BK437+BK441</f>
        <v>0</v>
      </c>
    </row>
    <row r="98" s="12" customFormat="1" ht="25.92" customHeight="1">
      <c r="A98" s="12"/>
      <c r="B98" s="199"/>
      <c r="C98" s="200"/>
      <c r="D98" s="201" t="s">
        <v>75</v>
      </c>
      <c r="E98" s="202" t="s">
        <v>83</v>
      </c>
      <c r="F98" s="202" t="s">
        <v>143</v>
      </c>
      <c r="G98" s="200"/>
      <c r="H98" s="200"/>
      <c r="I98" s="203"/>
      <c r="J98" s="204">
        <f>BK98</f>
        <v>0</v>
      </c>
      <c r="K98" s="200"/>
      <c r="L98" s="205"/>
      <c r="M98" s="206"/>
      <c r="N98" s="207"/>
      <c r="O98" s="207"/>
      <c r="P98" s="208">
        <f>SUM(P99:P230)</f>
        <v>0</v>
      </c>
      <c r="Q98" s="207"/>
      <c r="R98" s="208">
        <f>SUM(R99:R230)</f>
        <v>95.047254930400001</v>
      </c>
      <c r="S98" s="207"/>
      <c r="T98" s="209">
        <f>SUM(T99:T230)</f>
        <v>26.9514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0" t="s">
        <v>83</v>
      </c>
      <c r="AT98" s="211" t="s">
        <v>75</v>
      </c>
      <c r="AU98" s="211" t="s">
        <v>76</v>
      </c>
      <c r="AY98" s="210" t="s">
        <v>142</v>
      </c>
      <c r="BK98" s="212">
        <f>SUM(BK99:BK230)</f>
        <v>0</v>
      </c>
    </row>
    <row r="99" s="2" customFormat="1" ht="24.15" customHeight="1">
      <c r="A99" s="41"/>
      <c r="B99" s="42"/>
      <c r="C99" s="215" t="s">
        <v>83</v>
      </c>
      <c r="D99" s="215" t="s">
        <v>144</v>
      </c>
      <c r="E99" s="216" t="s">
        <v>163</v>
      </c>
      <c r="F99" s="217" t="s">
        <v>164</v>
      </c>
      <c r="G99" s="218" t="s">
        <v>165</v>
      </c>
      <c r="H99" s="219">
        <v>43.469999999999999</v>
      </c>
      <c r="I99" s="220"/>
      <c r="J99" s="221">
        <f>ROUND(I99*H99,2)</f>
        <v>0</v>
      </c>
      <c r="K99" s="217" t="s">
        <v>148</v>
      </c>
      <c r="L99" s="47"/>
      <c r="M99" s="222" t="s">
        <v>19</v>
      </c>
      <c r="N99" s="223" t="s">
        <v>47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0.22</v>
      </c>
      <c r="T99" s="225">
        <f>S99*H99</f>
        <v>9.5633999999999997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149</v>
      </c>
      <c r="AT99" s="226" t="s">
        <v>144</v>
      </c>
      <c r="AU99" s="226" t="s">
        <v>83</v>
      </c>
      <c r="AY99" s="20" t="s">
        <v>142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83</v>
      </c>
      <c r="BK99" s="227">
        <f>ROUND(I99*H99,2)</f>
        <v>0</v>
      </c>
      <c r="BL99" s="20" t="s">
        <v>149</v>
      </c>
      <c r="BM99" s="226" t="s">
        <v>587</v>
      </c>
    </row>
    <row r="100" s="2" customFormat="1">
      <c r="A100" s="41"/>
      <c r="B100" s="42"/>
      <c r="C100" s="43"/>
      <c r="D100" s="228" t="s">
        <v>151</v>
      </c>
      <c r="E100" s="43"/>
      <c r="F100" s="229" t="s">
        <v>167</v>
      </c>
      <c r="G100" s="43"/>
      <c r="H100" s="43"/>
      <c r="I100" s="230"/>
      <c r="J100" s="43"/>
      <c r="K100" s="43"/>
      <c r="L100" s="47"/>
      <c r="M100" s="231"/>
      <c r="N100" s="232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151</v>
      </c>
      <c r="AU100" s="20" t="s">
        <v>83</v>
      </c>
    </row>
    <row r="101" s="2" customFormat="1">
      <c r="A101" s="41"/>
      <c r="B101" s="42"/>
      <c r="C101" s="43"/>
      <c r="D101" s="233" t="s">
        <v>153</v>
      </c>
      <c r="E101" s="43"/>
      <c r="F101" s="234" t="s">
        <v>168</v>
      </c>
      <c r="G101" s="43"/>
      <c r="H101" s="43"/>
      <c r="I101" s="230"/>
      <c r="J101" s="43"/>
      <c r="K101" s="43"/>
      <c r="L101" s="47"/>
      <c r="M101" s="231"/>
      <c r="N101" s="232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153</v>
      </c>
      <c r="AU101" s="20" t="s">
        <v>83</v>
      </c>
    </row>
    <row r="102" s="13" customFormat="1">
      <c r="A102" s="13"/>
      <c r="B102" s="235"/>
      <c r="C102" s="236"/>
      <c r="D102" s="228" t="s">
        <v>155</v>
      </c>
      <c r="E102" s="237" t="s">
        <v>19</v>
      </c>
      <c r="F102" s="238" t="s">
        <v>588</v>
      </c>
      <c r="G102" s="236"/>
      <c r="H102" s="237" t="s">
        <v>19</v>
      </c>
      <c r="I102" s="239"/>
      <c r="J102" s="236"/>
      <c r="K102" s="236"/>
      <c r="L102" s="240"/>
      <c r="M102" s="241"/>
      <c r="N102" s="242"/>
      <c r="O102" s="242"/>
      <c r="P102" s="242"/>
      <c r="Q102" s="242"/>
      <c r="R102" s="242"/>
      <c r="S102" s="242"/>
      <c r="T102" s="24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4" t="s">
        <v>155</v>
      </c>
      <c r="AU102" s="244" t="s">
        <v>83</v>
      </c>
      <c r="AV102" s="13" t="s">
        <v>83</v>
      </c>
      <c r="AW102" s="13" t="s">
        <v>37</v>
      </c>
      <c r="AX102" s="13" t="s">
        <v>76</v>
      </c>
      <c r="AY102" s="244" t="s">
        <v>142</v>
      </c>
    </row>
    <row r="103" s="14" customFormat="1">
      <c r="A103" s="14"/>
      <c r="B103" s="245"/>
      <c r="C103" s="246"/>
      <c r="D103" s="228" t="s">
        <v>155</v>
      </c>
      <c r="E103" s="247" t="s">
        <v>19</v>
      </c>
      <c r="F103" s="248" t="s">
        <v>589</v>
      </c>
      <c r="G103" s="246"/>
      <c r="H103" s="249">
        <v>24.899999999999999</v>
      </c>
      <c r="I103" s="250"/>
      <c r="J103" s="246"/>
      <c r="K103" s="246"/>
      <c r="L103" s="251"/>
      <c r="M103" s="252"/>
      <c r="N103" s="253"/>
      <c r="O103" s="253"/>
      <c r="P103" s="253"/>
      <c r="Q103" s="253"/>
      <c r="R103" s="253"/>
      <c r="S103" s="253"/>
      <c r="T103" s="25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5" t="s">
        <v>155</v>
      </c>
      <c r="AU103" s="255" t="s">
        <v>83</v>
      </c>
      <c r="AV103" s="14" t="s">
        <v>85</v>
      </c>
      <c r="AW103" s="14" t="s">
        <v>37</v>
      </c>
      <c r="AX103" s="14" t="s">
        <v>76</v>
      </c>
      <c r="AY103" s="255" t="s">
        <v>142</v>
      </c>
    </row>
    <row r="104" s="14" customFormat="1">
      <c r="A104" s="14"/>
      <c r="B104" s="245"/>
      <c r="C104" s="246"/>
      <c r="D104" s="228" t="s">
        <v>155</v>
      </c>
      <c r="E104" s="247" t="s">
        <v>19</v>
      </c>
      <c r="F104" s="248" t="s">
        <v>590</v>
      </c>
      <c r="G104" s="246"/>
      <c r="H104" s="249">
        <v>18.57</v>
      </c>
      <c r="I104" s="250"/>
      <c r="J104" s="246"/>
      <c r="K104" s="246"/>
      <c r="L104" s="251"/>
      <c r="M104" s="252"/>
      <c r="N104" s="253"/>
      <c r="O104" s="253"/>
      <c r="P104" s="253"/>
      <c r="Q104" s="253"/>
      <c r="R104" s="253"/>
      <c r="S104" s="253"/>
      <c r="T104" s="25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5" t="s">
        <v>155</v>
      </c>
      <c r="AU104" s="255" t="s">
        <v>83</v>
      </c>
      <c r="AV104" s="14" t="s">
        <v>85</v>
      </c>
      <c r="AW104" s="14" t="s">
        <v>37</v>
      </c>
      <c r="AX104" s="14" t="s">
        <v>76</v>
      </c>
      <c r="AY104" s="255" t="s">
        <v>142</v>
      </c>
    </row>
    <row r="105" s="16" customFormat="1">
      <c r="A105" s="16"/>
      <c r="B105" s="267"/>
      <c r="C105" s="268"/>
      <c r="D105" s="228" t="s">
        <v>155</v>
      </c>
      <c r="E105" s="269" t="s">
        <v>19</v>
      </c>
      <c r="F105" s="270" t="s">
        <v>170</v>
      </c>
      <c r="G105" s="268"/>
      <c r="H105" s="271">
        <v>43.469999999999999</v>
      </c>
      <c r="I105" s="272"/>
      <c r="J105" s="268"/>
      <c r="K105" s="268"/>
      <c r="L105" s="273"/>
      <c r="M105" s="274"/>
      <c r="N105" s="275"/>
      <c r="O105" s="275"/>
      <c r="P105" s="275"/>
      <c r="Q105" s="275"/>
      <c r="R105" s="275"/>
      <c r="S105" s="275"/>
      <c r="T105" s="27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T105" s="277" t="s">
        <v>155</v>
      </c>
      <c r="AU105" s="277" t="s">
        <v>83</v>
      </c>
      <c r="AV105" s="16" t="s">
        <v>149</v>
      </c>
      <c r="AW105" s="16" t="s">
        <v>37</v>
      </c>
      <c r="AX105" s="16" t="s">
        <v>83</v>
      </c>
      <c r="AY105" s="277" t="s">
        <v>142</v>
      </c>
    </row>
    <row r="106" s="2" customFormat="1" ht="24.15" customHeight="1">
      <c r="A106" s="41"/>
      <c r="B106" s="42"/>
      <c r="C106" s="215" t="s">
        <v>85</v>
      </c>
      <c r="D106" s="215" t="s">
        <v>144</v>
      </c>
      <c r="E106" s="216" t="s">
        <v>171</v>
      </c>
      <c r="F106" s="217" t="s">
        <v>172</v>
      </c>
      <c r="G106" s="218" t="s">
        <v>147</v>
      </c>
      <c r="H106" s="219">
        <v>8.6940000000000008</v>
      </c>
      <c r="I106" s="220"/>
      <c r="J106" s="221">
        <f>ROUND(I106*H106,2)</f>
        <v>0</v>
      </c>
      <c r="K106" s="217" t="s">
        <v>148</v>
      </c>
      <c r="L106" s="47"/>
      <c r="M106" s="222" t="s">
        <v>19</v>
      </c>
      <c r="N106" s="223" t="s">
        <v>47</v>
      </c>
      <c r="O106" s="87"/>
      <c r="P106" s="224">
        <f>O106*H106</f>
        <v>0</v>
      </c>
      <c r="Q106" s="224">
        <v>0</v>
      </c>
      <c r="R106" s="224">
        <f>Q106*H106</f>
        <v>0</v>
      </c>
      <c r="S106" s="224">
        <v>2</v>
      </c>
      <c r="T106" s="225">
        <f>S106*H106</f>
        <v>17.388000000000002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149</v>
      </c>
      <c r="AT106" s="226" t="s">
        <v>144</v>
      </c>
      <c r="AU106" s="226" t="s">
        <v>83</v>
      </c>
      <c r="AY106" s="20" t="s">
        <v>142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83</v>
      </c>
      <c r="BK106" s="227">
        <f>ROUND(I106*H106,2)</f>
        <v>0</v>
      </c>
      <c r="BL106" s="20" t="s">
        <v>149</v>
      </c>
      <c r="BM106" s="226" t="s">
        <v>591</v>
      </c>
    </row>
    <row r="107" s="2" customFormat="1">
      <c r="A107" s="41"/>
      <c r="B107" s="42"/>
      <c r="C107" s="43"/>
      <c r="D107" s="228" t="s">
        <v>151</v>
      </c>
      <c r="E107" s="43"/>
      <c r="F107" s="229" t="s">
        <v>174</v>
      </c>
      <c r="G107" s="43"/>
      <c r="H107" s="43"/>
      <c r="I107" s="230"/>
      <c r="J107" s="43"/>
      <c r="K107" s="43"/>
      <c r="L107" s="47"/>
      <c r="M107" s="231"/>
      <c r="N107" s="232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151</v>
      </c>
      <c r="AU107" s="20" t="s">
        <v>83</v>
      </c>
    </row>
    <row r="108" s="2" customFormat="1">
      <c r="A108" s="41"/>
      <c r="B108" s="42"/>
      <c r="C108" s="43"/>
      <c r="D108" s="233" t="s">
        <v>153</v>
      </c>
      <c r="E108" s="43"/>
      <c r="F108" s="234" t="s">
        <v>175</v>
      </c>
      <c r="G108" s="43"/>
      <c r="H108" s="43"/>
      <c r="I108" s="230"/>
      <c r="J108" s="43"/>
      <c r="K108" s="43"/>
      <c r="L108" s="47"/>
      <c r="M108" s="231"/>
      <c r="N108" s="232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153</v>
      </c>
      <c r="AU108" s="20" t="s">
        <v>83</v>
      </c>
    </row>
    <row r="109" s="13" customFormat="1">
      <c r="A109" s="13"/>
      <c r="B109" s="235"/>
      <c r="C109" s="236"/>
      <c r="D109" s="228" t="s">
        <v>155</v>
      </c>
      <c r="E109" s="237" t="s">
        <v>19</v>
      </c>
      <c r="F109" s="238" t="s">
        <v>588</v>
      </c>
      <c r="G109" s="236"/>
      <c r="H109" s="237" t="s">
        <v>19</v>
      </c>
      <c r="I109" s="239"/>
      <c r="J109" s="236"/>
      <c r="K109" s="236"/>
      <c r="L109" s="240"/>
      <c r="M109" s="241"/>
      <c r="N109" s="242"/>
      <c r="O109" s="242"/>
      <c r="P109" s="242"/>
      <c r="Q109" s="242"/>
      <c r="R109" s="242"/>
      <c r="S109" s="242"/>
      <c r="T109" s="24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4" t="s">
        <v>155</v>
      </c>
      <c r="AU109" s="244" t="s">
        <v>83</v>
      </c>
      <c r="AV109" s="13" t="s">
        <v>83</v>
      </c>
      <c r="AW109" s="13" t="s">
        <v>37</v>
      </c>
      <c r="AX109" s="13" t="s">
        <v>76</v>
      </c>
      <c r="AY109" s="244" t="s">
        <v>142</v>
      </c>
    </row>
    <row r="110" s="14" customFormat="1">
      <c r="A110" s="14"/>
      <c r="B110" s="245"/>
      <c r="C110" s="246"/>
      <c r="D110" s="228" t="s">
        <v>155</v>
      </c>
      <c r="E110" s="247" t="s">
        <v>19</v>
      </c>
      <c r="F110" s="248" t="s">
        <v>592</v>
      </c>
      <c r="G110" s="246"/>
      <c r="H110" s="249">
        <v>4.9800000000000004</v>
      </c>
      <c r="I110" s="250"/>
      <c r="J110" s="246"/>
      <c r="K110" s="246"/>
      <c r="L110" s="251"/>
      <c r="M110" s="252"/>
      <c r="N110" s="253"/>
      <c r="O110" s="253"/>
      <c r="P110" s="253"/>
      <c r="Q110" s="253"/>
      <c r="R110" s="253"/>
      <c r="S110" s="253"/>
      <c r="T110" s="25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5" t="s">
        <v>155</v>
      </c>
      <c r="AU110" s="255" t="s">
        <v>83</v>
      </c>
      <c r="AV110" s="14" t="s">
        <v>85</v>
      </c>
      <c r="AW110" s="14" t="s">
        <v>37</v>
      </c>
      <c r="AX110" s="14" t="s">
        <v>76</v>
      </c>
      <c r="AY110" s="255" t="s">
        <v>142</v>
      </c>
    </row>
    <row r="111" s="14" customFormat="1">
      <c r="A111" s="14"/>
      <c r="B111" s="245"/>
      <c r="C111" s="246"/>
      <c r="D111" s="228" t="s">
        <v>155</v>
      </c>
      <c r="E111" s="247" t="s">
        <v>19</v>
      </c>
      <c r="F111" s="248" t="s">
        <v>593</v>
      </c>
      <c r="G111" s="246"/>
      <c r="H111" s="249">
        <v>3.714</v>
      </c>
      <c r="I111" s="250"/>
      <c r="J111" s="246"/>
      <c r="K111" s="246"/>
      <c r="L111" s="251"/>
      <c r="M111" s="252"/>
      <c r="N111" s="253"/>
      <c r="O111" s="253"/>
      <c r="P111" s="253"/>
      <c r="Q111" s="253"/>
      <c r="R111" s="253"/>
      <c r="S111" s="253"/>
      <c r="T111" s="25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5" t="s">
        <v>155</v>
      </c>
      <c r="AU111" s="255" t="s">
        <v>83</v>
      </c>
      <c r="AV111" s="14" t="s">
        <v>85</v>
      </c>
      <c r="AW111" s="14" t="s">
        <v>37</v>
      </c>
      <c r="AX111" s="14" t="s">
        <v>76</v>
      </c>
      <c r="AY111" s="255" t="s">
        <v>142</v>
      </c>
    </row>
    <row r="112" s="16" customFormat="1">
      <c r="A112" s="16"/>
      <c r="B112" s="267"/>
      <c r="C112" s="268"/>
      <c r="D112" s="228" t="s">
        <v>155</v>
      </c>
      <c r="E112" s="269" t="s">
        <v>19</v>
      </c>
      <c r="F112" s="270" t="s">
        <v>170</v>
      </c>
      <c r="G112" s="268"/>
      <c r="H112" s="271">
        <v>8.6940000000000008</v>
      </c>
      <c r="I112" s="272"/>
      <c r="J112" s="268"/>
      <c r="K112" s="268"/>
      <c r="L112" s="273"/>
      <c r="M112" s="274"/>
      <c r="N112" s="275"/>
      <c r="O112" s="275"/>
      <c r="P112" s="275"/>
      <c r="Q112" s="275"/>
      <c r="R112" s="275"/>
      <c r="S112" s="275"/>
      <c r="T112" s="27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T112" s="277" t="s">
        <v>155</v>
      </c>
      <c r="AU112" s="277" t="s">
        <v>83</v>
      </c>
      <c r="AV112" s="16" t="s">
        <v>149</v>
      </c>
      <c r="AW112" s="16" t="s">
        <v>37</v>
      </c>
      <c r="AX112" s="16" t="s">
        <v>83</v>
      </c>
      <c r="AY112" s="277" t="s">
        <v>142</v>
      </c>
    </row>
    <row r="113" s="2" customFormat="1" ht="24.15" customHeight="1">
      <c r="A113" s="41"/>
      <c r="B113" s="42"/>
      <c r="C113" s="215" t="s">
        <v>160</v>
      </c>
      <c r="D113" s="215" t="s">
        <v>144</v>
      </c>
      <c r="E113" s="216" t="s">
        <v>177</v>
      </c>
      <c r="F113" s="217" t="s">
        <v>178</v>
      </c>
      <c r="G113" s="218" t="s">
        <v>179</v>
      </c>
      <c r="H113" s="219">
        <v>600</v>
      </c>
      <c r="I113" s="220"/>
      <c r="J113" s="221">
        <f>ROUND(I113*H113,2)</f>
        <v>0</v>
      </c>
      <c r="K113" s="217" t="s">
        <v>148</v>
      </c>
      <c r="L113" s="47"/>
      <c r="M113" s="222" t="s">
        <v>19</v>
      </c>
      <c r="N113" s="223" t="s">
        <v>47</v>
      </c>
      <c r="O113" s="87"/>
      <c r="P113" s="224">
        <f>O113*H113</f>
        <v>0</v>
      </c>
      <c r="Q113" s="224">
        <v>3.2634E-05</v>
      </c>
      <c r="R113" s="224">
        <f>Q113*H113</f>
        <v>0.019580400000000001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149</v>
      </c>
      <c r="AT113" s="226" t="s">
        <v>144</v>
      </c>
      <c r="AU113" s="226" t="s">
        <v>83</v>
      </c>
      <c r="AY113" s="20" t="s">
        <v>142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83</v>
      </c>
      <c r="BK113" s="227">
        <f>ROUND(I113*H113,2)</f>
        <v>0</v>
      </c>
      <c r="BL113" s="20" t="s">
        <v>149</v>
      </c>
      <c r="BM113" s="226" t="s">
        <v>594</v>
      </c>
    </row>
    <row r="114" s="2" customFormat="1">
      <c r="A114" s="41"/>
      <c r="B114" s="42"/>
      <c r="C114" s="43"/>
      <c r="D114" s="228" t="s">
        <v>151</v>
      </c>
      <c r="E114" s="43"/>
      <c r="F114" s="229" t="s">
        <v>181</v>
      </c>
      <c r="G114" s="43"/>
      <c r="H114" s="43"/>
      <c r="I114" s="230"/>
      <c r="J114" s="43"/>
      <c r="K114" s="43"/>
      <c r="L114" s="47"/>
      <c r="M114" s="231"/>
      <c r="N114" s="232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151</v>
      </c>
      <c r="AU114" s="20" t="s">
        <v>83</v>
      </c>
    </row>
    <row r="115" s="2" customFormat="1">
      <c r="A115" s="41"/>
      <c r="B115" s="42"/>
      <c r="C115" s="43"/>
      <c r="D115" s="233" t="s">
        <v>153</v>
      </c>
      <c r="E115" s="43"/>
      <c r="F115" s="234" t="s">
        <v>182</v>
      </c>
      <c r="G115" s="43"/>
      <c r="H115" s="43"/>
      <c r="I115" s="230"/>
      <c r="J115" s="43"/>
      <c r="K115" s="43"/>
      <c r="L115" s="47"/>
      <c r="M115" s="231"/>
      <c r="N115" s="232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153</v>
      </c>
      <c r="AU115" s="20" t="s">
        <v>83</v>
      </c>
    </row>
    <row r="116" s="14" customFormat="1">
      <c r="A116" s="14"/>
      <c r="B116" s="245"/>
      <c r="C116" s="246"/>
      <c r="D116" s="228" t="s">
        <v>155</v>
      </c>
      <c r="E116" s="247" t="s">
        <v>19</v>
      </c>
      <c r="F116" s="248" t="s">
        <v>595</v>
      </c>
      <c r="G116" s="246"/>
      <c r="H116" s="249">
        <v>600</v>
      </c>
      <c r="I116" s="250"/>
      <c r="J116" s="246"/>
      <c r="K116" s="246"/>
      <c r="L116" s="251"/>
      <c r="M116" s="252"/>
      <c r="N116" s="253"/>
      <c r="O116" s="253"/>
      <c r="P116" s="253"/>
      <c r="Q116" s="253"/>
      <c r="R116" s="253"/>
      <c r="S116" s="253"/>
      <c r="T116" s="25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5" t="s">
        <v>155</v>
      </c>
      <c r="AU116" s="255" t="s">
        <v>83</v>
      </c>
      <c r="AV116" s="14" t="s">
        <v>85</v>
      </c>
      <c r="AW116" s="14" t="s">
        <v>37</v>
      </c>
      <c r="AX116" s="14" t="s">
        <v>76</v>
      </c>
      <c r="AY116" s="255" t="s">
        <v>142</v>
      </c>
    </row>
    <row r="117" s="16" customFormat="1">
      <c r="A117" s="16"/>
      <c r="B117" s="267"/>
      <c r="C117" s="268"/>
      <c r="D117" s="228" t="s">
        <v>155</v>
      </c>
      <c r="E117" s="269" t="s">
        <v>19</v>
      </c>
      <c r="F117" s="270" t="s">
        <v>170</v>
      </c>
      <c r="G117" s="268"/>
      <c r="H117" s="271">
        <v>600</v>
      </c>
      <c r="I117" s="272"/>
      <c r="J117" s="268"/>
      <c r="K117" s="268"/>
      <c r="L117" s="273"/>
      <c r="M117" s="274"/>
      <c r="N117" s="275"/>
      <c r="O117" s="275"/>
      <c r="P117" s="275"/>
      <c r="Q117" s="275"/>
      <c r="R117" s="275"/>
      <c r="S117" s="275"/>
      <c r="T117" s="27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T117" s="277" t="s">
        <v>155</v>
      </c>
      <c r="AU117" s="277" t="s">
        <v>83</v>
      </c>
      <c r="AV117" s="16" t="s">
        <v>149</v>
      </c>
      <c r="AW117" s="16" t="s">
        <v>37</v>
      </c>
      <c r="AX117" s="16" t="s">
        <v>83</v>
      </c>
      <c r="AY117" s="277" t="s">
        <v>142</v>
      </c>
    </row>
    <row r="118" s="2" customFormat="1" ht="16.5" customHeight="1">
      <c r="A118" s="41"/>
      <c r="B118" s="42"/>
      <c r="C118" s="215" t="s">
        <v>149</v>
      </c>
      <c r="D118" s="215" t="s">
        <v>144</v>
      </c>
      <c r="E118" s="216" t="s">
        <v>185</v>
      </c>
      <c r="F118" s="217" t="s">
        <v>186</v>
      </c>
      <c r="G118" s="218" t="s">
        <v>187</v>
      </c>
      <c r="H118" s="219">
        <v>60</v>
      </c>
      <c r="I118" s="220"/>
      <c r="J118" s="221">
        <f>ROUND(I118*H118,2)</f>
        <v>0</v>
      </c>
      <c r="K118" s="217" t="s">
        <v>148</v>
      </c>
      <c r="L118" s="47"/>
      <c r="M118" s="222" t="s">
        <v>19</v>
      </c>
      <c r="N118" s="223" t="s">
        <v>47</v>
      </c>
      <c r="O118" s="87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149</v>
      </c>
      <c r="AT118" s="226" t="s">
        <v>144</v>
      </c>
      <c r="AU118" s="226" t="s">
        <v>83</v>
      </c>
      <c r="AY118" s="20" t="s">
        <v>142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83</v>
      </c>
      <c r="BK118" s="227">
        <f>ROUND(I118*H118,2)</f>
        <v>0</v>
      </c>
      <c r="BL118" s="20" t="s">
        <v>149</v>
      </c>
      <c r="BM118" s="226" t="s">
        <v>596</v>
      </c>
    </row>
    <row r="119" s="2" customFormat="1">
      <c r="A119" s="41"/>
      <c r="B119" s="42"/>
      <c r="C119" s="43"/>
      <c r="D119" s="228" t="s">
        <v>151</v>
      </c>
      <c r="E119" s="43"/>
      <c r="F119" s="229" t="s">
        <v>189</v>
      </c>
      <c r="G119" s="43"/>
      <c r="H119" s="43"/>
      <c r="I119" s="230"/>
      <c r="J119" s="43"/>
      <c r="K119" s="43"/>
      <c r="L119" s="47"/>
      <c r="M119" s="231"/>
      <c r="N119" s="232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151</v>
      </c>
      <c r="AU119" s="20" t="s">
        <v>83</v>
      </c>
    </row>
    <row r="120" s="2" customFormat="1">
      <c r="A120" s="41"/>
      <c r="B120" s="42"/>
      <c r="C120" s="43"/>
      <c r="D120" s="233" t="s">
        <v>153</v>
      </c>
      <c r="E120" s="43"/>
      <c r="F120" s="234" t="s">
        <v>190</v>
      </c>
      <c r="G120" s="43"/>
      <c r="H120" s="43"/>
      <c r="I120" s="230"/>
      <c r="J120" s="43"/>
      <c r="K120" s="43"/>
      <c r="L120" s="47"/>
      <c r="M120" s="231"/>
      <c r="N120" s="232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153</v>
      </c>
      <c r="AU120" s="20" t="s">
        <v>83</v>
      </c>
    </row>
    <row r="121" s="14" customFormat="1">
      <c r="A121" s="14"/>
      <c r="B121" s="245"/>
      <c r="C121" s="246"/>
      <c r="D121" s="228" t="s">
        <v>155</v>
      </c>
      <c r="E121" s="247" t="s">
        <v>19</v>
      </c>
      <c r="F121" s="248" t="s">
        <v>498</v>
      </c>
      <c r="G121" s="246"/>
      <c r="H121" s="249">
        <v>60</v>
      </c>
      <c r="I121" s="250"/>
      <c r="J121" s="246"/>
      <c r="K121" s="246"/>
      <c r="L121" s="251"/>
      <c r="M121" s="252"/>
      <c r="N121" s="253"/>
      <c r="O121" s="253"/>
      <c r="P121" s="253"/>
      <c r="Q121" s="253"/>
      <c r="R121" s="253"/>
      <c r="S121" s="253"/>
      <c r="T121" s="25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5" t="s">
        <v>155</v>
      </c>
      <c r="AU121" s="255" t="s">
        <v>83</v>
      </c>
      <c r="AV121" s="14" t="s">
        <v>85</v>
      </c>
      <c r="AW121" s="14" t="s">
        <v>37</v>
      </c>
      <c r="AX121" s="14" t="s">
        <v>76</v>
      </c>
      <c r="AY121" s="255" t="s">
        <v>142</v>
      </c>
    </row>
    <row r="122" s="16" customFormat="1">
      <c r="A122" s="16"/>
      <c r="B122" s="267"/>
      <c r="C122" s="268"/>
      <c r="D122" s="228" t="s">
        <v>155</v>
      </c>
      <c r="E122" s="269" t="s">
        <v>19</v>
      </c>
      <c r="F122" s="270" t="s">
        <v>170</v>
      </c>
      <c r="G122" s="268"/>
      <c r="H122" s="271">
        <v>60</v>
      </c>
      <c r="I122" s="272"/>
      <c r="J122" s="268"/>
      <c r="K122" s="268"/>
      <c r="L122" s="273"/>
      <c r="M122" s="274"/>
      <c r="N122" s="275"/>
      <c r="O122" s="275"/>
      <c r="P122" s="275"/>
      <c r="Q122" s="275"/>
      <c r="R122" s="275"/>
      <c r="S122" s="275"/>
      <c r="T122" s="27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T122" s="277" t="s">
        <v>155</v>
      </c>
      <c r="AU122" s="277" t="s">
        <v>83</v>
      </c>
      <c r="AV122" s="16" t="s">
        <v>149</v>
      </c>
      <c r="AW122" s="16" t="s">
        <v>37</v>
      </c>
      <c r="AX122" s="16" t="s">
        <v>83</v>
      </c>
      <c r="AY122" s="277" t="s">
        <v>142</v>
      </c>
    </row>
    <row r="123" s="2" customFormat="1" ht="33" customHeight="1">
      <c r="A123" s="41"/>
      <c r="B123" s="42"/>
      <c r="C123" s="215" t="s">
        <v>184</v>
      </c>
      <c r="D123" s="215" t="s">
        <v>144</v>
      </c>
      <c r="E123" s="216" t="s">
        <v>597</v>
      </c>
      <c r="F123" s="217" t="s">
        <v>598</v>
      </c>
      <c r="G123" s="218" t="s">
        <v>147</v>
      </c>
      <c r="H123" s="219">
        <v>110.794</v>
      </c>
      <c r="I123" s="220"/>
      <c r="J123" s="221">
        <f>ROUND(I123*H123,2)</f>
        <v>0</v>
      </c>
      <c r="K123" s="217" t="s">
        <v>148</v>
      </c>
      <c r="L123" s="47"/>
      <c r="M123" s="222" t="s">
        <v>19</v>
      </c>
      <c r="N123" s="223" t="s">
        <v>47</v>
      </c>
      <c r="O123" s="87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6" t="s">
        <v>149</v>
      </c>
      <c r="AT123" s="226" t="s">
        <v>144</v>
      </c>
      <c r="AU123" s="226" t="s">
        <v>83</v>
      </c>
      <c r="AY123" s="20" t="s">
        <v>142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20" t="s">
        <v>83</v>
      </c>
      <c r="BK123" s="227">
        <f>ROUND(I123*H123,2)</f>
        <v>0</v>
      </c>
      <c r="BL123" s="20" t="s">
        <v>149</v>
      </c>
      <c r="BM123" s="226" t="s">
        <v>599</v>
      </c>
    </row>
    <row r="124" s="2" customFormat="1">
      <c r="A124" s="41"/>
      <c r="B124" s="42"/>
      <c r="C124" s="43"/>
      <c r="D124" s="228" t="s">
        <v>151</v>
      </c>
      <c r="E124" s="43"/>
      <c r="F124" s="229" t="s">
        <v>600</v>
      </c>
      <c r="G124" s="43"/>
      <c r="H124" s="43"/>
      <c r="I124" s="230"/>
      <c r="J124" s="43"/>
      <c r="K124" s="43"/>
      <c r="L124" s="47"/>
      <c r="M124" s="231"/>
      <c r="N124" s="232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151</v>
      </c>
      <c r="AU124" s="20" t="s">
        <v>83</v>
      </c>
    </row>
    <row r="125" s="2" customFormat="1">
      <c r="A125" s="41"/>
      <c r="B125" s="42"/>
      <c r="C125" s="43"/>
      <c r="D125" s="233" t="s">
        <v>153</v>
      </c>
      <c r="E125" s="43"/>
      <c r="F125" s="234" t="s">
        <v>601</v>
      </c>
      <c r="G125" s="43"/>
      <c r="H125" s="43"/>
      <c r="I125" s="230"/>
      <c r="J125" s="43"/>
      <c r="K125" s="43"/>
      <c r="L125" s="47"/>
      <c r="M125" s="231"/>
      <c r="N125" s="232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153</v>
      </c>
      <c r="AU125" s="20" t="s">
        <v>83</v>
      </c>
    </row>
    <row r="126" s="14" customFormat="1">
      <c r="A126" s="14"/>
      <c r="B126" s="245"/>
      <c r="C126" s="246"/>
      <c r="D126" s="228" t="s">
        <v>155</v>
      </c>
      <c r="E126" s="247" t="s">
        <v>19</v>
      </c>
      <c r="F126" s="248" t="s">
        <v>602</v>
      </c>
      <c r="G126" s="246"/>
      <c r="H126" s="249">
        <v>6</v>
      </c>
      <c r="I126" s="250"/>
      <c r="J126" s="246"/>
      <c r="K126" s="246"/>
      <c r="L126" s="251"/>
      <c r="M126" s="252"/>
      <c r="N126" s="253"/>
      <c r="O126" s="253"/>
      <c r="P126" s="253"/>
      <c r="Q126" s="253"/>
      <c r="R126" s="253"/>
      <c r="S126" s="253"/>
      <c r="T126" s="25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5" t="s">
        <v>155</v>
      </c>
      <c r="AU126" s="255" t="s">
        <v>83</v>
      </c>
      <c r="AV126" s="14" t="s">
        <v>85</v>
      </c>
      <c r="AW126" s="14" t="s">
        <v>37</v>
      </c>
      <c r="AX126" s="14" t="s">
        <v>76</v>
      </c>
      <c r="AY126" s="255" t="s">
        <v>142</v>
      </c>
    </row>
    <row r="127" s="14" customFormat="1">
      <c r="A127" s="14"/>
      <c r="B127" s="245"/>
      <c r="C127" s="246"/>
      <c r="D127" s="228" t="s">
        <v>155</v>
      </c>
      <c r="E127" s="247" t="s">
        <v>19</v>
      </c>
      <c r="F127" s="248" t="s">
        <v>603</v>
      </c>
      <c r="G127" s="246"/>
      <c r="H127" s="249">
        <v>63.744</v>
      </c>
      <c r="I127" s="250"/>
      <c r="J127" s="246"/>
      <c r="K127" s="246"/>
      <c r="L127" s="251"/>
      <c r="M127" s="252"/>
      <c r="N127" s="253"/>
      <c r="O127" s="253"/>
      <c r="P127" s="253"/>
      <c r="Q127" s="253"/>
      <c r="R127" s="253"/>
      <c r="S127" s="253"/>
      <c r="T127" s="25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5" t="s">
        <v>155</v>
      </c>
      <c r="AU127" s="255" t="s">
        <v>83</v>
      </c>
      <c r="AV127" s="14" t="s">
        <v>85</v>
      </c>
      <c r="AW127" s="14" t="s">
        <v>37</v>
      </c>
      <c r="AX127" s="14" t="s">
        <v>76</v>
      </c>
      <c r="AY127" s="255" t="s">
        <v>142</v>
      </c>
    </row>
    <row r="128" s="13" customFormat="1">
      <c r="A128" s="13"/>
      <c r="B128" s="235"/>
      <c r="C128" s="236"/>
      <c r="D128" s="228" t="s">
        <v>155</v>
      </c>
      <c r="E128" s="237" t="s">
        <v>19</v>
      </c>
      <c r="F128" s="238" t="s">
        <v>604</v>
      </c>
      <c r="G128" s="236"/>
      <c r="H128" s="237" t="s">
        <v>19</v>
      </c>
      <c r="I128" s="239"/>
      <c r="J128" s="236"/>
      <c r="K128" s="236"/>
      <c r="L128" s="240"/>
      <c r="M128" s="241"/>
      <c r="N128" s="242"/>
      <c r="O128" s="242"/>
      <c r="P128" s="242"/>
      <c r="Q128" s="242"/>
      <c r="R128" s="242"/>
      <c r="S128" s="242"/>
      <c r="T128" s="24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4" t="s">
        <v>155</v>
      </c>
      <c r="AU128" s="244" t="s">
        <v>83</v>
      </c>
      <c r="AV128" s="13" t="s">
        <v>83</v>
      </c>
      <c r="AW128" s="13" t="s">
        <v>37</v>
      </c>
      <c r="AX128" s="13" t="s">
        <v>76</v>
      </c>
      <c r="AY128" s="244" t="s">
        <v>142</v>
      </c>
    </row>
    <row r="129" s="14" customFormat="1">
      <c r="A129" s="14"/>
      <c r="B129" s="245"/>
      <c r="C129" s="246"/>
      <c r="D129" s="228" t="s">
        <v>155</v>
      </c>
      <c r="E129" s="247" t="s">
        <v>19</v>
      </c>
      <c r="F129" s="248" t="s">
        <v>605</v>
      </c>
      <c r="G129" s="246"/>
      <c r="H129" s="249">
        <v>49.619</v>
      </c>
      <c r="I129" s="250"/>
      <c r="J129" s="246"/>
      <c r="K129" s="246"/>
      <c r="L129" s="251"/>
      <c r="M129" s="252"/>
      <c r="N129" s="253"/>
      <c r="O129" s="253"/>
      <c r="P129" s="253"/>
      <c r="Q129" s="253"/>
      <c r="R129" s="253"/>
      <c r="S129" s="253"/>
      <c r="T129" s="25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5" t="s">
        <v>155</v>
      </c>
      <c r="AU129" s="255" t="s">
        <v>83</v>
      </c>
      <c r="AV129" s="14" t="s">
        <v>85</v>
      </c>
      <c r="AW129" s="14" t="s">
        <v>37</v>
      </c>
      <c r="AX129" s="14" t="s">
        <v>76</v>
      </c>
      <c r="AY129" s="255" t="s">
        <v>142</v>
      </c>
    </row>
    <row r="130" s="14" customFormat="1">
      <c r="A130" s="14"/>
      <c r="B130" s="245"/>
      <c r="C130" s="246"/>
      <c r="D130" s="228" t="s">
        <v>155</v>
      </c>
      <c r="E130" s="247" t="s">
        <v>19</v>
      </c>
      <c r="F130" s="248" t="s">
        <v>606</v>
      </c>
      <c r="G130" s="246"/>
      <c r="H130" s="249">
        <v>66.829999999999998</v>
      </c>
      <c r="I130" s="250"/>
      <c r="J130" s="246"/>
      <c r="K130" s="246"/>
      <c r="L130" s="251"/>
      <c r="M130" s="252"/>
      <c r="N130" s="253"/>
      <c r="O130" s="253"/>
      <c r="P130" s="253"/>
      <c r="Q130" s="253"/>
      <c r="R130" s="253"/>
      <c r="S130" s="253"/>
      <c r="T130" s="25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5" t="s">
        <v>155</v>
      </c>
      <c r="AU130" s="255" t="s">
        <v>83</v>
      </c>
      <c r="AV130" s="14" t="s">
        <v>85</v>
      </c>
      <c r="AW130" s="14" t="s">
        <v>37</v>
      </c>
      <c r="AX130" s="14" t="s">
        <v>76</v>
      </c>
      <c r="AY130" s="255" t="s">
        <v>142</v>
      </c>
    </row>
    <row r="131" s="14" customFormat="1">
      <c r="A131" s="14"/>
      <c r="B131" s="245"/>
      <c r="C131" s="246"/>
      <c r="D131" s="228" t="s">
        <v>155</v>
      </c>
      <c r="E131" s="247" t="s">
        <v>19</v>
      </c>
      <c r="F131" s="248" t="s">
        <v>607</v>
      </c>
      <c r="G131" s="246"/>
      <c r="H131" s="249">
        <v>35.393999999999998</v>
      </c>
      <c r="I131" s="250"/>
      <c r="J131" s="246"/>
      <c r="K131" s="246"/>
      <c r="L131" s="251"/>
      <c r="M131" s="252"/>
      <c r="N131" s="253"/>
      <c r="O131" s="253"/>
      <c r="P131" s="253"/>
      <c r="Q131" s="253"/>
      <c r="R131" s="253"/>
      <c r="S131" s="253"/>
      <c r="T131" s="25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5" t="s">
        <v>155</v>
      </c>
      <c r="AU131" s="255" t="s">
        <v>83</v>
      </c>
      <c r="AV131" s="14" t="s">
        <v>85</v>
      </c>
      <c r="AW131" s="14" t="s">
        <v>37</v>
      </c>
      <c r="AX131" s="14" t="s">
        <v>76</v>
      </c>
      <c r="AY131" s="255" t="s">
        <v>142</v>
      </c>
    </row>
    <row r="132" s="15" customFormat="1">
      <c r="A132" s="15"/>
      <c r="B132" s="256"/>
      <c r="C132" s="257"/>
      <c r="D132" s="228" t="s">
        <v>155</v>
      </c>
      <c r="E132" s="258" t="s">
        <v>19</v>
      </c>
      <c r="F132" s="259" t="s">
        <v>159</v>
      </c>
      <c r="G132" s="257"/>
      <c r="H132" s="260">
        <v>221.58699999999999</v>
      </c>
      <c r="I132" s="261"/>
      <c r="J132" s="257"/>
      <c r="K132" s="257"/>
      <c r="L132" s="262"/>
      <c r="M132" s="263"/>
      <c r="N132" s="264"/>
      <c r="O132" s="264"/>
      <c r="P132" s="264"/>
      <c r="Q132" s="264"/>
      <c r="R132" s="264"/>
      <c r="S132" s="264"/>
      <c r="T132" s="26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6" t="s">
        <v>155</v>
      </c>
      <c r="AU132" s="266" t="s">
        <v>83</v>
      </c>
      <c r="AV132" s="15" t="s">
        <v>160</v>
      </c>
      <c r="AW132" s="15" t="s">
        <v>37</v>
      </c>
      <c r="AX132" s="15" t="s">
        <v>76</v>
      </c>
      <c r="AY132" s="266" t="s">
        <v>142</v>
      </c>
    </row>
    <row r="133" s="13" customFormat="1">
      <c r="A133" s="13"/>
      <c r="B133" s="235"/>
      <c r="C133" s="236"/>
      <c r="D133" s="228" t="s">
        <v>155</v>
      </c>
      <c r="E133" s="237" t="s">
        <v>19</v>
      </c>
      <c r="F133" s="238" t="s">
        <v>608</v>
      </c>
      <c r="G133" s="236"/>
      <c r="H133" s="237" t="s">
        <v>19</v>
      </c>
      <c r="I133" s="239"/>
      <c r="J133" s="236"/>
      <c r="K133" s="236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155</v>
      </c>
      <c r="AU133" s="244" t="s">
        <v>83</v>
      </c>
      <c r="AV133" s="13" t="s">
        <v>83</v>
      </c>
      <c r="AW133" s="13" t="s">
        <v>37</v>
      </c>
      <c r="AX133" s="13" t="s">
        <v>76</v>
      </c>
      <c r="AY133" s="244" t="s">
        <v>142</v>
      </c>
    </row>
    <row r="134" s="14" customFormat="1">
      <c r="A134" s="14"/>
      <c r="B134" s="245"/>
      <c r="C134" s="246"/>
      <c r="D134" s="228" t="s">
        <v>155</v>
      </c>
      <c r="E134" s="247" t="s">
        <v>19</v>
      </c>
      <c r="F134" s="248" t="s">
        <v>609</v>
      </c>
      <c r="G134" s="246"/>
      <c r="H134" s="249">
        <v>110.794</v>
      </c>
      <c r="I134" s="250"/>
      <c r="J134" s="246"/>
      <c r="K134" s="246"/>
      <c r="L134" s="251"/>
      <c r="M134" s="252"/>
      <c r="N134" s="253"/>
      <c r="O134" s="253"/>
      <c r="P134" s="253"/>
      <c r="Q134" s="253"/>
      <c r="R134" s="253"/>
      <c r="S134" s="253"/>
      <c r="T134" s="25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5" t="s">
        <v>155</v>
      </c>
      <c r="AU134" s="255" t="s">
        <v>83</v>
      </c>
      <c r="AV134" s="14" t="s">
        <v>85</v>
      </c>
      <c r="AW134" s="14" t="s">
        <v>37</v>
      </c>
      <c r="AX134" s="14" t="s">
        <v>83</v>
      </c>
      <c r="AY134" s="255" t="s">
        <v>142</v>
      </c>
    </row>
    <row r="135" s="2" customFormat="1" ht="33" customHeight="1">
      <c r="A135" s="41"/>
      <c r="B135" s="42"/>
      <c r="C135" s="215" t="s">
        <v>191</v>
      </c>
      <c r="D135" s="215" t="s">
        <v>144</v>
      </c>
      <c r="E135" s="216" t="s">
        <v>610</v>
      </c>
      <c r="F135" s="217" t="s">
        <v>611</v>
      </c>
      <c r="G135" s="218" t="s">
        <v>147</v>
      </c>
      <c r="H135" s="219">
        <v>110.794</v>
      </c>
      <c r="I135" s="220"/>
      <c r="J135" s="221">
        <f>ROUND(I135*H135,2)</f>
        <v>0</v>
      </c>
      <c r="K135" s="217" t="s">
        <v>148</v>
      </c>
      <c r="L135" s="47"/>
      <c r="M135" s="222" t="s">
        <v>19</v>
      </c>
      <c r="N135" s="223" t="s">
        <v>47</v>
      </c>
      <c r="O135" s="87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6" t="s">
        <v>149</v>
      </c>
      <c r="AT135" s="226" t="s">
        <v>144</v>
      </c>
      <c r="AU135" s="226" t="s">
        <v>83</v>
      </c>
      <c r="AY135" s="20" t="s">
        <v>142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20" t="s">
        <v>83</v>
      </c>
      <c r="BK135" s="227">
        <f>ROUND(I135*H135,2)</f>
        <v>0</v>
      </c>
      <c r="BL135" s="20" t="s">
        <v>149</v>
      </c>
      <c r="BM135" s="226" t="s">
        <v>612</v>
      </c>
    </row>
    <row r="136" s="2" customFormat="1">
      <c r="A136" s="41"/>
      <c r="B136" s="42"/>
      <c r="C136" s="43"/>
      <c r="D136" s="228" t="s">
        <v>151</v>
      </c>
      <c r="E136" s="43"/>
      <c r="F136" s="229" t="s">
        <v>613</v>
      </c>
      <c r="G136" s="43"/>
      <c r="H136" s="43"/>
      <c r="I136" s="230"/>
      <c r="J136" s="43"/>
      <c r="K136" s="43"/>
      <c r="L136" s="47"/>
      <c r="M136" s="231"/>
      <c r="N136" s="232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151</v>
      </c>
      <c r="AU136" s="20" t="s">
        <v>83</v>
      </c>
    </row>
    <row r="137" s="2" customFormat="1">
      <c r="A137" s="41"/>
      <c r="B137" s="42"/>
      <c r="C137" s="43"/>
      <c r="D137" s="233" t="s">
        <v>153</v>
      </c>
      <c r="E137" s="43"/>
      <c r="F137" s="234" t="s">
        <v>614</v>
      </c>
      <c r="G137" s="43"/>
      <c r="H137" s="43"/>
      <c r="I137" s="230"/>
      <c r="J137" s="43"/>
      <c r="K137" s="43"/>
      <c r="L137" s="47"/>
      <c r="M137" s="231"/>
      <c r="N137" s="232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153</v>
      </c>
      <c r="AU137" s="20" t="s">
        <v>83</v>
      </c>
    </row>
    <row r="138" s="14" customFormat="1">
      <c r="A138" s="14"/>
      <c r="B138" s="245"/>
      <c r="C138" s="246"/>
      <c r="D138" s="228" t="s">
        <v>155</v>
      </c>
      <c r="E138" s="247" t="s">
        <v>19</v>
      </c>
      <c r="F138" s="248" t="s">
        <v>602</v>
      </c>
      <c r="G138" s="246"/>
      <c r="H138" s="249">
        <v>6</v>
      </c>
      <c r="I138" s="250"/>
      <c r="J138" s="246"/>
      <c r="K138" s="246"/>
      <c r="L138" s="251"/>
      <c r="M138" s="252"/>
      <c r="N138" s="253"/>
      <c r="O138" s="253"/>
      <c r="P138" s="253"/>
      <c r="Q138" s="253"/>
      <c r="R138" s="253"/>
      <c r="S138" s="253"/>
      <c r="T138" s="25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5" t="s">
        <v>155</v>
      </c>
      <c r="AU138" s="255" t="s">
        <v>83</v>
      </c>
      <c r="AV138" s="14" t="s">
        <v>85</v>
      </c>
      <c r="AW138" s="14" t="s">
        <v>37</v>
      </c>
      <c r="AX138" s="14" t="s">
        <v>76</v>
      </c>
      <c r="AY138" s="255" t="s">
        <v>142</v>
      </c>
    </row>
    <row r="139" s="14" customFormat="1">
      <c r="A139" s="14"/>
      <c r="B139" s="245"/>
      <c r="C139" s="246"/>
      <c r="D139" s="228" t="s">
        <v>155</v>
      </c>
      <c r="E139" s="247" t="s">
        <v>19</v>
      </c>
      <c r="F139" s="248" t="s">
        <v>603</v>
      </c>
      <c r="G139" s="246"/>
      <c r="H139" s="249">
        <v>63.744</v>
      </c>
      <c r="I139" s="250"/>
      <c r="J139" s="246"/>
      <c r="K139" s="246"/>
      <c r="L139" s="251"/>
      <c r="M139" s="252"/>
      <c r="N139" s="253"/>
      <c r="O139" s="253"/>
      <c r="P139" s="253"/>
      <c r="Q139" s="253"/>
      <c r="R139" s="253"/>
      <c r="S139" s="253"/>
      <c r="T139" s="25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5" t="s">
        <v>155</v>
      </c>
      <c r="AU139" s="255" t="s">
        <v>83</v>
      </c>
      <c r="AV139" s="14" t="s">
        <v>85</v>
      </c>
      <c r="AW139" s="14" t="s">
        <v>37</v>
      </c>
      <c r="AX139" s="14" t="s">
        <v>76</v>
      </c>
      <c r="AY139" s="255" t="s">
        <v>142</v>
      </c>
    </row>
    <row r="140" s="13" customFormat="1">
      <c r="A140" s="13"/>
      <c r="B140" s="235"/>
      <c r="C140" s="236"/>
      <c r="D140" s="228" t="s">
        <v>155</v>
      </c>
      <c r="E140" s="237" t="s">
        <v>19</v>
      </c>
      <c r="F140" s="238" t="s">
        <v>604</v>
      </c>
      <c r="G140" s="236"/>
      <c r="H140" s="237" t="s">
        <v>19</v>
      </c>
      <c r="I140" s="239"/>
      <c r="J140" s="236"/>
      <c r="K140" s="236"/>
      <c r="L140" s="240"/>
      <c r="M140" s="241"/>
      <c r="N140" s="242"/>
      <c r="O140" s="242"/>
      <c r="P140" s="242"/>
      <c r="Q140" s="242"/>
      <c r="R140" s="242"/>
      <c r="S140" s="242"/>
      <c r="T140" s="24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155</v>
      </c>
      <c r="AU140" s="244" t="s">
        <v>83</v>
      </c>
      <c r="AV140" s="13" t="s">
        <v>83</v>
      </c>
      <c r="AW140" s="13" t="s">
        <v>37</v>
      </c>
      <c r="AX140" s="13" t="s">
        <v>76</v>
      </c>
      <c r="AY140" s="244" t="s">
        <v>142</v>
      </c>
    </row>
    <row r="141" s="14" customFormat="1">
      <c r="A141" s="14"/>
      <c r="B141" s="245"/>
      <c r="C141" s="246"/>
      <c r="D141" s="228" t="s">
        <v>155</v>
      </c>
      <c r="E141" s="247" t="s">
        <v>19</v>
      </c>
      <c r="F141" s="248" t="s">
        <v>605</v>
      </c>
      <c r="G141" s="246"/>
      <c r="H141" s="249">
        <v>49.619</v>
      </c>
      <c r="I141" s="250"/>
      <c r="J141" s="246"/>
      <c r="K141" s="246"/>
      <c r="L141" s="251"/>
      <c r="M141" s="252"/>
      <c r="N141" s="253"/>
      <c r="O141" s="253"/>
      <c r="P141" s="253"/>
      <c r="Q141" s="253"/>
      <c r="R141" s="253"/>
      <c r="S141" s="253"/>
      <c r="T141" s="25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5" t="s">
        <v>155</v>
      </c>
      <c r="AU141" s="255" t="s">
        <v>83</v>
      </c>
      <c r="AV141" s="14" t="s">
        <v>85</v>
      </c>
      <c r="AW141" s="14" t="s">
        <v>37</v>
      </c>
      <c r="AX141" s="14" t="s">
        <v>76</v>
      </c>
      <c r="AY141" s="255" t="s">
        <v>142</v>
      </c>
    </row>
    <row r="142" s="14" customFormat="1">
      <c r="A142" s="14"/>
      <c r="B142" s="245"/>
      <c r="C142" s="246"/>
      <c r="D142" s="228" t="s">
        <v>155</v>
      </c>
      <c r="E142" s="247" t="s">
        <v>19</v>
      </c>
      <c r="F142" s="248" t="s">
        <v>606</v>
      </c>
      <c r="G142" s="246"/>
      <c r="H142" s="249">
        <v>66.829999999999998</v>
      </c>
      <c r="I142" s="250"/>
      <c r="J142" s="246"/>
      <c r="K142" s="246"/>
      <c r="L142" s="251"/>
      <c r="M142" s="252"/>
      <c r="N142" s="253"/>
      <c r="O142" s="253"/>
      <c r="P142" s="253"/>
      <c r="Q142" s="253"/>
      <c r="R142" s="253"/>
      <c r="S142" s="253"/>
      <c r="T142" s="25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5" t="s">
        <v>155</v>
      </c>
      <c r="AU142" s="255" t="s">
        <v>83</v>
      </c>
      <c r="AV142" s="14" t="s">
        <v>85</v>
      </c>
      <c r="AW142" s="14" t="s">
        <v>37</v>
      </c>
      <c r="AX142" s="14" t="s">
        <v>76</v>
      </c>
      <c r="AY142" s="255" t="s">
        <v>142</v>
      </c>
    </row>
    <row r="143" s="14" customFormat="1">
      <c r="A143" s="14"/>
      <c r="B143" s="245"/>
      <c r="C143" s="246"/>
      <c r="D143" s="228" t="s">
        <v>155</v>
      </c>
      <c r="E143" s="247" t="s">
        <v>19</v>
      </c>
      <c r="F143" s="248" t="s">
        <v>607</v>
      </c>
      <c r="G143" s="246"/>
      <c r="H143" s="249">
        <v>35.393999999999998</v>
      </c>
      <c r="I143" s="250"/>
      <c r="J143" s="246"/>
      <c r="K143" s="246"/>
      <c r="L143" s="251"/>
      <c r="M143" s="252"/>
      <c r="N143" s="253"/>
      <c r="O143" s="253"/>
      <c r="P143" s="253"/>
      <c r="Q143" s="253"/>
      <c r="R143" s="253"/>
      <c r="S143" s="253"/>
      <c r="T143" s="25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5" t="s">
        <v>155</v>
      </c>
      <c r="AU143" s="255" t="s">
        <v>83</v>
      </c>
      <c r="AV143" s="14" t="s">
        <v>85</v>
      </c>
      <c r="AW143" s="14" t="s">
        <v>37</v>
      </c>
      <c r="AX143" s="14" t="s">
        <v>76</v>
      </c>
      <c r="AY143" s="255" t="s">
        <v>142</v>
      </c>
    </row>
    <row r="144" s="15" customFormat="1">
      <c r="A144" s="15"/>
      <c r="B144" s="256"/>
      <c r="C144" s="257"/>
      <c r="D144" s="228" t="s">
        <v>155</v>
      </c>
      <c r="E144" s="258" t="s">
        <v>19</v>
      </c>
      <c r="F144" s="259" t="s">
        <v>159</v>
      </c>
      <c r="G144" s="257"/>
      <c r="H144" s="260">
        <v>221.58699999999999</v>
      </c>
      <c r="I144" s="261"/>
      <c r="J144" s="257"/>
      <c r="K144" s="257"/>
      <c r="L144" s="262"/>
      <c r="M144" s="263"/>
      <c r="N144" s="264"/>
      <c r="O144" s="264"/>
      <c r="P144" s="264"/>
      <c r="Q144" s="264"/>
      <c r="R144" s="264"/>
      <c r="S144" s="264"/>
      <c r="T144" s="26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6" t="s">
        <v>155</v>
      </c>
      <c r="AU144" s="266" t="s">
        <v>83</v>
      </c>
      <c r="AV144" s="15" t="s">
        <v>160</v>
      </c>
      <c r="AW144" s="15" t="s">
        <v>37</v>
      </c>
      <c r="AX144" s="15" t="s">
        <v>76</v>
      </c>
      <c r="AY144" s="266" t="s">
        <v>142</v>
      </c>
    </row>
    <row r="145" s="13" customFormat="1">
      <c r="A145" s="13"/>
      <c r="B145" s="235"/>
      <c r="C145" s="236"/>
      <c r="D145" s="228" t="s">
        <v>155</v>
      </c>
      <c r="E145" s="237" t="s">
        <v>19</v>
      </c>
      <c r="F145" s="238" t="s">
        <v>608</v>
      </c>
      <c r="G145" s="236"/>
      <c r="H145" s="237" t="s">
        <v>19</v>
      </c>
      <c r="I145" s="239"/>
      <c r="J145" s="236"/>
      <c r="K145" s="236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155</v>
      </c>
      <c r="AU145" s="244" t="s">
        <v>83</v>
      </c>
      <c r="AV145" s="13" t="s">
        <v>83</v>
      </c>
      <c r="AW145" s="13" t="s">
        <v>37</v>
      </c>
      <c r="AX145" s="13" t="s">
        <v>76</v>
      </c>
      <c r="AY145" s="244" t="s">
        <v>142</v>
      </c>
    </row>
    <row r="146" s="14" customFormat="1">
      <c r="A146" s="14"/>
      <c r="B146" s="245"/>
      <c r="C146" s="246"/>
      <c r="D146" s="228" t="s">
        <v>155</v>
      </c>
      <c r="E146" s="247" t="s">
        <v>19</v>
      </c>
      <c r="F146" s="248" t="s">
        <v>609</v>
      </c>
      <c r="G146" s="246"/>
      <c r="H146" s="249">
        <v>110.794</v>
      </c>
      <c r="I146" s="250"/>
      <c r="J146" s="246"/>
      <c r="K146" s="246"/>
      <c r="L146" s="251"/>
      <c r="M146" s="252"/>
      <c r="N146" s="253"/>
      <c r="O146" s="253"/>
      <c r="P146" s="253"/>
      <c r="Q146" s="253"/>
      <c r="R146" s="253"/>
      <c r="S146" s="253"/>
      <c r="T146" s="25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5" t="s">
        <v>155</v>
      </c>
      <c r="AU146" s="255" t="s">
        <v>83</v>
      </c>
      <c r="AV146" s="14" t="s">
        <v>85</v>
      </c>
      <c r="AW146" s="14" t="s">
        <v>37</v>
      </c>
      <c r="AX146" s="14" t="s">
        <v>83</v>
      </c>
      <c r="AY146" s="255" t="s">
        <v>142</v>
      </c>
    </row>
    <row r="147" s="2" customFormat="1" ht="24.15" customHeight="1">
      <c r="A147" s="41"/>
      <c r="B147" s="42"/>
      <c r="C147" s="215" t="s">
        <v>197</v>
      </c>
      <c r="D147" s="215" t="s">
        <v>144</v>
      </c>
      <c r="E147" s="216" t="s">
        <v>615</v>
      </c>
      <c r="F147" s="217" t="s">
        <v>616</v>
      </c>
      <c r="G147" s="218" t="s">
        <v>147</v>
      </c>
      <c r="H147" s="219">
        <v>15.76</v>
      </c>
      <c r="I147" s="220"/>
      <c r="J147" s="221">
        <f>ROUND(I147*H147,2)</f>
        <v>0</v>
      </c>
      <c r="K147" s="217" t="s">
        <v>148</v>
      </c>
      <c r="L147" s="47"/>
      <c r="M147" s="222" t="s">
        <v>19</v>
      </c>
      <c r="N147" s="223" t="s">
        <v>47</v>
      </c>
      <c r="O147" s="87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6" t="s">
        <v>149</v>
      </c>
      <c r="AT147" s="226" t="s">
        <v>144</v>
      </c>
      <c r="AU147" s="226" t="s">
        <v>83</v>
      </c>
      <c r="AY147" s="20" t="s">
        <v>142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20" t="s">
        <v>83</v>
      </c>
      <c r="BK147" s="227">
        <f>ROUND(I147*H147,2)</f>
        <v>0</v>
      </c>
      <c r="BL147" s="20" t="s">
        <v>149</v>
      </c>
      <c r="BM147" s="226" t="s">
        <v>617</v>
      </c>
    </row>
    <row r="148" s="2" customFormat="1">
      <c r="A148" s="41"/>
      <c r="B148" s="42"/>
      <c r="C148" s="43"/>
      <c r="D148" s="228" t="s">
        <v>151</v>
      </c>
      <c r="E148" s="43"/>
      <c r="F148" s="229" t="s">
        <v>618</v>
      </c>
      <c r="G148" s="43"/>
      <c r="H148" s="43"/>
      <c r="I148" s="230"/>
      <c r="J148" s="43"/>
      <c r="K148" s="43"/>
      <c r="L148" s="47"/>
      <c r="M148" s="231"/>
      <c r="N148" s="232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151</v>
      </c>
      <c r="AU148" s="20" t="s">
        <v>83</v>
      </c>
    </row>
    <row r="149" s="2" customFormat="1">
      <c r="A149" s="41"/>
      <c r="B149" s="42"/>
      <c r="C149" s="43"/>
      <c r="D149" s="233" t="s">
        <v>153</v>
      </c>
      <c r="E149" s="43"/>
      <c r="F149" s="234" t="s">
        <v>619</v>
      </c>
      <c r="G149" s="43"/>
      <c r="H149" s="43"/>
      <c r="I149" s="230"/>
      <c r="J149" s="43"/>
      <c r="K149" s="43"/>
      <c r="L149" s="47"/>
      <c r="M149" s="231"/>
      <c r="N149" s="23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153</v>
      </c>
      <c r="AU149" s="20" t="s">
        <v>83</v>
      </c>
    </row>
    <row r="150" s="13" customFormat="1">
      <c r="A150" s="13"/>
      <c r="B150" s="235"/>
      <c r="C150" s="236"/>
      <c r="D150" s="228" t="s">
        <v>155</v>
      </c>
      <c r="E150" s="237" t="s">
        <v>19</v>
      </c>
      <c r="F150" s="238" t="s">
        <v>620</v>
      </c>
      <c r="G150" s="236"/>
      <c r="H150" s="237" t="s">
        <v>19</v>
      </c>
      <c r="I150" s="239"/>
      <c r="J150" s="236"/>
      <c r="K150" s="236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155</v>
      </c>
      <c r="AU150" s="244" t="s">
        <v>83</v>
      </c>
      <c r="AV150" s="13" t="s">
        <v>83</v>
      </c>
      <c r="AW150" s="13" t="s">
        <v>37</v>
      </c>
      <c r="AX150" s="13" t="s">
        <v>76</v>
      </c>
      <c r="AY150" s="244" t="s">
        <v>142</v>
      </c>
    </row>
    <row r="151" s="14" customFormat="1">
      <c r="A151" s="14"/>
      <c r="B151" s="245"/>
      <c r="C151" s="246"/>
      <c r="D151" s="228" t="s">
        <v>155</v>
      </c>
      <c r="E151" s="247" t="s">
        <v>19</v>
      </c>
      <c r="F151" s="248" t="s">
        <v>621</v>
      </c>
      <c r="G151" s="246"/>
      <c r="H151" s="249">
        <v>4.4400000000000004</v>
      </c>
      <c r="I151" s="250"/>
      <c r="J151" s="246"/>
      <c r="K151" s="246"/>
      <c r="L151" s="251"/>
      <c r="M151" s="252"/>
      <c r="N151" s="253"/>
      <c r="O151" s="253"/>
      <c r="P151" s="253"/>
      <c r="Q151" s="253"/>
      <c r="R151" s="253"/>
      <c r="S151" s="253"/>
      <c r="T151" s="25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5" t="s">
        <v>155</v>
      </c>
      <c r="AU151" s="255" t="s">
        <v>83</v>
      </c>
      <c r="AV151" s="14" t="s">
        <v>85</v>
      </c>
      <c r="AW151" s="14" t="s">
        <v>37</v>
      </c>
      <c r="AX151" s="14" t="s">
        <v>76</v>
      </c>
      <c r="AY151" s="255" t="s">
        <v>142</v>
      </c>
    </row>
    <row r="152" s="15" customFormat="1">
      <c r="A152" s="15"/>
      <c r="B152" s="256"/>
      <c r="C152" s="257"/>
      <c r="D152" s="228" t="s">
        <v>155</v>
      </c>
      <c r="E152" s="258" t="s">
        <v>19</v>
      </c>
      <c r="F152" s="259" t="s">
        <v>159</v>
      </c>
      <c r="G152" s="257"/>
      <c r="H152" s="260">
        <v>4.4400000000000004</v>
      </c>
      <c r="I152" s="261"/>
      <c r="J152" s="257"/>
      <c r="K152" s="257"/>
      <c r="L152" s="262"/>
      <c r="M152" s="263"/>
      <c r="N152" s="264"/>
      <c r="O152" s="264"/>
      <c r="P152" s="264"/>
      <c r="Q152" s="264"/>
      <c r="R152" s="264"/>
      <c r="S152" s="264"/>
      <c r="T152" s="26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6" t="s">
        <v>155</v>
      </c>
      <c r="AU152" s="266" t="s">
        <v>83</v>
      </c>
      <c r="AV152" s="15" t="s">
        <v>160</v>
      </c>
      <c r="AW152" s="15" t="s">
        <v>37</v>
      </c>
      <c r="AX152" s="15" t="s">
        <v>76</v>
      </c>
      <c r="AY152" s="266" t="s">
        <v>142</v>
      </c>
    </row>
    <row r="153" s="13" customFormat="1">
      <c r="A153" s="13"/>
      <c r="B153" s="235"/>
      <c r="C153" s="236"/>
      <c r="D153" s="228" t="s">
        <v>155</v>
      </c>
      <c r="E153" s="237" t="s">
        <v>19</v>
      </c>
      <c r="F153" s="238" t="s">
        <v>622</v>
      </c>
      <c r="G153" s="236"/>
      <c r="H153" s="237" t="s">
        <v>19</v>
      </c>
      <c r="I153" s="239"/>
      <c r="J153" s="236"/>
      <c r="K153" s="236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155</v>
      </c>
      <c r="AU153" s="244" t="s">
        <v>83</v>
      </c>
      <c r="AV153" s="13" t="s">
        <v>83</v>
      </c>
      <c r="AW153" s="13" t="s">
        <v>37</v>
      </c>
      <c r="AX153" s="13" t="s">
        <v>76</v>
      </c>
      <c r="AY153" s="244" t="s">
        <v>142</v>
      </c>
    </row>
    <row r="154" s="14" customFormat="1">
      <c r="A154" s="14"/>
      <c r="B154" s="245"/>
      <c r="C154" s="246"/>
      <c r="D154" s="228" t="s">
        <v>155</v>
      </c>
      <c r="E154" s="247" t="s">
        <v>19</v>
      </c>
      <c r="F154" s="248" t="s">
        <v>623</v>
      </c>
      <c r="G154" s="246"/>
      <c r="H154" s="249">
        <v>14.960000000000001</v>
      </c>
      <c r="I154" s="250"/>
      <c r="J154" s="246"/>
      <c r="K154" s="246"/>
      <c r="L154" s="251"/>
      <c r="M154" s="252"/>
      <c r="N154" s="253"/>
      <c r="O154" s="253"/>
      <c r="P154" s="253"/>
      <c r="Q154" s="253"/>
      <c r="R154" s="253"/>
      <c r="S154" s="253"/>
      <c r="T154" s="25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5" t="s">
        <v>155</v>
      </c>
      <c r="AU154" s="255" t="s">
        <v>83</v>
      </c>
      <c r="AV154" s="14" t="s">
        <v>85</v>
      </c>
      <c r="AW154" s="14" t="s">
        <v>37</v>
      </c>
      <c r="AX154" s="14" t="s">
        <v>76</v>
      </c>
      <c r="AY154" s="255" t="s">
        <v>142</v>
      </c>
    </row>
    <row r="155" s="14" customFormat="1">
      <c r="A155" s="14"/>
      <c r="B155" s="245"/>
      <c r="C155" s="246"/>
      <c r="D155" s="228" t="s">
        <v>155</v>
      </c>
      <c r="E155" s="247" t="s">
        <v>19</v>
      </c>
      <c r="F155" s="248" t="s">
        <v>624</v>
      </c>
      <c r="G155" s="246"/>
      <c r="H155" s="249">
        <v>12.119999999999999</v>
      </c>
      <c r="I155" s="250"/>
      <c r="J155" s="246"/>
      <c r="K155" s="246"/>
      <c r="L155" s="251"/>
      <c r="M155" s="252"/>
      <c r="N155" s="253"/>
      <c r="O155" s="253"/>
      <c r="P155" s="253"/>
      <c r="Q155" s="253"/>
      <c r="R155" s="253"/>
      <c r="S155" s="253"/>
      <c r="T155" s="25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5" t="s">
        <v>155</v>
      </c>
      <c r="AU155" s="255" t="s">
        <v>83</v>
      </c>
      <c r="AV155" s="14" t="s">
        <v>85</v>
      </c>
      <c r="AW155" s="14" t="s">
        <v>37</v>
      </c>
      <c r="AX155" s="14" t="s">
        <v>76</v>
      </c>
      <c r="AY155" s="255" t="s">
        <v>142</v>
      </c>
    </row>
    <row r="156" s="15" customFormat="1">
      <c r="A156" s="15"/>
      <c r="B156" s="256"/>
      <c r="C156" s="257"/>
      <c r="D156" s="228" t="s">
        <v>155</v>
      </c>
      <c r="E156" s="258" t="s">
        <v>19</v>
      </c>
      <c r="F156" s="259" t="s">
        <v>159</v>
      </c>
      <c r="G156" s="257"/>
      <c r="H156" s="260">
        <v>27.079999999999998</v>
      </c>
      <c r="I156" s="261"/>
      <c r="J156" s="257"/>
      <c r="K156" s="257"/>
      <c r="L156" s="262"/>
      <c r="M156" s="263"/>
      <c r="N156" s="264"/>
      <c r="O156" s="264"/>
      <c r="P156" s="264"/>
      <c r="Q156" s="264"/>
      <c r="R156" s="264"/>
      <c r="S156" s="264"/>
      <c r="T156" s="26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6" t="s">
        <v>155</v>
      </c>
      <c r="AU156" s="266" t="s">
        <v>83</v>
      </c>
      <c r="AV156" s="15" t="s">
        <v>160</v>
      </c>
      <c r="AW156" s="15" t="s">
        <v>37</v>
      </c>
      <c r="AX156" s="15" t="s">
        <v>76</v>
      </c>
      <c r="AY156" s="266" t="s">
        <v>142</v>
      </c>
    </row>
    <row r="157" s="13" customFormat="1">
      <c r="A157" s="13"/>
      <c r="B157" s="235"/>
      <c r="C157" s="236"/>
      <c r="D157" s="228" t="s">
        <v>155</v>
      </c>
      <c r="E157" s="237" t="s">
        <v>19</v>
      </c>
      <c r="F157" s="238" t="s">
        <v>608</v>
      </c>
      <c r="G157" s="236"/>
      <c r="H157" s="237" t="s">
        <v>19</v>
      </c>
      <c r="I157" s="239"/>
      <c r="J157" s="236"/>
      <c r="K157" s="236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155</v>
      </c>
      <c r="AU157" s="244" t="s">
        <v>83</v>
      </c>
      <c r="AV157" s="13" t="s">
        <v>83</v>
      </c>
      <c r="AW157" s="13" t="s">
        <v>37</v>
      </c>
      <c r="AX157" s="13" t="s">
        <v>76</v>
      </c>
      <c r="AY157" s="244" t="s">
        <v>142</v>
      </c>
    </row>
    <row r="158" s="14" customFormat="1">
      <c r="A158" s="14"/>
      <c r="B158" s="245"/>
      <c r="C158" s="246"/>
      <c r="D158" s="228" t="s">
        <v>155</v>
      </c>
      <c r="E158" s="247" t="s">
        <v>19</v>
      </c>
      <c r="F158" s="248" t="s">
        <v>625</v>
      </c>
      <c r="G158" s="246"/>
      <c r="H158" s="249">
        <v>15.76</v>
      </c>
      <c r="I158" s="250"/>
      <c r="J158" s="246"/>
      <c r="K158" s="246"/>
      <c r="L158" s="251"/>
      <c r="M158" s="252"/>
      <c r="N158" s="253"/>
      <c r="O158" s="253"/>
      <c r="P158" s="253"/>
      <c r="Q158" s="253"/>
      <c r="R158" s="253"/>
      <c r="S158" s="253"/>
      <c r="T158" s="25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5" t="s">
        <v>155</v>
      </c>
      <c r="AU158" s="255" t="s">
        <v>83</v>
      </c>
      <c r="AV158" s="14" t="s">
        <v>85</v>
      </c>
      <c r="AW158" s="14" t="s">
        <v>37</v>
      </c>
      <c r="AX158" s="14" t="s">
        <v>83</v>
      </c>
      <c r="AY158" s="255" t="s">
        <v>142</v>
      </c>
    </row>
    <row r="159" s="2" customFormat="1" ht="24.15" customHeight="1">
      <c r="A159" s="41"/>
      <c r="B159" s="42"/>
      <c r="C159" s="215" t="s">
        <v>205</v>
      </c>
      <c r="D159" s="215" t="s">
        <v>144</v>
      </c>
      <c r="E159" s="216" t="s">
        <v>626</v>
      </c>
      <c r="F159" s="217" t="s">
        <v>627</v>
      </c>
      <c r="G159" s="218" t="s">
        <v>147</v>
      </c>
      <c r="H159" s="219">
        <v>15.76</v>
      </c>
      <c r="I159" s="220"/>
      <c r="J159" s="221">
        <f>ROUND(I159*H159,2)</f>
        <v>0</v>
      </c>
      <c r="K159" s="217" t="s">
        <v>148</v>
      </c>
      <c r="L159" s="47"/>
      <c r="M159" s="222" t="s">
        <v>19</v>
      </c>
      <c r="N159" s="223" t="s">
        <v>47</v>
      </c>
      <c r="O159" s="87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6" t="s">
        <v>149</v>
      </c>
      <c r="AT159" s="226" t="s">
        <v>144</v>
      </c>
      <c r="AU159" s="226" t="s">
        <v>83</v>
      </c>
      <c r="AY159" s="20" t="s">
        <v>142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20" t="s">
        <v>83</v>
      </c>
      <c r="BK159" s="227">
        <f>ROUND(I159*H159,2)</f>
        <v>0</v>
      </c>
      <c r="BL159" s="20" t="s">
        <v>149</v>
      </c>
      <c r="BM159" s="226" t="s">
        <v>628</v>
      </c>
    </row>
    <row r="160" s="2" customFormat="1">
      <c r="A160" s="41"/>
      <c r="B160" s="42"/>
      <c r="C160" s="43"/>
      <c r="D160" s="228" t="s">
        <v>151</v>
      </c>
      <c r="E160" s="43"/>
      <c r="F160" s="229" t="s">
        <v>629</v>
      </c>
      <c r="G160" s="43"/>
      <c r="H160" s="43"/>
      <c r="I160" s="230"/>
      <c r="J160" s="43"/>
      <c r="K160" s="43"/>
      <c r="L160" s="47"/>
      <c r="M160" s="231"/>
      <c r="N160" s="232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151</v>
      </c>
      <c r="AU160" s="20" t="s">
        <v>83</v>
      </c>
    </row>
    <row r="161" s="2" customFormat="1">
      <c r="A161" s="41"/>
      <c r="B161" s="42"/>
      <c r="C161" s="43"/>
      <c r="D161" s="233" t="s">
        <v>153</v>
      </c>
      <c r="E161" s="43"/>
      <c r="F161" s="234" t="s">
        <v>630</v>
      </c>
      <c r="G161" s="43"/>
      <c r="H161" s="43"/>
      <c r="I161" s="230"/>
      <c r="J161" s="43"/>
      <c r="K161" s="43"/>
      <c r="L161" s="47"/>
      <c r="M161" s="231"/>
      <c r="N161" s="232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153</v>
      </c>
      <c r="AU161" s="20" t="s">
        <v>83</v>
      </c>
    </row>
    <row r="162" s="13" customFormat="1">
      <c r="A162" s="13"/>
      <c r="B162" s="235"/>
      <c r="C162" s="236"/>
      <c r="D162" s="228" t="s">
        <v>155</v>
      </c>
      <c r="E162" s="237" t="s">
        <v>19</v>
      </c>
      <c r="F162" s="238" t="s">
        <v>620</v>
      </c>
      <c r="G162" s="236"/>
      <c r="H162" s="237" t="s">
        <v>19</v>
      </c>
      <c r="I162" s="239"/>
      <c r="J162" s="236"/>
      <c r="K162" s="236"/>
      <c r="L162" s="240"/>
      <c r="M162" s="241"/>
      <c r="N162" s="242"/>
      <c r="O162" s="242"/>
      <c r="P162" s="242"/>
      <c r="Q162" s="242"/>
      <c r="R162" s="242"/>
      <c r="S162" s="242"/>
      <c r="T162" s="24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4" t="s">
        <v>155</v>
      </c>
      <c r="AU162" s="244" t="s">
        <v>83</v>
      </c>
      <c r="AV162" s="13" t="s">
        <v>83</v>
      </c>
      <c r="AW162" s="13" t="s">
        <v>37</v>
      </c>
      <c r="AX162" s="13" t="s">
        <v>76</v>
      </c>
      <c r="AY162" s="244" t="s">
        <v>142</v>
      </c>
    </row>
    <row r="163" s="14" customFormat="1">
      <c r="A163" s="14"/>
      <c r="B163" s="245"/>
      <c r="C163" s="246"/>
      <c r="D163" s="228" t="s">
        <v>155</v>
      </c>
      <c r="E163" s="247" t="s">
        <v>19</v>
      </c>
      <c r="F163" s="248" t="s">
        <v>621</v>
      </c>
      <c r="G163" s="246"/>
      <c r="H163" s="249">
        <v>4.4400000000000004</v>
      </c>
      <c r="I163" s="250"/>
      <c r="J163" s="246"/>
      <c r="K163" s="246"/>
      <c r="L163" s="251"/>
      <c r="M163" s="252"/>
      <c r="N163" s="253"/>
      <c r="O163" s="253"/>
      <c r="P163" s="253"/>
      <c r="Q163" s="253"/>
      <c r="R163" s="253"/>
      <c r="S163" s="253"/>
      <c r="T163" s="25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5" t="s">
        <v>155</v>
      </c>
      <c r="AU163" s="255" t="s">
        <v>83</v>
      </c>
      <c r="AV163" s="14" t="s">
        <v>85</v>
      </c>
      <c r="AW163" s="14" t="s">
        <v>37</v>
      </c>
      <c r="AX163" s="14" t="s">
        <v>76</v>
      </c>
      <c r="AY163" s="255" t="s">
        <v>142</v>
      </c>
    </row>
    <row r="164" s="15" customFormat="1">
      <c r="A164" s="15"/>
      <c r="B164" s="256"/>
      <c r="C164" s="257"/>
      <c r="D164" s="228" t="s">
        <v>155</v>
      </c>
      <c r="E164" s="258" t="s">
        <v>19</v>
      </c>
      <c r="F164" s="259" t="s">
        <v>159</v>
      </c>
      <c r="G164" s="257"/>
      <c r="H164" s="260">
        <v>4.4400000000000004</v>
      </c>
      <c r="I164" s="261"/>
      <c r="J164" s="257"/>
      <c r="K164" s="257"/>
      <c r="L164" s="262"/>
      <c r="M164" s="263"/>
      <c r="N164" s="264"/>
      <c r="O164" s="264"/>
      <c r="P164" s="264"/>
      <c r="Q164" s="264"/>
      <c r="R164" s="264"/>
      <c r="S164" s="264"/>
      <c r="T164" s="26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6" t="s">
        <v>155</v>
      </c>
      <c r="AU164" s="266" t="s">
        <v>83</v>
      </c>
      <c r="AV164" s="15" t="s">
        <v>160</v>
      </c>
      <c r="AW164" s="15" t="s">
        <v>37</v>
      </c>
      <c r="AX164" s="15" t="s">
        <v>76</v>
      </c>
      <c r="AY164" s="266" t="s">
        <v>142</v>
      </c>
    </row>
    <row r="165" s="13" customFormat="1">
      <c r="A165" s="13"/>
      <c r="B165" s="235"/>
      <c r="C165" s="236"/>
      <c r="D165" s="228" t="s">
        <v>155</v>
      </c>
      <c r="E165" s="237" t="s">
        <v>19</v>
      </c>
      <c r="F165" s="238" t="s">
        <v>622</v>
      </c>
      <c r="G165" s="236"/>
      <c r="H165" s="237" t="s">
        <v>19</v>
      </c>
      <c r="I165" s="239"/>
      <c r="J165" s="236"/>
      <c r="K165" s="236"/>
      <c r="L165" s="240"/>
      <c r="M165" s="241"/>
      <c r="N165" s="242"/>
      <c r="O165" s="242"/>
      <c r="P165" s="242"/>
      <c r="Q165" s="242"/>
      <c r="R165" s="242"/>
      <c r="S165" s="242"/>
      <c r="T165" s="24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4" t="s">
        <v>155</v>
      </c>
      <c r="AU165" s="244" t="s">
        <v>83</v>
      </c>
      <c r="AV165" s="13" t="s">
        <v>83</v>
      </c>
      <c r="AW165" s="13" t="s">
        <v>37</v>
      </c>
      <c r="AX165" s="13" t="s">
        <v>76</v>
      </c>
      <c r="AY165" s="244" t="s">
        <v>142</v>
      </c>
    </row>
    <row r="166" s="14" customFormat="1">
      <c r="A166" s="14"/>
      <c r="B166" s="245"/>
      <c r="C166" s="246"/>
      <c r="D166" s="228" t="s">
        <v>155</v>
      </c>
      <c r="E166" s="247" t="s">
        <v>19</v>
      </c>
      <c r="F166" s="248" t="s">
        <v>623</v>
      </c>
      <c r="G166" s="246"/>
      <c r="H166" s="249">
        <v>14.960000000000001</v>
      </c>
      <c r="I166" s="250"/>
      <c r="J166" s="246"/>
      <c r="K166" s="246"/>
      <c r="L166" s="251"/>
      <c r="M166" s="252"/>
      <c r="N166" s="253"/>
      <c r="O166" s="253"/>
      <c r="P166" s="253"/>
      <c r="Q166" s="253"/>
      <c r="R166" s="253"/>
      <c r="S166" s="253"/>
      <c r="T166" s="25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5" t="s">
        <v>155</v>
      </c>
      <c r="AU166" s="255" t="s">
        <v>83</v>
      </c>
      <c r="AV166" s="14" t="s">
        <v>85</v>
      </c>
      <c r="AW166" s="14" t="s">
        <v>37</v>
      </c>
      <c r="AX166" s="14" t="s">
        <v>76</v>
      </c>
      <c r="AY166" s="255" t="s">
        <v>142</v>
      </c>
    </row>
    <row r="167" s="14" customFormat="1">
      <c r="A167" s="14"/>
      <c r="B167" s="245"/>
      <c r="C167" s="246"/>
      <c r="D167" s="228" t="s">
        <v>155</v>
      </c>
      <c r="E167" s="247" t="s">
        <v>19</v>
      </c>
      <c r="F167" s="248" t="s">
        <v>624</v>
      </c>
      <c r="G167" s="246"/>
      <c r="H167" s="249">
        <v>12.119999999999999</v>
      </c>
      <c r="I167" s="250"/>
      <c r="J167" s="246"/>
      <c r="K167" s="246"/>
      <c r="L167" s="251"/>
      <c r="M167" s="252"/>
      <c r="N167" s="253"/>
      <c r="O167" s="253"/>
      <c r="P167" s="253"/>
      <c r="Q167" s="253"/>
      <c r="R167" s="253"/>
      <c r="S167" s="253"/>
      <c r="T167" s="25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5" t="s">
        <v>155</v>
      </c>
      <c r="AU167" s="255" t="s">
        <v>83</v>
      </c>
      <c r="AV167" s="14" t="s">
        <v>85</v>
      </c>
      <c r="AW167" s="14" t="s">
        <v>37</v>
      </c>
      <c r="AX167" s="14" t="s">
        <v>76</v>
      </c>
      <c r="AY167" s="255" t="s">
        <v>142</v>
      </c>
    </row>
    <row r="168" s="15" customFormat="1">
      <c r="A168" s="15"/>
      <c r="B168" s="256"/>
      <c r="C168" s="257"/>
      <c r="D168" s="228" t="s">
        <v>155</v>
      </c>
      <c r="E168" s="258" t="s">
        <v>19</v>
      </c>
      <c r="F168" s="259" t="s">
        <v>159</v>
      </c>
      <c r="G168" s="257"/>
      <c r="H168" s="260">
        <v>27.079999999999998</v>
      </c>
      <c r="I168" s="261"/>
      <c r="J168" s="257"/>
      <c r="K168" s="257"/>
      <c r="L168" s="262"/>
      <c r="M168" s="263"/>
      <c r="N168" s="264"/>
      <c r="O168" s="264"/>
      <c r="P168" s="264"/>
      <c r="Q168" s="264"/>
      <c r="R168" s="264"/>
      <c r="S168" s="264"/>
      <c r="T168" s="26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6" t="s">
        <v>155</v>
      </c>
      <c r="AU168" s="266" t="s">
        <v>83</v>
      </c>
      <c r="AV168" s="15" t="s">
        <v>160</v>
      </c>
      <c r="AW168" s="15" t="s">
        <v>37</v>
      </c>
      <c r="AX168" s="15" t="s">
        <v>76</v>
      </c>
      <c r="AY168" s="266" t="s">
        <v>142</v>
      </c>
    </row>
    <row r="169" s="13" customFormat="1">
      <c r="A169" s="13"/>
      <c r="B169" s="235"/>
      <c r="C169" s="236"/>
      <c r="D169" s="228" t="s">
        <v>155</v>
      </c>
      <c r="E169" s="237" t="s">
        <v>19</v>
      </c>
      <c r="F169" s="238" t="s">
        <v>608</v>
      </c>
      <c r="G169" s="236"/>
      <c r="H169" s="237" t="s">
        <v>19</v>
      </c>
      <c r="I169" s="239"/>
      <c r="J169" s="236"/>
      <c r="K169" s="236"/>
      <c r="L169" s="240"/>
      <c r="M169" s="241"/>
      <c r="N169" s="242"/>
      <c r="O169" s="242"/>
      <c r="P169" s="242"/>
      <c r="Q169" s="242"/>
      <c r="R169" s="242"/>
      <c r="S169" s="242"/>
      <c r="T169" s="24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4" t="s">
        <v>155</v>
      </c>
      <c r="AU169" s="244" t="s">
        <v>83</v>
      </c>
      <c r="AV169" s="13" t="s">
        <v>83</v>
      </c>
      <c r="AW169" s="13" t="s">
        <v>37</v>
      </c>
      <c r="AX169" s="13" t="s">
        <v>76</v>
      </c>
      <c r="AY169" s="244" t="s">
        <v>142</v>
      </c>
    </row>
    <row r="170" s="14" customFormat="1">
      <c r="A170" s="14"/>
      <c r="B170" s="245"/>
      <c r="C170" s="246"/>
      <c r="D170" s="228" t="s">
        <v>155</v>
      </c>
      <c r="E170" s="247" t="s">
        <v>19</v>
      </c>
      <c r="F170" s="248" t="s">
        <v>625</v>
      </c>
      <c r="G170" s="246"/>
      <c r="H170" s="249">
        <v>15.76</v>
      </c>
      <c r="I170" s="250"/>
      <c r="J170" s="246"/>
      <c r="K170" s="246"/>
      <c r="L170" s="251"/>
      <c r="M170" s="252"/>
      <c r="N170" s="253"/>
      <c r="O170" s="253"/>
      <c r="P170" s="253"/>
      <c r="Q170" s="253"/>
      <c r="R170" s="253"/>
      <c r="S170" s="253"/>
      <c r="T170" s="25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5" t="s">
        <v>155</v>
      </c>
      <c r="AU170" s="255" t="s">
        <v>83</v>
      </c>
      <c r="AV170" s="14" t="s">
        <v>85</v>
      </c>
      <c r="AW170" s="14" t="s">
        <v>37</v>
      </c>
      <c r="AX170" s="14" t="s">
        <v>83</v>
      </c>
      <c r="AY170" s="255" t="s">
        <v>142</v>
      </c>
    </row>
    <row r="171" s="2" customFormat="1" ht="21.75" customHeight="1">
      <c r="A171" s="41"/>
      <c r="B171" s="42"/>
      <c r="C171" s="215" t="s">
        <v>211</v>
      </c>
      <c r="D171" s="215" t="s">
        <v>144</v>
      </c>
      <c r="E171" s="216" t="s">
        <v>631</v>
      </c>
      <c r="F171" s="217" t="s">
        <v>632</v>
      </c>
      <c r="G171" s="218" t="s">
        <v>165</v>
      </c>
      <c r="H171" s="219">
        <v>553.97000000000003</v>
      </c>
      <c r="I171" s="220"/>
      <c r="J171" s="221">
        <f>ROUND(I171*H171,2)</f>
        <v>0</v>
      </c>
      <c r="K171" s="217" t="s">
        <v>148</v>
      </c>
      <c r="L171" s="47"/>
      <c r="M171" s="222" t="s">
        <v>19</v>
      </c>
      <c r="N171" s="223" t="s">
        <v>47</v>
      </c>
      <c r="O171" s="87"/>
      <c r="P171" s="224">
        <f>O171*H171</f>
        <v>0</v>
      </c>
      <c r="Q171" s="224">
        <v>0.00070100000000000002</v>
      </c>
      <c r="R171" s="224">
        <f>Q171*H171</f>
        <v>0.38833297000000006</v>
      </c>
      <c r="S171" s="224">
        <v>0</v>
      </c>
      <c r="T171" s="225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26" t="s">
        <v>149</v>
      </c>
      <c r="AT171" s="226" t="s">
        <v>144</v>
      </c>
      <c r="AU171" s="226" t="s">
        <v>83</v>
      </c>
      <c r="AY171" s="20" t="s">
        <v>142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20" t="s">
        <v>83</v>
      </c>
      <c r="BK171" s="227">
        <f>ROUND(I171*H171,2)</f>
        <v>0</v>
      </c>
      <c r="BL171" s="20" t="s">
        <v>149</v>
      </c>
      <c r="BM171" s="226" t="s">
        <v>633</v>
      </c>
    </row>
    <row r="172" s="2" customFormat="1">
      <c r="A172" s="41"/>
      <c r="B172" s="42"/>
      <c r="C172" s="43"/>
      <c r="D172" s="228" t="s">
        <v>151</v>
      </c>
      <c r="E172" s="43"/>
      <c r="F172" s="229" t="s">
        <v>634</v>
      </c>
      <c r="G172" s="43"/>
      <c r="H172" s="43"/>
      <c r="I172" s="230"/>
      <c r="J172" s="43"/>
      <c r="K172" s="43"/>
      <c r="L172" s="47"/>
      <c r="M172" s="231"/>
      <c r="N172" s="232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151</v>
      </c>
      <c r="AU172" s="20" t="s">
        <v>83</v>
      </c>
    </row>
    <row r="173" s="2" customFormat="1">
      <c r="A173" s="41"/>
      <c r="B173" s="42"/>
      <c r="C173" s="43"/>
      <c r="D173" s="233" t="s">
        <v>153</v>
      </c>
      <c r="E173" s="43"/>
      <c r="F173" s="234" t="s">
        <v>635</v>
      </c>
      <c r="G173" s="43"/>
      <c r="H173" s="43"/>
      <c r="I173" s="230"/>
      <c r="J173" s="43"/>
      <c r="K173" s="43"/>
      <c r="L173" s="47"/>
      <c r="M173" s="231"/>
      <c r="N173" s="232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153</v>
      </c>
      <c r="AU173" s="20" t="s">
        <v>83</v>
      </c>
    </row>
    <row r="174" s="14" customFormat="1">
      <c r="A174" s="14"/>
      <c r="B174" s="245"/>
      <c r="C174" s="246"/>
      <c r="D174" s="228" t="s">
        <v>155</v>
      </c>
      <c r="E174" s="247" t="s">
        <v>19</v>
      </c>
      <c r="F174" s="248" t="s">
        <v>636</v>
      </c>
      <c r="G174" s="246"/>
      <c r="H174" s="249">
        <v>15</v>
      </c>
      <c r="I174" s="250"/>
      <c r="J174" s="246"/>
      <c r="K174" s="246"/>
      <c r="L174" s="251"/>
      <c r="M174" s="252"/>
      <c r="N174" s="253"/>
      <c r="O174" s="253"/>
      <c r="P174" s="253"/>
      <c r="Q174" s="253"/>
      <c r="R174" s="253"/>
      <c r="S174" s="253"/>
      <c r="T174" s="25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5" t="s">
        <v>155</v>
      </c>
      <c r="AU174" s="255" t="s">
        <v>83</v>
      </c>
      <c r="AV174" s="14" t="s">
        <v>85</v>
      </c>
      <c r="AW174" s="14" t="s">
        <v>37</v>
      </c>
      <c r="AX174" s="14" t="s">
        <v>76</v>
      </c>
      <c r="AY174" s="255" t="s">
        <v>142</v>
      </c>
    </row>
    <row r="175" s="14" customFormat="1">
      <c r="A175" s="14"/>
      <c r="B175" s="245"/>
      <c r="C175" s="246"/>
      <c r="D175" s="228" t="s">
        <v>155</v>
      </c>
      <c r="E175" s="247" t="s">
        <v>19</v>
      </c>
      <c r="F175" s="248" t="s">
        <v>637</v>
      </c>
      <c r="G175" s="246"/>
      <c r="H175" s="249">
        <v>159.36000000000001</v>
      </c>
      <c r="I175" s="250"/>
      <c r="J175" s="246"/>
      <c r="K175" s="246"/>
      <c r="L175" s="251"/>
      <c r="M175" s="252"/>
      <c r="N175" s="253"/>
      <c r="O175" s="253"/>
      <c r="P175" s="253"/>
      <c r="Q175" s="253"/>
      <c r="R175" s="253"/>
      <c r="S175" s="253"/>
      <c r="T175" s="25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5" t="s">
        <v>155</v>
      </c>
      <c r="AU175" s="255" t="s">
        <v>83</v>
      </c>
      <c r="AV175" s="14" t="s">
        <v>85</v>
      </c>
      <c r="AW175" s="14" t="s">
        <v>37</v>
      </c>
      <c r="AX175" s="14" t="s">
        <v>76</v>
      </c>
      <c r="AY175" s="255" t="s">
        <v>142</v>
      </c>
    </row>
    <row r="176" s="13" customFormat="1">
      <c r="A176" s="13"/>
      <c r="B176" s="235"/>
      <c r="C176" s="236"/>
      <c r="D176" s="228" t="s">
        <v>155</v>
      </c>
      <c r="E176" s="237" t="s">
        <v>19</v>
      </c>
      <c r="F176" s="238" t="s">
        <v>604</v>
      </c>
      <c r="G176" s="236"/>
      <c r="H176" s="237" t="s">
        <v>19</v>
      </c>
      <c r="I176" s="239"/>
      <c r="J176" s="236"/>
      <c r="K176" s="236"/>
      <c r="L176" s="240"/>
      <c r="M176" s="241"/>
      <c r="N176" s="242"/>
      <c r="O176" s="242"/>
      <c r="P176" s="242"/>
      <c r="Q176" s="242"/>
      <c r="R176" s="242"/>
      <c r="S176" s="242"/>
      <c r="T176" s="24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4" t="s">
        <v>155</v>
      </c>
      <c r="AU176" s="244" t="s">
        <v>83</v>
      </c>
      <c r="AV176" s="13" t="s">
        <v>83</v>
      </c>
      <c r="AW176" s="13" t="s">
        <v>37</v>
      </c>
      <c r="AX176" s="13" t="s">
        <v>76</v>
      </c>
      <c r="AY176" s="244" t="s">
        <v>142</v>
      </c>
    </row>
    <row r="177" s="14" customFormat="1">
      <c r="A177" s="14"/>
      <c r="B177" s="245"/>
      <c r="C177" s="246"/>
      <c r="D177" s="228" t="s">
        <v>155</v>
      </c>
      <c r="E177" s="247" t="s">
        <v>19</v>
      </c>
      <c r="F177" s="248" t="s">
        <v>638</v>
      </c>
      <c r="G177" s="246"/>
      <c r="H177" s="249">
        <v>124.048</v>
      </c>
      <c r="I177" s="250"/>
      <c r="J177" s="246"/>
      <c r="K177" s="246"/>
      <c r="L177" s="251"/>
      <c r="M177" s="252"/>
      <c r="N177" s="253"/>
      <c r="O177" s="253"/>
      <c r="P177" s="253"/>
      <c r="Q177" s="253"/>
      <c r="R177" s="253"/>
      <c r="S177" s="253"/>
      <c r="T177" s="25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5" t="s">
        <v>155</v>
      </c>
      <c r="AU177" s="255" t="s">
        <v>83</v>
      </c>
      <c r="AV177" s="14" t="s">
        <v>85</v>
      </c>
      <c r="AW177" s="14" t="s">
        <v>37</v>
      </c>
      <c r="AX177" s="14" t="s">
        <v>76</v>
      </c>
      <c r="AY177" s="255" t="s">
        <v>142</v>
      </c>
    </row>
    <row r="178" s="14" customFormat="1">
      <c r="A178" s="14"/>
      <c r="B178" s="245"/>
      <c r="C178" s="246"/>
      <c r="D178" s="228" t="s">
        <v>155</v>
      </c>
      <c r="E178" s="247" t="s">
        <v>19</v>
      </c>
      <c r="F178" s="248" t="s">
        <v>639</v>
      </c>
      <c r="G178" s="246"/>
      <c r="H178" s="249">
        <v>167.07599999999999</v>
      </c>
      <c r="I178" s="250"/>
      <c r="J178" s="246"/>
      <c r="K178" s="246"/>
      <c r="L178" s="251"/>
      <c r="M178" s="252"/>
      <c r="N178" s="253"/>
      <c r="O178" s="253"/>
      <c r="P178" s="253"/>
      <c r="Q178" s="253"/>
      <c r="R178" s="253"/>
      <c r="S178" s="253"/>
      <c r="T178" s="25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5" t="s">
        <v>155</v>
      </c>
      <c r="AU178" s="255" t="s">
        <v>83</v>
      </c>
      <c r="AV178" s="14" t="s">
        <v>85</v>
      </c>
      <c r="AW178" s="14" t="s">
        <v>37</v>
      </c>
      <c r="AX178" s="14" t="s">
        <v>76</v>
      </c>
      <c r="AY178" s="255" t="s">
        <v>142</v>
      </c>
    </row>
    <row r="179" s="14" customFormat="1">
      <c r="A179" s="14"/>
      <c r="B179" s="245"/>
      <c r="C179" s="246"/>
      <c r="D179" s="228" t="s">
        <v>155</v>
      </c>
      <c r="E179" s="247" t="s">
        <v>19</v>
      </c>
      <c r="F179" s="248" t="s">
        <v>640</v>
      </c>
      <c r="G179" s="246"/>
      <c r="H179" s="249">
        <v>88.486000000000004</v>
      </c>
      <c r="I179" s="250"/>
      <c r="J179" s="246"/>
      <c r="K179" s="246"/>
      <c r="L179" s="251"/>
      <c r="M179" s="252"/>
      <c r="N179" s="253"/>
      <c r="O179" s="253"/>
      <c r="P179" s="253"/>
      <c r="Q179" s="253"/>
      <c r="R179" s="253"/>
      <c r="S179" s="253"/>
      <c r="T179" s="25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5" t="s">
        <v>155</v>
      </c>
      <c r="AU179" s="255" t="s">
        <v>83</v>
      </c>
      <c r="AV179" s="14" t="s">
        <v>85</v>
      </c>
      <c r="AW179" s="14" t="s">
        <v>37</v>
      </c>
      <c r="AX179" s="14" t="s">
        <v>76</v>
      </c>
      <c r="AY179" s="255" t="s">
        <v>142</v>
      </c>
    </row>
    <row r="180" s="15" customFormat="1">
      <c r="A180" s="15"/>
      <c r="B180" s="256"/>
      <c r="C180" s="257"/>
      <c r="D180" s="228" t="s">
        <v>155</v>
      </c>
      <c r="E180" s="258" t="s">
        <v>19</v>
      </c>
      <c r="F180" s="259" t="s">
        <v>159</v>
      </c>
      <c r="G180" s="257"/>
      <c r="H180" s="260">
        <v>553.97000000000003</v>
      </c>
      <c r="I180" s="261"/>
      <c r="J180" s="257"/>
      <c r="K180" s="257"/>
      <c r="L180" s="262"/>
      <c r="M180" s="263"/>
      <c r="N180" s="264"/>
      <c r="O180" s="264"/>
      <c r="P180" s="264"/>
      <c r="Q180" s="264"/>
      <c r="R180" s="264"/>
      <c r="S180" s="264"/>
      <c r="T180" s="26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6" t="s">
        <v>155</v>
      </c>
      <c r="AU180" s="266" t="s">
        <v>83</v>
      </c>
      <c r="AV180" s="15" t="s">
        <v>160</v>
      </c>
      <c r="AW180" s="15" t="s">
        <v>37</v>
      </c>
      <c r="AX180" s="15" t="s">
        <v>76</v>
      </c>
      <c r="AY180" s="266" t="s">
        <v>142</v>
      </c>
    </row>
    <row r="181" s="16" customFormat="1">
      <c r="A181" s="16"/>
      <c r="B181" s="267"/>
      <c r="C181" s="268"/>
      <c r="D181" s="228" t="s">
        <v>155</v>
      </c>
      <c r="E181" s="269" t="s">
        <v>19</v>
      </c>
      <c r="F181" s="270" t="s">
        <v>170</v>
      </c>
      <c r="G181" s="268"/>
      <c r="H181" s="271">
        <v>553.97000000000003</v>
      </c>
      <c r="I181" s="272"/>
      <c r="J181" s="268"/>
      <c r="K181" s="268"/>
      <c r="L181" s="273"/>
      <c r="M181" s="274"/>
      <c r="N181" s="275"/>
      <c r="O181" s="275"/>
      <c r="P181" s="275"/>
      <c r="Q181" s="275"/>
      <c r="R181" s="275"/>
      <c r="S181" s="275"/>
      <c r="T181" s="27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T181" s="277" t="s">
        <v>155</v>
      </c>
      <c r="AU181" s="277" t="s">
        <v>83</v>
      </c>
      <c r="AV181" s="16" t="s">
        <v>149</v>
      </c>
      <c r="AW181" s="16" t="s">
        <v>37</v>
      </c>
      <c r="AX181" s="16" t="s">
        <v>83</v>
      </c>
      <c r="AY181" s="277" t="s">
        <v>142</v>
      </c>
    </row>
    <row r="182" s="2" customFormat="1" ht="16.5" customHeight="1">
      <c r="A182" s="41"/>
      <c r="B182" s="42"/>
      <c r="C182" s="215" t="s">
        <v>217</v>
      </c>
      <c r="D182" s="215" t="s">
        <v>144</v>
      </c>
      <c r="E182" s="216" t="s">
        <v>641</v>
      </c>
      <c r="F182" s="217" t="s">
        <v>642</v>
      </c>
      <c r="G182" s="218" t="s">
        <v>165</v>
      </c>
      <c r="H182" s="219">
        <v>553.97000000000003</v>
      </c>
      <c r="I182" s="220"/>
      <c r="J182" s="221">
        <f>ROUND(I182*H182,2)</f>
        <v>0</v>
      </c>
      <c r="K182" s="217" t="s">
        <v>148</v>
      </c>
      <c r="L182" s="47"/>
      <c r="M182" s="222" t="s">
        <v>19</v>
      </c>
      <c r="N182" s="223" t="s">
        <v>47</v>
      </c>
      <c r="O182" s="87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26" t="s">
        <v>149</v>
      </c>
      <c r="AT182" s="226" t="s">
        <v>144</v>
      </c>
      <c r="AU182" s="226" t="s">
        <v>83</v>
      </c>
      <c r="AY182" s="20" t="s">
        <v>142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20" t="s">
        <v>83</v>
      </c>
      <c r="BK182" s="227">
        <f>ROUND(I182*H182,2)</f>
        <v>0</v>
      </c>
      <c r="BL182" s="20" t="s">
        <v>149</v>
      </c>
      <c r="BM182" s="226" t="s">
        <v>643</v>
      </c>
    </row>
    <row r="183" s="2" customFormat="1">
      <c r="A183" s="41"/>
      <c r="B183" s="42"/>
      <c r="C183" s="43"/>
      <c r="D183" s="228" t="s">
        <v>151</v>
      </c>
      <c r="E183" s="43"/>
      <c r="F183" s="229" t="s">
        <v>644</v>
      </c>
      <c r="G183" s="43"/>
      <c r="H183" s="43"/>
      <c r="I183" s="230"/>
      <c r="J183" s="43"/>
      <c r="K183" s="43"/>
      <c r="L183" s="47"/>
      <c r="M183" s="231"/>
      <c r="N183" s="232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151</v>
      </c>
      <c r="AU183" s="20" t="s">
        <v>83</v>
      </c>
    </row>
    <row r="184" s="2" customFormat="1">
      <c r="A184" s="41"/>
      <c r="B184" s="42"/>
      <c r="C184" s="43"/>
      <c r="D184" s="233" t="s">
        <v>153</v>
      </c>
      <c r="E184" s="43"/>
      <c r="F184" s="234" t="s">
        <v>645</v>
      </c>
      <c r="G184" s="43"/>
      <c r="H184" s="43"/>
      <c r="I184" s="230"/>
      <c r="J184" s="43"/>
      <c r="K184" s="43"/>
      <c r="L184" s="47"/>
      <c r="M184" s="231"/>
      <c r="N184" s="232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153</v>
      </c>
      <c r="AU184" s="20" t="s">
        <v>83</v>
      </c>
    </row>
    <row r="185" s="2" customFormat="1" ht="21.75" customHeight="1">
      <c r="A185" s="41"/>
      <c r="B185" s="42"/>
      <c r="C185" s="215" t="s">
        <v>223</v>
      </c>
      <c r="D185" s="215" t="s">
        <v>144</v>
      </c>
      <c r="E185" s="216" t="s">
        <v>212</v>
      </c>
      <c r="F185" s="217" t="s">
        <v>213</v>
      </c>
      <c r="G185" s="218" t="s">
        <v>147</v>
      </c>
      <c r="H185" s="219">
        <v>553.97000000000003</v>
      </c>
      <c r="I185" s="220"/>
      <c r="J185" s="221">
        <f>ROUND(I185*H185,2)</f>
        <v>0</v>
      </c>
      <c r="K185" s="217" t="s">
        <v>148</v>
      </c>
      <c r="L185" s="47"/>
      <c r="M185" s="222" t="s">
        <v>19</v>
      </c>
      <c r="N185" s="223" t="s">
        <v>47</v>
      </c>
      <c r="O185" s="87"/>
      <c r="P185" s="224">
        <f>O185*H185</f>
        <v>0</v>
      </c>
      <c r="Q185" s="224">
        <v>0.00045731999999999999</v>
      </c>
      <c r="R185" s="224">
        <f>Q185*H185</f>
        <v>0.2533415604</v>
      </c>
      <c r="S185" s="224">
        <v>0</v>
      </c>
      <c r="T185" s="225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26" t="s">
        <v>149</v>
      </c>
      <c r="AT185" s="226" t="s">
        <v>144</v>
      </c>
      <c r="AU185" s="226" t="s">
        <v>83</v>
      </c>
      <c r="AY185" s="20" t="s">
        <v>142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20" t="s">
        <v>83</v>
      </c>
      <c r="BK185" s="227">
        <f>ROUND(I185*H185,2)</f>
        <v>0</v>
      </c>
      <c r="BL185" s="20" t="s">
        <v>149</v>
      </c>
      <c r="BM185" s="226" t="s">
        <v>646</v>
      </c>
    </row>
    <row r="186" s="2" customFormat="1">
      <c r="A186" s="41"/>
      <c r="B186" s="42"/>
      <c r="C186" s="43"/>
      <c r="D186" s="228" t="s">
        <v>151</v>
      </c>
      <c r="E186" s="43"/>
      <c r="F186" s="229" t="s">
        <v>215</v>
      </c>
      <c r="G186" s="43"/>
      <c r="H186" s="43"/>
      <c r="I186" s="230"/>
      <c r="J186" s="43"/>
      <c r="K186" s="43"/>
      <c r="L186" s="47"/>
      <c r="M186" s="231"/>
      <c r="N186" s="232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151</v>
      </c>
      <c r="AU186" s="20" t="s">
        <v>83</v>
      </c>
    </row>
    <row r="187" s="2" customFormat="1">
      <c r="A187" s="41"/>
      <c r="B187" s="42"/>
      <c r="C187" s="43"/>
      <c r="D187" s="233" t="s">
        <v>153</v>
      </c>
      <c r="E187" s="43"/>
      <c r="F187" s="234" t="s">
        <v>216</v>
      </c>
      <c r="G187" s="43"/>
      <c r="H187" s="43"/>
      <c r="I187" s="230"/>
      <c r="J187" s="43"/>
      <c r="K187" s="43"/>
      <c r="L187" s="47"/>
      <c r="M187" s="231"/>
      <c r="N187" s="232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153</v>
      </c>
      <c r="AU187" s="20" t="s">
        <v>83</v>
      </c>
    </row>
    <row r="188" s="2" customFormat="1" ht="24.15" customHeight="1">
      <c r="A188" s="41"/>
      <c r="B188" s="42"/>
      <c r="C188" s="215" t="s">
        <v>8</v>
      </c>
      <c r="D188" s="215" t="s">
        <v>144</v>
      </c>
      <c r="E188" s="216" t="s">
        <v>218</v>
      </c>
      <c r="F188" s="217" t="s">
        <v>219</v>
      </c>
      <c r="G188" s="218" t="s">
        <v>147</v>
      </c>
      <c r="H188" s="219">
        <v>553.97000000000003</v>
      </c>
      <c r="I188" s="220"/>
      <c r="J188" s="221">
        <f>ROUND(I188*H188,2)</f>
        <v>0</v>
      </c>
      <c r="K188" s="217" t="s">
        <v>148</v>
      </c>
      <c r="L188" s="47"/>
      <c r="M188" s="222" t="s">
        <v>19</v>
      </c>
      <c r="N188" s="223" t="s">
        <v>47</v>
      </c>
      <c r="O188" s="87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26" t="s">
        <v>149</v>
      </c>
      <c r="AT188" s="226" t="s">
        <v>144</v>
      </c>
      <c r="AU188" s="226" t="s">
        <v>83</v>
      </c>
      <c r="AY188" s="20" t="s">
        <v>142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20" t="s">
        <v>83</v>
      </c>
      <c r="BK188" s="227">
        <f>ROUND(I188*H188,2)</f>
        <v>0</v>
      </c>
      <c r="BL188" s="20" t="s">
        <v>149</v>
      </c>
      <c r="BM188" s="226" t="s">
        <v>647</v>
      </c>
    </row>
    <row r="189" s="2" customFormat="1">
      <c r="A189" s="41"/>
      <c r="B189" s="42"/>
      <c r="C189" s="43"/>
      <c r="D189" s="228" t="s">
        <v>151</v>
      </c>
      <c r="E189" s="43"/>
      <c r="F189" s="229" t="s">
        <v>221</v>
      </c>
      <c r="G189" s="43"/>
      <c r="H189" s="43"/>
      <c r="I189" s="230"/>
      <c r="J189" s="43"/>
      <c r="K189" s="43"/>
      <c r="L189" s="47"/>
      <c r="M189" s="231"/>
      <c r="N189" s="232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151</v>
      </c>
      <c r="AU189" s="20" t="s">
        <v>83</v>
      </c>
    </row>
    <row r="190" s="2" customFormat="1">
      <c r="A190" s="41"/>
      <c r="B190" s="42"/>
      <c r="C190" s="43"/>
      <c r="D190" s="233" t="s">
        <v>153</v>
      </c>
      <c r="E190" s="43"/>
      <c r="F190" s="234" t="s">
        <v>222</v>
      </c>
      <c r="G190" s="43"/>
      <c r="H190" s="43"/>
      <c r="I190" s="230"/>
      <c r="J190" s="43"/>
      <c r="K190" s="43"/>
      <c r="L190" s="47"/>
      <c r="M190" s="231"/>
      <c r="N190" s="232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153</v>
      </c>
      <c r="AU190" s="20" t="s">
        <v>83</v>
      </c>
    </row>
    <row r="191" s="2" customFormat="1" ht="37.8" customHeight="1">
      <c r="A191" s="41"/>
      <c r="B191" s="42"/>
      <c r="C191" s="215" t="s">
        <v>237</v>
      </c>
      <c r="D191" s="215" t="s">
        <v>144</v>
      </c>
      <c r="E191" s="216" t="s">
        <v>648</v>
      </c>
      <c r="F191" s="217" t="s">
        <v>649</v>
      </c>
      <c r="G191" s="218" t="s">
        <v>147</v>
      </c>
      <c r="H191" s="219">
        <v>76.242000000000004</v>
      </c>
      <c r="I191" s="220"/>
      <c r="J191" s="221">
        <f>ROUND(I191*H191,2)</f>
        <v>0</v>
      </c>
      <c r="K191" s="217" t="s">
        <v>148</v>
      </c>
      <c r="L191" s="47"/>
      <c r="M191" s="222" t="s">
        <v>19</v>
      </c>
      <c r="N191" s="223" t="s">
        <v>47</v>
      </c>
      <c r="O191" s="87"/>
      <c r="P191" s="224">
        <f>O191*H191</f>
        <v>0</v>
      </c>
      <c r="Q191" s="224">
        <v>0</v>
      </c>
      <c r="R191" s="224">
        <f>Q191*H191</f>
        <v>0</v>
      </c>
      <c r="S191" s="224">
        <v>0</v>
      </c>
      <c r="T191" s="225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26" t="s">
        <v>149</v>
      </c>
      <c r="AT191" s="226" t="s">
        <v>144</v>
      </c>
      <c r="AU191" s="226" t="s">
        <v>83</v>
      </c>
      <c r="AY191" s="20" t="s">
        <v>142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20" t="s">
        <v>83</v>
      </c>
      <c r="BK191" s="227">
        <f>ROUND(I191*H191,2)</f>
        <v>0</v>
      </c>
      <c r="BL191" s="20" t="s">
        <v>149</v>
      </c>
      <c r="BM191" s="226" t="s">
        <v>650</v>
      </c>
    </row>
    <row r="192" s="2" customFormat="1">
      <c r="A192" s="41"/>
      <c r="B192" s="42"/>
      <c r="C192" s="43"/>
      <c r="D192" s="228" t="s">
        <v>151</v>
      </c>
      <c r="E192" s="43"/>
      <c r="F192" s="229" t="s">
        <v>651</v>
      </c>
      <c r="G192" s="43"/>
      <c r="H192" s="43"/>
      <c r="I192" s="230"/>
      <c r="J192" s="43"/>
      <c r="K192" s="43"/>
      <c r="L192" s="47"/>
      <c r="M192" s="231"/>
      <c r="N192" s="232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151</v>
      </c>
      <c r="AU192" s="20" t="s">
        <v>83</v>
      </c>
    </row>
    <row r="193" s="2" customFormat="1">
      <c r="A193" s="41"/>
      <c r="B193" s="42"/>
      <c r="C193" s="43"/>
      <c r="D193" s="233" t="s">
        <v>153</v>
      </c>
      <c r="E193" s="43"/>
      <c r="F193" s="234" t="s">
        <v>652</v>
      </c>
      <c r="G193" s="43"/>
      <c r="H193" s="43"/>
      <c r="I193" s="230"/>
      <c r="J193" s="43"/>
      <c r="K193" s="43"/>
      <c r="L193" s="47"/>
      <c r="M193" s="231"/>
      <c r="N193" s="232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153</v>
      </c>
      <c r="AU193" s="20" t="s">
        <v>83</v>
      </c>
    </row>
    <row r="194" s="14" customFormat="1">
      <c r="A194" s="14"/>
      <c r="B194" s="245"/>
      <c r="C194" s="246"/>
      <c r="D194" s="228" t="s">
        <v>155</v>
      </c>
      <c r="E194" s="247" t="s">
        <v>19</v>
      </c>
      <c r="F194" s="248" t="s">
        <v>653</v>
      </c>
      <c r="G194" s="246"/>
      <c r="H194" s="249">
        <v>253.108</v>
      </c>
      <c r="I194" s="250"/>
      <c r="J194" s="246"/>
      <c r="K194" s="246"/>
      <c r="L194" s="251"/>
      <c r="M194" s="252"/>
      <c r="N194" s="253"/>
      <c r="O194" s="253"/>
      <c r="P194" s="253"/>
      <c r="Q194" s="253"/>
      <c r="R194" s="253"/>
      <c r="S194" s="253"/>
      <c r="T194" s="25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5" t="s">
        <v>155</v>
      </c>
      <c r="AU194" s="255" t="s">
        <v>83</v>
      </c>
      <c r="AV194" s="14" t="s">
        <v>85</v>
      </c>
      <c r="AW194" s="14" t="s">
        <v>37</v>
      </c>
      <c r="AX194" s="14" t="s">
        <v>76</v>
      </c>
      <c r="AY194" s="255" t="s">
        <v>142</v>
      </c>
    </row>
    <row r="195" s="14" customFormat="1">
      <c r="A195" s="14"/>
      <c r="B195" s="245"/>
      <c r="C195" s="246"/>
      <c r="D195" s="228" t="s">
        <v>155</v>
      </c>
      <c r="E195" s="247" t="s">
        <v>19</v>
      </c>
      <c r="F195" s="248" t="s">
        <v>654</v>
      </c>
      <c r="G195" s="246"/>
      <c r="H195" s="249">
        <v>-176.86600000000001</v>
      </c>
      <c r="I195" s="250"/>
      <c r="J195" s="246"/>
      <c r="K195" s="246"/>
      <c r="L195" s="251"/>
      <c r="M195" s="252"/>
      <c r="N195" s="253"/>
      <c r="O195" s="253"/>
      <c r="P195" s="253"/>
      <c r="Q195" s="253"/>
      <c r="R195" s="253"/>
      <c r="S195" s="253"/>
      <c r="T195" s="25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5" t="s">
        <v>155</v>
      </c>
      <c r="AU195" s="255" t="s">
        <v>83</v>
      </c>
      <c r="AV195" s="14" t="s">
        <v>85</v>
      </c>
      <c r="AW195" s="14" t="s">
        <v>37</v>
      </c>
      <c r="AX195" s="14" t="s">
        <v>76</v>
      </c>
      <c r="AY195" s="255" t="s">
        <v>142</v>
      </c>
    </row>
    <row r="196" s="16" customFormat="1">
      <c r="A196" s="16"/>
      <c r="B196" s="267"/>
      <c r="C196" s="268"/>
      <c r="D196" s="228" t="s">
        <v>155</v>
      </c>
      <c r="E196" s="269" t="s">
        <v>19</v>
      </c>
      <c r="F196" s="270" t="s">
        <v>170</v>
      </c>
      <c r="G196" s="268"/>
      <c r="H196" s="271">
        <v>76.24199999999999</v>
      </c>
      <c r="I196" s="272"/>
      <c r="J196" s="268"/>
      <c r="K196" s="268"/>
      <c r="L196" s="273"/>
      <c r="M196" s="274"/>
      <c r="N196" s="275"/>
      <c r="O196" s="275"/>
      <c r="P196" s="275"/>
      <c r="Q196" s="275"/>
      <c r="R196" s="275"/>
      <c r="S196" s="275"/>
      <c r="T196" s="27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T196" s="277" t="s">
        <v>155</v>
      </c>
      <c r="AU196" s="277" t="s">
        <v>83</v>
      </c>
      <c r="AV196" s="16" t="s">
        <v>149</v>
      </c>
      <c r="AW196" s="16" t="s">
        <v>37</v>
      </c>
      <c r="AX196" s="16" t="s">
        <v>83</v>
      </c>
      <c r="AY196" s="277" t="s">
        <v>142</v>
      </c>
    </row>
    <row r="197" s="2" customFormat="1" ht="37.8" customHeight="1">
      <c r="A197" s="41"/>
      <c r="B197" s="42"/>
      <c r="C197" s="215" t="s">
        <v>200</v>
      </c>
      <c r="D197" s="215" t="s">
        <v>144</v>
      </c>
      <c r="E197" s="216" t="s">
        <v>655</v>
      </c>
      <c r="F197" s="217" t="s">
        <v>656</v>
      </c>
      <c r="G197" s="218" t="s">
        <v>147</v>
      </c>
      <c r="H197" s="219">
        <v>2973.4380000000001</v>
      </c>
      <c r="I197" s="220"/>
      <c r="J197" s="221">
        <f>ROUND(I197*H197,2)</f>
        <v>0</v>
      </c>
      <c r="K197" s="217" t="s">
        <v>148</v>
      </c>
      <c r="L197" s="47"/>
      <c r="M197" s="222" t="s">
        <v>19</v>
      </c>
      <c r="N197" s="223" t="s">
        <v>47</v>
      </c>
      <c r="O197" s="87"/>
      <c r="P197" s="224">
        <f>O197*H197</f>
        <v>0</v>
      </c>
      <c r="Q197" s="224">
        <v>0</v>
      </c>
      <c r="R197" s="224">
        <f>Q197*H197</f>
        <v>0</v>
      </c>
      <c r="S197" s="224">
        <v>0</v>
      </c>
      <c r="T197" s="225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26" t="s">
        <v>149</v>
      </c>
      <c r="AT197" s="226" t="s">
        <v>144</v>
      </c>
      <c r="AU197" s="226" t="s">
        <v>83</v>
      </c>
      <c r="AY197" s="20" t="s">
        <v>142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20" t="s">
        <v>83</v>
      </c>
      <c r="BK197" s="227">
        <f>ROUND(I197*H197,2)</f>
        <v>0</v>
      </c>
      <c r="BL197" s="20" t="s">
        <v>149</v>
      </c>
      <c r="BM197" s="226" t="s">
        <v>657</v>
      </c>
    </row>
    <row r="198" s="2" customFormat="1">
      <c r="A198" s="41"/>
      <c r="B198" s="42"/>
      <c r="C198" s="43"/>
      <c r="D198" s="228" t="s">
        <v>151</v>
      </c>
      <c r="E198" s="43"/>
      <c r="F198" s="229" t="s">
        <v>658</v>
      </c>
      <c r="G198" s="43"/>
      <c r="H198" s="43"/>
      <c r="I198" s="230"/>
      <c r="J198" s="43"/>
      <c r="K198" s="43"/>
      <c r="L198" s="47"/>
      <c r="M198" s="231"/>
      <c r="N198" s="232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151</v>
      </c>
      <c r="AU198" s="20" t="s">
        <v>83</v>
      </c>
    </row>
    <row r="199" s="2" customFormat="1">
      <c r="A199" s="41"/>
      <c r="B199" s="42"/>
      <c r="C199" s="43"/>
      <c r="D199" s="233" t="s">
        <v>153</v>
      </c>
      <c r="E199" s="43"/>
      <c r="F199" s="234" t="s">
        <v>659</v>
      </c>
      <c r="G199" s="43"/>
      <c r="H199" s="43"/>
      <c r="I199" s="230"/>
      <c r="J199" s="43"/>
      <c r="K199" s="43"/>
      <c r="L199" s="47"/>
      <c r="M199" s="231"/>
      <c r="N199" s="232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153</v>
      </c>
      <c r="AU199" s="20" t="s">
        <v>83</v>
      </c>
    </row>
    <row r="200" s="14" customFormat="1">
      <c r="A200" s="14"/>
      <c r="B200" s="245"/>
      <c r="C200" s="246"/>
      <c r="D200" s="228" t="s">
        <v>155</v>
      </c>
      <c r="E200" s="247" t="s">
        <v>19</v>
      </c>
      <c r="F200" s="248" t="s">
        <v>660</v>
      </c>
      <c r="G200" s="246"/>
      <c r="H200" s="249">
        <v>2973.4380000000001</v>
      </c>
      <c r="I200" s="250"/>
      <c r="J200" s="246"/>
      <c r="K200" s="246"/>
      <c r="L200" s="251"/>
      <c r="M200" s="252"/>
      <c r="N200" s="253"/>
      <c r="O200" s="253"/>
      <c r="P200" s="253"/>
      <c r="Q200" s="253"/>
      <c r="R200" s="253"/>
      <c r="S200" s="253"/>
      <c r="T200" s="25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5" t="s">
        <v>155</v>
      </c>
      <c r="AU200" s="255" t="s">
        <v>83</v>
      </c>
      <c r="AV200" s="14" t="s">
        <v>85</v>
      </c>
      <c r="AW200" s="14" t="s">
        <v>37</v>
      </c>
      <c r="AX200" s="14" t="s">
        <v>76</v>
      </c>
      <c r="AY200" s="255" t="s">
        <v>142</v>
      </c>
    </row>
    <row r="201" s="16" customFormat="1">
      <c r="A201" s="16"/>
      <c r="B201" s="267"/>
      <c r="C201" s="268"/>
      <c r="D201" s="228" t="s">
        <v>155</v>
      </c>
      <c r="E201" s="269" t="s">
        <v>19</v>
      </c>
      <c r="F201" s="270" t="s">
        <v>170</v>
      </c>
      <c r="G201" s="268"/>
      <c r="H201" s="271">
        <v>2973.4380000000001</v>
      </c>
      <c r="I201" s="272"/>
      <c r="J201" s="268"/>
      <c r="K201" s="268"/>
      <c r="L201" s="273"/>
      <c r="M201" s="274"/>
      <c r="N201" s="275"/>
      <c r="O201" s="275"/>
      <c r="P201" s="275"/>
      <c r="Q201" s="275"/>
      <c r="R201" s="275"/>
      <c r="S201" s="275"/>
      <c r="T201" s="27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T201" s="277" t="s">
        <v>155</v>
      </c>
      <c r="AU201" s="277" t="s">
        <v>83</v>
      </c>
      <c r="AV201" s="16" t="s">
        <v>149</v>
      </c>
      <c r="AW201" s="16" t="s">
        <v>37</v>
      </c>
      <c r="AX201" s="16" t="s">
        <v>83</v>
      </c>
      <c r="AY201" s="277" t="s">
        <v>142</v>
      </c>
    </row>
    <row r="202" s="2" customFormat="1" ht="33" customHeight="1">
      <c r="A202" s="41"/>
      <c r="B202" s="42"/>
      <c r="C202" s="215" t="s">
        <v>250</v>
      </c>
      <c r="D202" s="215" t="s">
        <v>144</v>
      </c>
      <c r="E202" s="216" t="s">
        <v>238</v>
      </c>
      <c r="F202" s="217" t="s">
        <v>239</v>
      </c>
      <c r="G202" s="218" t="s">
        <v>240</v>
      </c>
      <c r="H202" s="219">
        <v>137.23599999999999</v>
      </c>
      <c r="I202" s="220"/>
      <c r="J202" s="221">
        <f>ROUND(I202*H202,2)</f>
        <v>0</v>
      </c>
      <c r="K202" s="217" t="s">
        <v>148</v>
      </c>
      <c r="L202" s="47"/>
      <c r="M202" s="222" t="s">
        <v>19</v>
      </c>
      <c r="N202" s="223" t="s">
        <v>47</v>
      </c>
      <c r="O202" s="87"/>
      <c r="P202" s="224">
        <f>O202*H202</f>
        <v>0</v>
      </c>
      <c r="Q202" s="224">
        <v>0</v>
      </c>
      <c r="R202" s="224">
        <f>Q202*H202</f>
        <v>0</v>
      </c>
      <c r="S202" s="224">
        <v>0</v>
      </c>
      <c r="T202" s="225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26" t="s">
        <v>149</v>
      </c>
      <c r="AT202" s="226" t="s">
        <v>144</v>
      </c>
      <c r="AU202" s="226" t="s">
        <v>83</v>
      </c>
      <c r="AY202" s="20" t="s">
        <v>142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20" t="s">
        <v>83</v>
      </c>
      <c r="BK202" s="227">
        <f>ROUND(I202*H202,2)</f>
        <v>0</v>
      </c>
      <c r="BL202" s="20" t="s">
        <v>149</v>
      </c>
      <c r="BM202" s="226" t="s">
        <v>661</v>
      </c>
    </row>
    <row r="203" s="2" customFormat="1">
      <c r="A203" s="41"/>
      <c r="B203" s="42"/>
      <c r="C203" s="43"/>
      <c r="D203" s="228" t="s">
        <v>151</v>
      </c>
      <c r="E203" s="43"/>
      <c r="F203" s="229" t="s">
        <v>242</v>
      </c>
      <c r="G203" s="43"/>
      <c r="H203" s="43"/>
      <c r="I203" s="230"/>
      <c r="J203" s="43"/>
      <c r="K203" s="43"/>
      <c r="L203" s="47"/>
      <c r="M203" s="231"/>
      <c r="N203" s="232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151</v>
      </c>
      <c r="AU203" s="20" t="s">
        <v>83</v>
      </c>
    </row>
    <row r="204" s="2" customFormat="1">
      <c r="A204" s="41"/>
      <c r="B204" s="42"/>
      <c r="C204" s="43"/>
      <c r="D204" s="233" t="s">
        <v>153</v>
      </c>
      <c r="E204" s="43"/>
      <c r="F204" s="234" t="s">
        <v>243</v>
      </c>
      <c r="G204" s="43"/>
      <c r="H204" s="43"/>
      <c r="I204" s="230"/>
      <c r="J204" s="43"/>
      <c r="K204" s="43"/>
      <c r="L204" s="47"/>
      <c r="M204" s="231"/>
      <c r="N204" s="232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153</v>
      </c>
      <c r="AU204" s="20" t="s">
        <v>83</v>
      </c>
    </row>
    <row r="205" s="14" customFormat="1">
      <c r="A205" s="14"/>
      <c r="B205" s="245"/>
      <c r="C205" s="246"/>
      <c r="D205" s="228" t="s">
        <v>155</v>
      </c>
      <c r="E205" s="247" t="s">
        <v>19</v>
      </c>
      <c r="F205" s="248" t="s">
        <v>662</v>
      </c>
      <c r="G205" s="246"/>
      <c r="H205" s="249">
        <v>137.23599999999999</v>
      </c>
      <c r="I205" s="250"/>
      <c r="J205" s="246"/>
      <c r="K205" s="246"/>
      <c r="L205" s="251"/>
      <c r="M205" s="252"/>
      <c r="N205" s="253"/>
      <c r="O205" s="253"/>
      <c r="P205" s="253"/>
      <c r="Q205" s="253"/>
      <c r="R205" s="253"/>
      <c r="S205" s="253"/>
      <c r="T205" s="25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5" t="s">
        <v>155</v>
      </c>
      <c r="AU205" s="255" t="s">
        <v>83</v>
      </c>
      <c r="AV205" s="14" t="s">
        <v>85</v>
      </c>
      <c r="AW205" s="14" t="s">
        <v>37</v>
      </c>
      <c r="AX205" s="14" t="s">
        <v>76</v>
      </c>
      <c r="AY205" s="255" t="s">
        <v>142</v>
      </c>
    </row>
    <row r="206" s="16" customFormat="1">
      <c r="A206" s="16"/>
      <c r="B206" s="267"/>
      <c r="C206" s="268"/>
      <c r="D206" s="228" t="s">
        <v>155</v>
      </c>
      <c r="E206" s="269" t="s">
        <v>19</v>
      </c>
      <c r="F206" s="270" t="s">
        <v>170</v>
      </c>
      <c r="G206" s="268"/>
      <c r="H206" s="271">
        <v>137.23599999999999</v>
      </c>
      <c r="I206" s="272"/>
      <c r="J206" s="268"/>
      <c r="K206" s="268"/>
      <c r="L206" s="273"/>
      <c r="M206" s="274"/>
      <c r="N206" s="275"/>
      <c r="O206" s="275"/>
      <c r="P206" s="275"/>
      <c r="Q206" s="275"/>
      <c r="R206" s="275"/>
      <c r="S206" s="275"/>
      <c r="T206" s="27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T206" s="277" t="s">
        <v>155</v>
      </c>
      <c r="AU206" s="277" t="s">
        <v>83</v>
      </c>
      <c r="AV206" s="16" t="s">
        <v>149</v>
      </c>
      <c r="AW206" s="16" t="s">
        <v>37</v>
      </c>
      <c r="AX206" s="16" t="s">
        <v>83</v>
      </c>
      <c r="AY206" s="277" t="s">
        <v>142</v>
      </c>
    </row>
    <row r="207" s="2" customFormat="1" ht="16.5" customHeight="1">
      <c r="A207" s="41"/>
      <c r="B207" s="42"/>
      <c r="C207" s="215" t="s">
        <v>208</v>
      </c>
      <c r="D207" s="215" t="s">
        <v>144</v>
      </c>
      <c r="E207" s="216" t="s">
        <v>245</v>
      </c>
      <c r="F207" s="217" t="s">
        <v>246</v>
      </c>
      <c r="G207" s="218" t="s">
        <v>147</v>
      </c>
      <c r="H207" s="219">
        <v>76.242000000000004</v>
      </c>
      <c r="I207" s="220"/>
      <c r="J207" s="221">
        <f>ROUND(I207*H207,2)</f>
        <v>0</v>
      </c>
      <c r="K207" s="217" t="s">
        <v>148</v>
      </c>
      <c r="L207" s="47"/>
      <c r="M207" s="222" t="s">
        <v>19</v>
      </c>
      <c r="N207" s="223" t="s">
        <v>47</v>
      </c>
      <c r="O207" s="87"/>
      <c r="P207" s="224">
        <f>O207*H207</f>
        <v>0</v>
      </c>
      <c r="Q207" s="224">
        <v>0</v>
      </c>
      <c r="R207" s="224">
        <f>Q207*H207</f>
        <v>0</v>
      </c>
      <c r="S207" s="224">
        <v>0</v>
      </c>
      <c r="T207" s="225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26" t="s">
        <v>149</v>
      </c>
      <c r="AT207" s="226" t="s">
        <v>144</v>
      </c>
      <c r="AU207" s="226" t="s">
        <v>83</v>
      </c>
      <c r="AY207" s="20" t="s">
        <v>142</v>
      </c>
      <c r="BE207" s="227">
        <f>IF(N207="základní",J207,0)</f>
        <v>0</v>
      </c>
      <c r="BF207" s="227">
        <f>IF(N207="snížená",J207,0)</f>
        <v>0</v>
      </c>
      <c r="BG207" s="227">
        <f>IF(N207="zákl. přenesená",J207,0)</f>
        <v>0</v>
      </c>
      <c r="BH207" s="227">
        <f>IF(N207="sníž. přenesená",J207,0)</f>
        <v>0</v>
      </c>
      <c r="BI207" s="227">
        <f>IF(N207="nulová",J207,0)</f>
        <v>0</v>
      </c>
      <c r="BJ207" s="20" t="s">
        <v>83</v>
      </c>
      <c r="BK207" s="227">
        <f>ROUND(I207*H207,2)</f>
        <v>0</v>
      </c>
      <c r="BL207" s="20" t="s">
        <v>149</v>
      </c>
      <c r="BM207" s="226" t="s">
        <v>663</v>
      </c>
    </row>
    <row r="208" s="2" customFormat="1">
      <c r="A208" s="41"/>
      <c r="B208" s="42"/>
      <c r="C208" s="43"/>
      <c r="D208" s="228" t="s">
        <v>151</v>
      </c>
      <c r="E208" s="43"/>
      <c r="F208" s="229" t="s">
        <v>248</v>
      </c>
      <c r="G208" s="43"/>
      <c r="H208" s="43"/>
      <c r="I208" s="230"/>
      <c r="J208" s="43"/>
      <c r="K208" s="43"/>
      <c r="L208" s="47"/>
      <c r="M208" s="231"/>
      <c r="N208" s="232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151</v>
      </c>
      <c r="AU208" s="20" t="s">
        <v>83</v>
      </c>
    </row>
    <row r="209" s="2" customFormat="1">
      <c r="A209" s="41"/>
      <c r="B209" s="42"/>
      <c r="C209" s="43"/>
      <c r="D209" s="233" t="s">
        <v>153</v>
      </c>
      <c r="E209" s="43"/>
      <c r="F209" s="234" t="s">
        <v>249</v>
      </c>
      <c r="G209" s="43"/>
      <c r="H209" s="43"/>
      <c r="I209" s="230"/>
      <c r="J209" s="43"/>
      <c r="K209" s="43"/>
      <c r="L209" s="47"/>
      <c r="M209" s="231"/>
      <c r="N209" s="232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153</v>
      </c>
      <c r="AU209" s="20" t="s">
        <v>83</v>
      </c>
    </row>
    <row r="210" s="2" customFormat="1" ht="24.15" customHeight="1">
      <c r="A210" s="41"/>
      <c r="B210" s="42"/>
      <c r="C210" s="215" t="s">
        <v>265</v>
      </c>
      <c r="D210" s="215" t="s">
        <v>144</v>
      </c>
      <c r="E210" s="216" t="s">
        <v>251</v>
      </c>
      <c r="F210" s="217" t="s">
        <v>252</v>
      </c>
      <c r="G210" s="218" t="s">
        <v>147</v>
      </c>
      <c r="H210" s="219">
        <v>176.86600000000001</v>
      </c>
      <c r="I210" s="220"/>
      <c r="J210" s="221">
        <f>ROUND(I210*H210,2)</f>
        <v>0</v>
      </c>
      <c r="K210" s="217" t="s">
        <v>148</v>
      </c>
      <c r="L210" s="47"/>
      <c r="M210" s="222" t="s">
        <v>19</v>
      </c>
      <c r="N210" s="223" t="s">
        <v>47</v>
      </c>
      <c r="O210" s="87"/>
      <c r="P210" s="224">
        <f>O210*H210</f>
        <v>0</v>
      </c>
      <c r="Q210" s="224">
        <v>0</v>
      </c>
      <c r="R210" s="224">
        <f>Q210*H210</f>
        <v>0</v>
      </c>
      <c r="S210" s="224">
        <v>0</v>
      </c>
      <c r="T210" s="225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26" t="s">
        <v>149</v>
      </c>
      <c r="AT210" s="226" t="s">
        <v>144</v>
      </c>
      <c r="AU210" s="226" t="s">
        <v>83</v>
      </c>
      <c r="AY210" s="20" t="s">
        <v>142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20" t="s">
        <v>83</v>
      </c>
      <c r="BK210" s="227">
        <f>ROUND(I210*H210,2)</f>
        <v>0</v>
      </c>
      <c r="BL210" s="20" t="s">
        <v>149</v>
      </c>
      <c r="BM210" s="226" t="s">
        <v>664</v>
      </c>
    </row>
    <row r="211" s="2" customFormat="1">
      <c r="A211" s="41"/>
      <c r="B211" s="42"/>
      <c r="C211" s="43"/>
      <c r="D211" s="228" t="s">
        <v>151</v>
      </c>
      <c r="E211" s="43"/>
      <c r="F211" s="229" t="s">
        <v>254</v>
      </c>
      <c r="G211" s="43"/>
      <c r="H211" s="43"/>
      <c r="I211" s="230"/>
      <c r="J211" s="43"/>
      <c r="K211" s="43"/>
      <c r="L211" s="47"/>
      <c r="M211" s="231"/>
      <c r="N211" s="232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151</v>
      </c>
      <c r="AU211" s="20" t="s">
        <v>83</v>
      </c>
    </row>
    <row r="212" s="2" customFormat="1">
      <c r="A212" s="41"/>
      <c r="B212" s="42"/>
      <c r="C212" s="43"/>
      <c r="D212" s="233" t="s">
        <v>153</v>
      </c>
      <c r="E212" s="43"/>
      <c r="F212" s="234" t="s">
        <v>255</v>
      </c>
      <c r="G212" s="43"/>
      <c r="H212" s="43"/>
      <c r="I212" s="230"/>
      <c r="J212" s="43"/>
      <c r="K212" s="43"/>
      <c r="L212" s="47"/>
      <c r="M212" s="231"/>
      <c r="N212" s="232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153</v>
      </c>
      <c r="AU212" s="20" t="s">
        <v>83</v>
      </c>
    </row>
    <row r="213" s="14" customFormat="1">
      <c r="A213" s="14"/>
      <c r="B213" s="245"/>
      <c r="C213" s="246"/>
      <c r="D213" s="228" t="s">
        <v>155</v>
      </c>
      <c r="E213" s="247" t="s">
        <v>19</v>
      </c>
      <c r="F213" s="248" t="s">
        <v>653</v>
      </c>
      <c r="G213" s="246"/>
      <c r="H213" s="249">
        <v>253.108</v>
      </c>
      <c r="I213" s="250"/>
      <c r="J213" s="246"/>
      <c r="K213" s="246"/>
      <c r="L213" s="251"/>
      <c r="M213" s="252"/>
      <c r="N213" s="253"/>
      <c r="O213" s="253"/>
      <c r="P213" s="253"/>
      <c r="Q213" s="253"/>
      <c r="R213" s="253"/>
      <c r="S213" s="253"/>
      <c r="T213" s="25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5" t="s">
        <v>155</v>
      </c>
      <c r="AU213" s="255" t="s">
        <v>83</v>
      </c>
      <c r="AV213" s="14" t="s">
        <v>85</v>
      </c>
      <c r="AW213" s="14" t="s">
        <v>37</v>
      </c>
      <c r="AX213" s="14" t="s">
        <v>76</v>
      </c>
      <c r="AY213" s="255" t="s">
        <v>142</v>
      </c>
    </row>
    <row r="214" s="14" customFormat="1">
      <c r="A214" s="14"/>
      <c r="B214" s="245"/>
      <c r="C214" s="246"/>
      <c r="D214" s="228" t="s">
        <v>155</v>
      </c>
      <c r="E214" s="247" t="s">
        <v>19</v>
      </c>
      <c r="F214" s="248" t="s">
        <v>665</v>
      </c>
      <c r="G214" s="246"/>
      <c r="H214" s="249">
        <v>-9.5640000000000001</v>
      </c>
      <c r="I214" s="250"/>
      <c r="J214" s="246"/>
      <c r="K214" s="246"/>
      <c r="L214" s="251"/>
      <c r="M214" s="252"/>
      <c r="N214" s="253"/>
      <c r="O214" s="253"/>
      <c r="P214" s="253"/>
      <c r="Q214" s="253"/>
      <c r="R214" s="253"/>
      <c r="S214" s="253"/>
      <c r="T214" s="25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5" t="s">
        <v>155</v>
      </c>
      <c r="AU214" s="255" t="s">
        <v>83</v>
      </c>
      <c r="AV214" s="14" t="s">
        <v>85</v>
      </c>
      <c r="AW214" s="14" t="s">
        <v>37</v>
      </c>
      <c r="AX214" s="14" t="s">
        <v>76</v>
      </c>
      <c r="AY214" s="255" t="s">
        <v>142</v>
      </c>
    </row>
    <row r="215" s="14" customFormat="1">
      <c r="A215" s="14"/>
      <c r="B215" s="245"/>
      <c r="C215" s="246"/>
      <c r="D215" s="228" t="s">
        <v>155</v>
      </c>
      <c r="E215" s="247" t="s">
        <v>19</v>
      </c>
      <c r="F215" s="248" t="s">
        <v>666</v>
      </c>
      <c r="G215" s="246"/>
      <c r="H215" s="249">
        <v>-47.192999999999998</v>
      </c>
      <c r="I215" s="250"/>
      <c r="J215" s="246"/>
      <c r="K215" s="246"/>
      <c r="L215" s="251"/>
      <c r="M215" s="252"/>
      <c r="N215" s="253"/>
      <c r="O215" s="253"/>
      <c r="P215" s="253"/>
      <c r="Q215" s="253"/>
      <c r="R215" s="253"/>
      <c r="S215" s="253"/>
      <c r="T215" s="25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5" t="s">
        <v>155</v>
      </c>
      <c r="AU215" s="255" t="s">
        <v>83</v>
      </c>
      <c r="AV215" s="14" t="s">
        <v>85</v>
      </c>
      <c r="AW215" s="14" t="s">
        <v>37</v>
      </c>
      <c r="AX215" s="14" t="s">
        <v>76</v>
      </c>
      <c r="AY215" s="255" t="s">
        <v>142</v>
      </c>
    </row>
    <row r="216" s="14" customFormat="1">
      <c r="A216" s="14"/>
      <c r="B216" s="245"/>
      <c r="C216" s="246"/>
      <c r="D216" s="228" t="s">
        <v>155</v>
      </c>
      <c r="E216" s="247" t="s">
        <v>19</v>
      </c>
      <c r="F216" s="248" t="s">
        <v>667</v>
      </c>
      <c r="G216" s="246"/>
      <c r="H216" s="249">
        <v>-12.161</v>
      </c>
      <c r="I216" s="250"/>
      <c r="J216" s="246"/>
      <c r="K216" s="246"/>
      <c r="L216" s="251"/>
      <c r="M216" s="252"/>
      <c r="N216" s="253"/>
      <c r="O216" s="253"/>
      <c r="P216" s="253"/>
      <c r="Q216" s="253"/>
      <c r="R216" s="253"/>
      <c r="S216" s="253"/>
      <c r="T216" s="25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5" t="s">
        <v>155</v>
      </c>
      <c r="AU216" s="255" t="s">
        <v>83</v>
      </c>
      <c r="AV216" s="14" t="s">
        <v>85</v>
      </c>
      <c r="AW216" s="14" t="s">
        <v>37</v>
      </c>
      <c r="AX216" s="14" t="s">
        <v>76</v>
      </c>
      <c r="AY216" s="255" t="s">
        <v>142</v>
      </c>
    </row>
    <row r="217" s="14" customFormat="1">
      <c r="A217" s="14"/>
      <c r="B217" s="245"/>
      <c r="C217" s="246"/>
      <c r="D217" s="228" t="s">
        <v>155</v>
      </c>
      <c r="E217" s="247" t="s">
        <v>19</v>
      </c>
      <c r="F217" s="248" t="s">
        <v>668</v>
      </c>
      <c r="G217" s="246"/>
      <c r="H217" s="249">
        <v>-6.5289999999999999</v>
      </c>
      <c r="I217" s="250"/>
      <c r="J217" s="246"/>
      <c r="K217" s="246"/>
      <c r="L217" s="251"/>
      <c r="M217" s="252"/>
      <c r="N217" s="253"/>
      <c r="O217" s="253"/>
      <c r="P217" s="253"/>
      <c r="Q217" s="253"/>
      <c r="R217" s="253"/>
      <c r="S217" s="253"/>
      <c r="T217" s="25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5" t="s">
        <v>155</v>
      </c>
      <c r="AU217" s="255" t="s">
        <v>83</v>
      </c>
      <c r="AV217" s="14" t="s">
        <v>85</v>
      </c>
      <c r="AW217" s="14" t="s">
        <v>37</v>
      </c>
      <c r="AX217" s="14" t="s">
        <v>76</v>
      </c>
      <c r="AY217" s="255" t="s">
        <v>142</v>
      </c>
    </row>
    <row r="218" s="14" customFormat="1">
      <c r="A218" s="14"/>
      <c r="B218" s="245"/>
      <c r="C218" s="246"/>
      <c r="D218" s="228" t="s">
        <v>155</v>
      </c>
      <c r="E218" s="247" t="s">
        <v>19</v>
      </c>
      <c r="F218" s="248" t="s">
        <v>669</v>
      </c>
      <c r="G218" s="246"/>
      <c r="H218" s="249">
        <v>-0.79500000000000004</v>
      </c>
      <c r="I218" s="250"/>
      <c r="J218" s="246"/>
      <c r="K218" s="246"/>
      <c r="L218" s="251"/>
      <c r="M218" s="252"/>
      <c r="N218" s="253"/>
      <c r="O218" s="253"/>
      <c r="P218" s="253"/>
      <c r="Q218" s="253"/>
      <c r="R218" s="253"/>
      <c r="S218" s="253"/>
      <c r="T218" s="25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5" t="s">
        <v>155</v>
      </c>
      <c r="AU218" s="255" t="s">
        <v>83</v>
      </c>
      <c r="AV218" s="14" t="s">
        <v>85</v>
      </c>
      <c r="AW218" s="14" t="s">
        <v>37</v>
      </c>
      <c r="AX218" s="14" t="s">
        <v>76</v>
      </c>
      <c r="AY218" s="255" t="s">
        <v>142</v>
      </c>
    </row>
    <row r="219" s="16" customFormat="1">
      <c r="A219" s="16"/>
      <c r="B219" s="267"/>
      <c r="C219" s="268"/>
      <c r="D219" s="228" t="s">
        <v>155</v>
      </c>
      <c r="E219" s="269" t="s">
        <v>19</v>
      </c>
      <c r="F219" s="270" t="s">
        <v>170</v>
      </c>
      <c r="G219" s="268"/>
      <c r="H219" s="271">
        <v>176.86600000000001</v>
      </c>
      <c r="I219" s="272"/>
      <c r="J219" s="268"/>
      <c r="K219" s="268"/>
      <c r="L219" s="273"/>
      <c r="M219" s="274"/>
      <c r="N219" s="275"/>
      <c r="O219" s="275"/>
      <c r="P219" s="275"/>
      <c r="Q219" s="275"/>
      <c r="R219" s="275"/>
      <c r="S219" s="275"/>
      <c r="T219" s="27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T219" s="277" t="s">
        <v>155</v>
      </c>
      <c r="AU219" s="277" t="s">
        <v>83</v>
      </c>
      <c r="AV219" s="16" t="s">
        <v>149</v>
      </c>
      <c r="AW219" s="16" t="s">
        <v>37</v>
      </c>
      <c r="AX219" s="16" t="s">
        <v>83</v>
      </c>
      <c r="AY219" s="277" t="s">
        <v>142</v>
      </c>
    </row>
    <row r="220" s="2" customFormat="1" ht="24.15" customHeight="1">
      <c r="A220" s="41"/>
      <c r="B220" s="42"/>
      <c r="C220" s="215" t="s">
        <v>272</v>
      </c>
      <c r="D220" s="215" t="s">
        <v>144</v>
      </c>
      <c r="E220" s="216" t="s">
        <v>258</v>
      </c>
      <c r="F220" s="217" t="s">
        <v>259</v>
      </c>
      <c r="G220" s="218" t="s">
        <v>147</v>
      </c>
      <c r="H220" s="219">
        <v>47.192999999999998</v>
      </c>
      <c r="I220" s="220"/>
      <c r="J220" s="221">
        <f>ROUND(I220*H220,2)</f>
        <v>0</v>
      </c>
      <c r="K220" s="217" t="s">
        <v>148</v>
      </c>
      <c r="L220" s="47"/>
      <c r="M220" s="222" t="s">
        <v>19</v>
      </c>
      <c r="N220" s="223" t="s">
        <v>47</v>
      </c>
      <c r="O220" s="87"/>
      <c r="P220" s="224">
        <f>O220*H220</f>
        <v>0</v>
      </c>
      <c r="Q220" s="224">
        <v>0</v>
      </c>
      <c r="R220" s="224">
        <f>Q220*H220</f>
        <v>0</v>
      </c>
      <c r="S220" s="224">
        <v>0</v>
      </c>
      <c r="T220" s="225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26" t="s">
        <v>149</v>
      </c>
      <c r="AT220" s="226" t="s">
        <v>144</v>
      </c>
      <c r="AU220" s="226" t="s">
        <v>83</v>
      </c>
      <c r="AY220" s="20" t="s">
        <v>142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20" t="s">
        <v>83</v>
      </c>
      <c r="BK220" s="227">
        <f>ROUND(I220*H220,2)</f>
        <v>0</v>
      </c>
      <c r="BL220" s="20" t="s">
        <v>149</v>
      </c>
      <c r="BM220" s="226" t="s">
        <v>670</v>
      </c>
    </row>
    <row r="221" s="2" customFormat="1">
      <c r="A221" s="41"/>
      <c r="B221" s="42"/>
      <c r="C221" s="43"/>
      <c r="D221" s="228" t="s">
        <v>151</v>
      </c>
      <c r="E221" s="43"/>
      <c r="F221" s="229" t="s">
        <v>261</v>
      </c>
      <c r="G221" s="43"/>
      <c r="H221" s="43"/>
      <c r="I221" s="230"/>
      <c r="J221" s="43"/>
      <c r="K221" s="43"/>
      <c r="L221" s="47"/>
      <c r="M221" s="231"/>
      <c r="N221" s="232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151</v>
      </c>
      <c r="AU221" s="20" t="s">
        <v>83</v>
      </c>
    </row>
    <row r="222" s="2" customFormat="1">
      <c r="A222" s="41"/>
      <c r="B222" s="42"/>
      <c r="C222" s="43"/>
      <c r="D222" s="233" t="s">
        <v>153</v>
      </c>
      <c r="E222" s="43"/>
      <c r="F222" s="234" t="s">
        <v>262</v>
      </c>
      <c r="G222" s="43"/>
      <c r="H222" s="43"/>
      <c r="I222" s="230"/>
      <c r="J222" s="43"/>
      <c r="K222" s="43"/>
      <c r="L222" s="47"/>
      <c r="M222" s="231"/>
      <c r="N222" s="232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153</v>
      </c>
      <c r="AU222" s="20" t="s">
        <v>83</v>
      </c>
    </row>
    <row r="223" s="14" customFormat="1">
      <c r="A223" s="14"/>
      <c r="B223" s="245"/>
      <c r="C223" s="246"/>
      <c r="D223" s="228" t="s">
        <v>155</v>
      </c>
      <c r="E223" s="247" t="s">
        <v>19</v>
      </c>
      <c r="F223" s="248" t="s">
        <v>671</v>
      </c>
      <c r="G223" s="246"/>
      <c r="H223" s="249">
        <v>1.2</v>
      </c>
      <c r="I223" s="250"/>
      <c r="J223" s="246"/>
      <c r="K223" s="246"/>
      <c r="L223" s="251"/>
      <c r="M223" s="252"/>
      <c r="N223" s="253"/>
      <c r="O223" s="253"/>
      <c r="P223" s="253"/>
      <c r="Q223" s="253"/>
      <c r="R223" s="253"/>
      <c r="S223" s="253"/>
      <c r="T223" s="25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5" t="s">
        <v>155</v>
      </c>
      <c r="AU223" s="255" t="s">
        <v>83</v>
      </c>
      <c r="AV223" s="14" t="s">
        <v>85</v>
      </c>
      <c r="AW223" s="14" t="s">
        <v>37</v>
      </c>
      <c r="AX223" s="14" t="s">
        <v>76</v>
      </c>
      <c r="AY223" s="255" t="s">
        <v>142</v>
      </c>
    </row>
    <row r="224" s="14" customFormat="1">
      <c r="A224" s="14"/>
      <c r="B224" s="245"/>
      <c r="C224" s="246"/>
      <c r="D224" s="228" t="s">
        <v>155</v>
      </c>
      <c r="E224" s="247" t="s">
        <v>19</v>
      </c>
      <c r="F224" s="248" t="s">
        <v>672</v>
      </c>
      <c r="G224" s="246"/>
      <c r="H224" s="249">
        <v>7.968</v>
      </c>
      <c r="I224" s="250"/>
      <c r="J224" s="246"/>
      <c r="K224" s="246"/>
      <c r="L224" s="251"/>
      <c r="M224" s="252"/>
      <c r="N224" s="253"/>
      <c r="O224" s="253"/>
      <c r="P224" s="253"/>
      <c r="Q224" s="253"/>
      <c r="R224" s="253"/>
      <c r="S224" s="253"/>
      <c r="T224" s="25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5" t="s">
        <v>155</v>
      </c>
      <c r="AU224" s="255" t="s">
        <v>83</v>
      </c>
      <c r="AV224" s="14" t="s">
        <v>85</v>
      </c>
      <c r="AW224" s="14" t="s">
        <v>37</v>
      </c>
      <c r="AX224" s="14" t="s">
        <v>76</v>
      </c>
      <c r="AY224" s="255" t="s">
        <v>142</v>
      </c>
    </row>
    <row r="225" s="14" customFormat="1">
      <c r="A225" s="14"/>
      <c r="B225" s="245"/>
      <c r="C225" s="246"/>
      <c r="D225" s="228" t="s">
        <v>155</v>
      </c>
      <c r="E225" s="247" t="s">
        <v>19</v>
      </c>
      <c r="F225" s="248" t="s">
        <v>673</v>
      </c>
      <c r="G225" s="246"/>
      <c r="H225" s="249">
        <v>19.321000000000002</v>
      </c>
      <c r="I225" s="250"/>
      <c r="J225" s="246"/>
      <c r="K225" s="246"/>
      <c r="L225" s="251"/>
      <c r="M225" s="252"/>
      <c r="N225" s="253"/>
      <c r="O225" s="253"/>
      <c r="P225" s="253"/>
      <c r="Q225" s="253"/>
      <c r="R225" s="253"/>
      <c r="S225" s="253"/>
      <c r="T225" s="25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5" t="s">
        <v>155</v>
      </c>
      <c r="AU225" s="255" t="s">
        <v>83</v>
      </c>
      <c r="AV225" s="14" t="s">
        <v>85</v>
      </c>
      <c r="AW225" s="14" t="s">
        <v>37</v>
      </c>
      <c r="AX225" s="14" t="s">
        <v>76</v>
      </c>
      <c r="AY225" s="255" t="s">
        <v>142</v>
      </c>
    </row>
    <row r="226" s="14" customFormat="1">
      <c r="A226" s="14"/>
      <c r="B226" s="245"/>
      <c r="C226" s="246"/>
      <c r="D226" s="228" t="s">
        <v>155</v>
      </c>
      <c r="E226" s="247" t="s">
        <v>19</v>
      </c>
      <c r="F226" s="248" t="s">
        <v>674</v>
      </c>
      <c r="G226" s="246"/>
      <c r="H226" s="249">
        <v>18.704000000000001</v>
      </c>
      <c r="I226" s="250"/>
      <c r="J226" s="246"/>
      <c r="K226" s="246"/>
      <c r="L226" s="251"/>
      <c r="M226" s="252"/>
      <c r="N226" s="253"/>
      <c r="O226" s="253"/>
      <c r="P226" s="253"/>
      <c r="Q226" s="253"/>
      <c r="R226" s="253"/>
      <c r="S226" s="253"/>
      <c r="T226" s="25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5" t="s">
        <v>155</v>
      </c>
      <c r="AU226" s="255" t="s">
        <v>83</v>
      </c>
      <c r="AV226" s="14" t="s">
        <v>85</v>
      </c>
      <c r="AW226" s="14" t="s">
        <v>37</v>
      </c>
      <c r="AX226" s="14" t="s">
        <v>76</v>
      </c>
      <c r="AY226" s="255" t="s">
        <v>142</v>
      </c>
    </row>
    <row r="227" s="16" customFormat="1">
      <c r="A227" s="16"/>
      <c r="B227" s="267"/>
      <c r="C227" s="268"/>
      <c r="D227" s="228" t="s">
        <v>155</v>
      </c>
      <c r="E227" s="269" t="s">
        <v>19</v>
      </c>
      <c r="F227" s="270" t="s">
        <v>170</v>
      </c>
      <c r="G227" s="268"/>
      <c r="H227" s="271">
        <v>47.192999999999998</v>
      </c>
      <c r="I227" s="272"/>
      <c r="J227" s="268"/>
      <c r="K227" s="268"/>
      <c r="L227" s="273"/>
      <c r="M227" s="274"/>
      <c r="N227" s="275"/>
      <c r="O227" s="275"/>
      <c r="P227" s="275"/>
      <c r="Q227" s="275"/>
      <c r="R227" s="275"/>
      <c r="S227" s="275"/>
      <c r="T227" s="27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T227" s="277" t="s">
        <v>155</v>
      </c>
      <c r="AU227" s="277" t="s">
        <v>83</v>
      </c>
      <c r="AV227" s="16" t="s">
        <v>149</v>
      </c>
      <c r="AW227" s="16" t="s">
        <v>37</v>
      </c>
      <c r="AX227" s="16" t="s">
        <v>83</v>
      </c>
      <c r="AY227" s="277" t="s">
        <v>142</v>
      </c>
    </row>
    <row r="228" s="2" customFormat="1" ht="16.5" customHeight="1">
      <c r="A228" s="41"/>
      <c r="B228" s="42"/>
      <c r="C228" s="278" t="s">
        <v>279</v>
      </c>
      <c r="D228" s="278" t="s">
        <v>266</v>
      </c>
      <c r="E228" s="279" t="s">
        <v>675</v>
      </c>
      <c r="F228" s="280" t="s">
        <v>676</v>
      </c>
      <c r="G228" s="281" t="s">
        <v>240</v>
      </c>
      <c r="H228" s="282">
        <v>94.385999999999996</v>
      </c>
      <c r="I228" s="283"/>
      <c r="J228" s="284">
        <f>ROUND(I228*H228,2)</f>
        <v>0</v>
      </c>
      <c r="K228" s="280" t="s">
        <v>148</v>
      </c>
      <c r="L228" s="285"/>
      <c r="M228" s="286" t="s">
        <v>19</v>
      </c>
      <c r="N228" s="287" t="s">
        <v>47</v>
      </c>
      <c r="O228" s="87"/>
      <c r="P228" s="224">
        <f>O228*H228</f>
        <v>0</v>
      </c>
      <c r="Q228" s="224">
        <v>1</v>
      </c>
      <c r="R228" s="224">
        <f>Q228*H228</f>
        <v>94.385999999999996</v>
      </c>
      <c r="S228" s="224">
        <v>0</v>
      </c>
      <c r="T228" s="225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26" t="s">
        <v>205</v>
      </c>
      <c r="AT228" s="226" t="s">
        <v>266</v>
      </c>
      <c r="AU228" s="226" t="s">
        <v>83</v>
      </c>
      <c r="AY228" s="20" t="s">
        <v>142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20" t="s">
        <v>83</v>
      </c>
      <c r="BK228" s="227">
        <f>ROUND(I228*H228,2)</f>
        <v>0</v>
      </c>
      <c r="BL228" s="20" t="s">
        <v>149</v>
      </c>
      <c r="BM228" s="226" t="s">
        <v>677</v>
      </c>
    </row>
    <row r="229" s="2" customFormat="1">
      <c r="A229" s="41"/>
      <c r="B229" s="42"/>
      <c r="C229" s="43"/>
      <c r="D229" s="228" t="s">
        <v>151</v>
      </c>
      <c r="E229" s="43"/>
      <c r="F229" s="229" t="s">
        <v>676</v>
      </c>
      <c r="G229" s="43"/>
      <c r="H229" s="43"/>
      <c r="I229" s="230"/>
      <c r="J229" s="43"/>
      <c r="K229" s="43"/>
      <c r="L229" s="47"/>
      <c r="M229" s="231"/>
      <c r="N229" s="232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151</v>
      </c>
      <c r="AU229" s="20" t="s">
        <v>83</v>
      </c>
    </row>
    <row r="230" s="14" customFormat="1">
      <c r="A230" s="14"/>
      <c r="B230" s="245"/>
      <c r="C230" s="246"/>
      <c r="D230" s="228" t="s">
        <v>155</v>
      </c>
      <c r="E230" s="246"/>
      <c r="F230" s="248" t="s">
        <v>678</v>
      </c>
      <c r="G230" s="246"/>
      <c r="H230" s="249">
        <v>94.385999999999996</v>
      </c>
      <c r="I230" s="250"/>
      <c r="J230" s="246"/>
      <c r="K230" s="246"/>
      <c r="L230" s="251"/>
      <c r="M230" s="252"/>
      <c r="N230" s="253"/>
      <c r="O230" s="253"/>
      <c r="P230" s="253"/>
      <c r="Q230" s="253"/>
      <c r="R230" s="253"/>
      <c r="S230" s="253"/>
      <c r="T230" s="25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5" t="s">
        <v>155</v>
      </c>
      <c r="AU230" s="255" t="s">
        <v>83</v>
      </c>
      <c r="AV230" s="14" t="s">
        <v>85</v>
      </c>
      <c r="AW230" s="14" t="s">
        <v>4</v>
      </c>
      <c r="AX230" s="14" t="s">
        <v>83</v>
      </c>
      <c r="AY230" s="255" t="s">
        <v>142</v>
      </c>
    </row>
    <row r="231" s="12" customFormat="1" ht="25.92" customHeight="1">
      <c r="A231" s="12"/>
      <c r="B231" s="199"/>
      <c r="C231" s="200"/>
      <c r="D231" s="201" t="s">
        <v>75</v>
      </c>
      <c r="E231" s="202" t="s">
        <v>149</v>
      </c>
      <c r="F231" s="202" t="s">
        <v>290</v>
      </c>
      <c r="G231" s="200"/>
      <c r="H231" s="200"/>
      <c r="I231" s="203"/>
      <c r="J231" s="204">
        <f>BK231</f>
        <v>0</v>
      </c>
      <c r="K231" s="200"/>
      <c r="L231" s="205"/>
      <c r="M231" s="206"/>
      <c r="N231" s="207"/>
      <c r="O231" s="207"/>
      <c r="P231" s="208">
        <f>SUM(P232:P244)</f>
        <v>0</v>
      </c>
      <c r="Q231" s="207"/>
      <c r="R231" s="208">
        <f>SUM(R232:R244)</f>
        <v>0.1232</v>
      </c>
      <c r="S231" s="207"/>
      <c r="T231" s="209">
        <f>SUM(T232:T244)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0" t="s">
        <v>83</v>
      </c>
      <c r="AT231" s="211" t="s">
        <v>75</v>
      </c>
      <c r="AU231" s="211" t="s">
        <v>76</v>
      </c>
      <c r="AY231" s="210" t="s">
        <v>142</v>
      </c>
      <c r="BK231" s="212">
        <f>SUM(BK232:BK244)</f>
        <v>0</v>
      </c>
    </row>
    <row r="232" s="2" customFormat="1" ht="24.15" customHeight="1">
      <c r="A232" s="41"/>
      <c r="B232" s="42"/>
      <c r="C232" s="215" t="s">
        <v>286</v>
      </c>
      <c r="D232" s="215" t="s">
        <v>144</v>
      </c>
      <c r="E232" s="216" t="s">
        <v>291</v>
      </c>
      <c r="F232" s="217" t="s">
        <v>292</v>
      </c>
      <c r="G232" s="218" t="s">
        <v>147</v>
      </c>
      <c r="H232" s="219">
        <v>9.5640000000000001</v>
      </c>
      <c r="I232" s="220"/>
      <c r="J232" s="221">
        <f>ROUND(I232*H232,2)</f>
        <v>0</v>
      </c>
      <c r="K232" s="217" t="s">
        <v>148</v>
      </c>
      <c r="L232" s="47"/>
      <c r="M232" s="222" t="s">
        <v>19</v>
      </c>
      <c r="N232" s="223" t="s">
        <v>47</v>
      </c>
      <c r="O232" s="87"/>
      <c r="P232" s="224">
        <f>O232*H232</f>
        <v>0</v>
      </c>
      <c r="Q232" s="224">
        <v>0</v>
      </c>
      <c r="R232" s="224">
        <f>Q232*H232</f>
        <v>0</v>
      </c>
      <c r="S232" s="224">
        <v>0</v>
      </c>
      <c r="T232" s="225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26" t="s">
        <v>149</v>
      </c>
      <c r="AT232" s="226" t="s">
        <v>144</v>
      </c>
      <c r="AU232" s="226" t="s">
        <v>83</v>
      </c>
      <c r="AY232" s="20" t="s">
        <v>142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20" t="s">
        <v>83</v>
      </c>
      <c r="BK232" s="227">
        <f>ROUND(I232*H232,2)</f>
        <v>0</v>
      </c>
      <c r="BL232" s="20" t="s">
        <v>149</v>
      </c>
      <c r="BM232" s="226" t="s">
        <v>679</v>
      </c>
    </row>
    <row r="233" s="2" customFormat="1">
      <c r="A233" s="41"/>
      <c r="B233" s="42"/>
      <c r="C233" s="43"/>
      <c r="D233" s="228" t="s">
        <v>151</v>
      </c>
      <c r="E233" s="43"/>
      <c r="F233" s="229" t="s">
        <v>294</v>
      </c>
      <c r="G233" s="43"/>
      <c r="H233" s="43"/>
      <c r="I233" s="230"/>
      <c r="J233" s="43"/>
      <c r="K233" s="43"/>
      <c r="L233" s="47"/>
      <c r="M233" s="231"/>
      <c r="N233" s="232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151</v>
      </c>
      <c r="AU233" s="20" t="s">
        <v>83</v>
      </c>
    </row>
    <row r="234" s="2" customFormat="1">
      <c r="A234" s="41"/>
      <c r="B234" s="42"/>
      <c r="C234" s="43"/>
      <c r="D234" s="233" t="s">
        <v>153</v>
      </c>
      <c r="E234" s="43"/>
      <c r="F234" s="234" t="s">
        <v>295</v>
      </c>
      <c r="G234" s="43"/>
      <c r="H234" s="43"/>
      <c r="I234" s="230"/>
      <c r="J234" s="43"/>
      <c r="K234" s="43"/>
      <c r="L234" s="47"/>
      <c r="M234" s="231"/>
      <c r="N234" s="232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153</v>
      </c>
      <c r="AU234" s="20" t="s">
        <v>83</v>
      </c>
    </row>
    <row r="235" s="14" customFormat="1">
      <c r="A235" s="14"/>
      <c r="B235" s="245"/>
      <c r="C235" s="246"/>
      <c r="D235" s="228" t="s">
        <v>155</v>
      </c>
      <c r="E235" s="247" t="s">
        <v>19</v>
      </c>
      <c r="F235" s="248" t="s">
        <v>680</v>
      </c>
      <c r="G235" s="246"/>
      <c r="H235" s="249">
        <v>0.40000000000000002</v>
      </c>
      <c r="I235" s="250"/>
      <c r="J235" s="246"/>
      <c r="K235" s="246"/>
      <c r="L235" s="251"/>
      <c r="M235" s="252"/>
      <c r="N235" s="253"/>
      <c r="O235" s="253"/>
      <c r="P235" s="253"/>
      <c r="Q235" s="253"/>
      <c r="R235" s="253"/>
      <c r="S235" s="253"/>
      <c r="T235" s="25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5" t="s">
        <v>155</v>
      </c>
      <c r="AU235" s="255" t="s">
        <v>83</v>
      </c>
      <c r="AV235" s="14" t="s">
        <v>85</v>
      </c>
      <c r="AW235" s="14" t="s">
        <v>37</v>
      </c>
      <c r="AX235" s="14" t="s">
        <v>76</v>
      </c>
      <c r="AY235" s="255" t="s">
        <v>142</v>
      </c>
    </row>
    <row r="236" s="14" customFormat="1">
      <c r="A236" s="14"/>
      <c r="B236" s="245"/>
      <c r="C236" s="246"/>
      <c r="D236" s="228" t="s">
        <v>155</v>
      </c>
      <c r="E236" s="247" t="s">
        <v>19</v>
      </c>
      <c r="F236" s="248" t="s">
        <v>681</v>
      </c>
      <c r="G236" s="246"/>
      <c r="H236" s="249">
        <v>1.992</v>
      </c>
      <c r="I236" s="250"/>
      <c r="J236" s="246"/>
      <c r="K236" s="246"/>
      <c r="L236" s="251"/>
      <c r="M236" s="252"/>
      <c r="N236" s="253"/>
      <c r="O236" s="253"/>
      <c r="P236" s="253"/>
      <c r="Q236" s="253"/>
      <c r="R236" s="253"/>
      <c r="S236" s="253"/>
      <c r="T236" s="25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5" t="s">
        <v>155</v>
      </c>
      <c r="AU236" s="255" t="s">
        <v>83</v>
      </c>
      <c r="AV236" s="14" t="s">
        <v>85</v>
      </c>
      <c r="AW236" s="14" t="s">
        <v>37</v>
      </c>
      <c r="AX236" s="14" t="s">
        <v>76</v>
      </c>
      <c r="AY236" s="255" t="s">
        <v>142</v>
      </c>
    </row>
    <row r="237" s="14" customFormat="1">
      <c r="A237" s="14"/>
      <c r="B237" s="245"/>
      <c r="C237" s="246"/>
      <c r="D237" s="228" t="s">
        <v>155</v>
      </c>
      <c r="E237" s="247" t="s">
        <v>19</v>
      </c>
      <c r="F237" s="248" t="s">
        <v>682</v>
      </c>
      <c r="G237" s="246"/>
      <c r="H237" s="249">
        <v>4.2939999999999996</v>
      </c>
      <c r="I237" s="250"/>
      <c r="J237" s="246"/>
      <c r="K237" s="246"/>
      <c r="L237" s="251"/>
      <c r="M237" s="252"/>
      <c r="N237" s="253"/>
      <c r="O237" s="253"/>
      <c r="P237" s="253"/>
      <c r="Q237" s="253"/>
      <c r="R237" s="253"/>
      <c r="S237" s="253"/>
      <c r="T237" s="25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5" t="s">
        <v>155</v>
      </c>
      <c r="AU237" s="255" t="s">
        <v>83</v>
      </c>
      <c r="AV237" s="14" t="s">
        <v>85</v>
      </c>
      <c r="AW237" s="14" t="s">
        <v>37</v>
      </c>
      <c r="AX237" s="14" t="s">
        <v>76</v>
      </c>
      <c r="AY237" s="255" t="s">
        <v>142</v>
      </c>
    </row>
    <row r="238" s="14" customFormat="1">
      <c r="A238" s="14"/>
      <c r="B238" s="245"/>
      <c r="C238" s="246"/>
      <c r="D238" s="228" t="s">
        <v>155</v>
      </c>
      <c r="E238" s="247" t="s">
        <v>19</v>
      </c>
      <c r="F238" s="248" t="s">
        <v>683</v>
      </c>
      <c r="G238" s="246"/>
      <c r="H238" s="249">
        <v>2.8780000000000001</v>
      </c>
      <c r="I238" s="250"/>
      <c r="J238" s="246"/>
      <c r="K238" s="246"/>
      <c r="L238" s="251"/>
      <c r="M238" s="252"/>
      <c r="N238" s="253"/>
      <c r="O238" s="253"/>
      <c r="P238" s="253"/>
      <c r="Q238" s="253"/>
      <c r="R238" s="253"/>
      <c r="S238" s="253"/>
      <c r="T238" s="25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5" t="s">
        <v>155</v>
      </c>
      <c r="AU238" s="255" t="s">
        <v>83</v>
      </c>
      <c r="AV238" s="14" t="s">
        <v>85</v>
      </c>
      <c r="AW238" s="14" t="s">
        <v>37</v>
      </c>
      <c r="AX238" s="14" t="s">
        <v>76</v>
      </c>
      <c r="AY238" s="255" t="s">
        <v>142</v>
      </c>
    </row>
    <row r="239" s="16" customFormat="1">
      <c r="A239" s="16"/>
      <c r="B239" s="267"/>
      <c r="C239" s="268"/>
      <c r="D239" s="228" t="s">
        <v>155</v>
      </c>
      <c r="E239" s="269" t="s">
        <v>19</v>
      </c>
      <c r="F239" s="270" t="s">
        <v>170</v>
      </c>
      <c r="G239" s="268"/>
      <c r="H239" s="271">
        <v>9.5640000000000001</v>
      </c>
      <c r="I239" s="272"/>
      <c r="J239" s="268"/>
      <c r="K239" s="268"/>
      <c r="L239" s="273"/>
      <c r="M239" s="274"/>
      <c r="N239" s="275"/>
      <c r="O239" s="275"/>
      <c r="P239" s="275"/>
      <c r="Q239" s="275"/>
      <c r="R239" s="275"/>
      <c r="S239" s="275"/>
      <c r="T239" s="27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T239" s="277" t="s">
        <v>155</v>
      </c>
      <c r="AU239" s="277" t="s">
        <v>83</v>
      </c>
      <c r="AV239" s="16" t="s">
        <v>149</v>
      </c>
      <c r="AW239" s="16" t="s">
        <v>37</v>
      </c>
      <c r="AX239" s="16" t="s">
        <v>83</v>
      </c>
      <c r="AY239" s="277" t="s">
        <v>142</v>
      </c>
    </row>
    <row r="240" s="2" customFormat="1" ht="24.15" customHeight="1">
      <c r="A240" s="41"/>
      <c r="B240" s="42"/>
      <c r="C240" s="215" t="s">
        <v>7</v>
      </c>
      <c r="D240" s="215" t="s">
        <v>144</v>
      </c>
      <c r="E240" s="216" t="s">
        <v>684</v>
      </c>
      <c r="F240" s="217" t="s">
        <v>685</v>
      </c>
      <c r="G240" s="218" t="s">
        <v>282</v>
      </c>
      <c r="H240" s="219">
        <v>2</v>
      </c>
      <c r="I240" s="220"/>
      <c r="J240" s="221">
        <f>ROUND(I240*H240,2)</f>
        <v>0</v>
      </c>
      <c r="K240" s="217" t="s">
        <v>148</v>
      </c>
      <c r="L240" s="47"/>
      <c r="M240" s="222" t="s">
        <v>19</v>
      </c>
      <c r="N240" s="223" t="s">
        <v>47</v>
      </c>
      <c r="O240" s="87"/>
      <c r="P240" s="224">
        <f>O240*H240</f>
        <v>0</v>
      </c>
      <c r="Q240" s="224">
        <v>0.0066</v>
      </c>
      <c r="R240" s="224">
        <f>Q240*H240</f>
        <v>0.0132</v>
      </c>
      <c r="S240" s="224">
        <v>0</v>
      </c>
      <c r="T240" s="225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26" t="s">
        <v>149</v>
      </c>
      <c r="AT240" s="226" t="s">
        <v>144</v>
      </c>
      <c r="AU240" s="226" t="s">
        <v>83</v>
      </c>
      <c r="AY240" s="20" t="s">
        <v>142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20" t="s">
        <v>83</v>
      </c>
      <c r="BK240" s="227">
        <f>ROUND(I240*H240,2)</f>
        <v>0</v>
      </c>
      <c r="BL240" s="20" t="s">
        <v>149</v>
      </c>
      <c r="BM240" s="226" t="s">
        <v>686</v>
      </c>
    </row>
    <row r="241" s="2" customFormat="1">
      <c r="A241" s="41"/>
      <c r="B241" s="42"/>
      <c r="C241" s="43"/>
      <c r="D241" s="228" t="s">
        <v>151</v>
      </c>
      <c r="E241" s="43"/>
      <c r="F241" s="229" t="s">
        <v>687</v>
      </c>
      <c r="G241" s="43"/>
      <c r="H241" s="43"/>
      <c r="I241" s="230"/>
      <c r="J241" s="43"/>
      <c r="K241" s="43"/>
      <c r="L241" s="47"/>
      <c r="M241" s="231"/>
      <c r="N241" s="232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151</v>
      </c>
      <c r="AU241" s="20" t="s">
        <v>83</v>
      </c>
    </row>
    <row r="242" s="2" customFormat="1">
      <c r="A242" s="41"/>
      <c r="B242" s="42"/>
      <c r="C242" s="43"/>
      <c r="D242" s="233" t="s">
        <v>153</v>
      </c>
      <c r="E242" s="43"/>
      <c r="F242" s="234" t="s">
        <v>688</v>
      </c>
      <c r="G242" s="43"/>
      <c r="H242" s="43"/>
      <c r="I242" s="230"/>
      <c r="J242" s="43"/>
      <c r="K242" s="43"/>
      <c r="L242" s="47"/>
      <c r="M242" s="231"/>
      <c r="N242" s="232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153</v>
      </c>
      <c r="AU242" s="20" t="s">
        <v>83</v>
      </c>
    </row>
    <row r="243" s="2" customFormat="1" ht="24.15" customHeight="1">
      <c r="A243" s="41"/>
      <c r="B243" s="42"/>
      <c r="C243" s="278" t="s">
        <v>299</v>
      </c>
      <c r="D243" s="278" t="s">
        <v>266</v>
      </c>
      <c r="E243" s="279" t="s">
        <v>689</v>
      </c>
      <c r="F243" s="280" t="s">
        <v>690</v>
      </c>
      <c r="G243" s="281" t="s">
        <v>282</v>
      </c>
      <c r="H243" s="282">
        <v>2</v>
      </c>
      <c r="I243" s="283"/>
      <c r="J243" s="284">
        <f>ROUND(I243*H243,2)</f>
        <v>0</v>
      </c>
      <c r="K243" s="280" t="s">
        <v>148</v>
      </c>
      <c r="L243" s="285"/>
      <c r="M243" s="286" t="s">
        <v>19</v>
      </c>
      <c r="N243" s="287" t="s">
        <v>47</v>
      </c>
      <c r="O243" s="87"/>
      <c r="P243" s="224">
        <f>O243*H243</f>
        <v>0</v>
      </c>
      <c r="Q243" s="224">
        <v>0.055</v>
      </c>
      <c r="R243" s="224">
        <f>Q243*H243</f>
        <v>0.11</v>
      </c>
      <c r="S243" s="224">
        <v>0</v>
      </c>
      <c r="T243" s="225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26" t="s">
        <v>205</v>
      </c>
      <c r="AT243" s="226" t="s">
        <v>266</v>
      </c>
      <c r="AU243" s="226" t="s">
        <v>83</v>
      </c>
      <c r="AY243" s="20" t="s">
        <v>142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20" t="s">
        <v>83</v>
      </c>
      <c r="BK243" s="227">
        <f>ROUND(I243*H243,2)</f>
        <v>0</v>
      </c>
      <c r="BL243" s="20" t="s">
        <v>149</v>
      </c>
      <c r="BM243" s="226" t="s">
        <v>691</v>
      </c>
    </row>
    <row r="244" s="2" customFormat="1">
      <c r="A244" s="41"/>
      <c r="B244" s="42"/>
      <c r="C244" s="43"/>
      <c r="D244" s="228" t="s">
        <v>151</v>
      </c>
      <c r="E244" s="43"/>
      <c r="F244" s="229" t="s">
        <v>690</v>
      </c>
      <c r="G244" s="43"/>
      <c r="H244" s="43"/>
      <c r="I244" s="230"/>
      <c r="J244" s="43"/>
      <c r="K244" s="43"/>
      <c r="L244" s="47"/>
      <c r="M244" s="231"/>
      <c r="N244" s="232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151</v>
      </c>
      <c r="AU244" s="20" t="s">
        <v>83</v>
      </c>
    </row>
    <row r="245" s="12" customFormat="1" ht="25.92" customHeight="1">
      <c r="A245" s="12"/>
      <c r="B245" s="199"/>
      <c r="C245" s="200"/>
      <c r="D245" s="201" t="s">
        <v>75</v>
      </c>
      <c r="E245" s="202" t="s">
        <v>184</v>
      </c>
      <c r="F245" s="202" t="s">
        <v>298</v>
      </c>
      <c r="G245" s="200"/>
      <c r="H245" s="200"/>
      <c r="I245" s="203"/>
      <c r="J245" s="204">
        <f>BK245</f>
        <v>0</v>
      </c>
      <c r="K245" s="200"/>
      <c r="L245" s="205"/>
      <c r="M245" s="206"/>
      <c r="N245" s="207"/>
      <c r="O245" s="207"/>
      <c r="P245" s="208">
        <f>SUM(P246:P261)</f>
        <v>0</v>
      </c>
      <c r="Q245" s="207"/>
      <c r="R245" s="208">
        <f>SUM(R246:R261)</f>
        <v>4.5400068000000005</v>
      </c>
      <c r="S245" s="207"/>
      <c r="T245" s="209">
        <f>SUM(T246:T261)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10" t="s">
        <v>83</v>
      </c>
      <c r="AT245" s="211" t="s">
        <v>75</v>
      </c>
      <c r="AU245" s="211" t="s">
        <v>76</v>
      </c>
      <c r="AY245" s="210" t="s">
        <v>142</v>
      </c>
      <c r="BK245" s="212">
        <f>SUM(BK246:BK261)</f>
        <v>0</v>
      </c>
    </row>
    <row r="246" s="2" customFormat="1" ht="24.15" customHeight="1">
      <c r="A246" s="41"/>
      <c r="B246" s="42"/>
      <c r="C246" s="215" t="s">
        <v>305</v>
      </c>
      <c r="D246" s="215" t="s">
        <v>144</v>
      </c>
      <c r="E246" s="216" t="s">
        <v>300</v>
      </c>
      <c r="F246" s="217" t="s">
        <v>301</v>
      </c>
      <c r="G246" s="218" t="s">
        <v>165</v>
      </c>
      <c r="H246" s="219">
        <v>43.469999999999999</v>
      </c>
      <c r="I246" s="220"/>
      <c r="J246" s="221">
        <f>ROUND(I246*H246,2)</f>
        <v>0</v>
      </c>
      <c r="K246" s="217" t="s">
        <v>148</v>
      </c>
      <c r="L246" s="47"/>
      <c r="M246" s="222" t="s">
        <v>19</v>
      </c>
      <c r="N246" s="223" t="s">
        <v>47</v>
      </c>
      <c r="O246" s="87"/>
      <c r="P246" s="224">
        <f>O246*H246</f>
        <v>0</v>
      </c>
      <c r="Q246" s="224">
        <v>0</v>
      </c>
      <c r="R246" s="224">
        <f>Q246*H246</f>
        <v>0</v>
      </c>
      <c r="S246" s="224">
        <v>0</v>
      </c>
      <c r="T246" s="225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26" t="s">
        <v>149</v>
      </c>
      <c r="AT246" s="226" t="s">
        <v>144</v>
      </c>
      <c r="AU246" s="226" t="s">
        <v>83</v>
      </c>
      <c r="AY246" s="20" t="s">
        <v>142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20" t="s">
        <v>83</v>
      </c>
      <c r="BK246" s="227">
        <f>ROUND(I246*H246,2)</f>
        <v>0</v>
      </c>
      <c r="BL246" s="20" t="s">
        <v>149</v>
      </c>
      <c r="BM246" s="226" t="s">
        <v>692</v>
      </c>
    </row>
    <row r="247" s="2" customFormat="1">
      <c r="A247" s="41"/>
      <c r="B247" s="42"/>
      <c r="C247" s="43"/>
      <c r="D247" s="228" t="s">
        <v>151</v>
      </c>
      <c r="E247" s="43"/>
      <c r="F247" s="229" t="s">
        <v>303</v>
      </c>
      <c r="G247" s="43"/>
      <c r="H247" s="43"/>
      <c r="I247" s="230"/>
      <c r="J247" s="43"/>
      <c r="K247" s="43"/>
      <c r="L247" s="47"/>
      <c r="M247" s="231"/>
      <c r="N247" s="232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151</v>
      </c>
      <c r="AU247" s="20" t="s">
        <v>83</v>
      </c>
    </row>
    <row r="248" s="2" customFormat="1">
      <c r="A248" s="41"/>
      <c r="B248" s="42"/>
      <c r="C248" s="43"/>
      <c r="D248" s="233" t="s">
        <v>153</v>
      </c>
      <c r="E248" s="43"/>
      <c r="F248" s="234" t="s">
        <v>304</v>
      </c>
      <c r="G248" s="43"/>
      <c r="H248" s="43"/>
      <c r="I248" s="230"/>
      <c r="J248" s="43"/>
      <c r="K248" s="43"/>
      <c r="L248" s="47"/>
      <c r="M248" s="231"/>
      <c r="N248" s="232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153</v>
      </c>
      <c r="AU248" s="20" t="s">
        <v>83</v>
      </c>
    </row>
    <row r="249" s="13" customFormat="1">
      <c r="A249" s="13"/>
      <c r="B249" s="235"/>
      <c r="C249" s="236"/>
      <c r="D249" s="228" t="s">
        <v>155</v>
      </c>
      <c r="E249" s="237" t="s">
        <v>19</v>
      </c>
      <c r="F249" s="238" t="s">
        <v>693</v>
      </c>
      <c r="G249" s="236"/>
      <c r="H249" s="237" t="s">
        <v>19</v>
      </c>
      <c r="I249" s="239"/>
      <c r="J249" s="236"/>
      <c r="K249" s="236"/>
      <c r="L249" s="240"/>
      <c r="M249" s="241"/>
      <c r="N249" s="242"/>
      <c r="O249" s="242"/>
      <c r="P249" s="242"/>
      <c r="Q249" s="242"/>
      <c r="R249" s="242"/>
      <c r="S249" s="242"/>
      <c r="T249" s="24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4" t="s">
        <v>155</v>
      </c>
      <c r="AU249" s="244" t="s">
        <v>83</v>
      </c>
      <c r="AV249" s="13" t="s">
        <v>83</v>
      </c>
      <c r="AW249" s="13" t="s">
        <v>37</v>
      </c>
      <c r="AX249" s="13" t="s">
        <v>76</v>
      </c>
      <c r="AY249" s="244" t="s">
        <v>142</v>
      </c>
    </row>
    <row r="250" s="14" customFormat="1">
      <c r="A250" s="14"/>
      <c r="B250" s="245"/>
      <c r="C250" s="246"/>
      <c r="D250" s="228" t="s">
        <v>155</v>
      </c>
      <c r="E250" s="247" t="s">
        <v>19</v>
      </c>
      <c r="F250" s="248" t="s">
        <v>589</v>
      </c>
      <c r="G250" s="246"/>
      <c r="H250" s="249">
        <v>24.899999999999999</v>
      </c>
      <c r="I250" s="250"/>
      <c r="J250" s="246"/>
      <c r="K250" s="246"/>
      <c r="L250" s="251"/>
      <c r="M250" s="252"/>
      <c r="N250" s="253"/>
      <c r="O250" s="253"/>
      <c r="P250" s="253"/>
      <c r="Q250" s="253"/>
      <c r="R250" s="253"/>
      <c r="S250" s="253"/>
      <c r="T250" s="25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5" t="s">
        <v>155</v>
      </c>
      <c r="AU250" s="255" t="s">
        <v>83</v>
      </c>
      <c r="AV250" s="14" t="s">
        <v>85</v>
      </c>
      <c r="AW250" s="14" t="s">
        <v>37</v>
      </c>
      <c r="AX250" s="14" t="s">
        <v>76</v>
      </c>
      <c r="AY250" s="255" t="s">
        <v>142</v>
      </c>
    </row>
    <row r="251" s="14" customFormat="1">
      <c r="A251" s="14"/>
      <c r="B251" s="245"/>
      <c r="C251" s="246"/>
      <c r="D251" s="228" t="s">
        <v>155</v>
      </c>
      <c r="E251" s="247" t="s">
        <v>19</v>
      </c>
      <c r="F251" s="248" t="s">
        <v>590</v>
      </c>
      <c r="G251" s="246"/>
      <c r="H251" s="249">
        <v>18.57</v>
      </c>
      <c r="I251" s="250"/>
      <c r="J251" s="246"/>
      <c r="K251" s="246"/>
      <c r="L251" s="251"/>
      <c r="M251" s="252"/>
      <c r="N251" s="253"/>
      <c r="O251" s="253"/>
      <c r="P251" s="253"/>
      <c r="Q251" s="253"/>
      <c r="R251" s="253"/>
      <c r="S251" s="253"/>
      <c r="T251" s="25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5" t="s">
        <v>155</v>
      </c>
      <c r="AU251" s="255" t="s">
        <v>83</v>
      </c>
      <c r="AV251" s="14" t="s">
        <v>85</v>
      </c>
      <c r="AW251" s="14" t="s">
        <v>37</v>
      </c>
      <c r="AX251" s="14" t="s">
        <v>76</v>
      </c>
      <c r="AY251" s="255" t="s">
        <v>142</v>
      </c>
    </row>
    <row r="252" s="16" customFormat="1">
      <c r="A252" s="16"/>
      <c r="B252" s="267"/>
      <c r="C252" s="268"/>
      <c r="D252" s="228" t="s">
        <v>155</v>
      </c>
      <c r="E252" s="269" t="s">
        <v>19</v>
      </c>
      <c r="F252" s="270" t="s">
        <v>170</v>
      </c>
      <c r="G252" s="268"/>
      <c r="H252" s="271">
        <v>43.469999999999999</v>
      </c>
      <c r="I252" s="272"/>
      <c r="J252" s="268"/>
      <c r="K252" s="268"/>
      <c r="L252" s="273"/>
      <c r="M252" s="274"/>
      <c r="N252" s="275"/>
      <c r="O252" s="275"/>
      <c r="P252" s="275"/>
      <c r="Q252" s="275"/>
      <c r="R252" s="275"/>
      <c r="S252" s="275"/>
      <c r="T252" s="27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T252" s="277" t="s">
        <v>155</v>
      </c>
      <c r="AU252" s="277" t="s">
        <v>83</v>
      </c>
      <c r="AV252" s="16" t="s">
        <v>149</v>
      </c>
      <c r="AW252" s="16" t="s">
        <v>37</v>
      </c>
      <c r="AX252" s="16" t="s">
        <v>83</v>
      </c>
      <c r="AY252" s="277" t="s">
        <v>142</v>
      </c>
    </row>
    <row r="253" s="2" customFormat="1" ht="24.15" customHeight="1">
      <c r="A253" s="41"/>
      <c r="B253" s="42"/>
      <c r="C253" s="215" t="s">
        <v>311</v>
      </c>
      <c r="D253" s="215" t="s">
        <v>144</v>
      </c>
      <c r="E253" s="216" t="s">
        <v>306</v>
      </c>
      <c r="F253" s="217" t="s">
        <v>307</v>
      </c>
      <c r="G253" s="218" t="s">
        <v>165</v>
      </c>
      <c r="H253" s="219">
        <v>43.469999999999999</v>
      </c>
      <c r="I253" s="220"/>
      <c r="J253" s="221">
        <f>ROUND(I253*H253,2)</f>
        <v>0</v>
      </c>
      <c r="K253" s="217" t="s">
        <v>148</v>
      </c>
      <c r="L253" s="47"/>
      <c r="M253" s="222" t="s">
        <v>19</v>
      </c>
      <c r="N253" s="223" t="s">
        <v>47</v>
      </c>
      <c r="O253" s="87"/>
      <c r="P253" s="224">
        <f>O253*H253</f>
        <v>0</v>
      </c>
      <c r="Q253" s="224">
        <v>0.00071000000000000002</v>
      </c>
      <c r="R253" s="224">
        <f>Q253*H253</f>
        <v>0.030863700000000001</v>
      </c>
      <c r="S253" s="224">
        <v>0</v>
      </c>
      <c r="T253" s="225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26" t="s">
        <v>149</v>
      </c>
      <c r="AT253" s="226" t="s">
        <v>144</v>
      </c>
      <c r="AU253" s="226" t="s">
        <v>83</v>
      </c>
      <c r="AY253" s="20" t="s">
        <v>142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20" t="s">
        <v>83</v>
      </c>
      <c r="BK253" s="227">
        <f>ROUND(I253*H253,2)</f>
        <v>0</v>
      </c>
      <c r="BL253" s="20" t="s">
        <v>149</v>
      </c>
      <c r="BM253" s="226" t="s">
        <v>694</v>
      </c>
    </row>
    <row r="254" s="2" customFormat="1">
      <c r="A254" s="41"/>
      <c r="B254" s="42"/>
      <c r="C254" s="43"/>
      <c r="D254" s="228" t="s">
        <v>151</v>
      </c>
      <c r="E254" s="43"/>
      <c r="F254" s="229" t="s">
        <v>309</v>
      </c>
      <c r="G254" s="43"/>
      <c r="H254" s="43"/>
      <c r="I254" s="230"/>
      <c r="J254" s="43"/>
      <c r="K254" s="43"/>
      <c r="L254" s="47"/>
      <c r="M254" s="231"/>
      <c r="N254" s="232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151</v>
      </c>
      <c r="AU254" s="20" t="s">
        <v>83</v>
      </c>
    </row>
    <row r="255" s="2" customFormat="1">
      <c r="A255" s="41"/>
      <c r="B255" s="42"/>
      <c r="C255" s="43"/>
      <c r="D255" s="233" t="s">
        <v>153</v>
      </c>
      <c r="E255" s="43"/>
      <c r="F255" s="234" t="s">
        <v>310</v>
      </c>
      <c r="G255" s="43"/>
      <c r="H255" s="43"/>
      <c r="I255" s="230"/>
      <c r="J255" s="43"/>
      <c r="K255" s="43"/>
      <c r="L255" s="47"/>
      <c r="M255" s="231"/>
      <c r="N255" s="232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153</v>
      </c>
      <c r="AU255" s="20" t="s">
        <v>83</v>
      </c>
    </row>
    <row r="256" s="2" customFormat="1" ht="24.15" customHeight="1">
      <c r="A256" s="41"/>
      <c r="B256" s="42"/>
      <c r="C256" s="215" t="s">
        <v>317</v>
      </c>
      <c r="D256" s="215" t="s">
        <v>144</v>
      </c>
      <c r="E256" s="216" t="s">
        <v>312</v>
      </c>
      <c r="F256" s="217" t="s">
        <v>313</v>
      </c>
      <c r="G256" s="218" t="s">
        <v>165</v>
      </c>
      <c r="H256" s="219">
        <v>43.469999999999999</v>
      </c>
      <c r="I256" s="220"/>
      <c r="J256" s="221">
        <f>ROUND(I256*H256,2)</f>
        <v>0</v>
      </c>
      <c r="K256" s="217" t="s">
        <v>148</v>
      </c>
      <c r="L256" s="47"/>
      <c r="M256" s="222" t="s">
        <v>19</v>
      </c>
      <c r="N256" s="223" t="s">
        <v>47</v>
      </c>
      <c r="O256" s="87"/>
      <c r="P256" s="224">
        <f>O256*H256</f>
        <v>0</v>
      </c>
      <c r="Q256" s="224">
        <v>0.10373</v>
      </c>
      <c r="R256" s="224">
        <f>Q256*H256</f>
        <v>4.5091431000000002</v>
      </c>
      <c r="S256" s="224">
        <v>0</v>
      </c>
      <c r="T256" s="225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26" t="s">
        <v>149</v>
      </c>
      <c r="AT256" s="226" t="s">
        <v>144</v>
      </c>
      <c r="AU256" s="226" t="s">
        <v>83</v>
      </c>
      <c r="AY256" s="20" t="s">
        <v>142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20" t="s">
        <v>83</v>
      </c>
      <c r="BK256" s="227">
        <f>ROUND(I256*H256,2)</f>
        <v>0</v>
      </c>
      <c r="BL256" s="20" t="s">
        <v>149</v>
      </c>
      <c r="BM256" s="226" t="s">
        <v>695</v>
      </c>
    </row>
    <row r="257" s="2" customFormat="1">
      <c r="A257" s="41"/>
      <c r="B257" s="42"/>
      <c r="C257" s="43"/>
      <c r="D257" s="228" t="s">
        <v>151</v>
      </c>
      <c r="E257" s="43"/>
      <c r="F257" s="229" t="s">
        <v>315</v>
      </c>
      <c r="G257" s="43"/>
      <c r="H257" s="43"/>
      <c r="I257" s="230"/>
      <c r="J257" s="43"/>
      <c r="K257" s="43"/>
      <c r="L257" s="47"/>
      <c r="M257" s="231"/>
      <c r="N257" s="232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151</v>
      </c>
      <c r="AU257" s="20" t="s">
        <v>83</v>
      </c>
    </row>
    <row r="258" s="2" customFormat="1">
      <c r="A258" s="41"/>
      <c r="B258" s="42"/>
      <c r="C258" s="43"/>
      <c r="D258" s="233" t="s">
        <v>153</v>
      </c>
      <c r="E258" s="43"/>
      <c r="F258" s="234" t="s">
        <v>316</v>
      </c>
      <c r="G258" s="43"/>
      <c r="H258" s="43"/>
      <c r="I258" s="230"/>
      <c r="J258" s="43"/>
      <c r="K258" s="43"/>
      <c r="L258" s="47"/>
      <c r="M258" s="231"/>
      <c r="N258" s="232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153</v>
      </c>
      <c r="AU258" s="20" t="s">
        <v>83</v>
      </c>
    </row>
    <row r="259" s="2" customFormat="1" ht="24.15" customHeight="1">
      <c r="A259" s="41"/>
      <c r="B259" s="42"/>
      <c r="C259" s="215" t="s">
        <v>324</v>
      </c>
      <c r="D259" s="215" t="s">
        <v>144</v>
      </c>
      <c r="E259" s="216" t="s">
        <v>318</v>
      </c>
      <c r="F259" s="217" t="s">
        <v>319</v>
      </c>
      <c r="G259" s="218" t="s">
        <v>165</v>
      </c>
      <c r="H259" s="219">
        <v>43.469999999999999</v>
      </c>
      <c r="I259" s="220"/>
      <c r="J259" s="221">
        <f>ROUND(I259*H259,2)</f>
        <v>0</v>
      </c>
      <c r="K259" s="217" t="s">
        <v>148</v>
      </c>
      <c r="L259" s="47"/>
      <c r="M259" s="222" t="s">
        <v>19</v>
      </c>
      <c r="N259" s="223" t="s">
        <v>47</v>
      </c>
      <c r="O259" s="87"/>
      <c r="P259" s="224">
        <f>O259*H259</f>
        <v>0</v>
      </c>
      <c r="Q259" s="224">
        <v>0</v>
      </c>
      <c r="R259" s="224">
        <f>Q259*H259</f>
        <v>0</v>
      </c>
      <c r="S259" s="224">
        <v>0</v>
      </c>
      <c r="T259" s="225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26" t="s">
        <v>149</v>
      </c>
      <c r="AT259" s="226" t="s">
        <v>144</v>
      </c>
      <c r="AU259" s="226" t="s">
        <v>83</v>
      </c>
      <c r="AY259" s="20" t="s">
        <v>142</v>
      </c>
      <c r="BE259" s="227">
        <f>IF(N259="základní",J259,0)</f>
        <v>0</v>
      </c>
      <c r="BF259" s="227">
        <f>IF(N259="snížená",J259,0)</f>
        <v>0</v>
      </c>
      <c r="BG259" s="227">
        <f>IF(N259="zákl. přenesená",J259,0)</f>
        <v>0</v>
      </c>
      <c r="BH259" s="227">
        <f>IF(N259="sníž. přenesená",J259,0)</f>
        <v>0</v>
      </c>
      <c r="BI259" s="227">
        <f>IF(N259="nulová",J259,0)</f>
        <v>0</v>
      </c>
      <c r="BJ259" s="20" t="s">
        <v>83</v>
      </c>
      <c r="BK259" s="227">
        <f>ROUND(I259*H259,2)</f>
        <v>0</v>
      </c>
      <c r="BL259" s="20" t="s">
        <v>149</v>
      </c>
      <c r="BM259" s="226" t="s">
        <v>696</v>
      </c>
    </row>
    <row r="260" s="2" customFormat="1">
      <c r="A260" s="41"/>
      <c r="B260" s="42"/>
      <c r="C260" s="43"/>
      <c r="D260" s="228" t="s">
        <v>151</v>
      </c>
      <c r="E260" s="43"/>
      <c r="F260" s="229" t="s">
        <v>321</v>
      </c>
      <c r="G260" s="43"/>
      <c r="H260" s="43"/>
      <c r="I260" s="230"/>
      <c r="J260" s="43"/>
      <c r="K260" s="43"/>
      <c r="L260" s="47"/>
      <c r="M260" s="231"/>
      <c r="N260" s="232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151</v>
      </c>
      <c r="AU260" s="20" t="s">
        <v>83</v>
      </c>
    </row>
    <row r="261" s="2" customFormat="1">
      <c r="A261" s="41"/>
      <c r="B261" s="42"/>
      <c r="C261" s="43"/>
      <c r="D261" s="233" t="s">
        <v>153</v>
      </c>
      <c r="E261" s="43"/>
      <c r="F261" s="234" t="s">
        <v>322</v>
      </c>
      <c r="G261" s="43"/>
      <c r="H261" s="43"/>
      <c r="I261" s="230"/>
      <c r="J261" s="43"/>
      <c r="K261" s="43"/>
      <c r="L261" s="47"/>
      <c r="M261" s="231"/>
      <c r="N261" s="232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153</v>
      </c>
      <c r="AU261" s="20" t="s">
        <v>83</v>
      </c>
    </row>
    <row r="262" s="12" customFormat="1" ht="25.92" customHeight="1">
      <c r="A262" s="12"/>
      <c r="B262" s="199"/>
      <c r="C262" s="200"/>
      <c r="D262" s="201" t="s">
        <v>75</v>
      </c>
      <c r="E262" s="202" t="s">
        <v>205</v>
      </c>
      <c r="F262" s="202" t="s">
        <v>323</v>
      </c>
      <c r="G262" s="200"/>
      <c r="H262" s="200"/>
      <c r="I262" s="203"/>
      <c r="J262" s="204">
        <f>BK262</f>
        <v>0</v>
      </c>
      <c r="K262" s="200"/>
      <c r="L262" s="205"/>
      <c r="M262" s="206"/>
      <c r="N262" s="207"/>
      <c r="O262" s="207"/>
      <c r="P262" s="208">
        <f>SUM(P263:P413)</f>
        <v>0</v>
      </c>
      <c r="Q262" s="207"/>
      <c r="R262" s="208">
        <f>SUM(R263:R413)</f>
        <v>15.4550160804</v>
      </c>
      <c r="S262" s="207"/>
      <c r="T262" s="209">
        <f>SUM(T263:T413)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10" t="s">
        <v>83</v>
      </c>
      <c r="AT262" s="211" t="s">
        <v>75</v>
      </c>
      <c r="AU262" s="211" t="s">
        <v>76</v>
      </c>
      <c r="AY262" s="210" t="s">
        <v>142</v>
      </c>
      <c r="BK262" s="212">
        <f>SUM(BK263:BK413)</f>
        <v>0</v>
      </c>
    </row>
    <row r="263" s="2" customFormat="1" ht="24.15" customHeight="1">
      <c r="A263" s="41"/>
      <c r="B263" s="42"/>
      <c r="C263" s="215" t="s">
        <v>330</v>
      </c>
      <c r="D263" s="215" t="s">
        <v>144</v>
      </c>
      <c r="E263" s="216" t="s">
        <v>697</v>
      </c>
      <c r="F263" s="217" t="s">
        <v>698</v>
      </c>
      <c r="G263" s="218" t="s">
        <v>346</v>
      </c>
      <c r="H263" s="219">
        <v>5</v>
      </c>
      <c r="I263" s="220"/>
      <c r="J263" s="221">
        <f>ROUND(I263*H263,2)</f>
        <v>0</v>
      </c>
      <c r="K263" s="217" t="s">
        <v>148</v>
      </c>
      <c r="L263" s="47"/>
      <c r="M263" s="222" t="s">
        <v>19</v>
      </c>
      <c r="N263" s="223" t="s">
        <v>47</v>
      </c>
      <c r="O263" s="87"/>
      <c r="P263" s="224">
        <f>O263*H263</f>
        <v>0</v>
      </c>
      <c r="Q263" s="224">
        <v>1.1E-05</v>
      </c>
      <c r="R263" s="224">
        <f>Q263*H263</f>
        <v>5.4999999999999995E-05</v>
      </c>
      <c r="S263" s="224">
        <v>0</v>
      </c>
      <c r="T263" s="225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26" t="s">
        <v>149</v>
      </c>
      <c r="AT263" s="226" t="s">
        <v>144</v>
      </c>
      <c r="AU263" s="226" t="s">
        <v>83</v>
      </c>
      <c r="AY263" s="20" t="s">
        <v>142</v>
      </c>
      <c r="BE263" s="227">
        <f>IF(N263="základní",J263,0)</f>
        <v>0</v>
      </c>
      <c r="BF263" s="227">
        <f>IF(N263="snížená",J263,0)</f>
        <v>0</v>
      </c>
      <c r="BG263" s="227">
        <f>IF(N263="zákl. přenesená",J263,0)</f>
        <v>0</v>
      </c>
      <c r="BH263" s="227">
        <f>IF(N263="sníž. přenesená",J263,0)</f>
        <v>0</v>
      </c>
      <c r="BI263" s="227">
        <f>IF(N263="nulová",J263,0)</f>
        <v>0</v>
      </c>
      <c r="BJ263" s="20" t="s">
        <v>83</v>
      </c>
      <c r="BK263" s="227">
        <f>ROUND(I263*H263,2)</f>
        <v>0</v>
      </c>
      <c r="BL263" s="20" t="s">
        <v>149</v>
      </c>
      <c r="BM263" s="226" t="s">
        <v>699</v>
      </c>
    </row>
    <row r="264" s="2" customFormat="1">
      <c r="A264" s="41"/>
      <c r="B264" s="42"/>
      <c r="C264" s="43"/>
      <c r="D264" s="228" t="s">
        <v>151</v>
      </c>
      <c r="E264" s="43"/>
      <c r="F264" s="229" t="s">
        <v>700</v>
      </c>
      <c r="G264" s="43"/>
      <c r="H264" s="43"/>
      <c r="I264" s="230"/>
      <c r="J264" s="43"/>
      <c r="K264" s="43"/>
      <c r="L264" s="47"/>
      <c r="M264" s="231"/>
      <c r="N264" s="232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151</v>
      </c>
      <c r="AU264" s="20" t="s">
        <v>83</v>
      </c>
    </row>
    <row r="265" s="2" customFormat="1">
      <c r="A265" s="41"/>
      <c r="B265" s="42"/>
      <c r="C265" s="43"/>
      <c r="D265" s="233" t="s">
        <v>153</v>
      </c>
      <c r="E265" s="43"/>
      <c r="F265" s="234" t="s">
        <v>701</v>
      </c>
      <c r="G265" s="43"/>
      <c r="H265" s="43"/>
      <c r="I265" s="230"/>
      <c r="J265" s="43"/>
      <c r="K265" s="43"/>
      <c r="L265" s="47"/>
      <c r="M265" s="231"/>
      <c r="N265" s="232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153</v>
      </c>
      <c r="AU265" s="20" t="s">
        <v>83</v>
      </c>
    </row>
    <row r="266" s="13" customFormat="1">
      <c r="A266" s="13"/>
      <c r="B266" s="235"/>
      <c r="C266" s="236"/>
      <c r="D266" s="228" t="s">
        <v>155</v>
      </c>
      <c r="E266" s="237" t="s">
        <v>19</v>
      </c>
      <c r="F266" s="238" t="s">
        <v>702</v>
      </c>
      <c r="G266" s="236"/>
      <c r="H266" s="237" t="s">
        <v>19</v>
      </c>
      <c r="I266" s="239"/>
      <c r="J266" s="236"/>
      <c r="K266" s="236"/>
      <c r="L266" s="240"/>
      <c r="M266" s="241"/>
      <c r="N266" s="242"/>
      <c r="O266" s="242"/>
      <c r="P266" s="242"/>
      <c r="Q266" s="242"/>
      <c r="R266" s="242"/>
      <c r="S266" s="242"/>
      <c r="T266" s="24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4" t="s">
        <v>155</v>
      </c>
      <c r="AU266" s="244" t="s">
        <v>83</v>
      </c>
      <c r="AV266" s="13" t="s">
        <v>83</v>
      </c>
      <c r="AW266" s="13" t="s">
        <v>37</v>
      </c>
      <c r="AX266" s="13" t="s">
        <v>76</v>
      </c>
      <c r="AY266" s="244" t="s">
        <v>142</v>
      </c>
    </row>
    <row r="267" s="14" customFormat="1">
      <c r="A267" s="14"/>
      <c r="B267" s="245"/>
      <c r="C267" s="246"/>
      <c r="D267" s="228" t="s">
        <v>155</v>
      </c>
      <c r="E267" s="247" t="s">
        <v>19</v>
      </c>
      <c r="F267" s="248" t="s">
        <v>703</v>
      </c>
      <c r="G267" s="246"/>
      <c r="H267" s="249">
        <v>5</v>
      </c>
      <c r="I267" s="250"/>
      <c r="J267" s="246"/>
      <c r="K267" s="246"/>
      <c r="L267" s="251"/>
      <c r="M267" s="252"/>
      <c r="N267" s="253"/>
      <c r="O267" s="253"/>
      <c r="P267" s="253"/>
      <c r="Q267" s="253"/>
      <c r="R267" s="253"/>
      <c r="S267" s="253"/>
      <c r="T267" s="25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5" t="s">
        <v>155</v>
      </c>
      <c r="AU267" s="255" t="s">
        <v>83</v>
      </c>
      <c r="AV267" s="14" t="s">
        <v>85</v>
      </c>
      <c r="AW267" s="14" t="s">
        <v>37</v>
      </c>
      <c r="AX267" s="14" t="s">
        <v>76</v>
      </c>
      <c r="AY267" s="255" t="s">
        <v>142</v>
      </c>
    </row>
    <row r="268" s="16" customFormat="1">
      <c r="A268" s="16"/>
      <c r="B268" s="267"/>
      <c r="C268" s="268"/>
      <c r="D268" s="228" t="s">
        <v>155</v>
      </c>
      <c r="E268" s="269" t="s">
        <v>19</v>
      </c>
      <c r="F268" s="270" t="s">
        <v>170</v>
      </c>
      <c r="G268" s="268"/>
      <c r="H268" s="271">
        <v>5</v>
      </c>
      <c r="I268" s="272"/>
      <c r="J268" s="268"/>
      <c r="K268" s="268"/>
      <c r="L268" s="273"/>
      <c r="M268" s="274"/>
      <c r="N268" s="275"/>
      <c r="O268" s="275"/>
      <c r="P268" s="275"/>
      <c r="Q268" s="275"/>
      <c r="R268" s="275"/>
      <c r="S268" s="275"/>
      <c r="T268" s="27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T268" s="277" t="s">
        <v>155</v>
      </c>
      <c r="AU268" s="277" t="s">
        <v>83</v>
      </c>
      <c r="AV268" s="16" t="s">
        <v>149</v>
      </c>
      <c r="AW268" s="16" t="s">
        <v>37</v>
      </c>
      <c r="AX268" s="16" t="s">
        <v>83</v>
      </c>
      <c r="AY268" s="277" t="s">
        <v>142</v>
      </c>
    </row>
    <row r="269" s="2" customFormat="1" ht="24.15" customHeight="1">
      <c r="A269" s="41"/>
      <c r="B269" s="42"/>
      <c r="C269" s="278" t="s">
        <v>334</v>
      </c>
      <c r="D269" s="278" t="s">
        <v>266</v>
      </c>
      <c r="E269" s="279" t="s">
        <v>704</v>
      </c>
      <c r="F269" s="280" t="s">
        <v>705</v>
      </c>
      <c r="G269" s="281" t="s">
        <v>346</v>
      </c>
      <c r="H269" s="282">
        <v>5.0750000000000002</v>
      </c>
      <c r="I269" s="283"/>
      <c r="J269" s="284">
        <f>ROUND(I269*H269,2)</f>
        <v>0</v>
      </c>
      <c r="K269" s="280" t="s">
        <v>148</v>
      </c>
      <c r="L269" s="285"/>
      <c r="M269" s="286" t="s">
        <v>19</v>
      </c>
      <c r="N269" s="287" t="s">
        <v>47</v>
      </c>
      <c r="O269" s="87"/>
      <c r="P269" s="224">
        <f>O269*H269</f>
        <v>0</v>
      </c>
      <c r="Q269" s="224">
        <v>0.0029099999999999998</v>
      </c>
      <c r="R269" s="224">
        <f>Q269*H269</f>
        <v>0.01476825</v>
      </c>
      <c r="S269" s="224">
        <v>0</v>
      </c>
      <c r="T269" s="225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26" t="s">
        <v>205</v>
      </c>
      <c r="AT269" s="226" t="s">
        <v>266</v>
      </c>
      <c r="AU269" s="226" t="s">
        <v>83</v>
      </c>
      <c r="AY269" s="20" t="s">
        <v>142</v>
      </c>
      <c r="BE269" s="227">
        <f>IF(N269="základní",J269,0)</f>
        <v>0</v>
      </c>
      <c r="BF269" s="227">
        <f>IF(N269="snížená",J269,0)</f>
        <v>0</v>
      </c>
      <c r="BG269" s="227">
        <f>IF(N269="zákl. přenesená",J269,0)</f>
        <v>0</v>
      </c>
      <c r="BH269" s="227">
        <f>IF(N269="sníž. přenesená",J269,0)</f>
        <v>0</v>
      </c>
      <c r="BI269" s="227">
        <f>IF(N269="nulová",J269,0)</f>
        <v>0</v>
      </c>
      <c r="BJ269" s="20" t="s">
        <v>83</v>
      </c>
      <c r="BK269" s="227">
        <f>ROUND(I269*H269,2)</f>
        <v>0</v>
      </c>
      <c r="BL269" s="20" t="s">
        <v>149</v>
      </c>
      <c r="BM269" s="226" t="s">
        <v>706</v>
      </c>
    </row>
    <row r="270" s="2" customFormat="1">
      <c r="A270" s="41"/>
      <c r="B270" s="42"/>
      <c r="C270" s="43"/>
      <c r="D270" s="228" t="s">
        <v>151</v>
      </c>
      <c r="E270" s="43"/>
      <c r="F270" s="229" t="s">
        <v>705</v>
      </c>
      <c r="G270" s="43"/>
      <c r="H270" s="43"/>
      <c r="I270" s="230"/>
      <c r="J270" s="43"/>
      <c r="K270" s="43"/>
      <c r="L270" s="47"/>
      <c r="M270" s="231"/>
      <c r="N270" s="232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151</v>
      </c>
      <c r="AU270" s="20" t="s">
        <v>83</v>
      </c>
    </row>
    <row r="271" s="14" customFormat="1">
      <c r="A271" s="14"/>
      <c r="B271" s="245"/>
      <c r="C271" s="246"/>
      <c r="D271" s="228" t="s">
        <v>155</v>
      </c>
      <c r="E271" s="246"/>
      <c r="F271" s="248" t="s">
        <v>707</v>
      </c>
      <c r="G271" s="246"/>
      <c r="H271" s="249">
        <v>5.0750000000000002</v>
      </c>
      <c r="I271" s="250"/>
      <c r="J271" s="246"/>
      <c r="K271" s="246"/>
      <c r="L271" s="251"/>
      <c r="M271" s="252"/>
      <c r="N271" s="253"/>
      <c r="O271" s="253"/>
      <c r="P271" s="253"/>
      <c r="Q271" s="253"/>
      <c r="R271" s="253"/>
      <c r="S271" s="253"/>
      <c r="T271" s="25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5" t="s">
        <v>155</v>
      </c>
      <c r="AU271" s="255" t="s">
        <v>83</v>
      </c>
      <c r="AV271" s="14" t="s">
        <v>85</v>
      </c>
      <c r="AW271" s="14" t="s">
        <v>4</v>
      </c>
      <c r="AX271" s="14" t="s">
        <v>83</v>
      </c>
      <c r="AY271" s="255" t="s">
        <v>142</v>
      </c>
    </row>
    <row r="272" s="2" customFormat="1" ht="24.15" customHeight="1">
      <c r="A272" s="41"/>
      <c r="B272" s="42"/>
      <c r="C272" s="215" t="s">
        <v>340</v>
      </c>
      <c r="D272" s="215" t="s">
        <v>144</v>
      </c>
      <c r="E272" s="216" t="s">
        <v>708</v>
      </c>
      <c r="F272" s="217" t="s">
        <v>709</v>
      </c>
      <c r="G272" s="218" t="s">
        <v>346</v>
      </c>
      <c r="H272" s="219">
        <v>24.899999999999999</v>
      </c>
      <c r="I272" s="220"/>
      <c r="J272" s="221">
        <f>ROUND(I272*H272,2)</f>
        <v>0</v>
      </c>
      <c r="K272" s="217" t="s">
        <v>148</v>
      </c>
      <c r="L272" s="47"/>
      <c r="M272" s="222" t="s">
        <v>19</v>
      </c>
      <c r="N272" s="223" t="s">
        <v>47</v>
      </c>
      <c r="O272" s="87"/>
      <c r="P272" s="224">
        <f>O272*H272</f>
        <v>0</v>
      </c>
      <c r="Q272" s="224">
        <v>1.5999999999999999E-05</v>
      </c>
      <c r="R272" s="224">
        <f>Q272*H272</f>
        <v>0.00039839999999999998</v>
      </c>
      <c r="S272" s="224">
        <v>0</v>
      </c>
      <c r="T272" s="225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26" t="s">
        <v>149</v>
      </c>
      <c r="AT272" s="226" t="s">
        <v>144</v>
      </c>
      <c r="AU272" s="226" t="s">
        <v>83</v>
      </c>
      <c r="AY272" s="20" t="s">
        <v>142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20" t="s">
        <v>83</v>
      </c>
      <c r="BK272" s="227">
        <f>ROUND(I272*H272,2)</f>
        <v>0</v>
      </c>
      <c r="BL272" s="20" t="s">
        <v>149</v>
      </c>
      <c r="BM272" s="226" t="s">
        <v>710</v>
      </c>
    </row>
    <row r="273" s="2" customFormat="1">
      <c r="A273" s="41"/>
      <c r="B273" s="42"/>
      <c r="C273" s="43"/>
      <c r="D273" s="228" t="s">
        <v>151</v>
      </c>
      <c r="E273" s="43"/>
      <c r="F273" s="229" t="s">
        <v>711</v>
      </c>
      <c r="G273" s="43"/>
      <c r="H273" s="43"/>
      <c r="I273" s="230"/>
      <c r="J273" s="43"/>
      <c r="K273" s="43"/>
      <c r="L273" s="47"/>
      <c r="M273" s="231"/>
      <c r="N273" s="232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151</v>
      </c>
      <c r="AU273" s="20" t="s">
        <v>83</v>
      </c>
    </row>
    <row r="274" s="2" customFormat="1">
      <c r="A274" s="41"/>
      <c r="B274" s="42"/>
      <c r="C274" s="43"/>
      <c r="D274" s="233" t="s">
        <v>153</v>
      </c>
      <c r="E274" s="43"/>
      <c r="F274" s="234" t="s">
        <v>712</v>
      </c>
      <c r="G274" s="43"/>
      <c r="H274" s="43"/>
      <c r="I274" s="230"/>
      <c r="J274" s="43"/>
      <c r="K274" s="43"/>
      <c r="L274" s="47"/>
      <c r="M274" s="231"/>
      <c r="N274" s="232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153</v>
      </c>
      <c r="AU274" s="20" t="s">
        <v>83</v>
      </c>
    </row>
    <row r="275" s="14" customFormat="1">
      <c r="A275" s="14"/>
      <c r="B275" s="245"/>
      <c r="C275" s="246"/>
      <c r="D275" s="228" t="s">
        <v>155</v>
      </c>
      <c r="E275" s="247" t="s">
        <v>19</v>
      </c>
      <c r="F275" s="248" t="s">
        <v>713</v>
      </c>
      <c r="G275" s="246"/>
      <c r="H275" s="249">
        <v>24.899999999999999</v>
      </c>
      <c r="I275" s="250"/>
      <c r="J275" s="246"/>
      <c r="K275" s="246"/>
      <c r="L275" s="251"/>
      <c r="M275" s="252"/>
      <c r="N275" s="253"/>
      <c r="O275" s="253"/>
      <c r="P275" s="253"/>
      <c r="Q275" s="253"/>
      <c r="R275" s="253"/>
      <c r="S275" s="253"/>
      <c r="T275" s="25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5" t="s">
        <v>155</v>
      </c>
      <c r="AU275" s="255" t="s">
        <v>83</v>
      </c>
      <c r="AV275" s="14" t="s">
        <v>85</v>
      </c>
      <c r="AW275" s="14" t="s">
        <v>37</v>
      </c>
      <c r="AX275" s="14" t="s">
        <v>76</v>
      </c>
      <c r="AY275" s="255" t="s">
        <v>142</v>
      </c>
    </row>
    <row r="276" s="16" customFormat="1">
      <c r="A276" s="16"/>
      <c r="B276" s="267"/>
      <c r="C276" s="268"/>
      <c r="D276" s="228" t="s">
        <v>155</v>
      </c>
      <c r="E276" s="269" t="s">
        <v>19</v>
      </c>
      <c r="F276" s="270" t="s">
        <v>170</v>
      </c>
      <c r="G276" s="268"/>
      <c r="H276" s="271">
        <v>24.899999999999999</v>
      </c>
      <c r="I276" s="272"/>
      <c r="J276" s="268"/>
      <c r="K276" s="268"/>
      <c r="L276" s="273"/>
      <c r="M276" s="274"/>
      <c r="N276" s="275"/>
      <c r="O276" s="275"/>
      <c r="P276" s="275"/>
      <c r="Q276" s="275"/>
      <c r="R276" s="275"/>
      <c r="S276" s="275"/>
      <c r="T276" s="27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T276" s="277" t="s">
        <v>155</v>
      </c>
      <c r="AU276" s="277" t="s">
        <v>83</v>
      </c>
      <c r="AV276" s="16" t="s">
        <v>149</v>
      </c>
      <c r="AW276" s="16" t="s">
        <v>37</v>
      </c>
      <c r="AX276" s="16" t="s">
        <v>83</v>
      </c>
      <c r="AY276" s="277" t="s">
        <v>142</v>
      </c>
    </row>
    <row r="277" s="2" customFormat="1" ht="24.15" customHeight="1">
      <c r="A277" s="41"/>
      <c r="B277" s="42"/>
      <c r="C277" s="278" t="s">
        <v>173</v>
      </c>
      <c r="D277" s="278" t="s">
        <v>266</v>
      </c>
      <c r="E277" s="279" t="s">
        <v>714</v>
      </c>
      <c r="F277" s="280" t="s">
        <v>715</v>
      </c>
      <c r="G277" s="281" t="s">
        <v>346</v>
      </c>
      <c r="H277" s="282">
        <v>1</v>
      </c>
      <c r="I277" s="283"/>
      <c r="J277" s="284">
        <f>ROUND(I277*H277,2)</f>
        <v>0</v>
      </c>
      <c r="K277" s="280" t="s">
        <v>148</v>
      </c>
      <c r="L277" s="285"/>
      <c r="M277" s="286" t="s">
        <v>19</v>
      </c>
      <c r="N277" s="287" t="s">
        <v>47</v>
      </c>
      <c r="O277" s="87"/>
      <c r="P277" s="224">
        <f>O277*H277</f>
        <v>0</v>
      </c>
      <c r="Q277" s="224">
        <v>0.0072899999999999996</v>
      </c>
      <c r="R277" s="224">
        <f>Q277*H277</f>
        <v>0.0072899999999999996</v>
      </c>
      <c r="S277" s="224">
        <v>0</v>
      </c>
      <c r="T277" s="225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26" t="s">
        <v>205</v>
      </c>
      <c r="AT277" s="226" t="s">
        <v>266</v>
      </c>
      <c r="AU277" s="226" t="s">
        <v>83</v>
      </c>
      <c r="AY277" s="20" t="s">
        <v>142</v>
      </c>
      <c r="BE277" s="227">
        <f>IF(N277="základní",J277,0)</f>
        <v>0</v>
      </c>
      <c r="BF277" s="227">
        <f>IF(N277="snížená",J277,0)</f>
        <v>0</v>
      </c>
      <c r="BG277" s="227">
        <f>IF(N277="zákl. přenesená",J277,0)</f>
        <v>0</v>
      </c>
      <c r="BH277" s="227">
        <f>IF(N277="sníž. přenesená",J277,0)</f>
        <v>0</v>
      </c>
      <c r="BI277" s="227">
        <f>IF(N277="nulová",J277,0)</f>
        <v>0</v>
      </c>
      <c r="BJ277" s="20" t="s">
        <v>83</v>
      </c>
      <c r="BK277" s="227">
        <f>ROUND(I277*H277,2)</f>
        <v>0</v>
      </c>
      <c r="BL277" s="20" t="s">
        <v>149</v>
      </c>
      <c r="BM277" s="226" t="s">
        <v>716</v>
      </c>
    </row>
    <row r="278" s="2" customFormat="1">
      <c r="A278" s="41"/>
      <c r="B278" s="42"/>
      <c r="C278" s="43"/>
      <c r="D278" s="228" t="s">
        <v>151</v>
      </c>
      <c r="E278" s="43"/>
      <c r="F278" s="229" t="s">
        <v>715</v>
      </c>
      <c r="G278" s="43"/>
      <c r="H278" s="43"/>
      <c r="I278" s="230"/>
      <c r="J278" s="43"/>
      <c r="K278" s="43"/>
      <c r="L278" s="47"/>
      <c r="M278" s="231"/>
      <c r="N278" s="232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151</v>
      </c>
      <c r="AU278" s="20" t="s">
        <v>83</v>
      </c>
    </row>
    <row r="279" s="2" customFormat="1" ht="24.15" customHeight="1">
      <c r="A279" s="41"/>
      <c r="B279" s="42"/>
      <c r="C279" s="278" t="s">
        <v>352</v>
      </c>
      <c r="D279" s="278" t="s">
        <v>266</v>
      </c>
      <c r="E279" s="279" t="s">
        <v>717</v>
      </c>
      <c r="F279" s="280" t="s">
        <v>718</v>
      </c>
      <c r="G279" s="281" t="s">
        <v>346</v>
      </c>
      <c r="H279" s="282">
        <v>25</v>
      </c>
      <c r="I279" s="283"/>
      <c r="J279" s="284">
        <f>ROUND(I279*H279,2)</f>
        <v>0</v>
      </c>
      <c r="K279" s="280" t="s">
        <v>148</v>
      </c>
      <c r="L279" s="285"/>
      <c r="M279" s="286" t="s">
        <v>19</v>
      </c>
      <c r="N279" s="287" t="s">
        <v>47</v>
      </c>
      <c r="O279" s="87"/>
      <c r="P279" s="224">
        <f>O279*H279</f>
        <v>0</v>
      </c>
      <c r="Q279" s="224">
        <v>0.0073099999999999997</v>
      </c>
      <c r="R279" s="224">
        <f>Q279*H279</f>
        <v>0.18275</v>
      </c>
      <c r="S279" s="224">
        <v>0</v>
      </c>
      <c r="T279" s="225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26" t="s">
        <v>205</v>
      </c>
      <c r="AT279" s="226" t="s">
        <v>266</v>
      </c>
      <c r="AU279" s="226" t="s">
        <v>83</v>
      </c>
      <c r="AY279" s="20" t="s">
        <v>142</v>
      </c>
      <c r="BE279" s="227">
        <f>IF(N279="základní",J279,0)</f>
        <v>0</v>
      </c>
      <c r="BF279" s="227">
        <f>IF(N279="snížená",J279,0)</f>
        <v>0</v>
      </c>
      <c r="BG279" s="227">
        <f>IF(N279="zákl. přenesená",J279,0)</f>
        <v>0</v>
      </c>
      <c r="BH279" s="227">
        <f>IF(N279="sníž. přenesená",J279,0)</f>
        <v>0</v>
      </c>
      <c r="BI279" s="227">
        <f>IF(N279="nulová",J279,0)</f>
        <v>0</v>
      </c>
      <c r="BJ279" s="20" t="s">
        <v>83</v>
      </c>
      <c r="BK279" s="227">
        <f>ROUND(I279*H279,2)</f>
        <v>0</v>
      </c>
      <c r="BL279" s="20" t="s">
        <v>149</v>
      </c>
      <c r="BM279" s="226" t="s">
        <v>719</v>
      </c>
    </row>
    <row r="280" s="2" customFormat="1">
      <c r="A280" s="41"/>
      <c r="B280" s="42"/>
      <c r="C280" s="43"/>
      <c r="D280" s="228" t="s">
        <v>151</v>
      </c>
      <c r="E280" s="43"/>
      <c r="F280" s="229" t="s">
        <v>718</v>
      </c>
      <c r="G280" s="43"/>
      <c r="H280" s="43"/>
      <c r="I280" s="230"/>
      <c r="J280" s="43"/>
      <c r="K280" s="43"/>
      <c r="L280" s="47"/>
      <c r="M280" s="231"/>
      <c r="N280" s="232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151</v>
      </c>
      <c r="AU280" s="20" t="s">
        <v>83</v>
      </c>
    </row>
    <row r="281" s="14" customFormat="1">
      <c r="A281" s="14"/>
      <c r="B281" s="245"/>
      <c r="C281" s="246"/>
      <c r="D281" s="228" t="s">
        <v>155</v>
      </c>
      <c r="E281" s="246"/>
      <c r="F281" s="248" t="s">
        <v>720</v>
      </c>
      <c r="G281" s="246"/>
      <c r="H281" s="249">
        <v>25</v>
      </c>
      <c r="I281" s="250"/>
      <c r="J281" s="246"/>
      <c r="K281" s="246"/>
      <c r="L281" s="251"/>
      <c r="M281" s="252"/>
      <c r="N281" s="253"/>
      <c r="O281" s="253"/>
      <c r="P281" s="253"/>
      <c r="Q281" s="253"/>
      <c r="R281" s="253"/>
      <c r="S281" s="253"/>
      <c r="T281" s="25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5" t="s">
        <v>155</v>
      </c>
      <c r="AU281" s="255" t="s">
        <v>83</v>
      </c>
      <c r="AV281" s="14" t="s">
        <v>85</v>
      </c>
      <c r="AW281" s="14" t="s">
        <v>4</v>
      </c>
      <c r="AX281" s="14" t="s">
        <v>83</v>
      </c>
      <c r="AY281" s="255" t="s">
        <v>142</v>
      </c>
    </row>
    <row r="282" s="2" customFormat="1" ht="24.15" customHeight="1">
      <c r="A282" s="41"/>
      <c r="B282" s="42"/>
      <c r="C282" s="215" t="s">
        <v>357</v>
      </c>
      <c r="D282" s="215" t="s">
        <v>144</v>
      </c>
      <c r="E282" s="216" t="s">
        <v>721</v>
      </c>
      <c r="F282" s="217" t="s">
        <v>722</v>
      </c>
      <c r="G282" s="218" t="s">
        <v>346</v>
      </c>
      <c r="H282" s="219">
        <v>53.670000000000002</v>
      </c>
      <c r="I282" s="220"/>
      <c r="J282" s="221">
        <f>ROUND(I282*H282,2)</f>
        <v>0</v>
      </c>
      <c r="K282" s="217" t="s">
        <v>148</v>
      </c>
      <c r="L282" s="47"/>
      <c r="M282" s="222" t="s">
        <v>19</v>
      </c>
      <c r="N282" s="223" t="s">
        <v>47</v>
      </c>
      <c r="O282" s="87"/>
      <c r="P282" s="224">
        <f>O282*H282</f>
        <v>0</v>
      </c>
      <c r="Q282" s="224">
        <v>1.8E-05</v>
      </c>
      <c r="R282" s="224">
        <f>Q282*H282</f>
        <v>0.00096606000000000003</v>
      </c>
      <c r="S282" s="224">
        <v>0</v>
      </c>
      <c r="T282" s="225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26" t="s">
        <v>149</v>
      </c>
      <c r="AT282" s="226" t="s">
        <v>144</v>
      </c>
      <c r="AU282" s="226" t="s">
        <v>83</v>
      </c>
      <c r="AY282" s="20" t="s">
        <v>142</v>
      </c>
      <c r="BE282" s="227">
        <f>IF(N282="základní",J282,0)</f>
        <v>0</v>
      </c>
      <c r="BF282" s="227">
        <f>IF(N282="snížená",J282,0)</f>
        <v>0</v>
      </c>
      <c r="BG282" s="227">
        <f>IF(N282="zákl. přenesená",J282,0)</f>
        <v>0</v>
      </c>
      <c r="BH282" s="227">
        <f>IF(N282="sníž. přenesená",J282,0)</f>
        <v>0</v>
      </c>
      <c r="BI282" s="227">
        <f>IF(N282="nulová",J282,0)</f>
        <v>0</v>
      </c>
      <c r="BJ282" s="20" t="s">
        <v>83</v>
      </c>
      <c r="BK282" s="227">
        <f>ROUND(I282*H282,2)</f>
        <v>0</v>
      </c>
      <c r="BL282" s="20" t="s">
        <v>149</v>
      </c>
      <c r="BM282" s="226" t="s">
        <v>723</v>
      </c>
    </row>
    <row r="283" s="2" customFormat="1">
      <c r="A283" s="41"/>
      <c r="B283" s="42"/>
      <c r="C283" s="43"/>
      <c r="D283" s="228" t="s">
        <v>151</v>
      </c>
      <c r="E283" s="43"/>
      <c r="F283" s="229" t="s">
        <v>724</v>
      </c>
      <c r="G283" s="43"/>
      <c r="H283" s="43"/>
      <c r="I283" s="230"/>
      <c r="J283" s="43"/>
      <c r="K283" s="43"/>
      <c r="L283" s="47"/>
      <c r="M283" s="231"/>
      <c r="N283" s="232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151</v>
      </c>
      <c r="AU283" s="20" t="s">
        <v>83</v>
      </c>
    </row>
    <row r="284" s="2" customFormat="1">
      <c r="A284" s="41"/>
      <c r="B284" s="42"/>
      <c r="C284" s="43"/>
      <c r="D284" s="233" t="s">
        <v>153</v>
      </c>
      <c r="E284" s="43"/>
      <c r="F284" s="234" t="s">
        <v>725</v>
      </c>
      <c r="G284" s="43"/>
      <c r="H284" s="43"/>
      <c r="I284" s="230"/>
      <c r="J284" s="43"/>
      <c r="K284" s="43"/>
      <c r="L284" s="47"/>
      <c r="M284" s="231"/>
      <c r="N284" s="232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153</v>
      </c>
      <c r="AU284" s="20" t="s">
        <v>83</v>
      </c>
    </row>
    <row r="285" s="14" customFormat="1">
      <c r="A285" s="14"/>
      <c r="B285" s="245"/>
      <c r="C285" s="246"/>
      <c r="D285" s="228" t="s">
        <v>155</v>
      </c>
      <c r="E285" s="247" t="s">
        <v>19</v>
      </c>
      <c r="F285" s="248" t="s">
        <v>726</v>
      </c>
      <c r="G285" s="246"/>
      <c r="H285" s="249">
        <v>53.670000000000002</v>
      </c>
      <c r="I285" s="250"/>
      <c r="J285" s="246"/>
      <c r="K285" s="246"/>
      <c r="L285" s="251"/>
      <c r="M285" s="252"/>
      <c r="N285" s="253"/>
      <c r="O285" s="253"/>
      <c r="P285" s="253"/>
      <c r="Q285" s="253"/>
      <c r="R285" s="253"/>
      <c r="S285" s="253"/>
      <c r="T285" s="25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5" t="s">
        <v>155</v>
      </c>
      <c r="AU285" s="255" t="s">
        <v>83</v>
      </c>
      <c r="AV285" s="14" t="s">
        <v>85</v>
      </c>
      <c r="AW285" s="14" t="s">
        <v>37</v>
      </c>
      <c r="AX285" s="14" t="s">
        <v>76</v>
      </c>
      <c r="AY285" s="255" t="s">
        <v>142</v>
      </c>
    </row>
    <row r="286" s="16" customFormat="1">
      <c r="A286" s="16"/>
      <c r="B286" s="267"/>
      <c r="C286" s="268"/>
      <c r="D286" s="228" t="s">
        <v>155</v>
      </c>
      <c r="E286" s="269" t="s">
        <v>19</v>
      </c>
      <c r="F286" s="270" t="s">
        <v>170</v>
      </c>
      <c r="G286" s="268"/>
      <c r="H286" s="271">
        <v>53.670000000000002</v>
      </c>
      <c r="I286" s="272"/>
      <c r="J286" s="268"/>
      <c r="K286" s="268"/>
      <c r="L286" s="273"/>
      <c r="M286" s="274"/>
      <c r="N286" s="275"/>
      <c r="O286" s="275"/>
      <c r="P286" s="275"/>
      <c r="Q286" s="275"/>
      <c r="R286" s="275"/>
      <c r="S286" s="275"/>
      <c r="T286" s="27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T286" s="277" t="s">
        <v>155</v>
      </c>
      <c r="AU286" s="277" t="s">
        <v>83</v>
      </c>
      <c r="AV286" s="16" t="s">
        <v>149</v>
      </c>
      <c r="AW286" s="16" t="s">
        <v>37</v>
      </c>
      <c r="AX286" s="16" t="s">
        <v>83</v>
      </c>
      <c r="AY286" s="277" t="s">
        <v>142</v>
      </c>
    </row>
    <row r="287" s="2" customFormat="1" ht="24.15" customHeight="1">
      <c r="A287" s="41"/>
      <c r="B287" s="42"/>
      <c r="C287" s="278" t="s">
        <v>364</v>
      </c>
      <c r="D287" s="278" t="s">
        <v>266</v>
      </c>
      <c r="E287" s="279" t="s">
        <v>727</v>
      </c>
      <c r="F287" s="280" t="s">
        <v>728</v>
      </c>
      <c r="G287" s="281" t="s">
        <v>346</v>
      </c>
      <c r="H287" s="282">
        <v>1</v>
      </c>
      <c r="I287" s="283"/>
      <c r="J287" s="284">
        <f>ROUND(I287*H287,2)</f>
        <v>0</v>
      </c>
      <c r="K287" s="280" t="s">
        <v>148</v>
      </c>
      <c r="L287" s="285"/>
      <c r="M287" s="286" t="s">
        <v>19</v>
      </c>
      <c r="N287" s="287" t="s">
        <v>47</v>
      </c>
      <c r="O287" s="87"/>
      <c r="P287" s="224">
        <f>O287*H287</f>
        <v>0</v>
      </c>
      <c r="Q287" s="224">
        <v>0.0114</v>
      </c>
      <c r="R287" s="224">
        <f>Q287*H287</f>
        <v>0.0114</v>
      </c>
      <c r="S287" s="224">
        <v>0</v>
      </c>
      <c r="T287" s="225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26" t="s">
        <v>205</v>
      </c>
      <c r="AT287" s="226" t="s">
        <v>266</v>
      </c>
      <c r="AU287" s="226" t="s">
        <v>83</v>
      </c>
      <c r="AY287" s="20" t="s">
        <v>142</v>
      </c>
      <c r="BE287" s="227">
        <f>IF(N287="základní",J287,0)</f>
        <v>0</v>
      </c>
      <c r="BF287" s="227">
        <f>IF(N287="snížená",J287,0)</f>
        <v>0</v>
      </c>
      <c r="BG287" s="227">
        <f>IF(N287="zákl. přenesená",J287,0)</f>
        <v>0</v>
      </c>
      <c r="BH287" s="227">
        <f>IF(N287="sníž. přenesená",J287,0)</f>
        <v>0</v>
      </c>
      <c r="BI287" s="227">
        <f>IF(N287="nulová",J287,0)</f>
        <v>0</v>
      </c>
      <c r="BJ287" s="20" t="s">
        <v>83</v>
      </c>
      <c r="BK287" s="227">
        <f>ROUND(I287*H287,2)</f>
        <v>0</v>
      </c>
      <c r="BL287" s="20" t="s">
        <v>149</v>
      </c>
      <c r="BM287" s="226" t="s">
        <v>729</v>
      </c>
    </row>
    <row r="288" s="2" customFormat="1">
      <c r="A288" s="41"/>
      <c r="B288" s="42"/>
      <c r="C288" s="43"/>
      <c r="D288" s="228" t="s">
        <v>151</v>
      </c>
      <c r="E288" s="43"/>
      <c r="F288" s="229" t="s">
        <v>728</v>
      </c>
      <c r="G288" s="43"/>
      <c r="H288" s="43"/>
      <c r="I288" s="230"/>
      <c r="J288" s="43"/>
      <c r="K288" s="43"/>
      <c r="L288" s="47"/>
      <c r="M288" s="231"/>
      <c r="N288" s="232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151</v>
      </c>
      <c r="AU288" s="20" t="s">
        <v>83</v>
      </c>
    </row>
    <row r="289" s="2" customFormat="1" ht="24.15" customHeight="1">
      <c r="A289" s="41"/>
      <c r="B289" s="42"/>
      <c r="C289" s="278" t="s">
        <v>180</v>
      </c>
      <c r="D289" s="278" t="s">
        <v>266</v>
      </c>
      <c r="E289" s="279" t="s">
        <v>730</v>
      </c>
      <c r="F289" s="280" t="s">
        <v>731</v>
      </c>
      <c r="G289" s="281" t="s">
        <v>346</v>
      </c>
      <c r="H289" s="282">
        <v>54</v>
      </c>
      <c r="I289" s="283"/>
      <c r="J289" s="284">
        <f>ROUND(I289*H289,2)</f>
        <v>0</v>
      </c>
      <c r="K289" s="280" t="s">
        <v>148</v>
      </c>
      <c r="L289" s="285"/>
      <c r="M289" s="286" t="s">
        <v>19</v>
      </c>
      <c r="N289" s="287" t="s">
        <v>47</v>
      </c>
      <c r="O289" s="87"/>
      <c r="P289" s="224">
        <f>O289*H289</f>
        <v>0</v>
      </c>
      <c r="Q289" s="224">
        <v>0.01142</v>
      </c>
      <c r="R289" s="224">
        <f>Q289*H289</f>
        <v>0.61668000000000001</v>
      </c>
      <c r="S289" s="224">
        <v>0</v>
      </c>
      <c r="T289" s="225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26" t="s">
        <v>205</v>
      </c>
      <c r="AT289" s="226" t="s">
        <v>266</v>
      </c>
      <c r="AU289" s="226" t="s">
        <v>83</v>
      </c>
      <c r="AY289" s="20" t="s">
        <v>142</v>
      </c>
      <c r="BE289" s="227">
        <f>IF(N289="základní",J289,0)</f>
        <v>0</v>
      </c>
      <c r="BF289" s="227">
        <f>IF(N289="snížená",J289,0)</f>
        <v>0</v>
      </c>
      <c r="BG289" s="227">
        <f>IF(N289="zákl. přenesená",J289,0)</f>
        <v>0</v>
      </c>
      <c r="BH289" s="227">
        <f>IF(N289="sníž. přenesená",J289,0)</f>
        <v>0</v>
      </c>
      <c r="BI289" s="227">
        <f>IF(N289="nulová",J289,0)</f>
        <v>0</v>
      </c>
      <c r="BJ289" s="20" t="s">
        <v>83</v>
      </c>
      <c r="BK289" s="227">
        <f>ROUND(I289*H289,2)</f>
        <v>0</v>
      </c>
      <c r="BL289" s="20" t="s">
        <v>149</v>
      </c>
      <c r="BM289" s="226" t="s">
        <v>732</v>
      </c>
    </row>
    <row r="290" s="2" customFormat="1">
      <c r="A290" s="41"/>
      <c r="B290" s="42"/>
      <c r="C290" s="43"/>
      <c r="D290" s="228" t="s">
        <v>151</v>
      </c>
      <c r="E290" s="43"/>
      <c r="F290" s="229" t="s">
        <v>731</v>
      </c>
      <c r="G290" s="43"/>
      <c r="H290" s="43"/>
      <c r="I290" s="230"/>
      <c r="J290" s="43"/>
      <c r="K290" s="43"/>
      <c r="L290" s="47"/>
      <c r="M290" s="231"/>
      <c r="N290" s="232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151</v>
      </c>
      <c r="AU290" s="20" t="s">
        <v>83</v>
      </c>
    </row>
    <row r="291" s="14" customFormat="1">
      <c r="A291" s="14"/>
      <c r="B291" s="245"/>
      <c r="C291" s="246"/>
      <c r="D291" s="228" t="s">
        <v>155</v>
      </c>
      <c r="E291" s="246"/>
      <c r="F291" s="248" t="s">
        <v>733</v>
      </c>
      <c r="G291" s="246"/>
      <c r="H291" s="249">
        <v>54</v>
      </c>
      <c r="I291" s="250"/>
      <c r="J291" s="246"/>
      <c r="K291" s="246"/>
      <c r="L291" s="251"/>
      <c r="M291" s="252"/>
      <c r="N291" s="253"/>
      <c r="O291" s="253"/>
      <c r="P291" s="253"/>
      <c r="Q291" s="253"/>
      <c r="R291" s="253"/>
      <c r="S291" s="253"/>
      <c r="T291" s="25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5" t="s">
        <v>155</v>
      </c>
      <c r="AU291" s="255" t="s">
        <v>83</v>
      </c>
      <c r="AV291" s="14" t="s">
        <v>85</v>
      </c>
      <c r="AW291" s="14" t="s">
        <v>4</v>
      </c>
      <c r="AX291" s="14" t="s">
        <v>83</v>
      </c>
      <c r="AY291" s="255" t="s">
        <v>142</v>
      </c>
    </row>
    <row r="292" s="2" customFormat="1" ht="24.15" customHeight="1">
      <c r="A292" s="41"/>
      <c r="B292" s="42"/>
      <c r="C292" s="215" t="s">
        <v>374</v>
      </c>
      <c r="D292" s="215" t="s">
        <v>144</v>
      </c>
      <c r="E292" s="216" t="s">
        <v>734</v>
      </c>
      <c r="F292" s="217" t="s">
        <v>735</v>
      </c>
      <c r="G292" s="218" t="s">
        <v>346</v>
      </c>
      <c r="H292" s="219">
        <v>35.969999999999999</v>
      </c>
      <c r="I292" s="220"/>
      <c r="J292" s="221">
        <f>ROUND(I292*H292,2)</f>
        <v>0</v>
      </c>
      <c r="K292" s="217" t="s">
        <v>148</v>
      </c>
      <c r="L292" s="47"/>
      <c r="M292" s="222" t="s">
        <v>19</v>
      </c>
      <c r="N292" s="223" t="s">
        <v>47</v>
      </c>
      <c r="O292" s="87"/>
      <c r="P292" s="224">
        <f>O292*H292</f>
        <v>0</v>
      </c>
      <c r="Q292" s="224">
        <v>3.1999999999999999E-05</v>
      </c>
      <c r="R292" s="224">
        <f>Q292*H292</f>
        <v>0.0011510399999999999</v>
      </c>
      <c r="S292" s="224">
        <v>0</v>
      </c>
      <c r="T292" s="225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26" t="s">
        <v>149</v>
      </c>
      <c r="AT292" s="226" t="s">
        <v>144</v>
      </c>
      <c r="AU292" s="226" t="s">
        <v>83</v>
      </c>
      <c r="AY292" s="20" t="s">
        <v>142</v>
      </c>
      <c r="BE292" s="227">
        <f>IF(N292="základní",J292,0)</f>
        <v>0</v>
      </c>
      <c r="BF292" s="227">
        <f>IF(N292="snížená",J292,0)</f>
        <v>0</v>
      </c>
      <c r="BG292" s="227">
        <f>IF(N292="zákl. přenesená",J292,0)</f>
        <v>0</v>
      </c>
      <c r="BH292" s="227">
        <f>IF(N292="sníž. přenesená",J292,0)</f>
        <v>0</v>
      </c>
      <c r="BI292" s="227">
        <f>IF(N292="nulová",J292,0)</f>
        <v>0</v>
      </c>
      <c r="BJ292" s="20" t="s">
        <v>83</v>
      </c>
      <c r="BK292" s="227">
        <f>ROUND(I292*H292,2)</f>
        <v>0</v>
      </c>
      <c r="BL292" s="20" t="s">
        <v>149</v>
      </c>
      <c r="BM292" s="226" t="s">
        <v>736</v>
      </c>
    </row>
    <row r="293" s="2" customFormat="1">
      <c r="A293" s="41"/>
      <c r="B293" s="42"/>
      <c r="C293" s="43"/>
      <c r="D293" s="228" t="s">
        <v>151</v>
      </c>
      <c r="E293" s="43"/>
      <c r="F293" s="229" t="s">
        <v>737</v>
      </c>
      <c r="G293" s="43"/>
      <c r="H293" s="43"/>
      <c r="I293" s="230"/>
      <c r="J293" s="43"/>
      <c r="K293" s="43"/>
      <c r="L293" s="47"/>
      <c r="M293" s="231"/>
      <c r="N293" s="232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20" t="s">
        <v>151</v>
      </c>
      <c r="AU293" s="20" t="s">
        <v>83</v>
      </c>
    </row>
    <row r="294" s="2" customFormat="1">
      <c r="A294" s="41"/>
      <c r="B294" s="42"/>
      <c r="C294" s="43"/>
      <c r="D294" s="233" t="s">
        <v>153</v>
      </c>
      <c r="E294" s="43"/>
      <c r="F294" s="234" t="s">
        <v>738</v>
      </c>
      <c r="G294" s="43"/>
      <c r="H294" s="43"/>
      <c r="I294" s="230"/>
      <c r="J294" s="43"/>
      <c r="K294" s="43"/>
      <c r="L294" s="47"/>
      <c r="M294" s="231"/>
      <c r="N294" s="232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153</v>
      </c>
      <c r="AU294" s="20" t="s">
        <v>83</v>
      </c>
    </row>
    <row r="295" s="14" customFormat="1">
      <c r="A295" s="14"/>
      <c r="B295" s="245"/>
      <c r="C295" s="246"/>
      <c r="D295" s="228" t="s">
        <v>155</v>
      </c>
      <c r="E295" s="247" t="s">
        <v>19</v>
      </c>
      <c r="F295" s="248" t="s">
        <v>739</v>
      </c>
      <c r="G295" s="246"/>
      <c r="H295" s="249">
        <v>35.969999999999999</v>
      </c>
      <c r="I295" s="250"/>
      <c r="J295" s="246"/>
      <c r="K295" s="246"/>
      <c r="L295" s="251"/>
      <c r="M295" s="252"/>
      <c r="N295" s="253"/>
      <c r="O295" s="253"/>
      <c r="P295" s="253"/>
      <c r="Q295" s="253"/>
      <c r="R295" s="253"/>
      <c r="S295" s="253"/>
      <c r="T295" s="25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5" t="s">
        <v>155</v>
      </c>
      <c r="AU295" s="255" t="s">
        <v>83</v>
      </c>
      <c r="AV295" s="14" t="s">
        <v>85</v>
      </c>
      <c r="AW295" s="14" t="s">
        <v>37</v>
      </c>
      <c r="AX295" s="14" t="s">
        <v>76</v>
      </c>
      <c r="AY295" s="255" t="s">
        <v>142</v>
      </c>
    </row>
    <row r="296" s="16" customFormat="1">
      <c r="A296" s="16"/>
      <c r="B296" s="267"/>
      <c r="C296" s="268"/>
      <c r="D296" s="228" t="s">
        <v>155</v>
      </c>
      <c r="E296" s="269" t="s">
        <v>19</v>
      </c>
      <c r="F296" s="270" t="s">
        <v>170</v>
      </c>
      <c r="G296" s="268"/>
      <c r="H296" s="271">
        <v>35.969999999999999</v>
      </c>
      <c r="I296" s="272"/>
      <c r="J296" s="268"/>
      <c r="K296" s="268"/>
      <c r="L296" s="273"/>
      <c r="M296" s="274"/>
      <c r="N296" s="275"/>
      <c r="O296" s="275"/>
      <c r="P296" s="275"/>
      <c r="Q296" s="275"/>
      <c r="R296" s="275"/>
      <c r="S296" s="275"/>
      <c r="T296" s="27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T296" s="277" t="s">
        <v>155</v>
      </c>
      <c r="AU296" s="277" t="s">
        <v>83</v>
      </c>
      <c r="AV296" s="16" t="s">
        <v>149</v>
      </c>
      <c r="AW296" s="16" t="s">
        <v>37</v>
      </c>
      <c r="AX296" s="16" t="s">
        <v>83</v>
      </c>
      <c r="AY296" s="277" t="s">
        <v>142</v>
      </c>
    </row>
    <row r="297" s="2" customFormat="1" ht="24.15" customHeight="1">
      <c r="A297" s="41"/>
      <c r="B297" s="42"/>
      <c r="C297" s="278" t="s">
        <v>188</v>
      </c>
      <c r="D297" s="278" t="s">
        <v>266</v>
      </c>
      <c r="E297" s="279" t="s">
        <v>740</v>
      </c>
      <c r="F297" s="280" t="s">
        <v>741</v>
      </c>
      <c r="G297" s="281" t="s">
        <v>346</v>
      </c>
      <c r="H297" s="282">
        <v>1</v>
      </c>
      <c r="I297" s="283"/>
      <c r="J297" s="284">
        <f>ROUND(I297*H297,2)</f>
        <v>0</v>
      </c>
      <c r="K297" s="280" t="s">
        <v>148</v>
      </c>
      <c r="L297" s="285"/>
      <c r="M297" s="286" t="s">
        <v>19</v>
      </c>
      <c r="N297" s="287" t="s">
        <v>47</v>
      </c>
      <c r="O297" s="87"/>
      <c r="P297" s="224">
        <f>O297*H297</f>
        <v>0</v>
      </c>
      <c r="Q297" s="224">
        <v>0.028400000000000002</v>
      </c>
      <c r="R297" s="224">
        <f>Q297*H297</f>
        <v>0.028400000000000002</v>
      </c>
      <c r="S297" s="224">
        <v>0</v>
      </c>
      <c r="T297" s="225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26" t="s">
        <v>205</v>
      </c>
      <c r="AT297" s="226" t="s">
        <v>266</v>
      </c>
      <c r="AU297" s="226" t="s">
        <v>83</v>
      </c>
      <c r="AY297" s="20" t="s">
        <v>142</v>
      </c>
      <c r="BE297" s="227">
        <f>IF(N297="základní",J297,0)</f>
        <v>0</v>
      </c>
      <c r="BF297" s="227">
        <f>IF(N297="snížená",J297,0)</f>
        <v>0</v>
      </c>
      <c r="BG297" s="227">
        <f>IF(N297="zákl. přenesená",J297,0)</f>
        <v>0</v>
      </c>
      <c r="BH297" s="227">
        <f>IF(N297="sníž. přenesená",J297,0)</f>
        <v>0</v>
      </c>
      <c r="BI297" s="227">
        <f>IF(N297="nulová",J297,0)</f>
        <v>0</v>
      </c>
      <c r="BJ297" s="20" t="s">
        <v>83</v>
      </c>
      <c r="BK297" s="227">
        <f>ROUND(I297*H297,2)</f>
        <v>0</v>
      </c>
      <c r="BL297" s="20" t="s">
        <v>149</v>
      </c>
      <c r="BM297" s="226" t="s">
        <v>742</v>
      </c>
    </row>
    <row r="298" s="2" customFormat="1">
      <c r="A298" s="41"/>
      <c r="B298" s="42"/>
      <c r="C298" s="43"/>
      <c r="D298" s="228" t="s">
        <v>151</v>
      </c>
      <c r="E298" s="43"/>
      <c r="F298" s="229" t="s">
        <v>741</v>
      </c>
      <c r="G298" s="43"/>
      <c r="H298" s="43"/>
      <c r="I298" s="230"/>
      <c r="J298" s="43"/>
      <c r="K298" s="43"/>
      <c r="L298" s="47"/>
      <c r="M298" s="231"/>
      <c r="N298" s="232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151</v>
      </c>
      <c r="AU298" s="20" t="s">
        <v>83</v>
      </c>
    </row>
    <row r="299" s="2" customFormat="1" ht="24.15" customHeight="1">
      <c r="A299" s="41"/>
      <c r="B299" s="42"/>
      <c r="C299" s="278" t="s">
        <v>383</v>
      </c>
      <c r="D299" s="278" t="s">
        <v>266</v>
      </c>
      <c r="E299" s="279" t="s">
        <v>743</v>
      </c>
      <c r="F299" s="280" t="s">
        <v>744</v>
      </c>
      <c r="G299" s="281" t="s">
        <v>346</v>
      </c>
      <c r="H299" s="282">
        <v>36</v>
      </c>
      <c r="I299" s="283"/>
      <c r="J299" s="284">
        <f>ROUND(I299*H299,2)</f>
        <v>0</v>
      </c>
      <c r="K299" s="280" t="s">
        <v>148</v>
      </c>
      <c r="L299" s="285"/>
      <c r="M299" s="286" t="s">
        <v>19</v>
      </c>
      <c r="N299" s="287" t="s">
        <v>47</v>
      </c>
      <c r="O299" s="87"/>
      <c r="P299" s="224">
        <f>O299*H299</f>
        <v>0</v>
      </c>
      <c r="Q299" s="224">
        <v>0.028459999999999999</v>
      </c>
      <c r="R299" s="224">
        <f>Q299*H299</f>
        <v>1.0245599999999999</v>
      </c>
      <c r="S299" s="224">
        <v>0</v>
      </c>
      <c r="T299" s="225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26" t="s">
        <v>205</v>
      </c>
      <c r="AT299" s="226" t="s">
        <v>266</v>
      </c>
      <c r="AU299" s="226" t="s">
        <v>83</v>
      </c>
      <c r="AY299" s="20" t="s">
        <v>142</v>
      </c>
      <c r="BE299" s="227">
        <f>IF(N299="základní",J299,0)</f>
        <v>0</v>
      </c>
      <c r="BF299" s="227">
        <f>IF(N299="snížená",J299,0)</f>
        <v>0</v>
      </c>
      <c r="BG299" s="227">
        <f>IF(N299="zákl. přenesená",J299,0)</f>
        <v>0</v>
      </c>
      <c r="BH299" s="227">
        <f>IF(N299="sníž. přenesená",J299,0)</f>
        <v>0</v>
      </c>
      <c r="BI299" s="227">
        <f>IF(N299="nulová",J299,0)</f>
        <v>0</v>
      </c>
      <c r="BJ299" s="20" t="s">
        <v>83</v>
      </c>
      <c r="BK299" s="227">
        <f>ROUND(I299*H299,2)</f>
        <v>0</v>
      </c>
      <c r="BL299" s="20" t="s">
        <v>149</v>
      </c>
      <c r="BM299" s="226" t="s">
        <v>745</v>
      </c>
    </row>
    <row r="300" s="2" customFormat="1">
      <c r="A300" s="41"/>
      <c r="B300" s="42"/>
      <c r="C300" s="43"/>
      <c r="D300" s="228" t="s">
        <v>151</v>
      </c>
      <c r="E300" s="43"/>
      <c r="F300" s="229" t="s">
        <v>744</v>
      </c>
      <c r="G300" s="43"/>
      <c r="H300" s="43"/>
      <c r="I300" s="230"/>
      <c r="J300" s="43"/>
      <c r="K300" s="43"/>
      <c r="L300" s="47"/>
      <c r="M300" s="231"/>
      <c r="N300" s="232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151</v>
      </c>
      <c r="AU300" s="20" t="s">
        <v>83</v>
      </c>
    </row>
    <row r="301" s="14" customFormat="1">
      <c r="A301" s="14"/>
      <c r="B301" s="245"/>
      <c r="C301" s="246"/>
      <c r="D301" s="228" t="s">
        <v>155</v>
      </c>
      <c r="E301" s="246"/>
      <c r="F301" s="248" t="s">
        <v>746</v>
      </c>
      <c r="G301" s="246"/>
      <c r="H301" s="249">
        <v>36</v>
      </c>
      <c r="I301" s="250"/>
      <c r="J301" s="246"/>
      <c r="K301" s="246"/>
      <c r="L301" s="251"/>
      <c r="M301" s="252"/>
      <c r="N301" s="253"/>
      <c r="O301" s="253"/>
      <c r="P301" s="253"/>
      <c r="Q301" s="253"/>
      <c r="R301" s="253"/>
      <c r="S301" s="253"/>
      <c r="T301" s="25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5" t="s">
        <v>155</v>
      </c>
      <c r="AU301" s="255" t="s">
        <v>83</v>
      </c>
      <c r="AV301" s="14" t="s">
        <v>85</v>
      </c>
      <c r="AW301" s="14" t="s">
        <v>4</v>
      </c>
      <c r="AX301" s="14" t="s">
        <v>83</v>
      </c>
      <c r="AY301" s="255" t="s">
        <v>142</v>
      </c>
    </row>
    <row r="302" s="2" customFormat="1" ht="21.75" customHeight="1">
      <c r="A302" s="41"/>
      <c r="B302" s="42"/>
      <c r="C302" s="215" t="s">
        <v>387</v>
      </c>
      <c r="D302" s="215" t="s">
        <v>144</v>
      </c>
      <c r="E302" s="216" t="s">
        <v>747</v>
      </c>
      <c r="F302" s="217" t="s">
        <v>748</v>
      </c>
      <c r="G302" s="218" t="s">
        <v>346</v>
      </c>
      <c r="H302" s="219">
        <v>5</v>
      </c>
      <c r="I302" s="220"/>
      <c r="J302" s="221">
        <f>ROUND(I302*H302,2)</f>
        <v>0</v>
      </c>
      <c r="K302" s="217" t="s">
        <v>148</v>
      </c>
      <c r="L302" s="47"/>
      <c r="M302" s="222" t="s">
        <v>19</v>
      </c>
      <c r="N302" s="223" t="s">
        <v>47</v>
      </c>
      <c r="O302" s="87"/>
      <c r="P302" s="224">
        <f>O302*H302</f>
        <v>0</v>
      </c>
      <c r="Q302" s="224">
        <v>0</v>
      </c>
      <c r="R302" s="224">
        <f>Q302*H302</f>
        <v>0</v>
      </c>
      <c r="S302" s="224">
        <v>0</v>
      </c>
      <c r="T302" s="225">
        <f>S302*H302</f>
        <v>0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26" t="s">
        <v>149</v>
      </c>
      <c r="AT302" s="226" t="s">
        <v>144</v>
      </c>
      <c r="AU302" s="226" t="s">
        <v>83</v>
      </c>
      <c r="AY302" s="20" t="s">
        <v>142</v>
      </c>
      <c r="BE302" s="227">
        <f>IF(N302="základní",J302,0)</f>
        <v>0</v>
      </c>
      <c r="BF302" s="227">
        <f>IF(N302="snížená",J302,0)</f>
        <v>0</v>
      </c>
      <c r="BG302" s="227">
        <f>IF(N302="zákl. přenesená",J302,0)</f>
        <v>0</v>
      </c>
      <c r="BH302" s="227">
        <f>IF(N302="sníž. přenesená",J302,0)</f>
        <v>0</v>
      </c>
      <c r="BI302" s="227">
        <f>IF(N302="nulová",J302,0)</f>
        <v>0</v>
      </c>
      <c r="BJ302" s="20" t="s">
        <v>83</v>
      </c>
      <c r="BK302" s="227">
        <f>ROUND(I302*H302,2)</f>
        <v>0</v>
      </c>
      <c r="BL302" s="20" t="s">
        <v>149</v>
      </c>
      <c r="BM302" s="226" t="s">
        <v>749</v>
      </c>
    </row>
    <row r="303" s="2" customFormat="1">
      <c r="A303" s="41"/>
      <c r="B303" s="42"/>
      <c r="C303" s="43"/>
      <c r="D303" s="228" t="s">
        <v>151</v>
      </c>
      <c r="E303" s="43"/>
      <c r="F303" s="229" t="s">
        <v>750</v>
      </c>
      <c r="G303" s="43"/>
      <c r="H303" s="43"/>
      <c r="I303" s="230"/>
      <c r="J303" s="43"/>
      <c r="K303" s="43"/>
      <c r="L303" s="47"/>
      <c r="M303" s="231"/>
      <c r="N303" s="232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0" t="s">
        <v>151</v>
      </c>
      <c r="AU303" s="20" t="s">
        <v>83</v>
      </c>
    </row>
    <row r="304" s="2" customFormat="1">
      <c r="A304" s="41"/>
      <c r="B304" s="42"/>
      <c r="C304" s="43"/>
      <c r="D304" s="233" t="s">
        <v>153</v>
      </c>
      <c r="E304" s="43"/>
      <c r="F304" s="234" t="s">
        <v>751</v>
      </c>
      <c r="G304" s="43"/>
      <c r="H304" s="43"/>
      <c r="I304" s="230"/>
      <c r="J304" s="43"/>
      <c r="K304" s="43"/>
      <c r="L304" s="47"/>
      <c r="M304" s="231"/>
      <c r="N304" s="232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0" t="s">
        <v>153</v>
      </c>
      <c r="AU304" s="20" t="s">
        <v>83</v>
      </c>
    </row>
    <row r="305" s="13" customFormat="1">
      <c r="A305" s="13"/>
      <c r="B305" s="235"/>
      <c r="C305" s="236"/>
      <c r="D305" s="228" t="s">
        <v>155</v>
      </c>
      <c r="E305" s="237" t="s">
        <v>19</v>
      </c>
      <c r="F305" s="238" t="s">
        <v>702</v>
      </c>
      <c r="G305" s="236"/>
      <c r="H305" s="237" t="s">
        <v>19</v>
      </c>
      <c r="I305" s="239"/>
      <c r="J305" s="236"/>
      <c r="K305" s="236"/>
      <c r="L305" s="240"/>
      <c r="M305" s="241"/>
      <c r="N305" s="242"/>
      <c r="O305" s="242"/>
      <c r="P305" s="242"/>
      <c r="Q305" s="242"/>
      <c r="R305" s="242"/>
      <c r="S305" s="242"/>
      <c r="T305" s="24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4" t="s">
        <v>155</v>
      </c>
      <c r="AU305" s="244" t="s">
        <v>83</v>
      </c>
      <c r="AV305" s="13" t="s">
        <v>83</v>
      </c>
      <c r="AW305" s="13" t="s">
        <v>37</v>
      </c>
      <c r="AX305" s="13" t="s">
        <v>76</v>
      </c>
      <c r="AY305" s="244" t="s">
        <v>142</v>
      </c>
    </row>
    <row r="306" s="14" customFormat="1">
      <c r="A306" s="14"/>
      <c r="B306" s="245"/>
      <c r="C306" s="246"/>
      <c r="D306" s="228" t="s">
        <v>155</v>
      </c>
      <c r="E306" s="247" t="s">
        <v>19</v>
      </c>
      <c r="F306" s="248" t="s">
        <v>703</v>
      </c>
      <c r="G306" s="246"/>
      <c r="H306" s="249">
        <v>5</v>
      </c>
      <c r="I306" s="250"/>
      <c r="J306" s="246"/>
      <c r="K306" s="246"/>
      <c r="L306" s="251"/>
      <c r="M306" s="252"/>
      <c r="N306" s="253"/>
      <c r="O306" s="253"/>
      <c r="P306" s="253"/>
      <c r="Q306" s="253"/>
      <c r="R306" s="253"/>
      <c r="S306" s="253"/>
      <c r="T306" s="25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5" t="s">
        <v>155</v>
      </c>
      <c r="AU306" s="255" t="s">
        <v>83</v>
      </c>
      <c r="AV306" s="14" t="s">
        <v>85</v>
      </c>
      <c r="AW306" s="14" t="s">
        <v>37</v>
      </c>
      <c r="AX306" s="14" t="s">
        <v>76</v>
      </c>
      <c r="AY306" s="255" t="s">
        <v>142</v>
      </c>
    </row>
    <row r="307" s="16" customFormat="1">
      <c r="A307" s="16"/>
      <c r="B307" s="267"/>
      <c r="C307" s="268"/>
      <c r="D307" s="228" t="s">
        <v>155</v>
      </c>
      <c r="E307" s="269" t="s">
        <v>19</v>
      </c>
      <c r="F307" s="270" t="s">
        <v>170</v>
      </c>
      <c r="G307" s="268"/>
      <c r="H307" s="271">
        <v>5</v>
      </c>
      <c r="I307" s="272"/>
      <c r="J307" s="268"/>
      <c r="K307" s="268"/>
      <c r="L307" s="273"/>
      <c r="M307" s="274"/>
      <c r="N307" s="275"/>
      <c r="O307" s="275"/>
      <c r="P307" s="275"/>
      <c r="Q307" s="275"/>
      <c r="R307" s="275"/>
      <c r="S307" s="275"/>
      <c r="T307" s="27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T307" s="277" t="s">
        <v>155</v>
      </c>
      <c r="AU307" s="277" t="s">
        <v>83</v>
      </c>
      <c r="AV307" s="16" t="s">
        <v>149</v>
      </c>
      <c r="AW307" s="16" t="s">
        <v>37</v>
      </c>
      <c r="AX307" s="16" t="s">
        <v>83</v>
      </c>
      <c r="AY307" s="277" t="s">
        <v>142</v>
      </c>
    </row>
    <row r="308" s="2" customFormat="1" ht="24.15" customHeight="1">
      <c r="A308" s="41"/>
      <c r="B308" s="42"/>
      <c r="C308" s="215" t="s">
        <v>393</v>
      </c>
      <c r="D308" s="215" t="s">
        <v>144</v>
      </c>
      <c r="E308" s="216" t="s">
        <v>752</v>
      </c>
      <c r="F308" s="217" t="s">
        <v>753</v>
      </c>
      <c r="G308" s="218" t="s">
        <v>754</v>
      </c>
      <c r="H308" s="219">
        <v>1</v>
      </c>
      <c r="I308" s="220"/>
      <c r="J308" s="221">
        <f>ROUND(I308*H308,2)</f>
        <v>0</v>
      </c>
      <c r="K308" s="217" t="s">
        <v>148</v>
      </c>
      <c r="L308" s="47"/>
      <c r="M308" s="222" t="s">
        <v>19</v>
      </c>
      <c r="N308" s="223" t="s">
        <v>47</v>
      </c>
      <c r="O308" s="87"/>
      <c r="P308" s="224">
        <f>O308*H308</f>
        <v>0</v>
      </c>
      <c r="Q308" s="224">
        <v>0.0003102</v>
      </c>
      <c r="R308" s="224">
        <f>Q308*H308</f>
        <v>0.0003102</v>
      </c>
      <c r="S308" s="224">
        <v>0</v>
      </c>
      <c r="T308" s="225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26" t="s">
        <v>149</v>
      </c>
      <c r="AT308" s="226" t="s">
        <v>144</v>
      </c>
      <c r="AU308" s="226" t="s">
        <v>83</v>
      </c>
      <c r="AY308" s="20" t="s">
        <v>142</v>
      </c>
      <c r="BE308" s="227">
        <f>IF(N308="základní",J308,0)</f>
        <v>0</v>
      </c>
      <c r="BF308" s="227">
        <f>IF(N308="snížená",J308,0)</f>
        <v>0</v>
      </c>
      <c r="BG308" s="227">
        <f>IF(N308="zákl. přenesená",J308,0)</f>
        <v>0</v>
      </c>
      <c r="BH308" s="227">
        <f>IF(N308="sníž. přenesená",J308,0)</f>
        <v>0</v>
      </c>
      <c r="BI308" s="227">
        <f>IF(N308="nulová",J308,0)</f>
        <v>0</v>
      </c>
      <c r="BJ308" s="20" t="s">
        <v>83</v>
      </c>
      <c r="BK308" s="227">
        <f>ROUND(I308*H308,2)</f>
        <v>0</v>
      </c>
      <c r="BL308" s="20" t="s">
        <v>149</v>
      </c>
      <c r="BM308" s="226" t="s">
        <v>755</v>
      </c>
    </row>
    <row r="309" s="2" customFormat="1">
      <c r="A309" s="41"/>
      <c r="B309" s="42"/>
      <c r="C309" s="43"/>
      <c r="D309" s="228" t="s">
        <v>151</v>
      </c>
      <c r="E309" s="43"/>
      <c r="F309" s="229" t="s">
        <v>756</v>
      </c>
      <c r="G309" s="43"/>
      <c r="H309" s="43"/>
      <c r="I309" s="230"/>
      <c r="J309" s="43"/>
      <c r="K309" s="43"/>
      <c r="L309" s="47"/>
      <c r="M309" s="231"/>
      <c r="N309" s="232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151</v>
      </c>
      <c r="AU309" s="20" t="s">
        <v>83</v>
      </c>
    </row>
    <row r="310" s="2" customFormat="1">
      <c r="A310" s="41"/>
      <c r="B310" s="42"/>
      <c r="C310" s="43"/>
      <c r="D310" s="233" t="s">
        <v>153</v>
      </c>
      <c r="E310" s="43"/>
      <c r="F310" s="234" t="s">
        <v>757</v>
      </c>
      <c r="G310" s="43"/>
      <c r="H310" s="43"/>
      <c r="I310" s="230"/>
      <c r="J310" s="43"/>
      <c r="K310" s="43"/>
      <c r="L310" s="47"/>
      <c r="M310" s="231"/>
      <c r="N310" s="232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153</v>
      </c>
      <c r="AU310" s="20" t="s">
        <v>83</v>
      </c>
    </row>
    <row r="311" s="2" customFormat="1" ht="24.15" customHeight="1">
      <c r="A311" s="41"/>
      <c r="B311" s="42"/>
      <c r="C311" s="215" t="s">
        <v>397</v>
      </c>
      <c r="D311" s="215" t="s">
        <v>144</v>
      </c>
      <c r="E311" s="216" t="s">
        <v>758</v>
      </c>
      <c r="F311" s="217" t="s">
        <v>759</v>
      </c>
      <c r="G311" s="218" t="s">
        <v>282</v>
      </c>
      <c r="H311" s="219">
        <v>4</v>
      </c>
      <c r="I311" s="220"/>
      <c r="J311" s="221">
        <f>ROUND(I311*H311,2)</f>
        <v>0</v>
      </c>
      <c r="K311" s="217" t="s">
        <v>148</v>
      </c>
      <c r="L311" s="47"/>
      <c r="M311" s="222" t="s">
        <v>19</v>
      </c>
      <c r="N311" s="223" t="s">
        <v>47</v>
      </c>
      <c r="O311" s="87"/>
      <c r="P311" s="224">
        <f>O311*H311</f>
        <v>0</v>
      </c>
      <c r="Q311" s="224">
        <v>0.45937290600000003</v>
      </c>
      <c r="R311" s="224">
        <f>Q311*H311</f>
        <v>1.8374916240000001</v>
      </c>
      <c r="S311" s="224">
        <v>0</v>
      </c>
      <c r="T311" s="225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26" t="s">
        <v>149</v>
      </c>
      <c r="AT311" s="226" t="s">
        <v>144</v>
      </c>
      <c r="AU311" s="226" t="s">
        <v>83</v>
      </c>
      <c r="AY311" s="20" t="s">
        <v>142</v>
      </c>
      <c r="BE311" s="227">
        <f>IF(N311="základní",J311,0)</f>
        <v>0</v>
      </c>
      <c r="BF311" s="227">
        <f>IF(N311="snížená",J311,0)</f>
        <v>0</v>
      </c>
      <c r="BG311" s="227">
        <f>IF(N311="zákl. přenesená",J311,0)</f>
        <v>0</v>
      </c>
      <c r="BH311" s="227">
        <f>IF(N311="sníž. přenesená",J311,0)</f>
        <v>0</v>
      </c>
      <c r="BI311" s="227">
        <f>IF(N311="nulová",J311,0)</f>
        <v>0</v>
      </c>
      <c r="BJ311" s="20" t="s">
        <v>83</v>
      </c>
      <c r="BK311" s="227">
        <f>ROUND(I311*H311,2)</f>
        <v>0</v>
      </c>
      <c r="BL311" s="20" t="s">
        <v>149</v>
      </c>
      <c r="BM311" s="226" t="s">
        <v>760</v>
      </c>
    </row>
    <row r="312" s="2" customFormat="1">
      <c r="A312" s="41"/>
      <c r="B312" s="42"/>
      <c r="C312" s="43"/>
      <c r="D312" s="228" t="s">
        <v>151</v>
      </c>
      <c r="E312" s="43"/>
      <c r="F312" s="229" t="s">
        <v>761</v>
      </c>
      <c r="G312" s="43"/>
      <c r="H312" s="43"/>
      <c r="I312" s="230"/>
      <c r="J312" s="43"/>
      <c r="K312" s="43"/>
      <c r="L312" s="47"/>
      <c r="M312" s="231"/>
      <c r="N312" s="232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151</v>
      </c>
      <c r="AU312" s="20" t="s">
        <v>83</v>
      </c>
    </row>
    <row r="313" s="2" customFormat="1">
      <c r="A313" s="41"/>
      <c r="B313" s="42"/>
      <c r="C313" s="43"/>
      <c r="D313" s="233" t="s">
        <v>153</v>
      </c>
      <c r="E313" s="43"/>
      <c r="F313" s="234" t="s">
        <v>762</v>
      </c>
      <c r="G313" s="43"/>
      <c r="H313" s="43"/>
      <c r="I313" s="230"/>
      <c r="J313" s="43"/>
      <c r="K313" s="43"/>
      <c r="L313" s="47"/>
      <c r="M313" s="231"/>
      <c r="N313" s="232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153</v>
      </c>
      <c r="AU313" s="20" t="s">
        <v>83</v>
      </c>
    </row>
    <row r="314" s="2" customFormat="1" ht="24.15" customHeight="1">
      <c r="A314" s="41"/>
      <c r="B314" s="42"/>
      <c r="C314" s="215" t="s">
        <v>401</v>
      </c>
      <c r="D314" s="215" t="s">
        <v>144</v>
      </c>
      <c r="E314" s="216" t="s">
        <v>763</v>
      </c>
      <c r="F314" s="217" t="s">
        <v>764</v>
      </c>
      <c r="G314" s="218" t="s">
        <v>754</v>
      </c>
      <c r="H314" s="219">
        <v>2</v>
      </c>
      <c r="I314" s="220"/>
      <c r="J314" s="221">
        <f>ROUND(I314*H314,2)</f>
        <v>0</v>
      </c>
      <c r="K314" s="217" t="s">
        <v>148</v>
      </c>
      <c r="L314" s="47"/>
      <c r="M314" s="222" t="s">
        <v>19</v>
      </c>
      <c r="N314" s="223" t="s">
        <v>47</v>
      </c>
      <c r="O314" s="87"/>
      <c r="P314" s="224">
        <f>O314*H314</f>
        <v>0</v>
      </c>
      <c r="Q314" s="224">
        <v>0.0003102</v>
      </c>
      <c r="R314" s="224">
        <f>Q314*H314</f>
        <v>0.00062040000000000001</v>
      </c>
      <c r="S314" s="224">
        <v>0</v>
      </c>
      <c r="T314" s="225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26" t="s">
        <v>149</v>
      </c>
      <c r="AT314" s="226" t="s">
        <v>144</v>
      </c>
      <c r="AU314" s="226" t="s">
        <v>83</v>
      </c>
      <c r="AY314" s="20" t="s">
        <v>142</v>
      </c>
      <c r="BE314" s="227">
        <f>IF(N314="základní",J314,0)</f>
        <v>0</v>
      </c>
      <c r="BF314" s="227">
        <f>IF(N314="snížená",J314,0)</f>
        <v>0</v>
      </c>
      <c r="BG314" s="227">
        <f>IF(N314="zákl. přenesená",J314,0)</f>
        <v>0</v>
      </c>
      <c r="BH314" s="227">
        <f>IF(N314="sníž. přenesená",J314,0)</f>
        <v>0</v>
      </c>
      <c r="BI314" s="227">
        <f>IF(N314="nulová",J314,0)</f>
        <v>0</v>
      </c>
      <c r="BJ314" s="20" t="s">
        <v>83</v>
      </c>
      <c r="BK314" s="227">
        <f>ROUND(I314*H314,2)</f>
        <v>0</v>
      </c>
      <c r="BL314" s="20" t="s">
        <v>149</v>
      </c>
      <c r="BM314" s="226" t="s">
        <v>765</v>
      </c>
    </row>
    <row r="315" s="2" customFormat="1">
      <c r="A315" s="41"/>
      <c r="B315" s="42"/>
      <c r="C315" s="43"/>
      <c r="D315" s="228" t="s">
        <v>151</v>
      </c>
      <c r="E315" s="43"/>
      <c r="F315" s="229" t="s">
        <v>766</v>
      </c>
      <c r="G315" s="43"/>
      <c r="H315" s="43"/>
      <c r="I315" s="230"/>
      <c r="J315" s="43"/>
      <c r="K315" s="43"/>
      <c r="L315" s="47"/>
      <c r="M315" s="231"/>
      <c r="N315" s="232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151</v>
      </c>
      <c r="AU315" s="20" t="s">
        <v>83</v>
      </c>
    </row>
    <row r="316" s="2" customFormat="1">
      <c r="A316" s="41"/>
      <c r="B316" s="42"/>
      <c r="C316" s="43"/>
      <c r="D316" s="233" t="s">
        <v>153</v>
      </c>
      <c r="E316" s="43"/>
      <c r="F316" s="234" t="s">
        <v>767</v>
      </c>
      <c r="G316" s="43"/>
      <c r="H316" s="43"/>
      <c r="I316" s="230"/>
      <c r="J316" s="43"/>
      <c r="K316" s="43"/>
      <c r="L316" s="47"/>
      <c r="M316" s="231"/>
      <c r="N316" s="232"/>
      <c r="O316" s="87"/>
      <c r="P316" s="87"/>
      <c r="Q316" s="87"/>
      <c r="R316" s="87"/>
      <c r="S316" s="87"/>
      <c r="T316" s="88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T316" s="20" t="s">
        <v>153</v>
      </c>
      <c r="AU316" s="20" t="s">
        <v>83</v>
      </c>
    </row>
    <row r="317" s="2" customFormat="1" ht="24.15" customHeight="1">
      <c r="A317" s="41"/>
      <c r="B317" s="42"/>
      <c r="C317" s="215" t="s">
        <v>407</v>
      </c>
      <c r="D317" s="215" t="s">
        <v>144</v>
      </c>
      <c r="E317" s="216" t="s">
        <v>768</v>
      </c>
      <c r="F317" s="217" t="s">
        <v>769</v>
      </c>
      <c r="G317" s="218" t="s">
        <v>346</v>
      </c>
      <c r="H317" s="219">
        <v>78.569999999999993</v>
      </c>
      <c r="I317" s="220"/>
      <c r="J317" s="221">
        <f>ROUND(I317*H317,2)</f>
        <v>0</v>
      </c>
      <c r="K317" s="217" t="s">
        <v>148</v>
      </c>
      <c r="L317" s="47"/>
      <c r="M317" s="222" t="s">
        <v>19</v>
      </c>
      <c r="N317" s="223" t="s">
        <v>47</v>
      </c>
      <c r="O317" s="87"/>
      <c r="P317" s="224">
        <f>O317*H317</f>
        <v>0</v>
      </c>
      <c r="Q317" s="224">
        <v>0</v>
      </c>
      <c r="R317" s="224">
        <f>Q317*H317</f>
        <v>0</v>
      </c>
      <c r="S317" s="224">
        <v>0</v>
      </c>
      <c r="T317" s="225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26" t="s">
        <v>149</v>
      </c>
      <c r="AT317" s="226" t="s">
        <v>144</v>
      </c>
      <c r="AU317" s="226" t="s">
        <v>83</v>
      </c>
      <c r="AY317" s="20" t="s">
        <v>142</v>
      </c>
      <c r="BE317" s="227">
        <f>IF(N317="základní",J317,0)</f>
        <v>0</v>
      </c>
      <c r="BF317" s="227">
        <f>IF(N317="snížená",J317,0)</f>
        <v>0</v>
      </c>
      <c r="BG317" s="227">
        <f>IF(N317="zákl. přenesená",J317,0)</f>
        <v>0</v>
      </c>
      <c r="BH317" s="227">
        <f>IF(N317="sníž. přenesená",J317,0)</f>
        <v>0</v>
      </c>
      <c r="BI317" s="227">
        <f>IF(N317="nulová",J317,0)</f>
        <v>0</v>
      </c>
      <c r="BJ317" s="20" t="s">
        <v>83</v>
      </c>
      <c r="BK317" s="227">
        <f>ROUND(I317*H317,2)</f>
        <v>0</v>
      </c>
      <c r="BL317" s="20" t="s">
        <v>149</v>
      </c>
      <c r="BM317" s="226" t="s">
        <v>770</v>
      </c>
    </row>
    <row r="318" s="2" customFormat="1">
      <c r="A318" s="41"/>
      <c r="B318" s="42"/>
      <c r="C318" s="43"/>
      <c r="D318" s="228" t="s">
        <v>151</v>
      </c>
      <c r="E318" s="43"/>
      <c r="F318" s="229" t="s">
        <v>771</v>
      </c>
      <c r="G318" s="43"/>
      <c r="H318" s="43"/>
      <c r="I318" s="230"/>
      <c r="J318" s="43"/>
      <c r="K318" s="43"/>
      <c r="L318" s="47"/>
      <c r="M318" s="231"/>
      <c r="N318" s="232"/>
      <c r="O318" s="87"/>
      <c r="P318" s="87"/>
      <c r="Q318" s="87"/>
      <c r="R318" s="87"/>
      <c r="S318" s="87"/>
      <c r="T318" s="88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20" t="s">
        <v>151</v>
      </c>
      <c r="AU318" s="20" t="s">
        <v>83</v>
      </c>
    </row>
    <row r="319" s="2" customFormat="1">
      <c r="A319" s="41"/>
      <c r="B319" s="42"/>
      <c r="C319" s="43"/>
      <c r="D319" s="233" t="s">
        <v>153</v>
      </c>
      <c r="E319" s="43"/>
      <c r="F319" s="234" t="s">
        <v>772</v>
      </c>
      <c r="G319" s="43"/>
      <c r="H319" s="43"/>
      <c r="I319" s="230"/>
      <c r="J319" s="43"/>
      <c r="K319" s="43"/>
      <c r="L319" s="47"/>
      <c r="M319" s="231"/>
      <c r="N319" s="232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153</v>
      </c>
      <c r="AU319" s="20" t="s">
        <v>83</v>
      </c>
    </row>
    <row r="320" s="14" customFormat="1">
      <c r="A320" s="14"/>
      <c r="B320" s="245"/>
      <c r="C320" s="246"/>
      <c r="D320" s="228" t="s">
        <v>155</v>
      </c>
      <c r="E320" s="247" t="s">
        <v>19</v>
      </c>
      <c r="F320" s="248" t="s">
        <v>713</v>
      </c>
      <c r="G320" s="246"/>
      <c r="H320" s="249">
        <v>24.899999999999999</v>
      </c>
      <c r="I320" s="250"/>
      <c r="J320" s="246"/>
      <c r="K320" s="246"/>
      <c r="L320" s="251"/>
      <c r="M320" s="252"/>
      <c r="N320" s="253"/>
      <c r="O320" s="253"/>
      <c r="P320" s="253"/>
      <c r="Q320" s="253"/>
      <c r="R320" s="253"/>
      <c r="S320" s="253"/>
      <c r="T320" s="25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5" t="s">
        <v>155</v>
      </c>
      <c r="AU320" s="255" t="s">
        <v>83</v>
      </c>
      <c r="AV320" s="14" t="s">
        <v>85</v>
      </c>
      <c r="AW320" s="14" t="s">
        <v>37</v>
      </c>
      <c r="AX320" s="14" t="s">
        <v>76</v>
      </c>
      <c r="AY320" s="255" t="s">
        <v>142</v>
      </c>
    </row>
    <row r="321" s="14" customFormat="1">
      <c r="A321" s="14"/>
      <c r="B321" s="245"/>
      <c r="C321" s="246"/>
      <c r="D321" s="228" t="s">
        <v>155</v>
      </c>
      <c r="E321" s="247" t="s">
        <v>19</v>
      </c>
      <c r="F321" s="248" t="s">
        <v>726</v>
      </c>
      <c r="G321" s="246"/>
      <c r="H321" s="249">
        <v>53.670000000000002</v>
      </c>
      <c r="I321" s="250"/>
      <c r="J321" s="246"/>
      <c r="K321" s="246"/>
      <c r="L321" s="251"/>
      <c r="M321" s="252"/>
      <c r="N321" s="253"/>
      <c r="O321" s="253"/>
      <c r="P321" s="253"/>
      <c r="Q321" s="253"/>
      <c r="R321" s="253"/>
      <c r="S321" s="253"/>
      <c r="T321" s="25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5" t="s">
        <v>155</v>
      </c>
      <c r="AU321" s="255" t="s">
        <v>83</v>
      </c>
      <c r="AV321" s="14" t="s">
        <v>85</v>
      </c>
      <c r="AW321" s="14" t="s">
        <v>37</v>
      </c>
      <c r="AX321" s="14" t="s">
        <v>76</v>
      </c>
      <c r="AY321" s="255" t="s">
        <v>142</v>
      </c>
    </row>
    <row r="322" s="16" customFormat="1">
      <c r="A322" s="16"/>
      <c r="B322" s="267"/>
      <c r="C322" s="268"/>
      <c r="D322" s="228" t="s">
        <v>155</v>
      </c>
      <c r="E322" s="269" t="s">
        <v>19</v>
      </c>
      <c r="F322" s="270" t="s">
        <v>170</v>
      </c>
      <c r="G322" s="268"/>
      <c r="H322" s="271">
        <v>78.569999999999993</v>
      </c>
      <c r="I322" s="272"/>
      <c r="J322" s="268"/>
      <c r="K322" s="268"/>
      <c r="L322" s="273"/>
      <c r="M322" s="274"/>
      <c r="N322" s="275"/>
      <c r="O322" s="275"/>
      <c r="P322" s="275"/>
      <c r="Q322" s="275"/>
      <c r="R322" s="275"/>
      <c r="S322" s="275"/>
      <c r="T322" s="27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T322" s="277" t="s">
        <v>155</v>
      </c>
      <c r="AU322" s="277" t="s">
        <v>83</v>
      </c>
      <c r="AV322" s="16" t="s">
        <v>149</v>
      </c>
      <c r="AW322" s="16" t="s">
        <v>37</v>
      </c>
      <c r="AX322" s="16" t="s">
        <v>83</v>
      </c>
      <c r="AY322" s="277" t="s">
        <v>142</v>
      </c>
    </row>
    <row r="323" s="2" customFormat="1" ht="21.75" customHeight="1">
      <c r="A323" s="41"/>
      <c r="B323" s="42"/>
      <c r="C323" s="215" t="s">
        <v>411</v>
      </c>
      <c r="D323" s="215" t="s">
        <v>144</v>
      </c>
      <c r="E323" s="216" t="s">
        <v>773</v>
      </c>
      <c r="F323" s="217" t="s">
        <v>774</v>
      </c>
      <c r="G323" s="218" t="s">
        <v>346</v>
      </c>
      <c r="H323" s="219">
        <v>35.969999999999999</v>
      </c>
      <c r="I323" s="220"/>
      <c r="J323" s="221">
        <f>ROUND(I323*H323,2)</f>
        <v>0</v>
      </c>
      <c r="K323" s="217" t="s">
        <v>148</v>
      </c>
      <c r="L323" s="47"/>
      <c r="M323" s="222" t="s">
        <v>19</v>
      </c>
      <c r="N323" s="223" t="s">
        <v>47</v>
      </c>
      <c r="O323" s="87"/>
      <c r="P323" s="224">
        <f>O323*H323</f>
        <v>0</v>
      </c>
      <c r="Q323" s="224">
        <v>0</v>
      </c>
      <c r="R323" s="224">
        <f>Q323*H323</f>
        <v>0</v>
      </c>
      <c r="S323" s="224">
        <v>0</v>
      </c>
      <c r="T323" s="225">
        <f>S323*H323</f>
        <v>0</v>
      </c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R323" s="226" t="s">
        <v>149</v>
      </c>
      <c r="AT323" s="226" t="s">
        <v>144</v>
      </c>
      <c r="AU323" s="226" t="s">
        <v>83</v>
      </c>
      <c r="AY323" s="20" t="s">
        <v>142</v>
      </c>
      <c r="BE323" s="227">
        <f>IF(N323="základní",J323,0)</f>
        <v>0</v>
      </c>
      <c r="BF323" s="227">
        <f>IF(N323="snížená",J323,0)</f>
        <v>0</v>
      </c>
      <c r="BG323" s="227">
        <f>IF(N323="zákl. přenesená",J323,0)</f>
        <v>0</v>
      </c>
      <c r="BH323" s="227">
        <f>IF(N323="sníž. přenesená",J323,0)</f>
        <v>0</v>
      </c>
      <c r="BI323" s="227">
        <f>IF(N323="nulová",J323,0)</f>
        <v>0</v>
      </c>
      <c r="BJ323" s="20" t="s">
        <v>83</v>
      </c>
      <c r="BK323" s="227">
        <f>ROUND(I323*H323,2)</f>
        <v>0</v>
      </c>
      <c r="BL323" s="20" t="s">
        <v>149</v>
      </c>
      <c r="BM323" s="226" t="s">
        <v>775</v>
      </c>
    </row>
    <row r="324" s="2" customFormat="1">
      <c r="A324" s="41"/>
      <c r="B324" s="42"/>
      <c r="C324" s="43"/>
      <c r="D324" s="228" t="s">
        <v>151</v>
      </c>
      <c r="E324" s="43"/>
      <c r="F324" s="229" t="s">
        <v>776</v>
      </c>
      <c r="G324" s="43"/>
      <c r="H324" s="43"/>
      <c r="I324" s="230"/>
      <c r="J324" s="43"/>
      <c r="K324" s="43"/>
      <c r="L324" s="47"/>
      <c r="M324" s="231"/>
      <c r="N324" s="232"/>
      <c r="O324" s="87"/>
      <c r="P324" s="87"/>
      <c r="Q324" s="87"/>
      <c r="R324" s="87"/>
      <c r="S324" s="87"/>
      <c r="T324" s="88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T324" s="20" t="s">
        <v>151</v>
      </c>
      <c r="AU324" s="20" t="s">
        <v>83</v>
      </c>
    </row>
    <row r="325" s="2" customFormat="1">
      <c r="A325" s="41"/>
      <c r="B325" s="42"/>
      <c r="C325" s="43"/>
      <c r="D325" s="233" t="s">
        <v>153</v>
      </c>
      <c r="E325" s="43"/>
      <c r="F325" s="234" t="s">
        <v>777</v>
      </c>
      <c r="G325" s="43"/>
      <c r="H325" s="43"/>
      <c r="I325" s="230"/>
      <c r="J325" s="43"/>
      <c r="K325" s="43"/>
      <c r="L325" s="47"/>
      <c r="M325" s="231"/>
      <c r="N325" s="232"/>
      <c r="O325" s="87"/>
      <c r="P325" s="87"/>
      <c r="Q325" s="87"/>
      <c r="R325" s="87"/>
      <c r="S325" s="87"/>
      <c r="T325" s="88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T325" s="20" t="s">
        <v>153</v>
      </c>
      <c r="AU325" s="20" t="s">
        <v>83</v>
      </c>
    </row>
    <row r="326" s="14" customFormat="1">
      <c r="A326" s="14"/>
      <c r="B326" s="245"/>
      <c r="C326" s="246"/>
      <c r="D326" s="228" t="s">
        <v>155</v>
      </c>
      <c r="E326" s="247" t="s">
        <v>19</v>
      </c>
      <c r="F326" s="248" t="s">
        <v>739</v>
      </c>
      <c r="G326" s="246"/>
      <c r="H326" s="249">
        <v>35.969999999999999</v>
      </c>
      <c r="I326" s="250"/>
      <c r="J326" s="246"/>
      <c r="K326" s="246"/>
      <c r="L326" s="251"/>
      <c r="M326" s="252"/>
      <c r="N326" s="253"/>
      <c r="O326" s="253"/>
      <c r="P326" s="253"/>
      <c r="Q326" s="253"/>
      <c r="R326" s="253"/>
      <c r="S326" s="253"/>
      <c r="T326" s="25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5" t="s">
        <v>155</v>
      </c>
      <c r="AU326" s="255" t="s">
        <v>83</v>
      </c>
      <c r="AV326" s="14" t="s">
        <v>85</v>
      </c>
      <c r="AW326" s="14" t="s">
        <v>37</v>
      </c>
      <c r="AX326" s="14" t="s">
        <v>76</v>
      </c>
      <c r="AY326" s="255" t="s">
        <v>142</v>
      </c>
    </row>
    <row r="327" s="16" customFormat="1">
      <c r="A327" s="16"/>
      <c r="B327" s="267"/>
      <c r="C327" s="268"/>
      <c r="D327" s="228" t="s">
        <v>155</v>
      </c>
      <c r="E327" s="269" t="s">
        <v>19</v>
      </c>
      <c r="F327" s="270" t="s">
        <v>170</v>
      </c>
      <c r="G327" s="268"/>
      <c r="H327" s="271">
        <v>35.969999999999999</v>
      </c>
      <c r="I327" s="272"/>
      <c r="J327" s="268"/>
      <c r="K327" s="268"/>
      <c r="L327" s="273"/>
      <c r="M327" s="274"/>
      <c r="N327" s="275"/>
      <c r="O327" s="275"/>
      <c r="P327" s="275"/>
      <c r="Q327" s="275"/>
      <c r="R327" s="275"/>
      <c r="S327" s="275"/>
      <c r="T327" s="27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T327" s="277" t="s">
        <v>155</v>
      </c>
      <c r="AU327" s="277" t="s">
        <v>83</v>
      </c>
      <c r="AV327" s="16" t="s">
        <v>149</v>
      </c>
      <c r="AW327" s="16" t="s">
        <v>37</v>
      </c>
      <c r="AX327" s="16" t="s">
        <v>83</v>
      </c>
      <c r="AY327" s="277" t="s">
        <v>142</v>
      </c>
    </row>
    <row r="328" s="2" customFormat="1" ht="24.15" customHeight="1">
      <c r="A328" s="41"/>
      <c r="B328" s="42"/>
      <c r="C328" s="215" t="s">
        <v>418</v>
      </c>
      <c r="D328" s="215" t="s">
        <v>144</v>
      </c>
      <c r="E328" s="216" t="s">
        <v>778</v>
      </c>
      <c r="F328" s="217" t="s">
        <v>779</v>
      </c>
      <c r="G328" s="218" t="s">
        <v>754</v>
      </c>
      <c r="H328" s="219">
        <v>1</v>
      </c>
      <c r="I328" s="220"/>
      <c r="J328" s="221">
        <f>ROUND(I328*H328,2)</f>
        <v>0</v>
      </c>
      <c r="K328" s="217" t="s">
        <v>148</v>
      </c>
      <c r="L328" s="47"/>
      <c r="M328" s="222" t="s">
        <v>19</v>
      </c>
      <c r="N328" s="223" t="s">
        <v>47</v>
      </c>
      <c r="O328" s="87"/>
      <c r="P328" s="224">
        <f>O328*H328</f>
        <v>0</v>
      </c>
      <c r="Q328" s="224">
        <v>0.00049801999999999995</v>
      </c>
      <c r="R328" s="224">
        <f>Q328*H328</f>
        <v>0.00049801999999999995</v>
      </c>
      <c r="S328" s="224">
        <v>0</v>
      </c>
      <c r="T328" s="225">
        <f>S328*H328</f>
        <v>0</v>
      </c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R328" s="226" t="s">
        <v>149</v>
      </c>
      <c r="AT328" s="226" t="s">
        <v>144</v>
      </c>
      <c r="AU328" s="226" t="s">
        <v>83</v>
      </c>
      <c r="AY328" s="20" t="s">
        <v>142</v>
      </c>
      <c r="BE328" s="227">
        <f>IF(N328="základní",J328,0)</f>
        <v>0</v>
      </c>
      <c r="BF328" s="227">
        <f>IF(N328="snížená",J328,0)</f>
        <v>0</v>
      </c>
      <c r="BG328" s="227">
        <f>IF(N328="zákl. přenesená",J328,0)</f>
        <v>0</v>
      </c>
      <c r="BH328" s="227">
        <f>IF(N328="sníž. přenesená",J328,0)</f>
        <v>0</v>
      </c>
      <c r="BI328" s="227">
        <f>IF(N328="nulová",J328,0)</f>
        <v>0</v>
      </c>
      <c r="BJ328" s="20" t="s">
        <v>83</v>
      </c>
      <c r="BK328" s="227">
        <f>ROUND(I328*H328,2)</f>
        <v>0</v>
      </c>
      <c r="BL328" s="20" t="s">
        <v>149</v>
      </c>
      <c r="BM328" s="226" t="s">
        <v>780</v>
      </c>
    </row>
    <row r="329" s="2" customFormat="1">
      <c r="A329" s="41"/>
      <c r="B329" s="42"/>
      <c r="C329" s="43"/>
      <c r="D329" s="228" t="s">
        <v>151</v>
      </c>
      <c r="E329" s="43"/>
      <c r="F329" s="229" t="s">
        <v>781</v>
      </c>
      <c r="G329" s="43"/>
      <c r="H329" s="43"/>
      <c r="I329" s="230"/>
      <c r="J329" s="43"/>
      <c r="K329" s="43"/>
      <c r="L329" s="47"/>
      <c r="M329" s="231"/>
      <c r="N329" s="232"/>
      <c r="O329" s="87"/>
      <c r="P329" s="87"/>
      <c r="Q329" s="87"/>
      <c r="R329" s="87"/>
      <c r="S329" s="87"/>
      <c r="T329" s="88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T329" s="20" t="s">
        <v>151</v>
      </c>
      <c r="AU329" s="20" t="s">
        <v>83</v>
      </c>
    </row>
    <row r="330" s="2" customFormat="1">
      <c r="A330" s="41"/>
      <c r="B330" s="42"/>
      <c r="C330" s="43"/>
      <c r="D330" s="233" t="s">
        <v>153</v>
      </c>
      <c r="E330" s="43"/>
      <c r="F330" s="234" t="s">
        <v>782</v>
      </c>
      <c r="G330" s="43"/>
      <c r="H330" s="43"/>
      <c r="I330" s="230"/>
      <c r="J330" s="43"/>
      <c r="K330" s="43"/>
      <c r="L330" s="47"/>
      <c r="M330" s="231"/>
      <c r="N330" s="232"/>
      <c r="O330" s="87"/>
      <c r="P330" s="87"/>
      <c r="Q330" s="87"/>
      <c r="R330" s="87"/>
      <c r="S330" s="87"/>
      <c r="T330" s="88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20" t="s">
        <v>153</v>
      </c>
      <c r="AU330" s="20" t="s">
        <v>83</v>
      </c>
    </row>
    <row r="331" s="2" customFormat="1" ht="24.15" customHeight="1">
      <c r="A331" s="41"/>
      <c r="B331" s="42"/>
      <c r="C331" s="215" t="s">
        <v>424</v>
      </c>
      <c r="D331" s="215" t="s">
        <v>144</v>
      </c>
      <c r="E331" s="216" t="s">
        <v>783</v>
      </c>
      <c r="F331" s="217" t="s">
        <v>784</v>
      </c>
      <c r="G331" s="218" t="s">
        <v>282</v>
      </c>
      <c r="H331" s="219">
        <v>2</v>
      </c>
      <c r="I331" s="220"/>
      <c r="J331" s="221">
        <f>ROUND(I331*H331,2)</f>
        <v>0</v>
      </c>
      <c r="K331" s="217" t="s">
        <v>148</v>
      </c>
      <c r="L331" s="47"/>
      <c r="M331" s="222" t="s">
        <v>19</v>
      </c>
      <c r="N331" s="223" t="s">
        <v>47</v>
      </c>
      <c r="O331" s="87"/>
      <c r="P331" s="224">
        <f>O331*H331</f>
        <v>0</v>
      </c>
      <c r="Q331" s="224">
        <v>0.47093942599999999</v>
      </c>
      <c r="R331" s="224">
        <f>Q331*H331</f>
        <v>0.94187885199999999</v>
      </c>
      <c r="S331" s="224">
        <v>0</v>
      </c>
      <c r="T331" s="225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26" t="s">
        <v>149</v>
      </c>
      <c r="AT331" s="226" t="s">
        <v>144</v>
      </c>
      <c r="AU331" s="226" t="s">
        <v>83</v>
      </c>
      <c r="AY331" s="20" t="s">
        <v>142</v>
      </c>
      <c r="BE331" s="227">
        <f>IF(N331="základní",J331,0)</f>
        <v>0</v>
      </c>
      <c r="BF331" s="227">
        <f>IF(N331="snížená",J331,0)</f>
        <v>0</v>
      </c>
      <c r="BG331" s="227">
        <f>IF(N331="zákl. přenesená",J331,0)</f>
        <v>0</v>
      </c>
      <c r="BH331" s="227">
        <f>IF(N331="sníž. přenesená",J331,0)</f>
        <v>0</v>
      </c>
      <c r="BI331" s="227">
        <f>IF(N331="nulová",J331,0)</f>
        <v>0</v>
      </c>
      <c r="BJ331" s="20" t="s">
        <v>83</v>
      </c>
      <c r="BK331" s="227">
        <f>ROUND(I331*H331,2)</f>
        <v>0</v>
      </c>
      <c r="BL331" s="20" t="s">
        <v>149</v>
      </c>
      <c r="BM331" s="226" t="s">
        <v>785</v>
      </c>
    </row>
    <row r="332" s="2" customFormat="1">
      <c r="A332" s="41"/>
      <c r="B332" s="42"/>
      <c r="C332" s="43"/>
      <c r="D332" s="228" t="s">
        <v>151</v>
      </c>
      <c r="E332" s="43"/>
      <c r="F332" s="229" t="s">
        <v>786</v>
      </c>
      <c r="G332" s="43"/>
      <c r="H332" s="43"/>
      <c r="I332" s="230"/>
      <c r="J332" s="43"/>
      <c r="K332" s="43"/>
      <c r="L332" s="47"/>
      <c r="M332" s="231"/>
      <c r="N332" s="232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151</v>
      </c>
      <c r="AU332" s="20" t="s">
        <v>83</v>
      </c>
    </row>
    <row r="333" s="2" customFormat="1">
      <c r="A333" s="41"/>
      <c r="B333" s="42"/>
      <c r="C333" s="43"/>
      <c r="D333" s="233" t="s">
        <v>153</v>
      </c>
      <c r="E333" s="43"/>
      <c r="F333" s="234" t="s">
        <v>787</v>
      </c>
      <c r="G333" s="43"/>
      <c r="H333" s="43"/>
      <c r="I333" s="230"/>
      <c r="J333" s="43"/>
      <c r="K333" s="43"/>
      <c r="L333" s="47"/>
      <c r="M333" s="231"/>
      <c r="N333" s="232"/>
      <c r="O333" s="87"/>
      <c r="P333" s="87"/>
      <c r="Q333" s="87"/>
      <c r="R333" s="87"/>
      <c r="S333" s="87"/>
      <c r="T333" s="88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T333" s="20" t="s">
        <v>153</v>
      </c>
      <c r="AU333" s="20" t="s">
        <v>83</v>
      </c>
    </row>
    <row r="334" s="2" customFormat="1" ht="24.15" customHeight="1">
      <c r="A334" s="41"/>
      <c r="B334" s="42"/>
      <c r="C334" s="215" t="s">
        <v>428</v>
      </c>
      <c r="D334" s="215" t="s">
        <v>144</v>
      </c>
      <c r="E334" s="216" t="s">
        <v>788</v>
      </c>
      <c r="F334" s="217" t="s">
        <v>789</v>
      </c>
      <c r="G334" s="218" t="s">
        <v>282</v>
      </c>
      <c r="H334" s="219">
        <v>3</v>
      </c>
      <c r="I334" s="220"/>
      <c r="J334" s="221">
        <f>ROUND(I334*H334,2)</f>
        <v>0</v>
      </c>
      <c r="K334" s="217" t="s">
        <v>148</v>
      </c>
      <c r="L334" s="47"/>
      <c r="M334" s="222" t="s">
        <v>19</v>
      </c>
      <c r="N334" s="223" t="s">
        <v>47</v>
      </c>
      <c r="O334" s="87"/>
      <c r="P334" s="224">
        <f>O334*H334</f>
        <v>0</v>
      </c>
      <c r="Q334" s="224">
        <v>0.010186000000000001</v>
      </c>
      <c r="R334" s="224">
        <f>Q334*H334</f>
        <v>0.030558000000000002</v>
      </c>
      <c r="S334" s="224">
        <v>0</v>
      </c>
      <c r="T334" s="225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26" t="s">
        <v>149</v>
      </c>
      <c r="AT334" s="226" t="s">
        <v>144</v>
      </c>
      <c r="AU334" s="226" t="s">
        <v>83</v>
      </c>
      <c r="AY334" s="20" t="s">
        <v>142</v>
      </c>
      <c r="BE334" s="227">
        <f>IF(N334="základní",J334,0)</f>
        <v>0</v>
      </c>
      <c r="BF334" s="227">
        <f>IF(N334="snížená",J334,0)</f>
        <v>0</v>
      </c>
      <c r="BG334" s="227">
        <f>IF(N334="zákl. přenesená",J334,0)</f>
        <v>0</v>
      </c>
      <c r="BH334" s="227">
        <f>IF(N334="sníž. přenesená",J334,0)</f>
        <v>0</v>
      </c>
      <c r="BI334" s="227">
        <f>IF(N334="nulová",J334,0)</f>
        <v>0</v>
      </c>
      <c r="BJ334" s="20" t="s">
        <v>83</v>
      </c>
      <c r="BK334" s="227">
        <f>ROUND(I334*H334,2)</f>
        <v>0</v>
      </c>
      <c r="BL334" s="20" t="s">
        <v>149</v>
      </c>
      <c r="BM334" s="226" t="s">
        <v>790</v>
      </c>
    </row>
    <row r="335" s="2" customFormat="1">
      <c r="A335" s="41"/>
      <c r="B335" s="42"/>
      <c r="C335" s="43"/>
      <c r="D335" s="228" t="s">
        <v>151</v>
      </c>
      <c r="E335" s="43"/>
      <c r="F335" s="229" t="s">
        <v>789</v>
      </c>
      <c r="G335" s="43"/>
      <c r="H335" s="43"/>
      <c r="I335" s="230"/>
      <c r="J335" s="43"/>
      <c r="K335" s="43"/>
      <c r="L335" s="47"/>
      <c r="M335" s="231"/>
      <c r="N335" s="232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20" t="s">
        <v>151</v>
      </c>
      <c r="AU335" s="20" t="s">
        <v>83</v>
      </c>
    </row>
    <row r="336" s="2" customFormat="1">
      <c r="A336" s="41"/>
      <c r="B336" s="42"/>
      <c r="C336" s="43"/>
      <c r="D336" s="233" t="s">
        <v>153</v>
      </c>
      <c r="E336" s="43"/>
      <c r="F336" s="234" t="s">
        <v>791</v>
      </c>
      <c r="G336" s="43"/>
      <c r="H336" s="43"/>
      <c r="I336" s="230"/>
      <c r="J336" s="43"/>
      <c r="K336" s="43"/>
      <c r="L336" s="47"/>
      <c r="M336" s="231"/>
      <c r="N336" s="232"/>
      <c r="O336" s="87"/>
      <c r="P336" s="87"/>
      <c r="Q336" s="87"/>
      <c r="R336" s="87"/>
      <c r="S336" s="87"/>
      <c r="T336" s="88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T336" s="20" t="s">
        <v>153</v>
      </c>
      <c r="AU336" s="20" t="s">
        <v>83</v>
      </c>
    </row>
    <row r="337" s="2" customFormat="1" ht="16.5" customHeight="1">
      <c r="A337" s="41"/>
      <c r="B337" s="42"/>
      <c r="C337" s="278" t="s">
        <v>432</v>
      </c>
      <c r="D337" s="278" t="s">
        <v>266</v>
      </c>
      <c r="E337" s="279" t="s">
        <v>792</v>
      </c>
      <c r="F337" s="280" t="s">
        <v>793</v>
      </c>
      <c r="G337" s="281" t="s">
        <v>282</v>
      </c>
      <c r="H337" s="282">
        <v>1</v>
      </c>
      <c r="I337" s="283"/>
      <c r="J337" s="284">
        <f>ROUND(I337*H337,2)</f>
        <v>0</v>
      </c>
      <c r="K337" s="280" t="s">
        <v>148</v>
      </c>
      <c r="L337" s="285"/>
      <c r="M337" s="286" t="s">
        <v>19</v>
      </c>
      <c r="N337" s="287" t="s">
        <v>47</v>
      </c>
      <c r="O337" s="87"/>
      <c r="P337" s="224">
        <f>O337*H337</f>
        <v>0</v>
      </c>
      <c r="Q337" s="224">
        <v>0.73999999999999999</v>
      </c>
      <c r="R337" s="224">
        <f>Q337*H337</f>
        <v>0.73999999999999999</v>
      </c>
      <c r="S337" s="224">
        <v>0</v>
      </c>
      <c r="T337" s="225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26" t="s">
        <v>205</v>
      </c>
      <c r="AT337" s="226" t="s">
        <v>266</v>
      </c>
      <c r="AU337" s="226" t="s">
        <v>83</v>
      </c>
      <c r="AY337" s="20" t="s">
        <v>142</v>
      </c>
      <c r="BE337" s="227">
        <f>IF(N337="základní",J337,0)</f>
        <v>0</v>
      </c>
      <c r="BF337" s="227">
        <f>IF(N337="snížená",J337,0)</f>
        <v>0</v>
      </c>
      <c r="BG337" s="227">
        <f>IF(N337="zákl. přenesená",J337,0)</f>
        <v>0</v>
      </c>
      <c r="BH337" s="227">
        <f>IF(N337="sníž. přenesená",J337,0)</f>
        <v>0</v>
      </c>
      <c r="BI337" s="227">
        <f>IF(N337="nulová",J337,0)</f>
        <v>0</v>
      </c>
      <c r="BJ337" s="20" t="s">
        <v>83</v>
      </c>
      <c r="BK337" s="227">
        <f>ROUND(I337*H337,2)</f>
        <v>0</v>
      </c>
      <c r="BL337" s="20" t="s">
        <v>149</v>
      </c>
      <c r="BM337" s="226" t="s">
        <v>794</v>
      </c>
    </row>
    <row r="338" s="2" customFormat="1">
      <c r="A338" s="41"/>
      <c r="B338" s="42"/>
      <c r="C338" s="43"/>
      <c r="D338" s="228" t="s">
        <v>151</v>
      </c>
      <c r="E338" s="43"/>
      <c r="F338" s="229" t="s">
        <v>793</v>
      </c>
      <c r="G338" s="43"/>
      <c r="H338" s="43"/>
      <c r="I338" s="230"/>
      <c r="J338" s="43"/>
      <c r="K338" s="43"/>
      <c r="L338" s="47"/>
      <c r="M338" s="231"/>
      <c r="N338" s="232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151</v>
      </c>
      <c r="AU338" s="20" t="s">
        <v>83</v>
      </c>
    </row>
    <row r="339" s="2" customFormat="1" ht="16.5" customHeight="1">
      <c r="A339" s="41"/>
      <c r="B339" s="42"/>
      <c r="C339" s="278" t="s">
        <v>439</v>
      </c>
      <c r="D339" s="278" t="s">
        <v>266</v>
      </c>
      <c r="E339" s="279" t="s">
        <v>795</v>
      </c>
      <c r="F339" s="280" t="s">
        <v>796</v>
      </c>
      <c r="G339" s="281" t="s">
        <v>282</v>
      </c>
      <c r="H339" s="282">
        <v>1</v>
      </c>
      <c r="I339" s="283"/>
      <c r="J339" s="284">
        <f>ROUND(I339*H339,2)</f>
        <v>0</v>
      </c>
      <c r="K339" s="280" t="s">
        <v>148</v>
      </c>
      <c r="L339" s="285"/>
      <c r="M339" s="286" t="s">
        <v>19</v>
      </c>
      <c r="N339" s="287" t="s">
        <v>47</v>
      </c>
      <c r="O339" s="87"/>
      <c r="P339" s="224">
        <f>O339*H339</f>
        <v>0</v>
      </c>
      <c r="Q339" s="224">
        <v>0.37</v>
      </c>
      <c r="R339" s="224">
        <f>Q339*H339</f>
        <v>0.37</v>
      </c>
      <c r="S339" s="224">
        <v>0</v>
      </c>
      <c r="T339" s="225">
        <f>S339*H339</f>
        <v>0</v>
      </c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R339" s="226" t="s">
        <v>205</v>
      </c>
      <c r="AT339" s="226" t="s">
        <v>266</v>
      </c>
      <c r="AU339" s="226" t="s">
        <v>83</v>
      </c>
      <c r="AY339" s="20" t="s">
        <v>142</v>
      </c>
      <c r="BE339" s="227">
        <f>IF(N339="základní",J339,0)</f>
        <v>0</v>
      </c>
      <c r="BF339" s="227">
        <f>IF(N339="snížená",J339,0)</f>
        <v>0</v>
      </c>
      <c r="BG339" s="227">
        <f>IF(N339="zákl. přenesená",J339,0)</f>
        <v>0</v>
      </c>
      <c r="BH339" s="227">
        <f>IF(N339="sníž. přenesená",J339,0)</f>
        <v>0</v>
      </c>
      <c r="BI339" s="227">
        <f>IF(N339="nulová",J339,0)</f>
        <v>0</v>
      </c>
      <c r="BJ339" s="20" t="s">
        <v>83</v>
      </c>
      <c r="BK339" s="227">
        <f>ROUND(I339*H339,2)</f>
        <v>0</v>
      </c>
      <c r="BL339" s="20" t="s">
        <v>149</v>
      </c>
      <c r="BM339" s="226" t="s">
        <v>797</v>
      </c>
    </row>
    <row r="340" s="2" customFormat="1">
      <c r="A340" s="41"/>
      <c r="B340" s="42"/>
      <c r="C340" s="43"/>
      <c r="D340" s="228" t="s">
        <v>151</v>
      </c>
      <c r="E340" s="43"/>
      <c r="F340" s="229" t="s">
        <v>796</v>
      </c>
      <c r="G340" s="43"/>
      <c r="H340" s="43"/>
      <c r="I340" s="230"/>
      <c r="J340" s="43"/>
      <c r="K340" s="43"/>
      <c r="L340" s="47"/>
      <c r="M340" s="231"/>
      <c r="N340" s="232"/>
      <c r="O340" s="87"/>
      <c r="P340" s="87"/>
      <c r="Q340" s="87"/>
      <c r="R340" s="87"/>
      <c r="S340" s="87"/>
      <c r="T340" s="88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T340" s="20" t="s">
        <v>151</v>
      </c>
      <c r="AU340" s="20" t="s">
        <v>83</v>
      </c>
    </row>
    <row r="341" s="2" customFormat="1" ht="16.5" customHeight="1">
      <c r="A341" s="41"/>
      <c r="B341" s="42"/>
      <c r="C341" s="278" t="s">
        <v>445</v>
      </c>
      <c r="D341" s="278" t="s">
        <v>266</v>
      </c>
      <c r="E341" s="279" t="s">
        <v>798</v>
      </c>
      <c r="F341" s="280" t="s">
        <v>799</v>
      </c>
      <c r="G341" s="281" t="s">
        <v>282</v>
      </c>
      <c r="H341" s="282">
        <v>1</v>
      </c>
      <c r="I341" s="283"/>
      <c r="J341" s="284">
        <f>ROUND(I341*H341,2)</f>
        <v>0</v>
      </c>
      <c r="K341" s="280" t="s">
        <v>148</v>
      </c>
      <c r="L341" s="285"/>
      <c r="M341" s="286" t="s">
        <v>19</v>
      </c>
      <c r="N341" s="287" t="s">
        <v>47</v>
      </c>
      <c r="O341" s="87"/>
      <c r="P341" s="224">
        <f>O341*H341</f>
        <v>0</v>
      </c>
      <c r="Q341" s="224">
        <v>0.185</v>
      </c>
      <c r="R341" s="224">
        <f>Q341*H341</f>
        <v>0.185</v>
      </c>
      <c r="S341" s="224">
        <v>0</v>
      </c>
      <c r="T341" s="225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26" t="s">
        <v>205</v>
      </c>
      <c r="AT341" s="226" t="s">
        <v>266</v>
      </c>
      <c r="AU341" s="226" t="s">
        <v>83</v>
      </c>
      <c r="AY341" s="20" t="s">
        <v>142</v>
      </c>
      <c r="BE341" s="227">
        <f>IF(N341="základní",J341,0)</f>
        <v>0</v>
      </c>
      <c r="BF341" s="227">
        <f>IF(N341="snížená",J341,0)</f>
        <v>0</v>
      </c>
      <c r="BG341" s="227">
        <f>IF(N341="zákl. přenesená",J341,0)</f>
        <v>0</v>
      </c>
      <c r="BH341" s="227">
        <f>IF(N341="sníž. přenesená",J341,0)</f>
        <v>0</v>
      </c>
      <c r="BI341" s="227">
        <f>IF(N341="nulová",J341,0)</f>
        <v>0</v>
      </c>
      <c r="BJ341" s="20" t="s">
        <v>83</v>
      </c>
      <c r="BK341" s="227">
        <f>ROUND(I341*H341,2)</f>
        <v>0</v>
      </c>
      <c r="BL341" s="20" t="s">
        <v>149</v>
      </c>
      <c r="BM341" s="226" t="s">
        <v>800</v>
      </c>
    </row>
    <row r="342" s="2" customFormat="1">
      <c r="A342" s="41"/>
      <c r="B342" s="42"/>
      <c r="C342" s="43"/>
      <c r="D342" s="228" t="s">
        <v>151</v>
      </c>
      <c r="E342" s="43"/>
      <c r="F342" s="229" t="s">
        <v>799</v>
      </c>
      <c r="G342" s="43"/>
      <c r="H342" s="43"/>
      <c r="I342" s="230"/>
      <c r="J342" s="43"/>
      <c r="K342" s="43"/>
      <c r="L342" s="47"/>
      <c r="M342" s="231"/>
      <c r="N342" s="232"/>
      <c r="O342" s="87"/>
      <c r="P342" s="87"/>
      <c r="Q342" s="87"/>
      <c r="R342" s="87"/>
      <c r="S342" s="87"/>
      <c r="T342" s="88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T342" s="20" t="s">
        <v>151</v>
      </c>
      <c r="AU342" s="20" t="s">
        <v>83</v>
      </c>
    </row>
    <row r="343" s="2" customFormat="1" ht="24.15" customHeight="1">
      <c r="A343" s="41"/>
      <c r="B343" s="42"/>
      <c r="C343" s="215" t="s">
        <v>449</v>
      </c>
      <c r="D343" s="215" t="s">
        <v>144</v>
      </c>
      <c r="E343" s="216" t="s">
        <v>801</v>
      </c>
      <c r="F343" s="217" t="s">
        <v>802</v>
      </c>
      <c r="G343" s="218" t="s">
        <v>282</v>
      </c>
      <c r="H343" s="219">
        <v>1</v>
      </c>
      <c r="I343" s="220"/>
      <c r="J343" s="221">
        <f>ROUND(I343*H343,2)</f>
        <v>0</v>
      </c>
      <c r="K343" s="217" t="s">
        <v>148</v>
      </c>
      <c r="L343" s="47"/>
      <c r="M343" s="222" t="s">
        <v>19</v>
      </c>
      <c r="N343" s="223" t="s">
        <v>47</v>
      </c>
      <c r="O343" s="87"/>
      <c r="P343" s="224">
        <f>O343*H343</f>
        <v>0</v>
      </c>
      <c r="Q343" s="224">
        <v>0.01248</v>
      </c>
      <c r="R343" s="224">
        <f>Q343*H343</f>
        <v>0.01248</v>
      </c>
      <c r="S343" s="224">
        <v>0</v>
      </c>
      <c r="T343" s="225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26" t="s">
        <v>149</v>
      </c>
      <c r="AT343" s="226" t="s">
        <v>144</v>
      </c>
      <c r="AU343" s="226" t="s">
        <v>83</v>
      </c>
      <c r="AY343" s="20" t="s">
        <v>142</v>
      </c>
      <c r="BE343" s="227">
        <f>IF(N343="základní",J343,0)</f>
        <v>0</v>
      </c>
      <c r="BF343" s="227">
        <f>IF(N343="snížená",J343,0)</f>
        <v>0</v>
      </c>
      <c r="BG343" s="227">
        <f>IF(N343="zákl. přenesená",J343,0)</f>
        <v>0</v>
      </c>
      <c r="BH343" s="227">
        <f>IF(N343="sníž. přenesená",J343,0)</f>
        <v>0</v>
      </c>
      <c r="BI343" s="227">
        <f>IF(N343="nulová",J343,0)</f>
        <v>0</v>
      </c>
      <c r="BJ343" s="20" t="s">
        <v>83</v>
      </c>
      <c r="BK343" s="227">
        <f>ROUND(I343*H343,2)</f>
        <v>0</v>
      </c>
      <c r="BL343" s="20" t="s">
        <v>149</v>
      </c>
      <c r="BM343" s="226" t="s">
        <v>803</v>
      </c>
    </row>
    <row r="344" s="2" customFormat="1">
      <c r="A344" s="41"/>
      <c r="B344" s="42"/>
      <c r="C344" s="43"/>
      <c r="D344" s="228" t="s">
        <v>151</v>
      </c>
      <c r="E344" s="43"/>
      <c r="F344" s="229" t="s">
        <v>802</v>
      </c>
      <c r="G344" s="43"/>
      <c r="H344" s="43"/>
      <c r="I344" s="230"/>
      <c r="J344" s="43"/>
      <c r="K344" s="43"/>
      <c r="L344" s="47"/>
      <c r="M344" s="231"/>
      <c r="N344" s="232"/>
      <c r="O344" s="87"/>
      <c r="P344" s="87"/>
      <c r="Q344" s="87"/>
      <c r="R344" s="87"/>
      <c r="S344" s="87"/>
      <c r="T344" s="88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T344" s="20" t="s">
        <v>151</v>
      </c>
      <c r="AU344" s="20" t="s">
        <v>83</v>
      </c>
    </row>
    <row r="345" s="2" customFormat="1">
      <c r="A345" s="41"/>
      <c r="B345" s="42"/>
      <c r="C345" s="43"/>
      <c r="D345" s="233" t="s">
        <v>153</v>
      </c>
      <c r="E345" s="43"/>
      <c r="F345" s="234" t="s">
        <v>804</v>
      </c>
      <c r="G345" s="43"/>
      <c r="H345" s="43"/>
      <c r="I345" s="230"/>
      <c r="J345" s="43"/>
      <c r="K345" s="43"/>
      <c r="L345" s="47"/>
      <c r="M345" s="231"/>
      <c r="N345" s="232"/>
      <c r="O345" s="87"/>
      <c r="P345" s="87"/>
      <c r="Q345" s="87"/>
      <c r="R345" s="87"/>
      <c r="S345" s="87"/>
      <c r="T345" s="88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T345" s="20" t="s">
        <v>153</v>
      </c>
      <c r="AU345" s="20" t="s">
        <v>83</v>
      </c>
    </row>
    <row r="346" s="2" customFormat="1" ht="24.15" customHeight="1">
      <c r="A346" s="41"/>
      <c r="B346" s="42"/>
      <c r="C346" s="278" t="s">
        <v>455</v>
      </c>
      <c r="D346" s="278" t="s">
        <v>266</v>
      </c>
      <c r="E346" s="279" t="s">
        <v>805</v>
      </c>
      <c r="F346" s="280" t="s">
        <v>806</v>
      </c>
      <c r="G346" s="281" t="s">
        <v>282</v>
      </c>
      <c r="H346" s="282">
        <v>1</v>
      </c>
      <c r="I346" s="283"/>
      <c r="J346" s="284">
        <f>ROUND(I346*H346,2)</f>
        <v>0</v>
      </c>
      <c r="K346" s="280" t="s">
        <v>148</v>
      </c>
      <c r="L346" s="285"/>
      <c r="M346" s="286" t="s">
        <v>19</v>
      </c>
      <c r="N346" s="287" t="s">
        <v>47</v>
      </c>
      <c r="O346" s="87"/>
      <c r="P346" s="224">
        <f>O346*H346</f>
        <v>0</v>
      </c>
      <c r="Q346" s="224">
        <v>0.54800000000000004</v>
      </c>
      <c r="R346" s="224">
        <f>Q346*H346</f>
        <v>0.54800000000000004</v>
      </c>
      <c r="S346" s="224">
        <v>0</v>
      </c>
      <c r="T346" s="225">
        <f>S346*H346</f>
        <v>0</v>
      </c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R346" s="226" t="s">
        <v>205</v>
      </c>
      <c r="AT346" s="226" t="s">
        <v>266</v>
      </c>
      <c r="AU346" s="226" t="s">
        <v>83</v>
      </c>
      <c r="AY346" s="20" t="s">
        <v>142</v>
      </c>
      <c r="BE346" s="227">
        <f>IF(N346="základní",J346,0)</f>
        <v>0</v>
      </c>
      <c r="BF346" s="227">
        <f>IF(N346="snížená",J346,0)</f>
        <v>0</v>
      </c>
      <c r="BG346" s="227">
        <f>IF(N346="zákl. přenesená",J346,0)</f>
        <v>0</v>
      </c>
      <c r="BH346" s="227">
        <f>IF(N346="sníž. přenesená",J346,0)</f>
        <v>0</v>
      </c>
      <c r="BI346" s="227">
        <f>IF(N346="nulová",J346,0)</f>
        <v>0</v>
      </c>
      <c r="BJ346" s="20" t="s">
        <v>83</v>
      </c>
      <c r="BK346" s="227">
        <f>ROUND(I346*H346,2)</f>
        <v>0</v>
      </c>
      <c r="BL346" s="20" t="s">
        <v>149</v>
      </c>
      <c r="BM346" s="226" t="s">
        <v>807</v>
      </c>
    </row>
    <row r="347" s="2" customFormat="1">
      <c r="A347" s="41"/>
      <c r="B347" s="42"/>
      <c r="C347" s="43"/>
      <c r="D347" s="228" t="s">
        <v>151</v>
      </c>
      <c r="E347" s="43"/>
      <c r="F347" s="229" t="s">
        <v>806</v>
      </c>
      <c r="G347" s="43"/>
      <c r="H347" s="43"/>
      <c r="I347" s="230"/>
      <c r="J347" s="43"/>
      <c r="K347" s="43"/>
      <c r="L347" s="47"/>
      <c r="M347" s="231"/>
      <c r="N347" s="232"/>
      <c r="O347" s="87"/>
      <c r="P347" s="87"/>
      <c r="Q347" s="87"/>
      <c r="R347" s="87"/>
      <c r="S347" s="87"/>
      <c r="T347" s="88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T347" s="20" t="s">
        <v>151</v>
      </c>
      <c r="AU347" s="20" t="s">
        <v>83</v>
      </c>
    </row>
    <row r="348" s="2" customFormat="1" ht="24.15" customHeight="1">
      <c r="A348" s="41"/>
      <c r="B348" s="42"/>
      <c r="C348" s="215" t="s">
        <v>459</v>
      </c>
      <c r="D348" s="215" t="s">
        <v>144</v>
      </c>
      <c r="E348" s="216" t="s">
        <v>808</v>
      </c>
      <c r="F348" s="217" t="s">
        <v>809</v>
      </c>
      <c r="G348" s="218" t="s">
        <v>282</v>
      </c>
      <c r="H348" s="219">
        <v>1</v>
      </c>
      <c r="I348" s="220"/>
      <c r="J348" s="221">
        <f>ROUND(I348*H348,2)</f>
        <v>0</v>
      </c>
      <c r="K348" s="217" t="s">
        <v>148</v>
      </c>
      <c r="L348" s="47"/>
      <c r="M348" s="222" t="s">
        <v>19</v>
      </c>
      <c r="N348" s="223" t="s">
        <v>47</v>
      </c>
      <c r="O348" s="87"/>
      <c r="P348" s="224">
        <f>O348*H348</f>
        <v>0</v>
      </c>
      <c r="Q348" s="224">
        <v>0.028538000000000001</v>
      </c>
      <c r="R348" s="224">
        <f>Q348*H348</f>
        <v>0.028538000000000001</v>
      </c>
      <c r="S348" s="224">
        <v>0</v>
      </c>
      <c r="T348" s="225">
        <f>S348*H348</f>
        <v>0</v>
      </c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R348" s="226" t="s">
        <v>149</v>
      </c>
      <c r="AT348" s="226" t="s">
        <v>144</v>
      </c>
      <c r="AU348" s="226" t="s">
        <v>83</v>
      </c>
      <c r="AY348" s="20" t="s">
        <v>142</v>
      </c>
      <c r="BE348" s="227">
        <f>IF(N348="základní",J348,0)</f>
        <v>0</v>
      </c>
      <c r="BF348" s="227">
        <f>IF(N348="snížená",J348,0)</f>
        <v>0</v>
      </c>
      <c r="BG348" s="227">
        <f>IF(N348="zákl. přenesená",J348,0)</f>
        <v>0</v>
      </c>
      <c r="BH348" s="227">
        <f>IF(N348="sníž. přenesená",J348,0)</f>
        <v>0</v>
      </c>
      <c r="BI348" s="227">
        <f>IF(N348="nulová",J348,0)</f>
        <v>0</v>
      </c>
      <c r="BJ348" s="20" t="s">
        <v>83</v>
      </c>
      <c r="BK348" s="227">
        <f>ROUND(I348*H348,2)</f>
        <v>0</v>
      </c>
      <c r="BL348" s="20" t="s">
        <v>149</v>
      </c>
      <c r="BM348" s="226" t="s">
        <v>810</v>
      </c>
    </row>
    <row r="349" s="2" customFormat="1">
      <c r="A349" s="41"/>
      <c r="B349" s="42"/>
      <c r="C349" s="43"/>
      <c r="D349" s="228" t="s">
        <v>151</v>
      </c>
      <c r="E349" s="43"/>
      <c r="F349" s="229" t="s">
        <v>809</v>
      </c>
      <c r="G349" s="43"/>
      <c r="H349" s="43"/>
      <c r="I349" s="230"/>
      <c r="J349" s="43"/>
      <c r="K349" s="43"/>
      <c r="L349" s="47"/>
      <c r="M349" s="231"/>
      <c r="N349" s="232"/>
      <c r="O349" s="87"/>
      <c r="P349" s="87"/>
      <c r="Q349" s="87"/>
      <c r="R349" s="87"/>
      <c r="S349" s="87"/>
      <c r="T349" s="88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T349" s="20" t="s">
        <v>151</v>
      </c>
      <c r="AU349" s="20" t="s">
        <v>83</v>
      </c>
    </row>
    <row r="350" s="2" customFormat="1">
      <c r="A350" s="41"/>
      <c r="B350" s="42"/>
      <c r="C350" s="43"/>
      <c r="D350" s="233" t="s">
        <v>153</v>
      </c>
      <c r="E350" s="43"/>
      <c r="F350" s="234" t="s">
        <v>811</v>
      </c>
      <c r="G350" s="43"/>
      <c r="H350" s="43"/>
      <c r="I350" s="230"/>
      <c r="J350" s="43"/>
      <c r="K350" s="43"/>
      <c r="L350" s="47"/>
      <c r="M350" s="231"/>
      <c r="N350" s="232"/>
      <c r="O350" s="87"/>
      <c r="P350" s="87"/>
      <c r="Q350" s="87"/>
      <c r="R350" s="87"/>
      <c r="S350" s="87"/>
      <c r="T350" s="88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20" t="s">
        <v>153</v>
      </c>
      <c r="AU350" s="20" t="s">
        <v>83</v>
      </c>
    </row>
    <row r="351" s="2" customFormat="1" ht="24.15" customHeight="1">
      <c r="A351" s="41"/>
      <c r="B351" s="42"/>
      <c r="C351" s="278" t="s">
        <v>465</v>
      </c>
      <c r="D351" s="278" t="s">
        <v>266</v>
      </c>
      <c r="E351" s="279" t="s">
        <v>812</v>
      </c>
      <c r="F351" s="280" t="s">
        <v>813</v>
      </c>
      <c r="G351" s="281" t="s">
        <v>282</v>
      </c>
      <c r="H351" s="282">
        <v>1</v>
      </c>
      <c r="I351" s="283"/>
      <c r="J351" s="284">
        <f>ROUND(I351*H351,2)</f>
        <v>0</v>
      </c>
      <c r="K351" s="280" t="s">
        <v>19</v>
      </c>
      <c r="L351" s="285"/>
      <c r="M351" s="286" t="s">
        <v>19</v>
      </c>
      <c r="N351" s="287" t="s">
        <v>47</v>
      </c>
      <c r="O351" s="87"/>
      <c r="P351" s="224">
        <f>O351*H351</f>
        <v>0</v>
      </c>
      <c r="Q351" s="224">
        <v>5.5999999999999996</v>
      </c>
      <c r="R351" s="224">
        <f>Q351*H351</f>
        <v>5.5999999999999996</v>
      </c>
      <c r="S351" s="224">
        <v>0</v>
      </c>
      <c r="T351" s="225">
        <f>S351*H351</f>
        <v>0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26" t="s">
        <v>205</v>
      </c>
      <c r="AT351" s="226" t="s">
        <v>266</v>
      </c>
      <c r="AU351" s="226" t="s">
        <v>83</v>
      </c>
      <c r="AY351" s="20" t="s">
        <v>142</v>
      </c>
      <c r="BE351" s="227">
        <f>IF(N351="základní",J351,0)</f>
        <v>0</v>
      </c>
      <c r="BF351" s="227">
        <f>IF(N351="snížená",J351,0)</f>
        <v>0</v>
      </c>
      <c r="BG351" s="227">
        <f>IF(N351="zákl. přenesená",J351,0)</f>
        <v>0</v>
      </c>
      <c r="BH351" s="227">
        <f>IF(N351="sníž. přenesená",J351,0)</f>
        <v>0</v>
      </c>
      <c r="BI351" s="227">
        <f>IF(N351="nulová",J351,0)</f>
        <v>0</v>
      </c>
      <c r="BJ351" s="20" t="s">
        <v>83</v>
      </c>
      <c r="BK351" s="227">
        <f>ROUND(I351*H351,2)</f>
        <v>0</v>
      </c>
      <c r="BL351" s="20" t="s">
        <v>149</v>
      </c>
      <c r="BM351" s="226" t="s">
        <v>814</v>
      </c>
    </row>
    <row r="352" s="2" customFormat="1">
      <c r="A352" s="41"/>
      <c r="B352" s="42"/>
      <c r="C352" s="43"/>
      <c r="D352" s="228" t="s">
        <v>151</v>
      </c>
      <c r="E352" s="43"/>
      <c r="F352" s="229" t="s">
        <v>813</v>
      </c>
      <c r="G352" s="43"/>
      <c r="H352" s="43"/>
      <c r="I352" s="230"/>
      <c r="J352" s="43"/>
      <c r="K352" s="43"/>
      <c r="L352" s="47"/>
      <c r="M352" s="231"/>
      <c r="N352" s="232"/>
      <c r="O352" s="87"/>
      <c r="P352" s="87"/>
      <c r="Q352" s="87"/>
      <c r="R352" s="87"/>
      <c r="S352" s="87"/>
      <c r="T352" s="88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T352" s="20" t="s">
        <v>151</v>
      </c>
      <c r="AU352" s="20" t="s">
        <v>83</v>
      </c>
    </row>
    <row r="353" s="2" customFormat="1" ht="24.15" customHeight="1">
      <c r="A353" s="41"/>
      <c r="B353" s="42"/>
      <c r="C353" s="215" t="s">
        <v>226</v>
      </c>
      <c r="D353" s="215" t="s">
        <v>144</v>
      </c>
      <c r="E353" s="216" t="s">
        <v>815</v>
      </c>
      <c r="F353" s="217" t="s">
        <v>816</v>
      </c>
      <c r="G353" s="218" t="s">
        <v>282</v>
      </c>
      <c r="H353" s="219">
        <v>1</v>
      </c>
      <c r="I353" s="220"/>
      <c r="J353" s="221">
        <f>ROUND(I353*H353,2)</f>
        <v>0</v>
      </c>
      <c r="K353" s="217" t="s">
        <v>148</v>
      </c>
      <c r="L353" s="47"/>
      <c r="M353" s="222" t="s">
        <v>19</v>
      </c>
      <c r="N353" s="223" t="s">
        <v>47</v>
      </c>
      <c r="O353" s="87"/>
      <c r="P353" s="224">
        <f>O353*H353</f>
        <v>0</v>
      </c>
      <c r="Q353" s="224">
        <v>0.040122100000000001</v>
      </c>
      <c r="R353" s="224">
        <f>Q353*H353</f>
        <v>0.040122100000000001</v>
      </c>
      <c r="S353" s="224">
        <v>0</v>
      </c>
      <c r="T353" s="225">
        <f>S353*H353</f>
        <v>0</v>
      </c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R353" s="226" t="s">
        <v>149</v>
      </c>
      <c r="AT353" s="226" t="s">
        <v>144</v>
      </c>
      <c r="AU353" s="226" t="s">
        <v>83</v>
      </c>
      <c r="AY353" s="20" t="s">
        <v>142</v>
      </c>
      <c r="BE353" s="227">
        <f>IF(N353="základní",J353,0)</f>
        <v>0</v>
      </c>
      <c r="BF353" s="227">
        <f>IF(N353="snížená",J353,0)</f>
        <v>0</v>
      </c>
      <c r="BG353" s="227">
        <f>IF(N353="zákl. přenesená",J353,0)</f>
        <v>0</v>
      </c>
      <c r="BH353" s="227">
        <f>IF(N353="sníž. přenesená",J353,0)</f>
        <v>0</v>
      </c>
      <c r="BI353" s="227">
        <f>IF(N353="nulová",J353,0)</f>
        <v>0</v>
      </c>
      <c r="BJ353" s="20" t="s">
        <v>83</v>
      </c>
      <c r="BK353" s="227">
        <f>ROUND(I353*H353,2)</f>
        <v>0</v>
      </c>
      <c r="BL353" s="20" t="s">
        <v>149</v>
      </c>
      <c r="BM353" s="226" t="s">
        <v>817</v>
      </c>
    </row>
    <row r="354" s="2" customFormat="1">
      <c r="A354" s="41"/>
      <c r="B354" s="42"/>
      <c r="C354" s="43"/>
      <c r="D354" s="228" t="s">
        <v>151</v>
      </c>
      <c r="E354" s="43"/>
      <c r="F354" s="229" t="s">
        <v>818</v>
      </c>
      <c r="G354" s="43"/>
      <c r="H354" s="43"/>
      <c r="I354" s="230"/>
      <c r="J354" s="43"/>
      <c r="K354" s="43"/>
      <c r="L354" s="47"/>
      <c r="M354" s="231"/>
      <c r="N354" s="232"/>
      <c r="O354" s="87"/>
      <c r="P354" s="87"/>
      <c r="Q354" s="87"/>
      <c r="R354" s="87"/>
      <c r="S354" s="87"/>
      <c r="T354" s="88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T354" s="20" t="s">
        <v>151</v>
      </c>
      <c r="AU354" s="20" t="s">
        <v>83</v>
      </c>
    </row>
    <row r="355" s="2" customFormat="1">
      <c r="A355" s="41"/>
      <c r="B355" s="42"/>
      <c r="C355" s="43"/>
      <c r="D355" s="233" t="s">
        <v>153</v>
      </c>
      <c r="E355" s="43"/>
      <c r="F355" s="234" t="s">
        <v>819</v>
      </c>
      <c r="G355" s="43"/>
      <c r="H355" s="43"/>
      <c r="I355" s="230"/>
      <c r="J355" s="43"/>
      <c r="K355" s="43"/>
      <c r="L355" s="47"/>
      <c r="M355" s="231"/>
      <c r="N355" s="232"/>
      <c r="O355" s="87"/>
      <c r="P355" s="87"/>
      <c r="Q355" s="87"/>
      <c r="R355" s="87"/>
      <c r="S355" s="87"/>
      <c r="T355" s="88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T355" s="20" t="s">
        <v>153</v>
      </c>
      <c r="AU355" s="20" t="s">
        <v>83</v>
      </c>
    </row>
    <row r="356" s="2" customFormat="1" ht="24.15" customHeight="1">
      <c r="A356" s="41"/>
      <c r="B356" s="42"/>
      <c r="C356" s="215" t="s">
        <v>472</v>
      </c>
      <c r="D356" s="215" t="s">
        <v>144</v>
      </c>
      <c r="E356" s="216" t="s">
        <v>820</v>
      </c>
      <c r="F356" s="217" t="s">
        <v>821</v>
      </c>
      <c r="G356" s="218" t="s">
        <v>282</v>
      </c>
      <c r="H356" s="219">
        <v>2</v>
      </c>
      <c r="I356" s="220"/>
      <c r="J356" s="221">
        <f>ROUND(I356*H356,2)</f>
        <v>0</v>
      </c>
      <c r="K356" s="217" t="s">
        <v>148</v>
      </c>
      <c r="L356" s="47"/>
      <c r="M356" s="222" t="s">
        <v>19</v>
      </c>
      <c r="N356" s="223" t="s">
        <v>47</v>
      </c>
      <c r="O356" s="87"/>
      <c r="P356" s="224">
        <f>O356*H356</f>
        <v>0</v>
      </c>
      <c r="Q356" s="224">
        <v>0.2152955</v>
      </c>
      <c r="R356" s="224">
        <f>Q356*H356</f>
        <v>0.430591</v>
      </c>
      <c r="S356" s="224">
        <v>0</v>
      </c>
      <c r="T356" s="225">
        <f>S356*H356</f>
        <v>0</v>
      </c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R356" s="226" t="s">
        <v>149</v>
      </c>
      <c r="AT356" s="226" t="s">
        <v>144</v>
      </c>
      <c r="AU356" s="226" t="s">
        <v>83</v>
      </c>
      <c r="AY356" s="20" t="s">
        <v>142</v>
      </c>
      <c r="BE356" s="227">
        <f>IF(N356="základní",J356,0)</f>
        <v>0</v>
      </c>
      <c r="BF356" s="227">
        <f>IF(N356="snížená",J356,0)</f>
        <v>0</v>
      </c>
      <c r="BG356" s="227">
        <f>IF(N356="zákl. přenesená",J356,0)</f>
        <v>0</v>
      </c>
      <c r="BH356" s="227">
        <f>IF(N356="sníž. přenesená",J356,0)</f>
        <v>0</v>
      </c>
      <c r="BI356" s="227">
        <f>IF(N356="nulová",J356,0)</f>
        <v>0</v>
      </c>
      <c r="BJ356" s="20" t="s">
        <v>83</v>
      </c>
      <c r="BK356" s="227">
        <f>ROUND(I356*H356,2)</f>
        <v>0</v>
      </c>
      <c r="BL356" s="20" t="s">
        <v>149</v>
      </c>
      <c r="BM356" s="226" t="s">
        <v>822</v>
      </c>
    </row>
    <row r="357" s="2" customFormat="1">
      <c r="A357" s="41"/>
      <c r="B357" s="42"/>
      <c r="C357" s="43"/>
      <c r="D357" s="228" t="s">
        <v>151</v>
      </c>
      <c r="E357" s="43"/>
      <c r="F357" s="229" t="s">
        <v>823</v>
      </c>
      <c r="G357" s="43"/>
      <c r="H357" s="43"/>
      <c r="I357" s="230"/>
      <c r="J357" s="43"/>
      <c r="K357" s="43"/>
      <c r="L357" s="47"/>
      <c r="M357" s="231"/>
      <c r="N357" s="232"/>
      <c r="O357" s="87"/>
      <c r="P357" s="87"/>
      <c r="Q357" s="87"/>
      <c r="R357" s="87"/>
      <c r="S357" s="87"/>
      <c r="T357" s="88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T357" s="20" t="s">
        <v>151</v>
      </c>
      <c r="AU357" s="20" t="s">
        <v>83</v>
      </c>
    </row>
    <row r="358" s="2" customFormat="1">
      <c r="A358" s="41"/>
      <c r="B358" s="42"/>
      <c r="C358" s="43"/>
      <c r="D358" s="233" t="s">
        <v>153</v>
      </c>
      <c r="E358" s="43"/>
      <c r="F358" s="234" t="s">
        <v>824</v>
      </c>
      <c r="G358" s="43"/>
      <c r="H358" s="43"/>
      <c r="I358" s="230"/>
      <c r="J358" s="43"/>
      <c r="K358" s="43"/>
      <c r="L358" s="47"/>
      <c r="M358" s="231"/>
      <c r="N358" s="232"/>
      <c r="O358" s="87"/>
      <c r="P358" s="87"/>
      <c r="Q358" s="87"/>
      <c r="R358" s="87"/>
      <c r="S358" s="87"/>
      <c r="T358" s="88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T358" s="20" t="s">
        <v>153</v>
      </c>
      <c r="AU358" s="20" t="s">
        <v>83</v>
      </c>
    </row>
    <row r="359" s="2" customFormat="1" ht="24.15" customHeight="1">
      <c r="A359" s="41"/>
      <c r="B359" s="42"/>
      <c r="C359" s="215" t="s">
        <v>233</v>
      </c>
      <c r="D359" s="215" t="s">
        <v>144</v>
      </c>
      <c r="E359" s="216" t="s">
        <v>825</v>
      </c>
      <c r="F359" s="217" t="s">
        <v>826</v>
      </c>
      <c r="G359" s="218" t="s">
        <v>282</v>
      </c>
      <c r="H359" s="219">
        <v>1</v>
      </c>
      <c r="I359" s="220"/>
      <c r="J359" s="221">
        <f>ROUND(I359*H359,2)</f>
        <v>0</v>
      </c>
      <c r="K359" s="217" t="s">
        <v>148</v>
      </c>
      <c r="L359" s="47"/>
      <c r="M359" s="222" t="s">
        <v>19</v>
      </c>
      <c r="N359" s="223" t="s">
        <v>47</v>
      </c>
      <c r="O359" s="87"/>
      <c r="P359" s="224">
        <f>O359*H359</f>
        <v>0</v>
      </c>
      <c r="Q359" s="224">
        <v>0.044787199999999999</v>
      </c>
      <c r="R359" s="224">
        <f>Q359*H359</f>
        <v>0.044787199999999999</v>
      </c>
      <c r="S359" s="224">
        <v>0</v>
      </c>
      <c r="T359" s="225">
        <f>S359*H359</f>
        <v>0</v>
      </c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R359" s="226" t="s">
        <v>149</v>
      </c>
      <c r="AT359" s="226" t="s">
        <v>144</v>
      </c>
      <c r="AU359" s="226" t="s">
        <v>83</v>
      </c>
      <c r="AY359" s="20" t="s">
        <v>142</v>
      </c>
      <c r="BE359" s="227">
        <f>IF(N359="základní",J359,0)</f>
        <v>0</v>
      </c>
      <c r="BF359" s="227">
        <f>IF(N359="snížená",J359,0)</f>
        <v>0</v>
      </c>
      <c r="BG359" s="227">
        <f>IF(N359="zákl. přenesená",J359,0)</f>
        <v>0</v>
      </c>
      <c r="BH359" s="227">
        <f>IF(N359="sníž. přenesená",J359,0)</f>
        <v>0</v>
      </c>
      <c r="BI359" s="227">
        <f>IF(N359="nulová",J359,0)</f>
        <v>0</v>
      </c>
      <c r="BJ359" s="20" t="s">
        <v>83</v>
      </c>
      <c r="BK359" s="227">
        <f>ROUND(I359*H359,2)</f>
        <v>0</v>
      </c>
      <c r="BL359" s="20" t="s">
        <v>149</v>
      </c>
      <c r="BM359" s="226" t="s">
        <v>827</v>
      </c>
    </row>
    <row r="360" s="2" customFormat="1">
      <c r="A360" s="41"/>
      <c r="B360" s="42"/>
      <c r="C360" s="43"/>
      <c r="D360" s="228" t="s">
        <v>151</v>
      </c>
      <c r="E360" s="43"/>
      <c r="F360" s="229" t="s">
        <v>828</v>
      </c>
      <c r="G360" s="43"/>
      <c r="H360" s="43"/>
      <c r="I360" s="230"/>
      <c r="J360" s="43"/>
      <c r="K360" s="43"/>
      <c r="L360" s="47"/>
      <c r="M360" s="231"/>
      <c r="N360" s="232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T360" s="20" t="s">
        <v>151</v>
      </c>
      <c r="AU360" s="20" t="s">
        <v>83</v>
      </c>
    </row>
    <row r="361" s="2" customFormat="1">
      <c r="A361" s="41"/>
      <c r="B361" s="42"/>
      <c r="C361" s="43"/>
      <c r="D361" s="233" t="s">
        <v>153</v>
      </c>
      <c r="E361" s="43"/>
      <c r="F361" s="234" t="s">
        <v>829</v>
      </c>
      <c r="G361" s="43"/>
      <c r="H361" s="43"/>
      <c r="I361" s="230"/>
      <c r="J361" s="43"/>
      <c r="K361" s="43"/>
      <c r="L361" s="47"/>
      <c r="M361" s="231"/>
      <c r="N361" s="232"/>
      <c r="O361" s="87"/>
      <c r="P361" s="87"/>
      <c r="Q361" s="87"/>
      <c r="R361" s="87"/>
      <c r="S361" s="87"/>
      <c r="T361" s="88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T361" s="20" t="s">
        <v>153</v>
      </c>
      <c r="AU361" s="20" t="s">
        <v>83</v>
      </c>
    </row>
    <row r="362" s="2" customFormat="1" ht="24.15" customHeight="1">
      <c r="A362" s="41"/>
      <c r="B362" s="42"/>
      <c r="C362" s="215" t="s">
        <v>481</v>
      </c>
      <c r="D362" s="215" t="s">
        <v>144</v>
      </c>
      <c r="E362" s="216" t="s">
        <v>830</v>
      </c>
      <c r="F362" s="217" t="s">
        <v>831</v>
      </c>
      <c r="G362" s="218" t="s">
        <v>282</v>
      </c>
      <c r="H362" s="219">
        <v>1</v>
      </c>
      <c r="I362" s="220"/>
      <c r="J362" s="221">
        <f>ROUND(I362*H362,2)</f>
        <v>0</v>
      </c>
      <c r="K362" s="217" t="s">
        <v>148</v>
      </c>
      <c r="L362" s="47"/>
      <c r="M362" s="222" t="s">
        <v>19</v>
      </c>
      <c r="N362" s="223" t="s">
        <v>47</v>
      </c>
      <c r="O362" s="87"/>
      <c r="P362" s="224">
        <f>O362*H362</f>
        <v>0</v>
      </c>
      <c r="Q362" s="224">
        <v>0.082306560000000001</v>
      </c>
      <c r="R362" s="224">
        <f>Q362*H362</f>
        <v>0.082306560000000001</v>
      </c>
      <c r="S362" s="224">
        <v>0</v>
      </c>
      <c r="T362" s="225">
        <f>S362*H362</f>
        <v>0</v>
      </c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R362" s="226" t="s">
        <v>149</v>
      </c>
      <c r="AT362" s="226" t="s">
        <v>144</v>
      </c>
      <c r="AU362" s="226" t="s">
        <v>83</v>
      </c>
      <c r="AY362" s="20" t="s">
        <v>142</v>
      </c>
      <c r="BE362" s="227">
        <f>IF(N362="základní",J362,0)</f>
        <v>0</v>
      </c>
      <c r="BF362" s="227">
        <f>IF(N362="snížená",J362,0)</f>
        <v>0</v>
      </c>
      <c r="BG362" s="227">
        <f>IF(N362="zákl. přenesená",J362,0)</f>
        <v>0</v>
      </c>
      <c r="BH362" s="227">
        <f>IF(N362="sníž. přenesená",J362,0)</f>
        <v>0</v>
      </c>
      <c r="BI362" s="227">
        <f>IF(N362="nulová",J362,0)</f>
        <v>0</v>
      </c>
      <c r="BJ362" s="20" t="s">
        <v>83</v>
      </c>
      <c r="BK362" s="227">
        <f>ROUND(I362*H362,2)</f>
        <v>0</v>
      </c>
      <c r="BL362" s="20" t="s">
        <v>149</v>
      </c>
      <c r="BM362" s="226" t="s">
        <v>832</v>
      </c>
    </row>
    <row r="363" s="2" customFormat="1">
      <c r="A363" s="41"/>
      <c r="B363" s="42"/>
      <c r="C363" s="43"/>
      <c r="D363" s="228" t="s">
        <v>151</v>
      </c>
      <c r="E363" s="43"/>
      <c r="F363" s="229" t="s">
        <v>833</v>
      </c>
      <c r="G363" s="43"/>
      <c r="H363" s="43"/>
      <c r="I363" s="230"/>
      <c r="J363" s="43"/>
      <c r="K363" s="43"/>
      <c r="L363" s="47"/>
      <c r="M363" s="231"/>
      <c r="N363" s="232"/>
      <c r="O363" s="87"/>
      <c r="P363" s="87"/>
      <c r="Q363" s="87"/>
      <c r="R363" s="87"/>
      <c r="S363" s="87"/>
      <c r="T363" s="88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T363" s="20" t="s">
        <v>151</v>
      </c>
      <c r="AU363" s="20" t="s">
        <v>83</v>
      </c>
    </row>
    <row r="364" s="2" customFormat="1">
      <c r="A364" s="41"/>
      <c r="B364" s="42"/>
      <c r="C364" s="43"/>
      <c r="D364" s="233" t="s">
        <v>153</v>
      </c>
      <c r="E364" s="43"/>
      <c r="F364" s="234" t="s">
        <v>834</v>
      </c>
      <c r="G364" s="43"/>
      <c r="H364" s="43"/>
      <c r="I364" s="230"/>
      <c r="J364" s="43"/>
      <c r="K364" s="43"/>
      <c r="L364" s="47"/>
      <c r="M364" s="231"/>
      <c r="N364" s="232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20" t="s">
        <v>153</v>
      </c>
      <c r="AU364" s="20" t="s">
        <v>83</v>
      </c>
    </row>
    <row r="365" s="2" customFormat="1" ht="24.15" customHeight="1">
      <c r="A365" s="41"/>
      <c r="B365" s="42"/>
      <c r="C365" s="215" t="s">
        <v>485</v>
      </c>
      <c r="D365" s="215" t="s">
        <v>144</v>
      </c>
      <c r="E365" s="216" t="s">
        <v>835</v>
      </c>
      <c r="F365" s="217" t="s">
        <v>836</v>
      </c>
      <c r="G365" s="218" t="s">
        <v>282</v>
      </c>
      <c r="H365" s="219">
        <v>2</v>
      </c>
      <c r="I365" s="220"/>
      <c r="J365" s="221">
        <f>ROUND(I365*H365,2)</f>
        <v>0</v>
      </c>
      <c r="K365" s="217" t="s">
        <v>148</v>
      </c>
      <c r="L365" s="47"/>
      <c r="M365" s="222" t="s">
        <v>19</v>
      </c>
      <c r="N365" s="223" t="s">
        <v>47</v>
      </c>
      <c r="O365" s="87"/>
      <c r="P365" s="224">
        <f>O365*H365</f>
        <v>0</v>
      </c>
      <c r="Q365" s="224">
        <v>0</v>
      </c>
      <c r="R365" s="224">
        <f>Q365*H365</f>
        <v>0</v>
      </c>
      <c r="S365" s="224">
        <v>0</v>
      </c>
      <c r="T365" s="225">
        <f>S365*H365</f>
        <v>0</v>
      </c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R365" s="226" t="s">
        <v>149</v>
      </c>
      <c r="AT365" s="226" t="s">
        <v>144</v>
      </c>
      <c r="AU365" s="226" t="s">
        <v>83</v>
      </c>
      <c r="AY365" s="20" t="s">
        <v>142</v>
      </c>
      <c r="BE365" s="227">
        <f>IF(N365="základní",J365,0)</f>
        <v>0</v>
      </c>
      <c r="BF365" s="227">
        <f>IF(N365="snížená",J365,0)</f>
        <v>0</v>
      </c>
      <c r="BG365" s="227">
        <f>IF(N365="zákl. přenesená",J365,0)</f>
        <v>0</v>
      </c>
      <c r="BH365" s="227">
        <f>IF(N365="sníž. přenesená",J365,0)</f>
        <v>0</v>
      </c>
      <c r="BI365" s="227">
        <f>IF(N365="nulová",J365,0)</f>
        <v>0</v>
      </c>
      <c r="BJ365" s="20" t="s">
        <v>83</v>
      </c>
      <c r="BK365" s="227">
        <f>ROUND(I365*H365,2)</f>
        <v>0</v>
      </c>
      <c r="BL365" s="20" t="s">
        <v>149</v>
      </c>
      <c r="BM365" s="226" t="s">
        <v>837</v>
      </c>
    </row>
    <row r="366" s="2" customFormat="1">
      <c r="A366" s="41"/>
      <c r="B366" s="42"/>
      <c r="C366" s="43"/>
      <c r="D366" s="228" t="s">
        <v>151</v>
      </c>
      <c r="E366" s="43"/>
      <c r="F366" s="229" t="s">
        <v>838</v>
      </c>
      <c r="G366" s="43"/>
      <c r="H366" s="43"/>
      <c r="I366" s="230"/>
      <c r="J366" s="43"/>
      <c r="K366" s="43"/>
      <c r="L366" s="47"/>
      <c r="M366" s="231"/>
      <c r="N366" s="232"/>
      <c r="O366" s="87"/>
      <c r="P366" s="87"/>
      <c r="Q366" s="87"/>
      <c r="R366" s="87"/>
      <c r="S366" s="87"/>
      <c r="T366" s="88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T366" s="20" t="s">
        <v>151</v>
      </c>
      <c r="AU366" s="20" t="s">
        <v>83</v>
      </c>
    </row>
    <row r="367" s="2" customFormat="1">
      <c r="A367" s="41"/>
      <c r="B367" s="42"/>
      <c r="C367" s="43"/>
      <c r="D367" s="233" t="s">
        <v>153</v>
      </c>
      <c r="E367" s="43"/>
      <c r="F367" s="234" t="s">
        <v>839</v>
      </c>
      <c r="G367" s="43"/>
      <c r="H367" s="43"/>
      <c r="I367" s="230"/>
      <c r="J367" s="43"/>
      <c r="K367" s="43"/>
      <c r="L367" s="47"/>
      <c r="M367" s="231"/>
      <c r="N367" s="232"/>
      <c r="O367" s="87"/>
      <c r="P367" s="87"/>
      <c r="Q367" s="87"/>
      <c r="R367" s="87"/>
      <c r="S367" s="87"/>
      <c r="T367" s="88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T367" s="20" t="s">
        <v>153</v>
      </c>
      <c r="AU367" s="20" t="s">
        <v>83</v>
      </c>
    </row>
    <row r="368" s="2" customFormat="1" ht="33" customHeight="1">
      <c r="A368" s="41"/>
      <c r="B368" s="42"/>
      <c r="C368" s="215" t="s">
        <v>491</v>
      </c>
      <c r="D368" s="215" t="s">
        <v>144</v>
      </c>
      <c r="E368" s="216" t="s">
        <v>840</v>
      </c>
      <c r="F368" s="217" t="s">
        <v>841</v>
      </c>
      <c r="G368" s="218" t="s">
        <v>282</v>
      </c>
      <c r="H368" s="219">
        <v>2</v>
      </c>
      <c r="I368" s="220"/>
      <c r="J368" s="221">
        <f>ROUND(I368*H368,2)</f>
        <v>0</v>
      </c>
      <c r="K368" s="217" t="s">
        <v>148</v>
      </c>
      <c r="L368" s="47"/>
      <c r="M368" s="222" t="s">
        <v>19</v>
      </c>
      <c r="N368" s="223" t="s">
        <v>47</v>
      </c>
      <c r="O368" s="87"/>
      <c r="P368" s="224">
        <f>O368*H368</f>
        <v>0</v>
      </c>
      <c r="Q368" s="224">
        <v>0.44741999999999998</v>
      </c>
      <c r="R368" s="224">
        <f>Q368*H368</f>
        <v>0.89483999999999997</v>
      </c>
      <c r="S368" s="224">
        <v>0</v>
      </c>
      <c r="T368" s="225">
        <f>S368*H368</f>
        <v>0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26" t="s">
        <v>149</v>
      </c>
      <c r="AT368" s="226" t="s">
        <v>144</v>
      </c>
      <c r="AU368" s="226" t="s">
        <v>83</v>
      </c>
      <c r="AY368" s="20" t="s">
        <v>142</v>
      </c>
      <c r="BE368" s="227">
        <f>IF(N368="základní",J368,0)</f>
        <v>0</v>
      </c>
      <c r="BF368" s="227">
        <f>IF(N368="snížená",J368,0)</f>
        <v>0</v>
      </c>
      <c r="BG368" s="227">
        <f>IF(N368="zákl. přenesená",J368,0)</f>
        <v>0</v>
      </c>
      <c r="BH368" s="227">
        <f>IF(N368="sníž. přenesená",J368,0)</f>
        <v>0</v>
      </c>
      <c r="BI368" s="227">
        <f>IF(N368="nulová",J368,0)</f>
        <v>0</v>
      </c>
      <c r="BJ368" s="20" t="s">
        <v>83</v>
      </c>
      <c r="BK368" s="227">
        <f>ROUND(I368*H368,2)</f>
        <v>0</v>
      </c>
      <c r="BL368" s="20" t="s">
        <v>149</v>
      </c>
      <c r="BM368" s="226" t="s">
        <v>842</v>
      </c>
    </row>
    <row r="369" s="2" customFormat="1">
      <c r="A369" s="41"/>
      <c r="B369" s="42"/>
      <c r="C369" s="43"/>
      <c r="D369" s="228" t="s">
        <v>151</v>
      </c>
      <c r="E369" s="43"/>
      <c r="F369" s="229" t="s">
        <v>843</v>
      </c>
      <c r="G369" s="43"/>
      <c r="H369" s="43"/>
      <c r="I369" s="230"/>
      <c r="J369" s="43"/>
      <c r="K369" s="43"/>
      <c r="L369" s="47"/>
      <c r="M369" s="231"/>
      <c r="N369" s="232"/>
      <c r="O369" s="87"/>
      <c r="P369" s="87"/>
      <c r="Q369" s="87"/>
      <c r="R369" s="87"/>
      <c r="S369" s="87"/>
      <c r="T369" s="88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T369" s="20" t="s">
        <v>151</v>
      </c>
      <c r="AU369" s="20" t="s">
        <v>83</v>
      </c>
    </row>
    <row r="370" s="2" customFormat="1">
      <c r="A370" s="41"/>
      <c r="B370" s="42"/>
      <c r="C370" s="43"/>
      <c r="D370" s="233" t="s">
        <v>153</v>
      </c>
      <c r="E370" s="43"/>
      <c r="F370" s="234" t="s">
        <v>844</v>
      </c>
      <c r="G370" s="43"/>
      <c r="H370" s="43"/>
      <c r="I370" s="230"/>
      <c r="J370" s="43"/>
      <c r="K370" s="43"/>
      <c r="L370" s="47"/>
      <c r="M370" s="231"/>
      <c r="N370" s="232"/>
      <c r="O370" s="87"/>
      <c r="P370" s="87"/>
      <c r="Q370" s="87"/>
      <c r="R370" s="87"/>
      <c r="S370" s="87"/>
      <c r="T370" s="88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T370" s="20" t="s">
        <v>153</v>
      </c>
      <c r="AU370" s="20" t="s">
        <v>83</v>
      </c>
    </row>
    <row r="371" s="2" customFormat="1" ht="24.15" customHeight="1">
      <c r="A371" s="41"/>
      <c r="B371" s="42"/>
      <c r="C371" s="215" t="s">
        <v>498</v>
      </c>
      <c r="D371" s="215" t="s">
        <v>144</v>
      </c>
      <c r="E371" s="216" t="s">
        <v>845</v>
      </c>
      <c r="F371" s="217" t="s">
        <v>846</v>
      </c>
      <c r="G371" s="218" t="s">
        <v>282</v>
      </c>
      <c r="H371" s="219">
        <v>2</v>
      </c>
      <c r="I371" s="220"/>
      <c r="J371" s="221">
        <f>ROUND(I371*H371,2)</f>
        <v>0</v>
      </c>
      <c r="K371" s="217" t="s">
        <v>148</v>
      </c>
      <c r="L371" s="47"/>
      <c r="M371" s="222" t="s">
        <v>19</v>
      </c>
      <c r="N371" s="223" t="s">
        <v>47</v>
      </c>
      <c r="O371" s="87"/>
      <c r="P371" s="224">
        <f>O371*H371</f>
        <v>0</v>
      </c>
      <c r="Q371" s="224">
        <v>0.124223</v>
      </c>
      <c r="R371" s="224">
        <f>Q371*H371</f>
        <v>0.248446</v>
      </c>
      <c r="S371" s="224">
        <v>0</v>
      </c>
      <c r="T371" s="225">
        <f>S371*H371</f>
        <v>0</v>
      </c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R371" s="226" t="s">
        <v>149</v>
      </c>
      <c r="AT371" s="226" t="s">
        <v>144</v>
      </c>
      <c r="AU371" s="226" t="s">
        <v>83</v>
      </c>
      <c r="AY371" s="20" t="s">
        <v>142</v>
      </c>
      <c r="BE371" s="227">
        <f>IF(N371="základní",J371,0)</f>
        <v>0</v>
      </c>
      <c r="BF371" s="227">
        <f>IF(N371="snížená",J371,0)</f>
        <v>0</v>
      </c>
      <c r="BG371" s="227">
        <f>IF(N371="zákl. přenesená",J371,0)</f>
        <v>0</v>
      </c>
      <c r="BH371" s="227">
        <f>IF(N371="sníž. přenesená",J371,0)</f>
        <v>0</v>
      </c>
      <c r="BI371" s="227">
        <f>IF(N371="nulová",J371,0)</f>
        <v>0</v>
      </c>
      <c r="BJ371" s="20" t="s">
        <v>83</v>
      </c>
      <c r="BK371" s="227">
        <f>ROUND(I371*H371,2)</f>
        <v>0</v>
      </c>
      <c r="BL371" s="20" t="s">
        <v>149</v>
      </c>
      <c r="BM371" s="226" t="s">
        <v>847</v>
      </c>
    </row>
    <row r="372" s="2" customFormat="1">
      <c r="A372" s="41"/>
      <c r="B372" s="42"/>
      <c r="C372" s="43"/>
      <c r="D372" s="228" t="s">
        <v>151</v>
      </c>
      <c r="E372" s="43"/>
      <c r="F372" s="229" t="s">
        <v>848</v>
      </c>
      <c r="G372" s="43"/>
      <c r="H372" s="43"/>
      <c r="I372" s="230"/>
      <c r="J372" s="43"/>
      <c r="K372" s="43"/>
      <c r="L372" s="47"/>
      <c r="M372" s="231"/>
      <c r="N372" s="232"/>
      <c r="O372" s="87"/>
      <c r="P372" s="87"/>
      <c r="Q372" s="87"/>
      <c r="R372" s="87"/>
      <c r="S372" s="87"/>
      <c r="T372" s="88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T372" s="20" t="s">
        <v>151</v>
      </c>
      <c r="AU372" s="20" t="s">
        <v>83</v>
      </c>
    </row>
    <row r="373" s="2" customFormat="1">
      <c r="A373" s="41"/>
      <c r="B373" s="42"/>
      <c r="C373" s="43"/>
      <c r="D373" s="233" t="s">
        <v>153</v>
      </c>
      <c r="E373" s="43"/>
      <c r="F373" s="234" t="s">
        <v>849</v>
      </c>
      <c r="G373" s="43"/>
      <c r="H373" s="43"/>
      <c r="I373" s="230"/>
      <c r="J373" s="43"/>
      <c r="K373" s="43"/>
      <c r="L373" s="47"/>
      <c r="M373" s="231"/>
      <c r="N373" s="232"/>
      <c r="O373" s="87"/>
      <c r="P373" s="87"/>
      <c r="Q373" s="87"/>
      <c r="R373" s="87"/>
      <c r="S373" s="87"/>
      <c r="T373" s="88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T373" s="20" t="s">
        <v>153</v>
      </c>
      <c r="AU373" s="20" t="s">
        <v>83</v>
      </c>
    </row>
    <row r="374" s="2" customFormat="1" ht="24.15" customHeight="1">
      <c r="A374" s="41"/>
      <c r="B374" s="42"/>
      <c r="C374" s="278" t="s">
        <v>507</v>
      </c>
      <c r="D374" s="278" t="s">
        <v>266</v>
      </c>
      <c r="E374" s="279" t="s">
        <v>850</v>
      </c>
      <c r="F374" s="280" t="s">
        <v>851</v>
      </c>
      <c r="G374" s="281" t="s">
        <v>282</v>
      </c>
      <c r="H374" s="282">
        <v>2</v>
      </c>
      <c r="I374" s="283"/>
      <c r="J374" s="284">
        <f>ROUND(I374*H374,2)</f>
        <v>0</v>
      </c>
      <c r="K374" s="280" t="s">
        <v>19</v>
      </c>
      <c r="L374" s="285"/>
      <c r="M374" s="286" t="s">
        <v>19</v>
      </c>
      <c r="N374" s="287" t="s">
        <v>47</v>
      </c>
      <c r="O374" s="87"/>
      <c r="P374" s="224">
        <f>O374*H374</f>
        <v>0</v>
      </c>
      <c r="Q374" s="224">
        <v>0.096000000000000002</v>
      </c>
      <c r="R374" s="224">
        <f>Q374*H374</f>
        <v>0.192</v>
      </c>
      <c r="S374" s="224">
        <v>0</v>
      </c>
      <c r="T374" s="225">
        <f>S374*H374</f>
        <v>0</v>
      </c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R374" s="226" t="s">
        <v>205</v>
      </c>
      <c r="AT374" s="226" t="s">
        <v>266</v>
      </c>
      <c r="AU374" s="226" t="s">
        <v>83</v>
      </c>
      <c r="AY374" s="20" t="s">
        <v>142</v>
      </c>
      <c r="BE374" s="227">
        <f>IF(N374="základní",J374,0)</f>
        <v>0</v>
      </c>
      <c r="BF374" s="227">
        <f>IF(N374="snížená",J374,0)</f>
        <v>0</v>
      </c>
      <c r="BG374" s="227">
        <f>IF(N374="zákl. přenesená",J374,0)</f>
        <v>0</v>
      </c>
      <c r="BH374" s="227">
        <f>IF(N374="sníž. přenesená",J374,0)</f>
        <v>0</v>
      </c>
      <c r="BI374" s="227">
        <f>IF(N374="nulová",J374,0)</f>
        <v>0</v>
      </c>
      <c r="BJ374" s="20" t="s">
        <v>83</v>
      </c>
      <c r="BK374" s="227">
        <f>ROUND(I374*H374,2)</f>
        <v>0</v>
      </c>
      <c r="BL374" s="20" t="s">
        <v>149</v>
      </c>
      <c r="BM374" s="226" t="s">
        <v>852</v>
      </c>
    </row>
    <row r="375" s="2" customFormat="1">
      <c r="A375" s="41"/>
      <c r="B375" s="42"/>
      <c r="C375" s="43"/>
      <c r="D375" s="228" t="s">
        <v>151</v>
      </c>
      <c r="E375" s="43"/>
      <c r="F375" s="229" t="s">
        <v>851</v>
      </c>
      <c r="G375" s="43"/>
      <c r="H375" s="43"/>
      <c r="I375" s="230"/>
      <c r="J375" s="43"/>
      <c r="K375" s="43"/>
      <c r="L375" s="47"/>
      <c r="M375" s="231"/>
      <c r="N375" s="232"/>
      <c r="O375" s="87"/>
      <c r="P375" s="87"/>
      <c r="Q375" s="87"/>
      <c r="R375" s="87"/>
      <c r="S375" s="87"/>
      <c r="T375" s="88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T375" s="20" t="s">
        <v>151</v>
      </c>
      <c r="AU375" s="20" t="s">
        <v>83</v>
      </c>
    </row>
    <row r="376" s="2" customFormat="1" ht="24.15" customHeight="1">
      <c r="A376" s="41"/>
      <c r="B376" s="42"/>
      <c r="C376" s="215" t="s">
        <v>253</v>
      </c>
      <c r="D376" s="215" t="s">
        <v>144</v>
      </c>
      <c r="E376" s="216" t="s">
        <v>853</v>
      </c>
      <c r="F376" s="217" t="s">
        <v>854</v>
      </c>
      <c r="G376" s="218" t="s">
        <v>282</v>
      </c>
      <c r="H376" s="219">
        <v>2</v>
      </c>
      <c r="I376" s="220"/>
      <c r="J376" s="221">
        <f>ROUND(I376*H376,2)</f>
        <v>0</v>
      </c>
      <c r="K376" s="217" t="s">
        <v>148</v>
      </c>
      <c r="L376" s="47"/>
      <c r="M376" s="222" t="s">
        <v>19</v>
      </c>
      <c r="N376" s="223" t="s">
        <v>47</v>
      </c>
      <c r="O376" s="87"/>
      <c r="P376" s="224">
        <f>O376*H376</f>
        <v>0</v>
      </c>
      <c r="Q376" s="224">
        <v>0.029722999999999999</v>
      </c>
      <c r="R376" s="224">
        <f>Q376*H376</f>
        <v>0.059445999999999999</v>
      </c>
      <c r="S376" s="224">
        <v>0</v>
      </c>
      <c r="T376" s="225">
        <f>S376*H376</f>
        <v>0</v>
      </c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R376" s="226" t="s">
        <v>149</v>
      </c>
      <c r="AT376" s="226" t="s">
        <v>144</v>
      </c>
      <c r="AU376" s="226" t="s">
        <v>83</v>
      </c>
      <c r="AY376" s="20" t="s">
        <v>142</v>
      </c>
      <c r="BE376" s="227">
        <f>IF(N376="základní",J376,0)</f>
        <v>0</v>
      </c>
      <c r="BF376" s="227">
        <f>IF(N376="snížená",J376,0)</f>
        <v>0</v>
      </c>
      <c r="BG376" s="227">
        <f>IF(N376="zákl. přenesená",J376,0)</f>
        <v>0</v>
      </c>
      <c r="BH376" s="227">
        <f>IF(N376="sníž. přenesená",J376,0)</f>
        <v>0</v>
      </c>
      <c r="BI376" s="227">
        <f>IF(N376="nulová",J376,0)</f>
        <v>0</v>
      </c>
      <c r="BJ376" s="20" t="s">
        <v>83</v>
      </c>
      <c r="BK376" s="227">
        <f>ROUND(I376*H376,2)</f>
        <v>0</v>
      </c>
      <c r="BL376" s="20" t="s">
        <v>149</v>
      </c>
      <c r="BM376" s="226" t="s">
        <v>855</v>
      </c>
    </row>
    <row r="377" s="2" customFormat="1">
      <c r="A377" s="41"/>
      <c r="B377" s="42"/>
      <c r="C377" s="43"/>
      <c r="D377" s="228" t="s">
        <v>151</v>
      </c>
      <c r="E377" s="43"/>
      <c r="F377" s="229" t="s">
        <v>856</v>
      </c>
      <c r="G377" s="43"/>
      <c r="H377" s="43"/>
      <c r="I377" s="230"/>
      <c r="J377" s="43"/>
      <c r="K377" s="43"/>
      <c r="L377" s="47"/>
      <c r="M377" s="231"/>
      <c r="N377" s="232"/>
      <c r="O377" s="87"/>
      <c r="P377" s="87"/>
      <c r="Q377" s="87"/>
      <c r="R377" s="87"/>
      <c r="S377" s="87"/>
      <c r="T377" s="88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T377" s="20" t="s">
        <v>151</v>
      </c>
      <c r="AU377" s="20" t="s">
        <v>83</v>
      </c>
    </row>
    <row r="378" s="2" customFormat="1">
      <c r="A378" s="41"/>
      <c r="B378" s="42"/>
      <c r="C378" s="43"/>
      <c r="D378" s="233" t="s">
        <v>153</v>
      </c>
      <c r="E378" s="43"/>
      <c r="F378" s="234" t="s">
        <v>857</v>
      </c>
      <c r="G378" s="43"/>
      <c r="H378" s="43"/>
      <c r="I378" s="230"/>
      <c r="J378" s="43"/>
      <c r="K378" s="43"/>
      <c r="L378" s="47"/>
      <c r="M378" s="231"/>
      <c r="N378" s="232"/>
      <c r="O378" s="87"/>
      <c r="P378" s="87"/>
      <c r="Q378" s="87"/>
      <c r="R378" s="87"/>
      <c r="S378" s="87"/>
      <c r="T378" s="88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T378" s="20" t="s">
        <v>153</v>
      </c>
      <c r="AU378" s="20" t="s">
        <v>83</v>
      </c>
    </row>
    <row r="379" s="2" customFormat="1" ht="21.75" customHeight="1">
      <c r="A379" s="41"/>
      <c r="B379" s="42"/>
      <c r="C379" s="278" t="s">
        <v>519</v>
      </c>
      <c r="D379" s="278" t="s">
        <v>266</v>
      </c>
      <c r="E379" s="279" t="s">
        <v>858</v>
      </c>
      <c r="F379" s="280" t="s">
        <v>859</v>
      </c>
      <c r="G379" s="281" t="s">
        <v>282</v>
      </c>
      <c r="H379" s="282">
        <v>2</v>
      </c>
      <c r="I379" s="283"/>
      <c r="J379" s="284">
        <f>ROUND(I379*H379,2)</f>
        <v>0</v>
      </c>
      <c r="K379" s="280" t="s">
        <v>148</v>
      </c>
      <c r="L379" s="285"/>
      <c r="M379" s="286" t="s">
        <v>19</v>
      </c>
      <c r="N379" s="287" t="s">
        <v>47</v>
      </c>
      <c r="O379" s="87"/>
      <c r="P379" s="224">
        <f>O379*H379</f>
        <v>0</v>
      </c>
      <c r="Q379" s="224">
        <v>0.058000000000000003</v>
      </c>
      <c r="R379" s="224">
        <f>Q379*H379</f>
        <v>0.11600000000000001</v>
      </c>
      <c r="S379" s="224">
        <v>0</v>
      </c>
      <c r="T379" s="225">
        <f>S379*H379</f>
        <v>0</v>
      </c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R379" s="226" t="s">
        <v>205</v>
      </c>
      <c r="AT379" s="226" t="s">
        <v>266</v>
      </c>
      <c r="AU379" s="226" t="s">
        <v>83</v>
      </c>
      <c r="AY379" s="20" t="s">
        <v>142</v>
      </c>
      <c r="BE379" s="227">
        <f>IF(N379="základní",J379,0)</f>
        <v>0</v>
      </c>
      <c r="BF379" s="227">
        <f>IF(N379="snížená",J379,0)</f>
        <v>0</v>
      </c>
      <c r="BG379" s="227">
        <f>IF(N379="zákl. přenesená",J379,0)</f>
        <v>0</v>
      </c>
      <c r="BH379" s="227">
        <f>IF(N379="sníž. přenesená",J379,0)</f>
        <v>0</v>
      </c>
      <c r="BI379" s="227">
        <f>IF(N379="nulová",J379,0)</f>
        <v>0</v>
      </c>
      <c r="BJ379" s="20" t="s">
        <v>83</v>
      </c>
      <c r="BK379" s="227">
        <f>ROUND(I379*H379,2)</f>
        <v>0</v>
      </c>
      <c r="BL379" s="20" t="s">
        <v>149</v>
      </c>
      <c r="BM379" s="226" t="s">
        <v>860</v>
      </c>
    </row>
    <row r="380" s="2" customFormat="1">
      <c r="A380" s="41"/>
      <c r="B380" s="42"/>
      <c r="C380" s="43"/>
      <c r="D380" s="228" t="s">
        <v>151</v>
      </c>
      <c r="E380" s="43"/>
      <c r="F380" s="229" t="s">
        <v>859</v>
      </c>
      <c r="G380" s="43"/>
      <c r="H380" s="43"/>
      <c r="I380" s="230"/>
      <c r="J380" s="43"/>
      <c r="K380" s="43"/>
      <c r="L380" s="47"/>
      <c r="M380" s="231"/>
      <c r="N380" s="232"/>
      <c r="O380" s="87"/>
      <c r="P380" s="87"/>
      <c r="Q380" s="87"/>
      <c r="R380" s="87"/>
      <c r="S380" s="87"/>
      <c r="T380" s="88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T380" s="20" t="s">
        <v>151</v>
      </c>
      <c r="AU380" s="20" t="s">
        <v>83</v>
      </c>
    </row>
    <row r="381" s="2" customFormat="1" ht="24.15" customHeight="1">
      <c r="A381" s="41"/>
      <c r="B381" s="42"/>
      <c r="C381" s="215" t="s">
        <v>260</v>
      </c>
      <c r="D381" s="215" t="s">
        <v>144</v>
      </c>
      <c r="E381" s="216" t="s">
        <v>861</v>
      </c>
      <c r="F381" s="217" t="s">
        <v>862</v>
      </c>
      <c r="G381" s="218" t="s">
        <v>282</v>
      </c>
      <c r="H381" s="219">
        <v>2</v>
      </c>
      <c r="I381" s="220"/>
      <c r="J381" s="221">
        <f>ROUND(I381*H381,2)</f>
        <v>0</v>
      </c>
      <c r="K381" s="217" t="s">
        <v>148</v>
      </c>
      <c r="L381" s="47"/>
      <c r="M381" s="222" t="s">
        <v>19</v>
      </c>
      <c r="N381" s="223" t="s">
        <v>47</v>
      </c>
      <c r="O381" s="87"/>
      <c r="P381" s="224">
        <f>O381*H381</f>
        <v>0</v>
      </c>
      <c r="Q381" s="224">
        <v>0.029722999999999999</v>
      </c>
      <c r="R381" s="224">
        <f>Q381*H381</f>
        <v>0.059445999999999999</v>
      </c>
      <c r="S381" s="224">
        <v>0</v>
      </c>
      <c r="T381" s="225">
        <f>S381*H381</f>
        <v>0</v>
      </c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R381" s="226" t="s">
        <v>149</v>
      </c>
      <c r="AT381" s="226" t="s">
        <v>144</v>
      </c>
      <c r="AU381" s="226" t="s">
        <v>83</v>
      </c>
      <c r="AY381" s="20" t="s">
        <v>142</v>
      </c>
      <c r="BE381" s="227">
        <f>IF(N381="základní",J381,0)</f>
        <v>0</v>
      </c>
      <c r="BF381" s="227">
        <f>IF(N381="snížená",J381,0)</f>
        <v>0</v>
      </c>
      <c r="BG381" s="227">
        <f>IF(N381="zákl. přenesená",J381,0)</f>
        <v>0</v>
      </c>
      <c r="BH381" s="227">
        <f>IF(N381="sníž. přenesená",J381,0)</f>
        <v>0</v>
      </c>
      <c r="BI381" s="227">
        <f>IF(N381="nulová",J381,0)</f>
        <v>0</v>
      </c>
      <c r="BJ381" s="20" t="s">
        <v>83</v>
      </c>
      <c r="BK381" s="227">
        <f>ROUND(I381*H381,2)</f>
        <v>0</v>
      </c>
      <c r="BL381" s="20" t="s">
        <v>149</v>
      </c>
      <c r="BM381" s="226" t="s">
        <v>863</v>
      </c>
    </row>
    <row r="382" s="2" customFormat="1">
      <c r="A382" s="41"/>
      <c r="B382" s="42"/>
      <c r="C382" s="43"/>
      <c r="D382" s="228" t="s">
        <v>151</v>
      </c>
      <c r="E382" s="43"/>
      <c r="F382" s="229" t="s">
        <v>864</v>
      </c>
      <c r="G382" s="43"/>
      <c r="H382" s="43"/>
      <c r="I382" s="230"/>
      <c r="J382" s="43"/>
      <c r="K382" s="43"/>
      <c r="L382" s="47"/>
      <c r="M382" s="231"/>
      <c r="N382" s="232"/>
      <c r="O382" s="87"/>
      <c r="P382" s="87"/>
      <c r="Q382" s="87"/>
      <c r="R382" s="87"/>
      <c r="S382" s="87"/>
      <c r="T382" s="88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T382" s="20" t="s">
        <v>151</v>
      </c>
      <c r="AU382" s="20" t="s">
        <v>83</v>
      </c>
    </row>
    <row r="383" s="2" customFormat="1">
      <c r="A383" s="41"/>
      <c r="B383" s="42"/>
      <c r="C383" s="43"/>
      <c r="D383" s="233" t="s">
        <v>153</v>
      </c>
      <c r="E383" s="43"/>
      <c r="F383" s="234" t="s">
        <v>865</v>
      </c>
      <c r="G383" s="43"/>
      <c r="H383" s="43"/>
      <c r="I383" s="230"/>
      <c r="J383" s="43"/>
      <c r="K383" s="43"/>
      <c r="L383" s="47"/>
      <c r="M383" s="231"/>
      <c r="N383" s="232"/>
      <c r="O383" s="87"/>
      <c r="P383" s="87"/>
      <c r="Q383" s="87"/>
      <c r="R383" s="87"/>
      <c r="S383" s="87"/>
      <c r="T383" s="88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T383" s="20" t="s">
        <v>153</v>
      </c>
      <c r="AU383" s="20" t="s">
        <v>83</v>
      </c>
    </row>
    <row r="384" s="2" customFormat="1" ht="24.15" customHeight="1">
      <c r="A384" s="41"/>
      <c r="B384" s="42"/>
      <c r="C384" s="278" t="s">
        <v>531</v>
      </c>
      <c r="D384" s="278" t="s">
        <v>266</v>
      </c>
      <c r="E384" s="279" t="s">
        <v>866</v>
      </c>
      <c r="F384" s="280" t="s">
        <v>867</v>
      </c>
      <c r="G384" s="281" t="s">
        <v>282</v>
      </c>
      <c r="H384" s="282">
        <v>2</v>
      </c>
      <c r="I384" s="283"/>
      <c r="J384" s="284">
        <f>ROUND(I384*H384,2)</f>
        <v>0</v>
      </c>
      <c r="K384" s="280" t="s">
        <v>148</v>
      </c>
      <c r="L384" s="285"/>
      <c r="M384" s="286" t="s">
        <v>19</v>
      </c>
      <c r="N384" s="287" t="s">
        <v>47</v>
      </c>
      <c r="O384" s="87"/>
      <c r="P384" s="224">
        <f>O384*H384</f>
        <v>0</v>
      </c>
      <c r="Q384" s="224">
        <v>0.057000000000000002</v>
      </c>
      <c r="R384" s="224">
        <f>Q384*H384</f>
        <v>0.114</v>
      </c>
      <c r="S384" s="224">
        <v>0</v>
      </c>
      <c r="T384" s="225">
        <f>S384*H384</f>
        <v>0</v>
      </c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R384" s="226" t="s">
        <v>205</v>
      </c>
      <c r="AT384" s="226" t="s">
        <v>266</v>
      </c>
      <c r="AU384" s="226" t="s">
        <v>83</v>
      </c>
      <c r="AY384" s="20" t="s">
        <v>142</v>
      </c>
      <c r="BE384" s="227">
        <f>IF(N384="základní",J384,0)</f>
        <v>0</v>
      </c>
      <c r="BF384" s="227">
        <f>IF(N384="snížená",J384,0)</f>
        <v>0</v>
      </c>
      <c r="BG384" s="227">
        <f>IF(N384="zákl. přenesená",J384,0)</f>
        <v>0</v>
      </c>
      <c r="BH384" s="227">
        <f>IF(N384="sníž. přenesená",J384,0)</f>
        <v>0</v>
      </c>
      <c r="BI384" s="227">
        <f>IF(N384="nulová",J384,0)</f>
        <v>0</v>
      </c>
      <c r="BJ384" s="20" t="s">
        <v>83</v>
      </c>
      <c r="BK384" s="227">
        <f>ROUND(I384*H384,2)</f>
        <v>0</v>
      </c>
      <c r="BL384" s="20" t="s">
        <v>149</v>
      </c>
      <c r="BM384" s="226" t="s">
        <v>868</v>
      </c>
    </row>
    <row r="385" s="2" customFormat="1">
      <c r="A385" s="41"/>
      <c r="B385" s="42"/>
      <c r="C385" s="43"/>
      <c r="D385" s="228" t="s">
        <v>151</v>
      </c>
      <c r="E385" s="43"/>
      <c r="F385" s="229" t="s">
        <v>867</v>
      </c>
      <c r="G385" s="43"/>
      <c r="H385" s="43"/>
      <c r="I385" s="230"/>
      <c r="J385" s="43"/>
      <c r="K385" s="43"/>
      <c r="L385" s="47"/>
      <c r="M385" s="231"/>
      <c r="N385" s="232"/>
      <c r="O385" s="87"/>
      <c r="P385" s="87"/>
      <c r="Q385" s="87"/>
      <c r="R385" s="87"/>
      <c r="S385" s="87"/>
      <c r="T385" s="88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T385" s="20" t="s">
        <v>151</v>
      </c>
      <c r="AU385" s="20" t="s">
        <v>83</v>
      </c>
    </row>
    <row r="386" s="2" customFormat="1" ht="24.15" customHeight="1">
      <c r="A386" s="41"/>
      <c r="B386" s="42"/>
      <c r="C386" s="215" t="s">
        <v>269</v>
      </c>
      <c r="D386" s="215" t="s">
        <v>144</v>
      </c>
      <c r="E386" s="216" t="s">
        <v>869</v>
      </c>
      <c r="F386" s="217" t="s">
        <v>870</v>
      </c>
      <c r="G386" s="218" t="s">
        <v>282</v>
      </c>
      <c r="H386" s="219">
        <v>2</v>
      </c>
      <c r="I386" s="220"/>
      <c r="J386" s="221">
        <f>ROUND(I386*H386,2)</f>
        <v>0</v>
      </c>
      <c r="K386" s="217" t="s">
        <v>148</v>
      </c>
      <c r="L386" s="47"/>
      <c r="M386" s="222" t="s">
        <v>19</v>
      </c>
      <c r="N386" s="223" t="s">
        <v>47</v>
      </c>
      <c r="O386" s="87"/>
      <c r="P386" s="224">
        <f>O386*H386</f>
        <v>0</v>
      </c>
      <c r="Q386" s="224">
        <v>0.029722999999999999</v>
      </c>
      <c r="R386" s="224">
        <f>Q386*H386</f>
        <v>0.059445999999999999</v>
      </c>
      <c r="S386" s="224">
        <v>0</v>
      </c>
      <c r="T386" s="225">
        <f>S386*H386</f>
        <v>0</v>
      </c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R386" s="226" t="s">
        <v>149</v>
      </c>
      <c r="AT386" s="226" t="s">
        <v>144</v>
      </c>
      <c r="AU386" s="226" t="s">
        <v>83</v>
      </c>
      <c r="AY386" s="20" t="s">
        <v>142</v>
      </c>
      <c r="BE386" s="227">
        <f>IF(N386="základní",J386,0)</f>
        <v>0</v>
      </c>
      <c r="BF386" s="227">
        <f>IF(N386="snížená",J386,0)</f>
        <v>0</v>
      </c>
      <c r="BG386" s="227">
        <f>IF(N386="zákl. přenesená",J386,0)</f>
        <v>0</v>
      </c>
      <c r="BH386" s="227">
        <f>IF(N386="sníž. přenesená",J386,0)</f>
        <v>0</v>
      </c>
      <c r="BI386" s="227">
        <f>IF(N386="nulová",J386,0)</f>
        <v>0</v>
      </c>
      <c r="BJ386" s="20" t="s">
        <v>83</v>
      </c>
      <c r="BK386" s="227">
        <f>ROUND(I386*H386,2)</f>
        <v>0</v>
      </c>
      <c r="BL386" s="20" t="s">
        <v>149</v>
      </c>
      <c r="BM386" s="226" t="s">
        <v>871</v>
      </c>
    </row>
    <row r="387" s="2" customFormat="1">
      <c r="A387" s="41"/>
      <c r="B387" s="42"/>
      <c r="C387" s="43"/>
      <c r="D387" s="228" t="s">
        <v>151</v>
      </c>
      <c r="E387" s="43"/>
      <c r="F387" s="229" t="s">
        <v>872</v>
      </c>
      <c r="G387" s="43"/>
      <c r="H387" s="43"/>
      <c r="I387" s="230"/>
      <c r="J387" s="43"/>
      <c r="K387" s="43"/>
      <c r="L387" s="47"/>
      <c r="M387" s="231"/>
      <c r="N387" s="232"/>
      <c r="O387" s="87"/>
      <c r="P387" s="87"/>
      <c r="Q387" s="87"/>
      <c r="R387" s="87"/>
      <c r="S387" s="87"/>
      <c r="T387" s="88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T387" s="20" t="s">
        <v>151</v>
      </c>
      <c r="AU387" s="20" t="s">
        <v>83</v>
      </c>
    </row>
    <row r="388" s="2" customFormat="1">
      <c r="A388" s="41"/>
      <c r="B388" s="42"/>
      <c r="C388" s="43"/>
      <c r="D388" s="233" t="s">
        <v>153</v>
      </c>
      <c r="E388" s="43"/>
      <c r="F388" s="234" t="s">
        <v>873</v>
      </c>
      <c r="G388" s="43"/>
      <c r="H388" s="43"/>
      <c r="I388" s="230"/>
      <c r="J388" s="43"/>
      <c r="K388" s="43"/>
      <c r="L388" s="47"/>
      <c r="M388" s="231"/>
      <c r="N388" s="232"/>
      <c r="O388" s="87"/>
      <c r="P388" s="87"/>
      <c r="Q388" s="87"/>
      <c r="R388" s="87"/>
      <c r="S388" s="87"/>
      <c r="T388" s="88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T388" s="20" t="s">
        <v>153</v>
      </c>
      <c r="AU388" s="20" t="s">
        <v>83</v>
      </c>
    </row>
    <row r="389" s="2" customFormat="1" ht="24.15" customHeight="1">
      <c r="A389" s="41"/>
      <c r="B389" s="42"/>
      <c r="C389" s="278" t="s">
        <v>547</v>
      </c>
      <c r="D389" s="278" t="s">
        <v>266</v>
      </c>
      <c r="E389" s="279" t="s">
        <v>874</v>
      </c>
      <c r="F389" s="280" t="s">
        <v>875</v>
      </c>
      <c r="G389" s="281" t="s">
        <v>282</v>
      </c>
      <c r="H389" s="282">
        <v>2</v>
      </c>
      <c r="I389" s="283"/>
      <c r="J389" s="284">
        <f>ROUND(I389*H389,2)</f>
        <v>0</v>
      </c>
      <c r="K389" s="280" t="s">
        <v>148</v>
      </c>
      <c r="L389" s="285"/>
      <c r="M389" s="286" t="s">
        <v>19</v>
      </c>
      <c r="N389" s="287" t="s">
        <v>47</v>
      </c>
      <c r="O389" s="87"/>
      <c r="P389" s="224">
        <f>O389*H389</f>
        <v>0</v>
      </c>
      <c r="Q389" s="224">
        <v>0.11</v>
      </c>
      <c r="R389" s="224">
        <f>Q389*H389</f>
        <v>0.22</v>
      </c>
      <c r="S389" s="224">
        <v>0</v>
      </c>
      <c r="T389" s="225">
        <f>S389*H389</f>
        <v>0</v>
      </c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R389" s="226" t="s">
        <v>205</v>
      </c>
      <c r="AT389" s="226" t="s">
        <v>266</v>
      </c>
      <c r="AU389" s="226" t="s">
        <v>83</v>
      </c>
      <c r="AY389" s="20" t="s">
        <v>142</v>
      </c>
      <c r="BE389" s="227">
        <f>IF(N389="základní",J389,0)</f>
        <v>0</v>
      </c>
      <c r="BF389" s="227">
        <f>IF(N389="snížená",J389,0)</f>
        <v>0</v>
      </c>
      <c r="BG389" s="227">
        <f>IF(N389="zákl. přenesená",J389,0)</f>
        <v>0</v>
      </c>
      <c r="BH389" s="227">
        <f>IF(N389="sníž. přenesená",J389,0)</f>
        <v>0</v>
      </c>
      <c r="BI389" s="227">
        <f>IF(N389="nulová",J389,0)</f>
        <v>0</v>
      </c>
      <c r="BJ389" s="20" t="s">
        <v>83</v>
      </c>
      <c r="BK389" s="227">
        <f>ROUND(I389*H389,2)</f>
        <v>0</v>
      </c>
      <c r="BL389" s="20" t="s">
        <v>149</v>
      </c>
      <c r="BM389" s="226" t="s">
        <v>876</v>
      </c>
    </row>
    <row r="390" s="2" customFormat="1">
      <c r="A390" s="41"/>
      <c r="B390" s="42"/>
      <c r="C390" s="43"/>
      <c r="D390" s="228" t="s">
        <v>151</v>
      </c>
      <c r="E390" s="43"/>
      <c r="F390" s="229" t="s">
        <v>875</v>
      </c>
      <c r="G390" s="43"/>
      <c r="H390" s="43"/>
      <c r="I390" s="230"/>
      <c r="J390" s="43"/>
      <c r="K390" s="43"/>
      <c r="L390" s="47"/>
      <c r="M390" s="231"/>
      <c r="N390" s="232"/>
      <c r="O390" s="87"/>
      <c r="P390" s="87"/>
      <c r="Q390" s="87"/>
      <c r="R390" s="87"/>
      <c r="S390" s="87"/>
      <c r="T390" s="88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T390" s="20" t="s">
        <v>151</v>
      </c>
      <c r="AU390" s="20" t="s">
        <v>83</v>
      </c>
    </row>
    <row r="391" s="2" customFormat="1" ht="37.8" customHeight="1">
      <c r="A391" s="41"/>
      <c r="B391" s="42"/>
      <c r="C391" s="215" t="s">
        <v>293</v>
      </c>
      <c r="D391" s="215" t="s">
        <v>144</v>
      </c>
      <c r="E391" s="216" t="s">
        <v>877</v>
      </c>
      <c r="F391" s="217" t="s">
        <v>878</v>
      </c>
      <c r="G391" s="218" t="s">
        <v>282</v>
      </c>
      <c r="H391" s="219">
        <v>1</v>
      </c>
      <c r="I391" s="220"/>
      <c r="J391" s="221">
        <f>ROUND(I391*H391,2)</f>
        <v>0</v>
      </c>
      <c r="K391" s="217" t="s">
        <v>148</v>
      </c>
      <c r="L391" s="47"/>
      <c r="M391" s="222" t="s">
        <v>19</v>
      </c>
      <c r="N391" s="223" t="s">
        <v>47</v>
      </c>
      <c r="O391" s="87"/>
      <c r="P391" s="224">
        <f>O391*H391</f>
        <v>0</v>
      </c>
      <c r="Q391" s="224">
        <v>0.089999999999999997</v>
      </c>
      <c r="R391" s="224">
        <f>Q391*H391</f>
        <v>0.089999999999999997</v>
      </c>
      <c r="S391" s="224">
        <v>0</v>
      </c>
      <c r="T391" s="225">
        <f>S391*H391</f>
        <v>0</v>
      </c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R391" s="226" t="s">
        <v>149</v>
      </c>
      <c r="AT391" s="226" t="s">
        <v>144</v>
      </c>
      <c r="AU391" s="226" t="s">
        <v>83</v>
      </c>
      <c r="AY391" s="20" t="s">
        <v>142</v>
      </c>
      <c r="BE391" s="227">
        <f>IF(N391="základní",J391,0)</f>
        <v>0</v>
      </c>
      <c r="BF391" s="227">
        <f>IF(N391="snížená",J391,0)</f>
        <v>0</v>
      </c>
      <c r="BG391" s="227">
        <f>IF(N391="zákl. přenesená",J391,0)</f>
        <v>0</v>
      </c>
      <c r="BH391" s="227">
        <f>IF(N391="sníž. přenesená",J391,0)</f>
        <v>0</v>
      </c>
      <c r="BI391" s="227">
        <f>IF(N391="nulová",J391,0)</f>
        <v>0</v>
      </c>
      <c r="BJ391" s="20" t="s">
        <v>83</v>
      </c>
      <c r="BK391" s="227">
        <f>ROUND(I391*H391,2)</f>
        <v>0</v>
      </c>
      <c r="BL391" s="20" t="s">
        <v>149</v>
      </c>
      <c r="BM391" s="226" t="s">
        <v>879</v>
      </c>
    </row>
    <row r="392" s="2" customFormat="1">
      <c r="A392" s="41"/>
      <c r="B392" s="42"/>
      <c r="C392" s="43"/>
      <c r="D392" s="228" t="s">
        <v>151</v>
      </c>
      <c r="E392" s="43"/>
      <c r="F392" s="229" t="s">
        <v>880</v>
      </c>
      <c r="G392" s="43"/>
      <c r="H392" s="43"/>
      <c r="I392" s="230"/>
      <c r="J392" s="43"/>
      <c r="K392" s="43"/>
      <c r="L392" s="47"/>
      <c r="M392" s="231"/>
      <c r="N392" s="232"/>
      <c r="O392" s="87"/>
      <c r="P392" s="87"/>
      <c r="Q392" s="87"/>
      <c r="R392" s="87"/>
      <c r="S392" s="87"/>
      <c r="T392" s="88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T392" s="20" t="s">
        <v>151</v>
      </c>
      <c r="AU392" s="20" t="s">
        <v>83</v>
      </c>
    </row>
    <row r="393" s="2" customFormat="1">
      <c r="A393" s="41"/>
      <c r="B393" s="42"/>
      <c r="C393" s="43"/>
      <c r="D393" s="233" t="s">
        <v>153</v>
      </c>
      <c r="E393" s="43"/>
      <c r="F393" s="234" t="s">
        <v>881</v>
      </c>
      <c r="G393" s="43"/>
      <c r="H393" s="43"/>
      <c r="I393" s="230"/>
      <c r="J393" s="43"/>
      <c r="K393" s="43"/>
      <c r="L393" s="47"/>
      <c r="M393" s="231"/>
      <c r="N393" s="232"/>
      <c r="O393" s="87"/>
      <c r="P393" s="87"/>
      <c r="Q393" s="87"/>
      <c r="R393" s="87"/>
      <c r="S393" s="87"/>
      <c r="T393" s="88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T393" s="20" t="s">
        <v>153</v>
      </c>
      <c r="AU393" s="20" t="s">
        <v>83</v>
      </c>
    </row>
    <row r="394" s="2" customFormat="1" ht="24.15" customHeight="1">
      <c r="A394" s="41"/>
      <c r="B394" s="42"/>
      <c r="C394" s="278" t="s">
        <v>558</v>
      </c>
      <c r="D394" s="278" t="s">
        <v>266</v>
      </c>
      <c r="E394" s="279" t="s">
        <v>882</v>
      </c>
      <c r="F394" s="280" t="s">
        <v>883</v>
      </c>
      <c r="G394" s="281" t="s">
        <v>282</v>
      </c>
      <c r="H394" s="282">
        <v>1</v>
      </c>
      <c r="I394" s="283"/>
      <c r="J394" s="284">
        <f>ROUND(I394*H394,2)</f>
        <v>0</v>
      </c>
      <c r="K394" s="280" t="s">
        <v>148</v>
      </c>
      <c r="L394" s="285"/>
      <c r="M394" s="286" t="s">
        <v>19</v>
      </c>
      <c r="N394" s="287" t="s">
        <v>47</v>
      </c>
      <c r="O394" s="87"/>
      <c r="P394" s="224">
        <f>O394*H394</f>
        <v>0</v>
      </c>
      <c r="Q394" s="224">
        <v>0.056300000000000003</v>
      </c>
      <c r="R394" s="224">
        <f>Q394*H394</f>
        <v>0.056300000000000003</v>
      </c>
      <c r="S394" s="224">
        <v>0</v>
      </c>
      <c r="T394" s="225">
        <f>S394*H394</f>
        <v>0</v>
      </c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R394" s="226" t="s">
        <v>205</v>
      </c>
      <c r="AT394" s="226" t="s">
        <v>266</v>
      </c>
      <c r="AU394" s="226" t="s">
        <v>83</v>
      </c>
      <c r="AY394" s="20" t="s">
        <v>142</v>
      </c>
      <c r="BE394" s="227">
        <f>IF(N394="základní",J394,0)</f>
        <v>0</v>
      </c>
      <c r="BF394" s="227">
        <f>IF(N394="snížená",J394,0)</f>
        <v>0</v>
      </c>
      <c r="BG394" s="227">
        <f>IF(N394="zákl. přenesená",J394,0)</f>
        <v>0</v>
      </c>
      <c r="BH394" s="227">
        <f>IF(N394="sníž. přenesená",J394,0)</f>
        <v>0</v>
      </c>
      <c r="BI394" s="227">
        <f>IF(N394="nulová",J394,0)</f>
        <v>0</v>
      </c>
      <c r="BJ394" s="20" t="s">
        <v>83</v>
      </c>
      <c r="BK394" s="227">
        <f>ROUND(I394*H394,2)</f>
        <v>0</v>
      </c>
      <c r="BL394" s="20" t="s">
        <v>149</v>
      </c>
      <c r="BM394" s="226" t="s">
        <v>884</v>
      </c>
    </row>
    <row r="395" s="2" customFormat="1">
      <c r="A395" s="41"/>
      <c r="B395" s="42"/>
      <c r="C395" s="43"/>
      <c r="D395" s="228" t="s">
        <v>151</v>
      </c>
      <c r="E395" s="43"/>
      <c r="F395" s="229" t="s">
        <v>883</v>
      </c>
      <c r="G395" s="43"/>
      <c r="H395" s="43"/>
      <c r="I395" s="230"/>
      <c r="J395" s="43"/>
      <c r="K395" s="43"/>
      <c r="L395" s="47"/>
      <c r="M395" s="231"/>
      <c r="N395" s="232"/>
      <c r="O395" s="87"/>
      <c r="P395" s="87"/>
      <c r="Q395" s="87"/>
      <c r="R395" s="87"/>
      <c r="S395" s="87"/>
      <c r="T395" s="88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T395" s="20" t="s">
        <v>151</v>
      </c>
      <c r="AU395" s="20" t="s">
        <v>83</v>
      </c>
    </row>
    <row r="396" s="2" customFormat="1" ht="24.15" customHeight="1">
      <c r="A396" s="41"/>
      <c r="B396" s="42"/>
      <c r="C396" s="215" t="s">
        <v>275</v>
      </c>
      <c r="D396" s="215" t="s">
        <v>144</v>
      </c>
      <c r="E396" s="216" t="s">
        <v>885</v>
      </c>
      <c r="F396" s="217" t="s">
        <v>886</v>
      </c>
      <c r="G396" s="218" t="s">
        <v>282</v>
      </c>
      <c r="H396" s="219">
        <v>2</v>
      </c>
      <c r="I396" s="220"/>
      <c r="J396" s="221">
        <f>ROUND(I396*H396,2)</f>
        <v>0</v>
      </c>
      <c r="K396" s="217" t="s">
        <v>148</v>
      </c>
      <c r="L396" s="47"/>
      <c r="M396" s="222" t="s">
        <v>19</v>
      </c>
      <c r="N396" s="223" t="s">
        <v>47</v>
      </c>
      <c r="O396" s="87"/>
      <c r="P396" s="224">
        <f>O396*H396</f>
        <v>0</v>
      </c>
      <c r="Q396" s="224">
        <v>0.217338</v>
      </c>
      <c r="R396" s="224">
        <f>Q396*H396</f>
        <v>0.43467600000000001</v>
      </c>
      <c r="S396" s="224">
        <v>0</v>
      </c>
      <c r="T396" s="225">
        <f>S396*H396</f>
        <v>0</v>
      </c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R396" s="226" t="s">
        <v>149</v>
      </c>
      <c r="AT396" s="226" t="s">
        <v>144</v>
      </c>
      <c r="AU396" s="226" t="s">
        <v>83</v>
      </c>
      <c r="AY396" s="20" t="s">
        <v>142</v>
      </c>
      <c r="BE396" s="227">
        <f>IF(N396="základní",J396,0)</f>
        <v>0</v>
      </c>
      <c r="BF396" s="227">
        <f>IF(N396="snížená",J396,0)</f>
        <v>0</v>
      </c>
      <c r="BG396" s="227">
        <f>IF(N396="zákl. přenesená",J396,0)</f>
        <v>0</v>
      </c>
      <c r="BH396" s="227">
        <f>IF(N396="sníž. přenesená",J396,0)</f>
        <v>0</v>
      </c>
      <c r="BI396" s="227">
        <f>IF(N396="nulová",J396,0)</f>
        <v>0</v>
      </c>
      <c r="BJ396" s="20" t="s">
        <v>83</v>
      </c>
      <c r="BK396" s="227">
        <f>ROUND(I396*H396,2)</f>
        <v>0</v>
      </c>
      <c r="BL396" s="20" t="s">
        <v>149</v>
      </c>
      <c r="BM396" s="226" t="s">
        <v>887</v>
      </c>
    </row>
    <row r="397" s="2" customFormat="1">
      <c r="A397" s="41"/>
      <c r="B397" s="42"/>
      <c r="C397" s="43"/>
      <c r="D397" s="228" t="s">
        <v>151</v>
      </c>
      <c r="E397" s="43"/>
      <c r="F397" s="229" t="s">
        <v>886</v>
      </c>
      <c r="G397" s="43"/>
      <c r="H397" s="43"/>
      <c r="I397" s="230"/>
      <c r="J397" s="43"/>
      <c r="K397" s="43"/>
      <c r="L397" s="47"/>
      <c r="M397" s="231"/>
      <c r="N397" s="232"/>
      <c r="O397" s="87"/>
      <c r="P397" s="87"/>
      <c r="Q397" s="87"/>
      <c r="R397" s="87"/>
      <c r="S397" s="87"/>
      <c r="T397" s="88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T397" s="20" t="s">
        <v>151</v>
      </c>
      <c r="AU397" s="20" t="s">
        <v>83</v>
      </c>
    </row>
    <row r="398" s="2" customFormat="1">
      <c r="A398" s="41"/>
      <c r="B398" s="42"/>
      <c r="C398" s="43"/>
      <c r="D398" s="233" t="s">
        <v>153</v>
      </c>
      <c r="E398" s="43"/>
      <c r="F398" s="234" t="s">
        <v>888</v>
      </c>
      <c r="G398" s="43"/>
      <c r="H398" s="43"/>
      <c r="I398" s="230"/>
      <c r="J398" s="43"/>
      <c r="K398" s="43"/>
      <c r="L398" s="47"/>
      <c r="M398" s="231"/>
      <c r="N398" s="232"/>
      <c r="O398" s="87"/>
      <c r="P398" s="87"/>
      <c r="Q398" s="87"/>
      <c r="R398" s="87"/>
      <c r="S398" s="87"/>
      <c r="T398" s="88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T398" s="20" t="s">
        <v>153</v>
      </c>
      <c r="AU398" s="20" t="s">
        <v>83</v>
      </c>
    </row>
    <row r="399" s="2" customFormat="1" ht="33" customHeight="1">
      <c r="A399" s="41"/>
      <c r="B399" s="42"/>
      <c r="C399" s="278" t="s">
        <v>568</v>
      </c>
      <c r="D399" s="278" t="s">
        <v>266</v>
      </c>
      <c r="E399" s="279" t="s">
        <v>889</v>
      </c>
      <c r="F399" s="280" t="s">
        <v>890</v>
      </c>
      <c r="G399" s="281" t="s">
        <v>282</v>
      </c>
      <c r="H399" s="282">
        <v>2</v>
      </c>
      <c r="I399" s="283"/>
      <c r="J399" s="284">
        <f>ROUND(I399*H399,2)</f>
        <v>0</v>
      </c>
      <c r="K399" s="280" t="s">
        <v>148</v>
      </c>
      <c r="L399" s="285"/>
      <c r="M399" s="286" t="s">
        <v>19</v>
      </c>
      <c r="N399" s="287" t="s">
        <v>47</v>
      </c>
      <c r="O399" s="87"/>
      <c r="P399" s="224">
        <f>O399*H399</f>
        <v>0</v>
      </c>
      <c r="Q399" s="224">
        <v>0.037999999999999999</v>
      </c>
      <c r="R399" s="224">
        <f>Q399*H399</f>
        <v>0.075999999999999998</v>
      </c>
      <c r="S399" s="224">
        <v>0</v>
      </c>
      <c r="T399" s="225">
        <f>S399*H399</f>
        <v>0</v>
      </c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R399" s="226" t="s">
        <v>205</v>
      </c>
      <c r="AT399" s="226" t="s">
        <v>266</v>
      </c>
      <c r="AU399" s="226" t="s">
        <v>83</v>
      </c>
      <c r="AY399" s="20" t="s">
        <v>142</v>
      </c>
      <c r="BE399" s="227">
        <f>IF(N399="základní",J399,0)</f>
        <v>0</v>
      </c>
      <c r="BF399" s="227">
        <f>IF(N399="snížená",J399,0)</f>
        <v>0</v>
      </c>
      <c r="BG399" s="227">
        <f>IF(N399="zákl. přenesená",J399,0)</f>
        <v>0</v>
      </c>
      <c r="BH399" s="227">
        <f>IF(N399="sníž. přenesená",J399,0)</f>
        <v>0</v>
      </c>
      <c r="BI399" s="227">
        <f>IF(N399="nulová",J399,0)</f>
        <v>0</v>
      </c>
      <c r="BJ399" s="20" t="s">
        <v>83</v>
      </c>
      <c r="BK399" s="227">
        <f>ROUND(I399*H399,2)</f>
        <v>0</v>
      </c>
      <c r="BL399" s="20" t="s">
        <v>149</v>
      </c>
      <c r="BM399" s="226" t="s">
        <v>891</v>
      </c>
    </row>
    <row r="400" s="2" customFormat="1">
      <c r="A400" s="41"/>
      <c r="B400" s="42"/>
      <c r="C400" s="43"/>
      <c r="D400" s="228" t="s">
        <v>151</v>
      </c>
      <c r="E400" s="43"/>
      <c r="F400" s="229" t="s">
        <v>890</v>
      </c>
      <c r="G400" s="43"/>
      <c r="H400" s="43"/>
      <c r="I400" s="230"/>
      <c r="J400" s="43"/>
      <c r="K400" s="43"/>
      <c r="L400" s="47"/>
      <c r="M400" s="231"/>
      <c r="N400" s="232"/>
      <c r="O400" s="87"/>
      <c r="P400" s="87"/>
      <c r="Q400" s="87"/>
      <c r="R400" s="87"/>
      <c r="S400" s="87"/>
      <c r="T400" s="88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T400" s="20" t="s">
        <v>151</v>
      </c>
      <c r="AU400" s="20" t="s">
        <v>83</v>
      </c>
    </row>
    <row r="401" s="2" customFormat="1" ht="16.5" customHeight="1">
      <c r="A401" s="41"/>
      <c r="B401" s="42"/>
      <c r="C401" s="278" t="s">
        <v>283</v>
      </c>
      <c r="D401" s="278" t="s">
        <v>266</v>
      </c>
      <c r="E401" s="279" t="s">
        <v>892</v>
      </c>
      <c r="F401" s="280" t="s">
        <v>893</v>
      </c>
      <c r="G401" s="281" t="s">
        <v>282</v>
      </c>
      <c r="H401" s="282">
        <v>2</v>
      </c>
      <c r="I401" s="283"/>
      <c r="J401" s="284">
        <f>ROUND(I401*H401,2)</f>
        <v>0</v>
      </c>
      <c r="K401" s="280" t="s">
        <v>148</v>
      </c>
      <c r="L401" s="285"/>
      <c r="M401" s="286" t="s">
        <v>19</v>
      </c>
      <c r="N401" s="287" t="s">
        <v>47</v>
      </c>
      <c r="O401" s="87"/>
      <c r="P401" s="224">
        <f>O401*H401</f>
        <v>0</v>
      </c>
      <c r="Q401" s="224">
        <v>0.0071999999999999998</v>
      </c>
      <c r="R401" s="224">
        <f>Q401*H401</f>
        <v>0.0144</v>
      </c>
      <c r="S401" s="224">
        <v>0</v>
      </c>
      <c r="T401" s="225">
        <f>S401*H401</f>
        <v>0</v>
      </c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R401" s="226" t="s">
        <v>205</v>
      </c>
      <c r="AT401" s="226" t="s">
        <v>266</v>
      </c>
      <c r="AU401" s="226" t="s">
        <v>83</v>
      </c>
      <c r="AY401" s="20" t="s">
        <v>142</v>
      </c>
      <c r="BE401" s="227">
        <f>IF(N401="základní",J401,0)</f>
        <v>0</v>
      </c>
      <c r="BF401" s="227">
        <f>IF(N401="snížená",J401,0)</f>
        <v>0</v>
      </c>
      <c r="BG401" s="227">
        <f>IF(N401="zákl. přenesená",J401,0)</f>
        <v>0</v>
      </c>
      <c r="BH401" s="227">
        <f>IF(N401="sníž. přenesená",J401,0)</f>
        <v>0</v>
      </c>
      <c r="BI401" s="227">
        <f>IF(N401="nulová",J401,0)</f>
        <v>0</v>
      </c>
      <c r="BJ401" s="20" t="s">
        <v>83</v>
      </c>
      <c r="BK401" s="227">
        <f>ROUND(I401*H401,2)</f>
        <v>0</v>
      </c>
      <c r="BL401" s="20" t="s">
        <v>149</v>
      </c>
      <c r="BM401" s="226" t="s">
        <v>894</v>
      </c>
    </row>
    <row r="402" s="2" customFormat="1">
      <c r="A402" s="41"/>
      <c r="B402" s="42"/>
      <c r="C402" s="43"/>
      <c r="D402" s="228" t="s">
        <v>151</v>
      </c>
      <c r="E402" s="43"/>
      <c r="F402" s="229" t="s">
        <v>893</v>
      </c>
      <c r="G402" s="43"/>
      <c r="H402" s="43"/>
      <c r="I402" s="230"/>
      <c r="J402" s="43"/>
      <c r="K402" s="43"/>
      <c r="L402" s="47"/>
      <c r="M402" s="231"/>
      <c r="N402" s="232"/>
      <c r="O402" s="87"/>
      <c r="P402" s="87"/>
      <c r="Q402" s="87"/>
      <c r="R402" s="87"/>
      <c r="S402" s="87"/>
      <c r="T402" s="88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T402" s="20" t="s">
        <v>151</v>
      </c>
      <c r="AU402" s="20" t="s">
        <v>83</v>
      </c>
    </row>
    <row r="403" s="2" customFormat="1" ht="16.5" customHeight="1">
      <c r="A403" s="41"/>
      <c r="B403" s="42"/>
      <c r="C403" s="215" t="s">
        <v>895</v>
      </c>
      <c r="D403" s="215" t="s">
        <v>144</v>
      </c>
      <c r="E403" s="216" t="s">
        <v>896</v>
      </c>
      <c r="F403" s="217" t="s">
        <v>897</v>
      </c>
      <c r="G403" s="218" t="s">
        <v>346</v>
      </c>
      <c r="H403" s="219">
        <v>119.54000000000001</v>
      </c>
      <c r="I403" s="220"/>
      <c r="J403" s="221">
        <f>ROUND(I403*H403,2)</f>
        <v>0</v>
      </c>
      <c r="K403" s="217" t="s">
        <v>148</v>
      </c>
      <c r="L403" s="47"/>
      <c r="M403" s="222" t="s">
        <v>19</v>
      </c>
      <c r="N403" s="223" t="s">
        <v>47</v>
      </c>
      <c r="O403" s="87"/>
      <c r="P403" s="224">
        <f>O403*H403</f>
        <v>0</v>
      </c>
      <c r="Q403" s="224">
        <v>0.00019536</v>
      </c>
      <c r="R403" s="224">
        <f>Q403*H403</f>
        <v>0.023353334400000002</v>
      </c>
      <c r="S403" s="224">
        <v>0</v>
      </c>
      <c r="T403" s="225">
        <f>S403*H403</f>
        <v>0</v>
      </c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R403" s="226" t="s">
        <v>149</v>
      </c>
      <c r="AT403" s="226" t="s">
        <v>144</v>
      </c>
      <c r="AU403" s="226" t="s">
        <v>83</v>
      </c>
      <c r="AY403" s="20" t="s">
        <v>142</v>
      </c>
      <c r="BE403" s="227">
        <f>IF(N403="základní",J403,0)</f>
        <v>0</v>
      </c>
      <c r="BF403" s="227">
        <f>IF(N403="snížená",J403,0)</f>
        <v>0</v>
      </c>
      <c r="BG403" s="227">
        <f>IF(N403="zákl. přenesená",J403,0)</f>
        <v>0</v>
      </c>
      <c r="BH403" s="227">
        <f>IF(N403="sníž. přenesená",J403,0)</f>
        <v>0</v>
      </c>
      <c r="BI403" s="227">
        <f>IF(N403="nulová",J403,0)</f>
        <v>0</v>
      </c>
      <c r="BJ403" s="20" t="s">
        <v>83</v>
      </c>
      <c r="BK403" s="227">
        <f>ROUND(I403*H403,2)</f>
        <v>0</v>
      </c>
      <c r="BL403" s="20" t="s">
        <v>149</v>
      </c>
      <c r="BM403" s="226" t="s">
        <v>898</v>
      </c>
    </row>
    <row r="404" s="2" customFormat="1">
      <c r="A404" s="41"/>
      <c r="B404" s="42"/>
      <c r="C404" s="43"/>
      <c r="D404" s="228" t="s">
        <v>151</v>
      </c>
      <c r="E404" s="43"/>
      <c r="F404" s="229" t="s">
        <v>899</v>
      </c>
      <c r="G404" s="43"/>
      <c r="H404" s="43"/>
      <c r="I404" s="230"/>
      <c r="J404" s="43"/>
      <c r="K404" s="43"/>
      <c r="L404" s="47"/>
      <c r="M404" s="231"/>
      <c r="N404" s="232"/>
      <c r="O404" s="87"/>
      <c r="P404" s="87"/>
      <c r="Q404" s="87"/>
      <c r="R404" s="87"/>
      <c r="S404" s="87"/>
      <c r="T404" s="88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T404" s="20" t="s">
        <v>151</v>
      </c>
      <c r="AU404" s="20" t="s">
        <v>83</v>
      </c>
    </row>
    <row r="405" s="2" customFormat="1">
      <c r="A405" s="41"/>
      <c r="B405" s="42"/>
      <c r="C405" s="43"/>
      <c r="D405" s="233" t="s">
        <v>153</v>
      </c>
      <c r="E405" s="43"/>
      <c r="F405" s="234" t="s">
        <v>900</v>
      </c>
      <c r="G405" s="43"/>
      <c r="H405" s="43"/>
      <c r="I405" s="230"/>
      <c r="J405" s="43"/>
      <c r="K405" s="43"/>
      <c r="L405" s="47"/>
      <c r="M405" s="231"/>
      <c r="N405" s="232"/>
      <c r="O405" s="87"/>
      <c r="P405" s="87"/>
      <c r="Q405" s="87"/>
      <c r="R405" s="87"/>
      <c r="S405" s="87"/>
      <c r="T405" s="88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T405" s="20" t="s">
        <v>153</v>
      </c>
      <c r="AU405" s="20" t="s">
        <v>83</v>
      </c>
    </row>
    <row r="406" s="14" customFormat="1">
      <c r="A406" s="14"/>
      <c r="B406" s="245"/>
      <c r="C406" s="246"/>
      <c r="D406" s="228" t="s">
        <v>155</v>
      </c>
      <c r="E406" s="247" t="s">
        <v>19</v>
      </c>
      <c r="F406" s="248" t="s">
        <v>901</v>
      </c>
      <c r="G406" s="246"/>
      <c r="H406" s="249">
        <v>5</v>
      </c>
      <c r="I406" s="250"/>
      <c r="J406" s="246"/>
      <c r="K406" s="246"/>
      <c r="L406" s="251"/>
      <c r="M406" s="252"/>
      <c r="N406" s="253"/>
      <c r="O406" s="253"/>
      <c r="P406" s="253"/>
      <c r="Q406" s="253"/>
      <c r="R406" s="253"/>
      <c r="S406" s="253"/>
      <c r="T406" s="25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5" t="s">
        <v>155</v>
      </c>
      <c r="AU406" s="255" t="s">
        <v>83</v>
      </c>
      <c r="AV406" s="14" t="s">
        <v>85</v>
      </c>
      <c r="AW406" s="14" t="s">
        <v>37</v>
      </c>
      <c r="AX406" s="14" t="s">
        <v>76</v>
      </c>
      <c r="AY406" s="255" t="s">
        <v>142</v>
      </c>
    </row>
    <row r="407" s="14" customFormat="1">
      <c r="A407" s="14"/>
      <c r="B407" s="245"/>
      <c r="C407" s="246"/>
      <c r="D407" s="228" t="s">
        <v>155</v>
      </c>
      <c r="E407" s="247" t="s">
        <v>19</v>
      </c>
      <c r="F407" s="248" t="s">
        <v>713</v>
      </c>
      <c r="G407" s="246"/>
      <c r="H407" s="249">
        <v>24.899999999999999</v>
      </c>
      <c r="I407" s="250"/>
      <c r="J407" s="246"/>
      <c r="K407" s="246"/>
      <c r="L407" s="251"/>
      <c r="M407" s="252"/>
      <c r="N407" s="253"/>
      <c r="O407" s="253"/>
      <c r="P407" s="253"/>
      <c r="Q407" s="253"/>
      <c r="R407" s="253"/>
      <c r="S407" s="253"/>
      <c r="T407" s="25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5" t="s">
        <v>155</v>
      </c>
      <c r="AU407" s="255" t="s">
        <v>83</v>
      </c>
      <c r="AV407" s="14" t="s">
        <v>85</v>
      </c>
      <c r="AW407" s="14" t="s">
        <v>37</v>
      </c>
      <c r="AX407" s="14" t="s">
        <v>76</v>
      </c>
      <c r="AY407" s="255" t="s">
        <v>142</v>
      </c>
    </row>
    <row r="408" s="14" customFormat="1">
      <c r="A408" s="14"/>
      <c r="B408" s="245"/>
      <c r="C408" s="246"/>
      <c r="D408" s="228" t="s">
        <v>155</v>
      </c>
      <c r="E408" s="247" t="s">
        <v>19</v>
      </c>
      <c r="F408" s="248" t="s">
        <v>726</v>
      </c>
      <c r="G408" s="246"/>
      <c r="H408" s="249">
        <v>53.670000000000002</v>
      </c>
      <c r="I408" s="250"/>
      <c r="J408" s="246"/>
      <c r="K408" s="246"/>
      <c r="L408" s="251"/>
      <c r="M408" s="252"/>
      <c r="N408" s="253"/>
      <c r="O408" s="253"/>
      <c r="P408" s="253"/>
      <c r="Q408" s="253"/>
      <c r="R408" s="253"/>
      <c r="S408" s="253"/>
      <c r="T408" s="25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5" t="s">
        <v>155</v>
      </c>
      <c r="AU408" s="255" t="s">
        <v>83</v>
      </c>
      <c r="AV408" s="14" t="s">
        <v>85</v>
      </c>
      <c r="AW408" s="14" t="s">
        <v>37</v>
      </c>
      <c r="AX408" s="14" t="s">
        <v>76</v>
      </c>
      <c r="AY408" s="255" t="s">
        <v>142</v>
      </c>
    </row>
    <row r="409" s="14" customFormat="1">
      <c r="A409" s="14"/>
      <c r="B409" s="245"/>
      <c r="C409" s="246"/>
      <c r="D409" s="228" t="s">
        <v>155</v>
      </c>
      <c r="E409" s="247" t="s">
        <v>19</v>
      </c>
      <c r="F409" s="248" t="s">
        <v>739</v>
      </c>
      <c r="G409" s="246"/>
      <c r="H409" s="249">
        <v>35.969999999999999</v>
      </c>
      <c r="I409" s="250"/>
      <c r="J409" s="246"/>
      <c r="K409" s="246"/>
      <c r="L409" s="251"/>
      <c r="M409" s="252"/>
      <c r="N409" s="253"/>
      <c r="O409" s="253"/>
      <c r="P409" s="253"/>
      <c r="Q409" s="253"/>
      <c r="R409" s="253"/>
      <c r="S409" s="253"/>
      <c r="T409" s="25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5" t="s">
        <v>155</v>
      </c>
      <c r="AU409" s="255" t="s">
        <v>83</v>
      </c>
      <c r="AV409" s="14" t="s">
        <v>85</v>
      </c>
      <c r="AW409" s="14" t="s">
        <v>37</v>
      </c>
      <c r="AX409" s="14" t="s">
        <v>76</v>
      </c>
      <c r="AY409" s="255" t="s">
        <v>142</v>
      </c>
    </row>
    <row r="410" s="16" customFormat="1">
      <c r="A410" s="16"/>
      <c r="B410" s="267"/>
      <c r="C410" s="268"/>
      <c r="D410" s="228" t="s">
        <v>155</v>
      </c>
      <c r="E410" s="269" t="s">
        <v>19</v>
      </c>
      <c r="F410" s="270" t="s">
        <v>170</v>
      </c>
      <c r="G410" s="268"/>
      <c r="H410" s="271">
        <v>119.53999999999999</v>
      </c>
      <c r="I410" s="272"/>
      <c r="J410" s="268"/>
      <c r="K410" s="268"/>
      <c r="L410" s="273"/>
      <c r="M410" s="274"/>
      <c r="N410" s="275"/>
      <c r="O410" s="275"/>
      <c r="P410" s="275"/>
      <c r="Q410" s="275"/>
      <c r="R410" s="275"/>
      <c r="S410" s="275"/>
      <c r="T410" s="27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T410" s="277" t="s">
        <v>155</v>
      </c>
      <c r="AU410" s="277" t="s">
        <v>83</v>
      </c>
      <c r="AV410" s="16" t="s">
        <v>149</v>
      </c>
      <c r="AW410" s="16" t="s">
        <v>37</v>
      </c>
      <c r="AX410" s="16" t="s">
        <v>83</v>
      </c>
      <c r="AY410" s="277" t="s">
        <v>142</v>
      </c>
    </row>
    <row r="411" s="2" customFormat="1" ht="24.15" customHeight="1">
      <c r="A411" s="41"/>
      <c r="B411" s="42"/>
      <c r="C411" s="215" t="s">
        <v>289</v>
      </c>
      <c r="D411" s="215" t="s">
        <v>144</v>
      </c>
      <c r="E411" s="216" t="s">
        <v>902</v>
      </c>
      <c r="F411" s="217" t="s">
        <v>903</v>
      </c>
      <c r="G411" s="218" t="s">
        <v>346</v>
      </c>
      <c r="H411" s="219">
        <v>119.54000000000001</v>
      </c>
      <c r="I411" s="220"/>
      <c r="J411" s="221">
        <f>ROUND(I411*H411,2)</f>
        <v>0</v>
      </c>
      <c r="K411" s="217" t="s">
        <v>148</v>
      </c>
      <c r="L411" s="47"/>
      <c r="M411" s="222" t="s">
        <v>19</v>
      </c>
      <c r="N411" s="223" t="s">
        <v>47</v>
      </c>
      <c r="O411" s="87"/>
      <c r="P411" s="224">
        <f>O411*H411</f>
        <v>0</v>
      </c>
      <c r="Q411" s="224">
        <v>0.000126</v>
      </c>
      <c r="R411" s="224">
        <f>Q411*H411</f>
        <v>0.015062040000000001</v>
      </c>
      <c r="S411" s="224">
        <v>0</v>
      </c>
      <c r="T411" s="225">
        <f>S411*H411</f>
        <v>0</v>
      </c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R411" s="226" t="s">
        <v>149</v>
      </c>
      <c r="AT411" s="226" t="s">
        <v>144</v>
      </c>
      <c r="AU411" s="226" t="s">
        <v>83</v>
      </c>
      <c r="AY411" s="20" t="s">
        <v>142</v>
      </c>
      <c r="BE411" s="227">
        <f>IF(N411="základní",J411,0)</f>
        <v>0</v>
      </c>
      <c r="BF411" s="227">
        <f>IF(N411="snížená",J411,0)</f>
        <v>0</v>
      </c>
      <c r="BG411" s="227">
        <f>IF(N411="zákl. přenesená",J411,0)</f>
        <v>0</v>
      </c>
      <c r="BH411" s="227">
        <f>IF(N411="sníž. přenesená",J411,0)</f>
        <v>0</v>
      </c>
      <c r="BI411" s="227">
        <f>IF(N411="nulová",J411,0)</f>
        <v>0</v>
      </c>
      <c r="BJ411" s="20" t="s">
        <v>83</v>
      </c>
      <c r="BK411" s="227">
        <f>ROUND(I411*H411,2)</f>
        <v>0</v>
      </c>
      <c r="BL411" s="20" t="s">
        <v>149</v>
      </c>
      <c r="BM411" s="226" t="s">
        <v>904</v>
      </c>
    </row>
    <row r="412" s="2" customFormat="1">
      <c r="A412" s="41"/>
      <c r="B412" s="42"/>
      <c r="C412" s="43"/>
      <c r="D412" s="228" t="s">
        <v>151</v>
      </c>
      <c r="E412" s="43"/>
      <c r="F412" s="229" t="s">
        <v>905</v>
      </c>
      <c r="G412" s="43"/>
      <c r="H412" s="43"/>
      <c r="I412" s="230"/>
      <c r="J412" s="43"/>
      <c r="K412" s="43"/>
      <c r="L412" s="47"/>
      <c r="M412" s="231"/>
      <c r="N412" s="232"/>
      <c r="O412" s="87"/>
      <c r="P412" s="87"/>
      <c r="Q412" s="87"/>
      <c r="R412" s="87"/>
      <c r="S412" s="87"/>
      <c r="T412" s="88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T412" s="20" t="s">
        <v>151</v>
      </c>
      <c r="AU412" s="20" t="s">
        <v>83</v>
      </c>
    </row>
    <row r="413" s="2" customFormat="1">
      <c r="A413" s="41"/>
      <c r="B413" s="42"/>
      <c r="C413" s="43"/>
      <c r="D413" s="233" t="s">
        <v>153</v>
      </c>
      <c r="E413" s="43"/>
      <c r="F413" s="234" t="s">
        <v>906</v>
      </c>
      <c r="G413" s="43"/>
      <c r="H413" s="43"/>
      <c r="I413" s="230"/>
      <c r="J413" s="43"/>
      <c r="K413" s="43"/>
      <c r="L413" s="47"/>
      <c r="M413" s="231"/>
      <c r="N413" s="232"/>
      <c r="O413" s="87"/>
      <c r="P413" s="87"/>
      <c r="Q413" s="87"/>
      <c r="R413" s="87"/>
      <c r="S413" s="87"/>
      <c r="T413" s="88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T413" s="20" t="s">
        <v>153</v>
      </c>
      <c r="AU413" s="20" t="s">
        <v>83</v>
      </c>
    </row>
    <row r="414" s="12" customFormat="1" ht="25.92" customHeight="1">
      <c r="A414" s="12"/>
      <c r="B414" s="199"/>
      <c r="C414" s="200"/>
      <c r="D414" s="201" t="s">
        <v>75</v>
      </c>
      <c r="E414" s="202" t="s">
        <v>211</v>
      </c>
      <c r="F414" s="202" t="s">
        <v>497</v>
      </c>
      <c r="G414" s="200"/>
      <c r="H414" s="200"/>
      <c r="I414" s="203"/>
      <c r="J414" s="204">
        <f>BK414</f>
        <v>0</v>
      </c>
      <c r="K414" s="200"/>
      <c r="L414" s="205"/>
      <c r="M414" s="206"/>
      <c r="N414" s="207"/>
      <c r="O414" s="207"/>
      <c r="P414" s="208">
        <f>SUM(P415:P421)</f>
        <v>0</v>
      </c>
      <c r="Q414" s="207"/>
      <c r="R414" s="208">
        <f>SUM(R415:R421)</f>
        <v>0.00014301629999999998</v>
      </c>
      <c r="S414" s="207"/>
      <c r="T414" s="209">
        <f>SUM(T415:T421)</f>
        <v>0</v>
      </c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210" t="s">
        <v>83</v>
      </c>
      <c r="AT414" s="211" t="s">
        <v>75</v>
      </c>
      <c r="AU414" s="211" t="s">
        <v>76</v>
      </c>
      <c r="AY414" s="210" t="s">
        <v>142</v>
      </c>
      <c r="BK414" s="212">
        <f>SUM(BK415:BK421)</f>
        <v>0</v>
      </c>
    </row>
    <row r="415" s="2" customFormat="1" ht="24.15" customHeight="1">
      <c r="A415" s="41"/>
      <c r="B415" s="42"/>
      <c r="C415" s="215" t="s">
        <v>907</v>
      </c>
      <c r="D415" s="215" t="s">
        <v>144</v>
      </c>
      <c r="E415" s="216" t="s">
        <v>499</v>
      </c>
      <c r="F415" s="217" t="s">
        <v>500</v>
      </c>
      <c r="G415" s="218" t="s">
        <v>346</v>
      </c>
      <c r="H415" s="219">
        <v>86.939999999999998</v>
      </c>
      <c r="I415" s="220"/>
      <c r="J415" s="221">
        <f>ROUND(I415*H415,2)</f>
        <v>0</v>
      </c>
      <c r="K415" s="217" t="s">
        <v>148</v>
      </c>
      <c r="L415" s="47"/>
      <c r="M415" s="222" t="s">
        <v>19</v>
      </c>
      <c r="N415" s="223" t="s">
        <v>47</v>
      </c>
      <c r="O415" s="87"/>
      <c r="P415" s="224">
        <f>O415*H415</f>
        <v>0</v>
      </c>
      <c r="Q415" s="224">
        <v>1.6449999999999999E-06</v>
      </c>
      <c r="R415" s="224">
        <f>Q415*H415</f>
        <v>0.00014301629999999998</v>
      </c>
      <c r="S415" s="224">
        <v>0</v>
      </c>
      <c r="T415" s="225">
        <f>S415*H415</f>
        <v>0</v>
      </c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R415" s="226" t="s">
        <v>149</v>
      </c>
      <c r="AT415" s="226" t="s">
        <v>144</v>
      </c>
      <c r="AU415" s="226" t="s">
        <v>83</v>
      </c>
      <c r="AY415" s="20" t="s">
        <v>142</v>
      </c>
      <c r="BE415" s="227">
        <f>IF(N415="základní",J415,0)</f>
        <v>0</v>
      </c>
      <c r="BF415" s="227">
        <f>IF(N415="snížená",J415,0)</f>
        <v>0</v>
      </c>
      <c r="BG415" s="227">
        <f>IF(N415="zákl. přenesená",J415,0)</f>
        <v>0</v>
      </c>
      <c r="BH415" s="227">
        <f>IF(N415="sníž. přenesená",J415,0)</f>
        <v>0</v>
      </c>
      <c r="BI415" s="227">
        <f>IF(N415="nulová",J415,0)</f>
        <v>0</v>
      </c>
      <c r="BJ415" s="20" t="s">
        <v>83</v>
      </c>
      <c r="BK415" s="227">
        <f>ROUND(I415*H415,2)</f>
        <v>0</v>
      </c>
      <c r="BL415" s="20" t="s">
        <v>149</v>
      </c>
      <c r="BM415" s="226" t="s">
        <v>908</v>
      </c>
    </row>
    <row r="416" s="2" customFormat="1">
      <c r="A416" s="41"/>
      <c r="B416" s="42"/>
      <c r="C416" s="43"/>
      <c r="D416" s="228" t="s">
        <v>151</v>
      </c>
      <c r="E416" s="43"/>
      <c r="F416" s="229" t="s">
        <v>502</v>
      </c>
      <c r="G416" s="43"/>
      <c r="H416" s="43"/>
      <c r="I416" s="230"/>
      <c r="J416" s="43"/>
      <c r="K416" s="43"/>
      <c r="L416" s="47"/>
      <c r="M416" s="231"/>
      <c r="N416" s="232"/>
      <c r="O416" s="87"/>
      <c r="P416" s="87"/>
      <c r="Q416" s="87"/>
      <c r="R416" s="87"/>
      <c r="S416" s="87"/>
      <c r="T416" s="88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T416" s="20" t="s">
        <v>151</v>
      </c>
      <c r="AU416" s="20" t="s">
        <v>83</v>
      </c>
    </row>
    <row r="417" s="2" customFormat="1">
      <c r="A417" s="41"/>
      <c r="B417" s="42"/>
      <c r="C417" s="43"/>
      <c r="D417" s="233" t="s">
        <v>153</v>
      </c>
      <c r="E417" s="43"/>
      <c r="F417" s="234" t="s">
        <v>503</v>
      </c>
      <c r="G417" s="43"/>
      <c r="H417" s="43"/>
      <c r="I417" s="230"/>
      <c r="J417" s="43"/>
      <c r="K417" s="43"/>
      <c r="L417" s="47"/>
      <c r="M417" s="231"/>
      <c r="N417" s="232"/>
      <c r="O417" s="87"/>
      <c r="P417" s="87"/>
      <c r="Q417" s="87"/>
      <c r="R417" s="87"/>
      <c r="S417" s="87"/>
      <c r="T417" s="88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T417" s="20" t="s">
        <v>153</v>
      </c>
      <c r="AU417" s="20" t="s">
        <v>83</v>
      </c>
    </row>
    <row r="418" s="13" customFormat="1">
      <c r="A418" s="13"/>
      <c r="B418" s="235"/>
      <c r="C418" s="236"/>
      <c r="D418" s="228" t="s">
        <v>155</v>
      </c>
      <c r="E418" s="237" t="s">
        <v>19</v>
      </c>
      <c r="F418" s="238" t="s">
        <v>588</v>
      </c>
      <c r="G418" s="236"/>
      <c r="H418" s="237" t="s">
        <v>19</v>
      </c>
      <c r="I418" s="239"/>
      <c r="J418" s="236"/>
      <c r="K418" s="236"/>
      <c r="L418" s="240"/>
      <c r="M418" s="241"/>
      <c r="N418" s="242"/>
      <c r="O418" s="242"/>
      <c r="P418" s="242"/>
      <c r="Q418" s="242"/>
      <c r="R418" s="242"/>
      <c r="S418" s="242"/>
      <c r="T418" s="24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4" t="s">
        <v>155</v>
      </c>
      <c r="AU418" s="244" t="s">
        <v>83</v>
      </c>
      <c r="AV418" s="13" t="s">
        <v>83</v>
      </c>
      <c r="AW418" s="13" t="s">
        <v>37</v>
      </c>
      <c r="AX418" s="13" t="s">
        <v>76</v>
      </c>
      <c r="AY418" s="244" t="s">
        <v>142</v>
      </c>
    </row>
    <row r="419" s="14" customFormat="1">
      <c r="A419" s="14"/>
      <c r="B419" s="245"/>
      <c r="C419" s="246"/>
      <c r="D419" s="228" t="s">
        <v>155</v>
      </c>
      <c r="E419" s="247" t="s">
        <v>19</v>
      </c>
      <c r="F419" s="248" t="s">
        <v>909</v>
      </c>
      <c r="G419" s="246"/>
      <c r="H419" s="249">
        <v>49.799999999999997</v>
      </c>
      <c r="I419" s="250"/>
      <c r="J419" s="246"/>
      <c r="K419" s="246"/>
      <c r="L419" s="251"/>
      <c r="M419" s="252"/>
      <c r="N419" s="253"/>
      <c r="O419" s="253"/>
      <c r="P419" s="253"/>
      <c r="Q419" s="253"/>
      <c r="R419" s="253"/>
      <c r="S419" s="253"/>
      <c r="T419" s="25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5" t="s">
        <v>155</v>
      </c>
      <c r="AU419" s="255" t="s">
        <v>83</v>
      </c>
      <c r="AV419" s="14" t="s">
        <v>85</v>
      </c>
      <c r="AW419" s="14" t="s">
        <v>37</v>
      </c>
      <c r="AX419" s="14" t="s">
        <v>76</v>
      </c>
      <c r="AY419" s="255" t="s">
        <v>142</v>
      </c>
    </row>
    <row r="420" s="14" customFormat="1">
      <c r="A420" s="14"/>
      <c r="B420" s="245"/>
      <c r="C420" s="246"/>
      <c r="D420" s="228" t="s">
        <v>155</v>
      </c>
      <c r="E420" s="247" t="s">
        <v>19</v>
      </c>
      <c r="F420" s="248" t="s">
        <v>910</v>
      </c>
      <c r="G420" s="246"/>
      <c r="H420" s="249">
        <v>37.140000000000001</v>
      </c>
      <c r="I420" s="250"/>
      <c r="J420" s="246"/>
      <c r="K420" s="246"/>
      <c r="L420" s="251"/>
      <c r="M420" s="252"/>
      <c r="N420" s="253"/>
      <c r="O420" s="253"/>
      <c r="P420" s="253"/>
      <c r="Q420" s="253"/>
      <c r="R420" s="253"/>
      <c r="S420" s="253"/>
      <c r="T420" s="25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5" t="s">
        <v>155</v>
      </c>
      <c r="AU420" s="255" t="s">
        <v>83</v>
      </c>
      <c r="AV420" s="14" t="s">
        <v>85</v>
      </c>
      <c r="AW420" s="14" t="s">
        <v>37</v>
      </c>
      <c r="AX420" s="14" t="s">
        <v>76</v>
      </c>
      <c r="AY420" s="255" t="s">
        <v>142</v>
      </c>
    </row>
    <row r="421" s="16" customFormat="1">
      <c r="A421" s="16"/>
      <c r="B421" s="267"/>
      <c r="C421" s="268"/>
      <c r="D421" s="228" t="s">
        <v>155</v>
      </c>
      <c r="E421" s="269" t="s">
        <v>19</v>
      </c>
      <c r="F421" s="270" t="s">
        <v>170</v>
      </c>
      <c r="G421" s="268"/>
      <c r="H421" s="271">
        <v>86.939999999999998</v>
      </c>
      <c r="I421" s="272"/>
      <c r="J421" s="268"/>
      <c r="K421" s="268"/>
      <c r="L421" s="273"/>
      <c r="M421" s="274"/>
      <c r="N421" s="275"/>
      <c r="O421" s="275"/>
      <c r="P421" s="275"/>
      <c r="Q421" s="275"/>
      <c r="R421" s="275"/>
      <c r="S421" s="275"/>
      <c r="T421" s="27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T421" s="277" t="s">
        <v>155</v>
      </c>
      <c r="AU421" s="277" t="s">
        <v>83</v>
      </c>
      <c r="AV421" s="16" t="s">
        <v>149</v>
      </c>
      <c r="AW421" s="16" t="s">
        <v>37</v>
      </c>
      <c r="AX421" s="16" t="s">
        <v>83</v>
      </c>
      <c r="AY421" s="277" t="s">
        <v>142</v>
      </c>
    </row>
    <row r="422" s="12" customFormat="1" ht="25.92" customHeight="1">
      <c r="A422" s="12"/>
      <c r="B422" s="199"/>
      <c r="C422" s="200"/>
      <c r="D422" s="201" t="s">
        <v>75</v>
      </c>
      <c r="E422" s="202" t="s">
        <v>505</v>
      </c>
      <c r="F422" s="202" t="s">
        <v>506</v>
      </c>
      <c r="G422" s="200"/>
      <c r="H422" s="200"/>
      <c r="I422" s="203"/>
      <c r="J422" s="204">
        <f>BK422</f>
        <v>0</v>
      </c>
      <c r="K422" s="200"/>
      <c r="L422" s="205"/>
      <c r="M422" s="206"/>
      <c r="N422" s="207"/>
      <c r="O422" s="207"/>
      <c r="P422" s="208">
        <f>SUM(P423:P436)</f>
        <v>0</v>
      </c>
      <c r="Q422" s="207"/>
      <c r="R422" s="208">
        <f>SUM(R423:R436)</f>
        <v>0</v>
      </c>
      <c r="S422" s="207"/>
      <c r="T422" s="209">
        <f>SUM(T423:T436)</f>
        <v>0</v>
      </c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R422" s="210" t="s">
        <v>83</v>
      </c>
      <c r="AT422" s="211" t="s">
        <v>75</v>
      </c>
      <c r="AU422" s="211" t="s">
        <v>76</v>
      </c>
      <c r="AY422" s="210" t="s">
        <v>142</v>
      </c>
      <c r="BK422" s="212">
        <f>SUM(BK423:BK436)</f>
        <v>0</v>
      </c>
    </row>
    <row r="423" s="2" customFormat="1" ht="21.75" customHeight="1">
      <c r="A423" s="41"/>
      <c r="B423" s="42"/>
      <c r="C423" s="215" t="s">
        <v>911</v>
      </c>
      <c r="D423" s="215" t="s">
        <v>144</v>
      </c>
      <c r="E423" s="216" t="s">
        <v>508</v>
      </c>
      <c r="F423" s="217" t="s">
        <v>509</v>
      </c>
      <c r="G423" s="218" t="s">
        <v>240</v>
      </c>
      <c r="H423" s="219">
        <v>26.951000000000001</v>
      </c>
      <c r="I423" s="220"/>
      <c r="J423" s="221">
        <f>ROUND(I423*H423,2)</f>
        <v>0</v>
      </c>
      <c r="K423" s="217" t="s">
        <v>148</v>
      </c>
      <c r="L423" s="47"/>
      <c r="M423" s="222" t="s">
        <v>19</v>
      </c>
      <c r="N423" s="223" t="s">
        <v>47</v>
      </c>
      <c r="O423" s="87"/>
      <c r="P423" s="224">
        <f>O423*H423</f>
        <v>0</v>
      </c>
      <c r="Q423" s="224">
        <v>0</v>
      </c>
      <c r="R423" s="224">
        <f>Q423*H423</f>
        <v>0</v>
      </c>
      <c r="S423" s="224">
        <v>0</v>
      </c>
      <c r="T423" s="225">
        <f>S423*H423</f>
        <v>0</v>
      </c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R423" s="226" t="s">
        <v>149</v>
      </c>
      <c r="AT423" s="226" t="s">
        <v>144</v>
      </c>
      <c r="AU423" s="226" t="s">
        <v>83</v>
      </c>
      <c r="AY423" s="20" t="s">
        <v>142</v>
      </c>
      <c r="BE423" s="227">
        <f>IF(N423="základní",J423,0)</f>
        <v>0</v>
      </c>
      <c r="BF423" s="227">
        <f>IF(N423="snížená",J423,0)</f>
        <v>0</v>
      </c>
      <c r="BG423" s="227">
        <f>IF(N423="zákl. přenesená",J423,0)</f>
        <v>0</v>
      </c>
      <c r="BH423" s="227">
        <f>IF(N423="sníž. přenesená",J423,0)</f>
        <v>0</v>
      </c>
      <c r="BI423" s="227">
        <f>IF(N423="nulová",J423,0)</f>
        <v>0</v>
      </c>
      <c r="BJ423" s="20" t="s">
        <v>83</v>
      </c>
      <c r="BK423" s="227">
        <f>ROUND(I423*H423,2)</f>
        <v>0</v>
      </c>
      <c r="BL423" s="20" t="s">
        <v>149</v>
      </c>
      <c r="BM423" s="226" t="s">
        <v>912</v>
      </c>
    </row>
    <row r="424" s="2" customFormat="1">
      <c r="A424" s="41"/>
      <c r="B424" s="42"/>
      <c r="C424" s="43"/>
      <c r="D424" s="228" t="s">
        <v>151</v>
      </c>
      <c r="E424" s="43"/>
      <c r="F424" s="229" t="s">
        <v>511</v>
      </c>
      <c r="G424" s="43"/>
      <c r="H424" s="43"/>
      <c r="I424" s="230"/>
      <c r="J424" s="43"/>
      <c r="K424" s="43"/>
      <c r="L424" s="47"/>
      <c r="M424" s="231"/>
      <c r="N424" s="232"/>
      <c r="O424" s="87"/>
      <c r="P424" s="87"/>
      <c r="Q424" s="87"/>
      <c r="R424" s="87"/>
      <c r="S424" s="87"/>
      <c r="T424" s="88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T424" s="20" t="s">
        <v>151</v>
      </c>
      <c r="AU424" s="20" t="s">
        <v>83</v>
      </c>
    </row>
    <row r="425" s="2" customFormat="1">
      <c r="A425" s="41"/>
      <c r="B425" s="42"/>
      <c r="C425" s="43"/>
      <c r="D425" s="233" t="s">
        <v>153</v>
      </c>
      <c r="E425" s="43"/>
      <c r="F425" s="234" t="s">
        <v>512</v>
      </c>
      <c r="G425" s="43"/>
      <c r="H425" s="43"/>
      <c r="I425" s="230"/>
      <c r="J425" s="43"/>
      <c r="K425" s="43"/>
      <c r="L425" s="47"/>
      <c r="M425" s="231"/>
      <c r="N425" s="232"/>
      <c r="O425" s="87"/>
      <c r="P425" s="87"/>
      <c r="Q425" s="87"/>
      <c r="R425" s="87"/>
      <c r="S425" s="87"/>
      <c r="T425" s="88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T425" s="20" t="s">
        <v>153</v>
      </c>
      <c r="AU425" s="20" t="s">
        <v>83</v>
      </c>
    </row>
    <row r="426" s="2" customFormat="1" ht="24.15" customHeight="1">
      <c r="A426" s="41"/>
      <c r="B426" s="42"/>
      <c r="C426" s="215" t="s">
        <v>913</v>
      </c>
      <c r="D426" s="215" t="s">
        <v>144</v>
      </c>
      <c r="E426" s="216" t="s">
        <v>513</v>
      </c>
      <c r="F426" s="217" t="s">
        <v>514</v>
      </c>
      <c r="G426" s="218" t="s">
        <v>240</v>
      </c>
      <c r="H426" s="219">
        <v>1293.6479999999999</v>
      </c>
      <c r="I426" s="220"/>
      <c r="J426" s="221">
        <f>ROUND(I426*H426,2)</f>
        <v>0</v>
      </c>
      <c r="K426" s="217" t="s">
        <v>148</v>
      </c>
      <c r="L426" s="47"/>
      <c r="M426" s="222" t="s">
        <v>19</v>
      </c>
      <c r="N426" s="223" t="s">
        <v>47</v>
      </c>
      <c r="O426" s="87"/>
      <c r="P426" s="224">
        <f>O426*H426</f>
        <v>0</v>
      </c>
      <c r="Q426" s="224">
        <v>0</v>
      </c>
      <c r="R426" s="224">
        <f>Q426*H426</f>
        <v>0</v>
      </c>
      <c r="S426" s="224">
        <v>0</v>
      </c>
      <c r="T426" s="225">
        <f>S426*H426</f>
        <v>0</v>
      </c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R426" s="226" t="s">
        <v>149</v>
      </c>
      <c r="AT426" s="226" t="s">
        <v>144</v>
      </c>
      <c r="AU426" s="226" t="s">
        <v>83</v>
      </c>
      <c r="AY426" s="20" t="s">
        <v>142</v>
      </c>
      <c r="BE426" s="227">
        <f>IF(N426="základní",J426,0)</f>
        <v>0</v>
      </c>
      <c r="BF426" s="227">
        <f>IF(N426="snížená",J426,0)</f>
        <v>0</v>
      </c>
      <c r="BG426" s="227">
        <f>IF(N426="zákl. přenesená",J426,0)</f>
        <v>0</v>
      </c>
      <c r="BH426" s="227">
        <f>IF(N426="sníž. přenesená",J426,0)</f>
        <v>0</v>
      </c>
      <c r="BI426" s="227">
        <f>IF(N426="nulová",J426,0)</f>
        <v>0</v>
      </c>
      <c r="BJ426" s="20" t="s">
        <v>83</v>
      </c>
      <c r="BK426" s="227">
        <f>ROUND(I426*H426,2)</f>
        <v>0</v>
      </c>
      <c r="BL426" s="20" t="s">
        <v>149</v>
      </c>
      <c r="BM426" s="226" t="s">
        <v>914</v>
      </c>
    </row>
    <row r="427" s="2" customFormat="1">
      <c r="A427" s="41"/>
      <c r="B427" s="42"/>
      <c r="C427" s="43"/>
      <c r="D427" s="228" t="s">
        <v>151</v>
      </c>
      <c r="E427" s="43"/>
      <c r="F427" s="229" t="s">
        <v>516</v>
      </c>
      <c r="G427" s="43"/>
      <c r="H427" s="43"/>
      <c r="I427" s="230"/>
      <c r="J427" s="43"/>
      <c r="K427" s="43"/>
      <c r="L427" s="47"/>
      <c r="M427" s="231"/>
      <c r="N427" s="232"/>
      <c r="O427" s="87"/>
      <c r="P427" s="87"/>
      <c r="Q427" s="87"/>
      <c r="R427" s="87"/>
      <c r="S427" s="87"/>
      <c r="T427" s="88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T427" s="20" t="s">
        <v>151</v>
      </c>
      <c r="AU427" s="20" t="s">
        <v>83</v>
      </c>
    </row>
    <row r="428" s="2" customFormat="1">
      <c r="A428" s="41"/>
      <c r="B428" s="42"/>
      <c r="C428" s="43"/>
      <c r="D428" s="233" t="s">
        <v>153</v>
      </c>
      <c r="E428" s="43"/>
      <c r="F428" s="234" t="s">
        <v>517</v>
      </c>
      <c r="G428" s="43"/>
      <c r="H428" s="43"/>
      <c r="I428" s="230"/>
      <c r="J428" s="43"/>
      <c r="K428" s="43"/>
      <c r="L428" s="47"/>
      <c r="M428" s="231"/>
      <c r="N428" s="232"/>
      <c r="O428" s="87"/>
      <c r="P428" s="87"/>
      <c r="Q428" s="87"/>
      <c r="R428" s="87"/>
      <c r="S428" s="87"/>
      <c r="T428" s="88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T428" s="20" t="s">
        <v>153</v>
      </c>
      <c r="AU428" s="20" t="s">
        <v>83</v>
      </c>
    </row>
    <row r="429" s="14" customFormat="1">
      <c r="A429" s="14"/>
      <c r="B429" s="245"/>
      <c r="C429" s="246"/>
      <c r="D429" s="228" t="s">
        <v>155</v>
      </c>
      <c r="E429" s="247" t="s">
        <v>19</v>
      </c>
      <c r="F429" s="248" t="s">
        <v>915</v>
      </c>
      <c r="G429" s="246"/>
      <c r="H429" s="249">
        <v>1293.6479999999999</v>
      </c>
      <c r="I429" s="250"/>
      <c r="J429" s="246"/>
      <c r="K429" s="246"/>
      <c r="L429" s="251"/>
      <c r="M429" s="252"/>
      <c r="N429" s="253"/>
      <c r="O429" s="253"/>
      <c r="P429" s="253"/>
      <c r="Q429" s="253"/>
      <c r="R429" s="253"/>
      <c r="S429" s="253"/>
      <c r="T429" s="25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5" t="s">
        <v>155</v>
      </c>
      <c r="AU429" s="255" t="s">
        <v>83</v>
      </c>
      <c r="AV429" s="14" t="s">
        <v>85</v>
      </c>
      <c r="AW429" s="14" t="s">
        <v>37</v>
      </c>
      <c r="AX429" s="14" t="s">
        <v>76</v>
      </c>
      <c r="AY429" s="255" t="s">
        <v>142</v>
      </c>
    </row>
    <row r="430" s="16" customFormat="1">
      <c r="A430" s="16"/>
      <c r="B430" s="267"/>
      <c r="C430" s="268"/>
      <c r="D430" s="228" t="s">
        <v>155</v>
      </c>
      <c r="E430" s="269" t="s">
        <v>19</v>
      </c>
      <c r="F430" s="270" t="s">
        <v>170</v>
      </c>
      <c r="G430" s="268"/>
      <c r="H430" s="271">
        <v>1293.6479999999999</v>
      </c>
      <c r="I430" s="272"/>
      <c r="J430" s="268"/>
      <c r="K430" s="268"/>
      <c r="L430" s="273"/>
      <c r="M430" s="274"/>
      <c r="N430" s="275"/>
      <c r="O430" s="275"/>
      <c r="P430" s="275"/>
      <c r="Q430" s="275"/>
      <c r="R430" s="275"/>
      <c r="S430" s="275"/>
      <c r="T430" s="27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T430" s="277" t="s">
        <v>155</v>
      </c>
      <c r="AU430" s="277" t="s">
        <v>83</v>
      </c>
      <c r="AV430" s="16" t="s">
        <v>149</v>
      </c>
      <c r="AW430" s="16" t="s">
        <v>37</v>
      </c>
      <c r="AX430" s="16" t="s">
        <v>83</v>
      </c>
      <c r="AY430" s="277" t="s">
        <v>142</v>
      </c>
    </row>
    <row r="431" s="2" customFormat="1" ht="44.25" customHeight="1">
      <c r="A431" s="41"/>
      <c r="B431" s="42"/>
      <c r="C431" s="215" t="s">
        <v>916</v>
      </c>
      <c r="D431" s="215" t="s">
        <v>144</v>
      </c>
      <c r="E431" s="216" t="s">
        <v>520</v>
      </c>
      <c r="F431" s="217" t="s">
        <v>521</v>
      </c>
      <c r="G431" s="218" t="s">
        <v>240</v>
      </c>
      <c r="H431" s="219">
        <v>17.388000000000002</v>
      </c>
      <c r="I431" s="220"/>
      <c r="J431" s="221">
        <f>ROUND(I431*H431,2)</f>
        <v>0</v>
      </c>
      <c r="K431" s="217" t="s">
        <v>148</v>
      </c>
      <c r="L431" s="47"/>
      <c r="M431" s="222" t="s">
        <v>19</v>
      </c>
      <c r="N431" s="223" t="s">
        <v>47</v>
      </c>
      <c r="O431" s="87"/>
      <c r="P431" s="224">
        <f>O431*H431</f>
        <v>0</v>
      </c>
      <c r="Q431" s="224">
        <v>0</v>
      </c>
      <c r="R431" s="224">
        <f>Q431*H431</f>
        <v>0</v>
      </c>
      <c r="S431" s="224">
        <v>0</v>
      </c>
      <c r="T431" s="225">
        <f>S431*H431</f>
        <v>0</v>
      </c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R431" s="226" t="s">
        <v>149</v>
      </c>
      <c r="AT431" s="226" t="s">
        <v>144</v>
      </c>
      <c r="AU431" s="226" t="s">
        <v>83</v>
      </c>
      <c r="AY431" s="20" t="s">
        <v>142</v>
      </c>
      <c r="BE431" s="227">
        <f>IF(N431="základní",J431,0)</f>
        <v>0</v>
      </c>
      <c r="BF431" s="227">
        <f>IF(N431="snížená",J431,0)</f>
        <v>0</v>
      </c>
      <c r="BG431" s="227">
        <f>IF(N431="zákl. přenesená",J431,0)</f>
        <v>0</v>
      </c>
      <c r="BH431" s="227">
        <f>IF(N431="sníž. přenesená",J431,0)</f>
        <v>0</v>
      </c>
      <c r="BI431" s="227">
        <f>IF(N431="nulová",J431,0)</f>
        <v>0</v>
      </c>
      <c r="BJ431" s="20" t="s">
        <v>83</v>
      </c>
      <c r="BK431" s="227">
        <f>ROUND(I431*H431,2)</f>
        <v>0</v>
      </c>
      <c r="BL431" s="20" t="s">
        <v>149</v>
      </c>
      <c r="BM431" s="226" t="s">
        <v>917</v>
      </c>
    </row>
    <row r="432" s="2" customFormat="1">
      <c r="A432" s="41"/>
      <c r="B432" s="42"/>
      <c r="C432" s="43"/>
      <c r="D432" s="228" t="s">
        <v>151</v>
      </c>
      <c r="E432" s="43"/>
      <c r="F432" s="229" t="s">
        <v>242</v>
      </c>
      <c r="G432" s="43"/>
      <c r="H432" s="43"/>
      <c r="I432" s="230"/>
      <c r="J432" s="43"/>
      <c r="K432" s="43"/>
      <c r="L432" s="47"/>
      <c r="M432" s="231"/>
      <c r="N432" s="232"/>
      <c r="O432" s="87"/>
      <c r="P432" s="87"/>
      <c r="Q432" s="87"/>
      <c r="R432" s="87"/>
      <c r="S432" s="87"/>
      <c r="T432" s="88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T432" s="20" t="s">
        <v>151</v>
      </c>
      <c r="AU432" s="20" t="s">
        <v>83</v>
      </c>
    </row>
    <row r="433" s="2" customFormat="1">
      <c r="A433" s="41"/>
      <c r="B433" s="42"/>
      <c r="C433" s="43"/>
      <c r="D433" s="233" t="s">
        <v>153</v>
      </c>
      <c r="E433" s="43"/>
      <c r="F433" s="234" t="s">
        <v>523</v>
      </c>
      <c r="G433" s="43"/>
      <c r="H433" s="43"/>
      <c r="I433" s="230"/>
      <c r="J433" s="43"/>
      <c r="K433" s="43"/>
      <c r="L433" s="47"/>
      <c r="M433" s="231"/>
      <c r="N433" s="232"/>
      <c r="O433" s="87"/>
      <c r="P433" s="87"/>
      <c r="Q433" s="87"/>
      <c r="R433" s="87"/>
      <c r="S433" s="87"/>
      <c r="T433" s="88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T433" s="20" t="s">
        <v>153</v>
      </c>
      <c r="AU433" s="20" t="s">
        <v>83</v>
      </c>
    </row>
    <row r="434" s="2" customFormat="1" ht="44.25" customHeight="1">
      <c r="A434" s="41"/>
      <c r="B434" s="42"/>
      <c r="C434" s="215" t="s">
        <v>918</v>
      </c>
      <c r="D434" s="215" t="s">
        <v>144</v>
      </c>
      <c r="E434" s="216" t="s">
        <v>524</v>
      </c>
      <c r="F434" s="217" t="s">
        <v>525</v>
      </c>
      <c r="G434" s="218" t="s">
        <v>240</v>
      </c>
      <c r="H434" s="219">
        <v>9.5630000000000006</v>
      </c>
      <c r="I434" s="220"/>
      <c r="J434" s="221">
        <f>ROUND(I434*H434,2)</f>
        <v>0</v>
      </c>
      <c r="K434" s="217" t="s">
        <v>148</v>
      </c>
      <c r="L434" s="47"/>
      <c r="M434" s="222" t="s">
        <v>19</v>
      </c>
      <c r="N434" s="223" t="s">
        <v>47</v>
      </c>
      <c r="O434" s="87"/>
      <c r="P434" s="224">
        <f>O434*H434</f>
        <v>0</v>
      </c>
      <c r="Q434" s="224">
        <v>0</v>
      </c>
      <c r="R434" s="224">
        <f>Q434*H434</f>
        <v>0</v>
      </c>
      <c r="S434" s="224">
        <v>0</v>
      </c>
      <c r="T434" s="225">
        <f>S434*H434</f>
        <v>0</v>
      </c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R434" s="226" t="s">
        <v>149</v>
      </c>
      <c r="AT434" s="226" t="s">
        <v>144</v>
      </c>
      <c r="AU434" s="226" t="s">
        <v>83</v>
      </c>
      <c r="AY434" s="20" t="s">
        <v>142</v>
      </c>
      <c r="BE434" s="227">
        <f>IF(N434="základní",J434,0)</f>
        <v>0</v>
      </c>
      <c r="BF434" s="227">
        <f>IF(N434="snížená",J434,0)</f>
        <v>0</v>
      </c>
      <c r="BG434" s="227">
        <f>IF(N434="zákl. přenesená",J434,0)</f>
        <v>0</v>
      </c>
      <c r="BH434" s="227">
        <f>IF(N434="sníž. přenesená",J434,0)</f>
        <v>0</v>
      </c>
      <c r="BI434" s="227">
        <f>IF(N434="nulová",J434,0)</f>
        <v>0</v>
      </c>
      <c r="BJ434" s="20" t="s">
        <v>83</v>
      </c>
      <c r="BK434" s="227">
        <f>ROUND(I434*H434,2)</f>
        <v>0</v>
      </c>
      <c r="BL434" s="20" t="s">
        <v>149</v>
      </c>
      <c r="BM434" s="226" t="s">
        <v>919</v>
      </c>
    </row>
    <row r="435" s="2" customFormat="1">
      <c r="A435" s="41"/>
      <c r="B435" s="42"/>
      <c r="C435" s="43"/>
      <c r="D435" s="228" t="s">
        <v>151</v>
      </c>
      <c r="E435" s="43"/>
      <c r="F435" s="229" t="s">
        <v>527</v>
      </c>
      <c r="G435" s="43"/>
      <c r="H435" s="43"/>
      <c r="I435" s="230"/>
      <c r="J435" s="43"/>
      <c r="K435" s="43"/>
      <c r="L435" s="47"/>
      <c r="M435" s="231"/>
      <c r="N435" s="232"/>
      <c r="O435" s="87"/>
      <c r="P435" s="87"/>
      <c r="Q435" s="87"/>
      <c r="R435" s="87"/>
      <c r="S435" s="87"/>
      <c r="T435" s="88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T435" s="20" t="s">
        <v>151</v>
      </c>
      <c r="AU435" s="20" t="s">
        <v>83</v>
      </c>
    </row>
    <row r="436" s="2" customFormat="1">
      <c r="A436" s="41"/>
      <c r="B436" s="42"/>
      <c r="C436" s="43"/>
      <c r="D436" s="233" t="s">
        <v>153</v>
      </c>
      <c r="E436" s="43"/>
      <c r="F436" s="234" t="s">
        <v>528</v>
      </c>
      <c r="G436" s="43"/>
      <c r="H436" s="43"/>
      <c r="I436" s="230"/>
      <c r="J436" s="43"/>
      <c r="K436" s="43"/>
      <c r="L436" s="47"/>
      <c r="M436" s="231"/>
      <c r="N436" s="232"/>
      <c r="O436" s="87"/>
      <c r="P436" s="87"/>
      <c r="Q436" s="87"/>
      <c r="R436" s="87"/>
      <c r="S436" s="87"/>
      <c r="T436" s="88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T436" s="20" t="s">
        <v>153</v>
      </c>
      <c r="AU436" s="20" t="s">
        <v>83</v>
      </c>
    </row>
    <row r="437" s="12" customFormat="1" ht="25.92" customHeight="1">
      <c r="A437" s="12"/>
      <c r="B437" s="199"/>
      <c r="C437" s="200"/>
      <c r="D437" s="201" t="s">
        <v>75</v>
      </c>
      <c r="E437" s="202" t="s">
        <v>529</v>
      </c>
      <c r="F437" s="202" t="s">
        <v>530</v>
      </c>
      <c r="G437" s="200"/>
      <c r="H437" s="200"/>
      <c r="I437" s="203"/>
      <c r="J437" s="204">
        <f>BK437</f>
        <v>0</v>
      </c>
      <c r="K437" s="200"/>
      <c r="L437" s="205"/>
      <c r="M437" s="206"/>
      <c r="N437" s="207"/>
      <c r="O437" s="207"/>
      <c r="P437" s="208">
        <f>SUM(P438:P440)</f>
        <v>0</v>
      </c>
      <c r="Q437" s="207"/>
      <c r="R437" s="208">
        <f>SUM(R438:R440)</f>
        <v>0</v>
      </c>
      <c r="S437" s="207"/>
      <c r="T437" s="209">
        <f>SUM(T438:T440)</f>
        <v>0</v>
      </c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R437" s="210" t="s">
        <v>83</v>
      </c>
      <c r="AT437" s="211" t="s">
        <v>75</v>
      </c>
      <c r="AU437" s="211" t="s">
        <v>76</v>
      </c>
      <c r="AY437" s="210" t="s">
        <v>142</v>
      </c>
      <c r="BK437" s="212">
        <f>SUM(BK438:BK440)</f>
        <v>0</v>
      </c>
    </row>
    <row r="438" s="2" customFormat="1" ht="24.15" customHeight="1">
      <c r="A438" s="41"/>
      <c r="B438" s="42"/>
      <c r="C438" s="215" t="s">
        <v>308</v>
      </c>
      <c r="D438" s="215" t="s">
        <v>144</v>
      </c>
      <c r="E438" s="216" t="s">
        <v>532</v>
      </c>
      <c r="F438" s="217" t="s">
        <v>533</v>
      </c>
      <c r="G438" s="218" t="s">
        <v>240</v>
      </c>
      <c r="H438" s="219">
        <v>115.166</v>
      </c>
      <c r="I438" s="220"/>
      <c r="J438" s="221">
        <f>ROUND(I438*H438,2)</f>
        <v>0</v>
      </c>
      <c r="K438" s="217" t="s">
        <v>148</v>
      </c>
      <c r="L438" s="47"/>
      <c r="M438" s="222" t="s">
        <v>19</v>
      </c>
      <c r="N438" s="223" t="s">
        <v>47</v>
      </c>
      <c r="O438" s="87"/>
      <c r="P438" s="224">
        <f>O438*H438</f>
        <v>0</v>
      </c>
      <c r="Q438" s="224">
        <v>0</v>
      </c>
      <c r="R438" s="224">
        <f>Q438*H438</f>
        <v>0</v>
      </c>
      <c r="S438" s="224">
        <v>0</v>
      </c>
      <c r="T438" s="225">
        <f>S438*H438</f>
        <v>0</v>
      </c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R438" s="226" t="s">
        <v>149</v>
      </c>
      <c r="AT438" s="226" t="s">
        <v>144</v>
      </c>
      <c r="AU438" s="226" t="s">
        <v>83</v>
      </c>
      <c r="AY438" s="20" t="s">
        <v>142</v>
      </c>
      <c r="BE438" s="227">
        <f>IF(N438="základní",J438,0)</f>
        <v>0</v>
      </c>
      <c r="BF438" s="227">
        <f>IF(N438="snížená",J438,0)</f>
        <v>0</v>
      </c>
      <c r="BG438" s="227">
        <f>IF(N438="zákl. přenesená",J438,0)</f>
        <v>0</v>
      </c>
      <c r="BH438" s="227">
        <f>IF(N438="sníž. přenesená",J438,0)</f>
        <v>0</v>
      </c>
      <c r="BI438" s="227">
        <f>IF(N438="nulová",J438,0)</f>
        <v>0</v>
      </c>
      <c r="BJ438" s="20" t="s">
        <v>83</v>
      </c>
      <c r="BK438" s="227">
        <f>ROUND(I438*H438,2)</f>
        <v>0</v>
      </c>
      <c r="BL438" s="20" t="s">
        <v>149</v>
      </c>
      <c r="BM438" s="226" t="s">
        <v>920</v>
      </c>
    </row>
    <row r="439" s="2" customFormat="1">
      <c r="A439" s="41"/>
      <c r="B439" s="42"/>
      <c r="C439" s="43"/>
      <c r="D439" s="228" t="s">
        <v>151</v>
      </c>
      <c r="E439" s="43"/>
      <c r="F439" s="229" t="s">
        <v>535</v>
      </c>
      <c r="G439" s="43"/>
      <c r="H439" s="43"/>
      <c r="I439" s="230"/>
      <c r="J439" s="43"/>
      <c r="K439" s="43"/>
      <c r="L439" s="47"/>
      <c r="M439" s="231"/>
      <c r="N439" s="232"/>
      <c r="O439" s="87"/>
      <c r="P439" s="87"/>
      <c r="Q439" s="87"/>
      <c r="R439" s="87"/>
      <c r="S439" s="87"/>
      <c r="T439" s="88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T439" s="20" t="s">
        <v>151</v>
      </c>
      <c r="AU439" s="20" t="s">
        <v>83</v>
      </c>
    </row>
    <row r="440" s="2" customFormat="1">
      <c r="A440" s="41"/>
      <c r="B440" s="42"/>
      <c r="C440" s="43"/>
      <c r="D440" s="233" t="s">
        <v>153</v>
      </c>
      <c r="E440" s="43"/>
      <c r="F440" s="234" t="s">
        <v>536</v>
      </c>
      <c r="G440" s="43"/>
      <c r="H440" s="43"/>
      <c r="I440" s="230"/>
      <c r="J440" s="43"/>
      <c r="K440" s="43"/>
      <c r="L440" s="47"/>
      <c r="M440" s="231"/>
      <c r="N440" s="232"/>
      <c r="O440" s="87"/>
      <c r="P440" s="87"/>
      <c r="Q440" s="87"/>
      <c r="R440" s="87"/>
      <c r="S440" s="87"/>
      <c r="T440" s="88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T440" s="20" t="s">
        <v>153</v>
      </c>
      <c r="AU440" s="20" t="s">
        <v>83</v>
      </c>
    </row>
    <row r="441" s="12" customFormat="1" ht="25.92" customHeight="1">
      <c r="A441" s="12"/>
      <c r="B441" s="199"/>
      <c r="C441" s="200"/>
      <c r="D441" s="201" t="s">
        <v>75</v>
      </c>
      <c r="E441" s="202" t="s">
        <v>537</v>
      </c>
      <c r="F441" s="202" t="s">
        <v>538</v>
      </c>
      <c r="G441" s="200"/>
      <c r="H441" s="200"/>
      <c r="I441" s="203"/>
      <c r="J441" s="204">
        <f>BK441</f>
        <v>0</v>
      </c>
      <c r="K441" s="200"/>
      <c r="L441" s="205"/>
      <c r="M441" s="206"/>
      <c r="N441" s="207"/>
      <c r="O441" s="207"/>
      <c r="P441" s="208">
        <f>P442+P452+P456+P463</f>
        <v>0</v>
      </c>
      <c r="Q441" s="207"/>
      <c r="R441" s="208">
        <f>R442+R452+R456+R463</f>
        <v>0</v>
      </c>
      <c r="S441" s="207"/>
      <c r="T441" s="209">
        <f>T442+T452+T456+T463</f>
        <v>0</v>
      </c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R441" s="210" t="s">
        <v>184</v>
      </c>
      <c r="AT441" s="211" t="s">
        <v>75</v>
      </c>
      <c r="AU441" s="211" t="s">
        <v>76</v>
      </c>
      <c r="AY441" s="210" t="s">
        <v>142</v>
      </c>
      <c r="BK441" s="212">
        <f>BK442+BK452+BK456+BK463</f>
        <v>0</v>
      </c>
    </row>
    <row r="442" s="12" customFormat="1" ht="22.8" customHeight="1">
      <c r="A442" s="12"/>
      <c r="B442" s="199"/>
      <c r="C442" s="200"/>
      <c r="D442" s="201" t="s">
        <v>75</v>
      </c>
      <c r="E442" s="213" t="s">
        <v>539</v>
      </c>
      <c r="F442" s="213" t="s">
        <v>540</v>
      </c>
      <c r="G442" s="200"/>
      <c r="H442" s="200"/>
      <c r="I442" s="203"/>
      <c r="J442" s="214">
        <f>BK442</f>
        <v>0</v>
      </c>
      <c r="K442" s="200"/>
      <c r="L442" s="205"/>
      <c r="M442" s="206"/>
      <c r="N442" s="207"/>
      <c r="O442" s="207"/>
      <c r="P442" s="208">
        <f>SUM(P443:P451)</f>
        <v>0</v>
      </c>
      <c r="Q442" s="207"/>
      <c r="R442" s="208">
        <f>SUM(R443:R451)</f>
        <v>0</v>
      </c>
      <c r="S442" s="207"/>
      <c r="T442" s="209">
        <f>SUM(T443:T451)</f>
        <v>0</v>
      </c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R442" s="210" t="s">
        <v>184</v>
      </c>
      <c r="AT442" s="211" t="s">
        <v>75</v>
      </c>
      <c r="AU442" s="211" t="s">
        <v>83</v>
      </c>
      <c r="AY442" s="210" t="s">
        <v>142</v>
      </c>
      <c r="BK442" s="212">
        <f>SUM(BK443:BK451)</f>
        <v>0</v>
      </c>
    </row>
    <row r="443" s="2" customFormat="1" ht="16.5" customHeight="1">
      <c r="A443" s="41"/>
      <c r="B443" s="42"/>
      <c r="C443" s="215" t="s">
        <v>921</v>
      </c>
      <c r="D443" s="215" t="s">
        <v>144</v>
      </c>
      <c r="E443" s="216" t="s">
        <v>541</v>
      </c>
      <c r="F443" s="217" t="s">
        <v>542</v>
      </c>
      <c r="G443" s="218" t="s">
        <v>543</v>
      </c>
      <c r="H443" s="219">
        <v>1</v>
      </c>
      <c r="I443" s="220"/>
      <c r="J443" s="221">
        <f>ROUND(I443*H443,2)</f>
        <v>0</v>
      </c>
      <c r="K443" s="217" t="s">
        <v>148</v>
      </c>
      <c r="L443" s="47"/>
      <c r="M443" s="222" t="s">
        <v>19</v>
      </c>
      <c r="N443" s="223" t="s">
        <v>47</v>
      </c>
      <c r="O443" s="87"/>
      <c r="P443" s="224">
        <f>O443*H443</f>
        <v>0</v>
      </c>
      <c r="Q443" s="224">
        <v>0</v>
      </c>
      <c r="R443" s="224">
        <f>Q443*H443</f>
        <v>0</v>
      </c>
      <c r="S443" s="224">
        <v>0</v>
      </c>
      <c r="T443" s="225">
        <f>S443*H443</f>
        <v>0</v>
      </c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R443" s="226" t="s">
        <v>544</v>
      </c>
      <c r="AT443" s="226" t="s">
        <v>144</v>
      </c>
      <c r="AU443" s="226" t="s">
        <v>85</v>
      </c>
      <c r="AY443" s="20" t="s">
        <v>142</v>
      </c>
      <c r="BE443" s="227">
        <f>IF(N443="základní",J443,0)</f>
        <v>0</v>
      </c>
      <c r="BF443" s="227">
        <f>IF(N443="snížená",J443,0)</f>
        <v>0</v>
      </c>
      <c r="BG443" s="227">
        <f>IF(N443="zákl. přenesená",J443,0)</f>
        <v>0</v>
      </c>
      <c r="BH443" s="227">
        <f>IF(N443="sníž. přenesená",J443,0)</f>
        <v>0</v>
      </c>
      <c r="BI443" s="227">
        <f>IF(N443="nulová",J443,0)</f>
        <v>0</v>
      </c>
      <c r="BJ443" s="20" t="s">
        <v>83</v>
      </c>
      <c r="BK443" s="227">
        <f>ROUND(I443*H443,2)</f>
        <v>0</v>
      </c>
      <c r="BL443" s="20" t="s">
        <v>544</v>
      </c>
      <c r="BM443" s="226" t="s">
        <v>922</v>
      </c>
    </row>
    <row r="444" s="2" customFormat="1">
      <c r="A444" s="41"/>
      <c r="B444" s="42"/>
      <c r="C444" s="43"/>
      <c r="D444" s="228" t="s">
        <v>151</v>
      </c>
      <c r="E444" s="43"/>
      <c r="F444" s="229" t="s">
        <v>542</v>
      </c>
      <c r="G444" s="43"/>
      <c r="H444" s="43"/>
      <c r="I444" s="230"/>
      <c r="J444" s="43"/>
      <c r="K444" s="43"/>
      <c r="L444" s="47"/>
      <c r="M444" s="231"/>
      <c r="N444" s="232"/>
      <c r="O444" s="87"/>
      <c r="P444" s="87"/>
      <c r="Q444" s="87"/>
      <c r="R444" s="87"/>
      <c r="S444" s="87"/>
      <c r="T444" s="88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T444" s="20" t="s">
        <v>151</v>
      </c>
      <c r="AU444" s="20" t="s">
        <v>85</v>
      </c>
    </row>
    <row r="445" s="2" customFormat="1">
      <c r="A445" s="41"/>
      <c r="B445" s="42"/>
      <c r="C445" s="43"/>
      <c r="D445" s="233" t="s">
        <v>153</v>
      </c>
      <c r="E445" s="43"/>
      <c r="F445" s="234" t="s">
        <v>546</v>
      </c>
      <c r="G445" s="43"/>
      <c r="H445" s="43"/>
      <c r="I445" s="230"/>
      <c r="J445" s="43"/>
      <c r="K445" s="43"/>
      <c r="L445" s="47"/>
      <c r="M445" s="231"/>
      <c r="N445" s="232"/>
      <c r="O445" s="87"/>
      <c r="P445" s="87"/>
      <c r="Q445" s="87"/>
      <c r="R445" s="87"/>
      <c r="S445" s="87"/>
      <c r="T445" s="88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T445" s="20" t="s">
        <v>153</v>
      </c>
      <c r="AU445" s="20" t="s">
        <v>85</v>
      </c>
    </row>
    <row r="446" s="2" customFormat="1" ht="16.5" customHeight="1">
      <c r="A446" s="41"/>
      <c r="B446" s="42"/>
      <c r="C446" s="215" t="s">
        <v>314</v>
      </c>
      <c r="D446" s="215" t="s">
        <v>144</v>
      </c>
      <c r="E446" s="216" t="s">
        <v>548</v>
      </c>
      <c r="F446" s="217" t="s">
        <v>549</v>
      </c>
      <c r="G446" s="218" t="s">
        <v>543</v>
      </c>
      <c r="H446" s="219">
        <v>1</v>
      </c>
      <c r="I446" s="220"/>
      <c r="J446" s="221">
        <f>ROUND(I446*H446,2)</f>
        <v>0</v>
      </c>
      <c r="K446" s="217" t="s">
        <v>148</v>
      </c>
      <c r="L446" s="47"/>
      <c r="M446" s="222" t="s">
        <v>19</v>
      </c>
      <c r="N446" s="223" t="s">
        <v>47</v>
      </c>
      <c r="O446" s="87"/>
      <c r="P446" s="224">
        <f>O446*H446</f>
        <v>0</v>
      </c>
      <c r="Q446" s="224">
        <v>0</v>
      </c>
      <c r="R446" s="224">
        <f>Q446*H446</f>
        <v>0</v>
      </c>
      <c r="S446" s="224">
        <v>0</v>
      </c>
      <c r="T446" s="225">
        <f>S446*H446</f>
        <v>0</v>
      </c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R446" s="226" t="s">
        <v>544</v>
      </c>
      <c r="AT446" s="226" t="s">
        <v>144</v>
      </c>
      <c r="AU446" s="226" t="s">
        <v>85</v>
      </c>
      <c r="AY446" s="20" t="s">
        <v>142</v>
      </c>
      <c r="BE446" s="227">
        <f>IF(N446="základní",J446,0)</f>
        <v>0</v>
      </c>
      <c r="BF446" s="227">
        <f>IF(N446="snížená",J446,0)</f>
        <v>0</v>
      </c>
      <c r="BG446" s="227">
        <f>IF(N446="zákl. přenesená",J446,0)</f>
        <v>0</v>
      </c>
      <c r="BH446" s="227">
        <f>IF(N446="sníž. přenesená",J446,0)</f>
        <v>0</v>
      </c>
      <c r="BI446" s="227">
        <f>IF(N446="nulová",J446,0)</f>
        <v>0</v>
      </c>
      <c r="BJ446" s="20" t="s">
        <v>83</v>
      </c>
      <c r="BK446" s="227">
        <f>ROUND(I446*H446,2)</f>
        <v>0</v>
      </c>
      <c r="BL446" s="20" t="s">
        <v>544</v>
      </c>
      <c r="BM446" s="226" t="s">
        <v>923</v>
      </c>
    </row>
    <row r="447" s="2" customFormat="1">
      <c r="A447" s="41"/>
      <c r="B447" s="42"/>
      <c r="C447" s="43"/>
      <c r="D447" s="228" t="s">
        <v>151</v>
      </c>
      <c r="E447" s="43"/>
      <c r="F447" s="229" t="s">
        <v>549</v>
      </c>
      <c r="G447" s="43"/>
      <c r="H447" s="43"/>
      <c r="I447" s="230"/>
      <c r="J447" s="43"/>
      <c r="K447" s="43"/>
      <c r="L447" s="47"/>
      <c r="M447" s="231"/>
      <c r="N447" s="232"/>
      <c r="O447" s="87"/>
      <c r="P447" s="87"/>
      <c r="Q447" s="87"/>
      <c r="R447" s="87"/>
      <c r="S447" s="87"/>
      <c r="T447" s="88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T447" s="20" t="s">
        <v>151</v>
      </c>
      <c r="AU447" s="20" t="s">
        <v>85</v>
      </c>
    </row>
    <row r="448" s="2" customFormat="1">
      <c r="A448" s="41"/>
      <c r="B448" s="42"/>
      <c r="C448" s="43"/>
      <c r="D448" s="233" t="s">
        <v>153</v>
      </c>
      <c r="E448" s="43"/>
      <c r="F448" s="234" t="s">
        <v>551</v>
      </c>
      <c r="G448" s="43"/>
      <c r="H448" s="43"/>
      <c r="I448" s="230"/>
      <c r="J448" s="43"/>
      <c r="K448" s="43"/>
      <c r="L448" s="47"/>
      <c r="M448" s="231"/>
      <c r="N448" s="232"/>
      <c r="O448" s="87"/>
      <c r="P448" s="87"/>
      <c r="Q448" s="87"/>
      <c r="R448" s="87"/>
      <c r="S448" s="87"/>
      <c r="T448" s="88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T448" s="20" t="s">
        <v>153</v>
      </c>
      <c r="AU448" s="20" t="s">
        <v>85</v>
      </c>
    </row>
    <row r="449" s="2" customFormat="1" ht="16.5" customHeight="1">
      <c r="A449" s="41"/>
      <c r="B449" s="42"/>
      <c r="C449" s="215" t="s">
        <v>924</v>
      </c>
      <c r="D449" s="215" t="s">
        <v>144</v>
      </c>
      <c r="E449" s="216" t="s">
        <v>552</v>
      </c>
      <c r="F449" s="217" t="s">
        <v>553</v>
      </c>
      <c r="G449" s="218" t="s">
        <v>543</v>
      </c>
      <c r="H449" s="219">
        <v>1</v>
      </c>
      <c r="I449" s="220"/>
      <c r="J449" s="221">
        <f>ROUND(I449*H449,2)</f>
        <v>0</v>
      </c>
      <c r="K449" s="217" t="s">
        <v>148</v>
      </c>
      <c r="L449" s="47"/>
      <c r="M449" s="222" t="s">
        <v>19</v>
      </c>
      <c r="N449" s="223" t="s">
        <v>47</v>
      </c>
      <c r="O449" s="87"/>
      <c r="P449" s="224">
        <f>O449*H449</f>
        <v>0</v>
      </c>
      <c r="Q449" s="224">
        <v>0</v>
      </c>
      <c r="R449" s="224">
        <f>Q449*H449</f>
        <v>0</v>
      </c>
      <c r="S449" s="224">
        <v>0</v>
      </c>
      <c r="T449" s="225">
        <f>S449*H449</f>
        <v>0</v>
      </c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R449" s="226" t="s">
        <v>544</v>
      </c>
      <c r="AT449" s="226" t="s">
        <v>144</v>
      </c>
      <c r="AU449" s="226" t="s">
        <v>85</v>
      </c>
      <c r="AY449" s="20" t="s">
        <v>142</v>
      </c>
      <c r="BE449" s="227">
        <f>IF(N449="základní",J449,0)</f>
        <v>0</v>
      </c>
      <c r="BF449" s="227">
        <f>IF(N449="snížená",J449,0)</f>
        <v>0</v>
      </c>
      <c r="BG449" s="227">
        <f>IF(N449="zákl. přenesená",J449,0)</f>
        <v>0</v>
      </c>
      <c r="BH449" s="227">
        <f>IF(N449="sníž. přenesená",J449,0)</f>
        <v>0</v>
      </c>
      <c r="BI449" s="227">
        <f>IF(N449="nulová",J449,0)</f>
        <v>0</v>
      </c>
      <c r="BJ449" s="20" t="s">
        <v>83</v>
      </c>
      <c r="BK449" s="227">
        <f>ROUND(I449*H449,2)</f>
        <v>0</v>
      </c>
      <c r="BL449" s="20" t="s">
        <v>544</v>
      </c>
      <c r="BM449" s="226" t="s">
        <v>925</v>
      </c>
    </row>
    <row r="450" s="2" customFormat="1">
      <c r="A450" s="41"/>
      <c r="B450" s="42"/>
      <c r="C450" s="43"/>
      <c r="D450" s="228" t="s">
        <v>151</v>
      </c>
      <c r="E450" s="43"/>
      <c r="F450" s="229" t="s">
        <v>553</v>
      </c>
      <c r="G450" s="43"/>
      <c r="H450" s="43"/>
      <c r="I450" s="230"/>
      <c r="J450" s="43"/>
      <c r="K450" s="43"/>
      <c r="L450" s="47"/>
      <c r="M450" s="231"/>
      <c r="N450" s="232"/>
      <c r="O450" s="87"/>
      <c r="P450" s="87"/>
      <c r="Q450" s="87"/>
      <c r="R450" s="87"/>
      <c r="S450" s="87"/>
      <c r="T450" s="88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T450" s="20" t="s">
        <v>151</v>
      </c>
      <c r="AU450" s="20" t="s">
        <v>85</v>
      </c>
    </row>
    <row r="451" s="2" customFormat="1">
      <c r="A451" s="41"/>
      <c r="B451" s="42"/>
      <c r="C451" s="43"/>
      <c r="D451" s="233" t="s">
        <v>153</v>
      </c>
      <c r="E451" s="43"/>
      <c r="F451" s="234" t="s">
        <v>555</v>
      </c>
      <c r="G451" s="43"/>
      <c r="H451" s="43"/>
      <c r="I451" s="230"/>
      <c r="J451" s="43"/>
      <c r="K451" s="43"/>
      <c r="L451" s="47"/>
      <c r="M451" s="231"/>
      <c r="N451" s="232"/>
      <c r="O451" s="87"/>
      <c r="P451" s="87"/>
      <c r="Q451" s="87"/>
      <c r="R451" s="87"/>
      <c r="S451" s="87"/>
      <c r="T451" s="88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T451" s="20" t="s">
        <v>153</v>
      </c>
      <c r="AU451" s="20" t="s">
        <v>85</v>
      </c>
    </row>
    <row r="452" s="12" customFormat="1" ht="22.8" customHeight="1">
      <c r="A452" s="12"/>
      <c r="B452" s="199"/>
      <c r="C452" s="200"/>
      <c r="D452" s="201" t="s">
        <v>75</v>
      </c>
      <c r="E452" s="213" t="s">
        <v>556</v>
      </c>
      <c r="F452" s="213" t="s">
        <v>557</v>
      </c>
      <c r="G452" s="200"/>
      <c r="H452" s="200"/>
      <c r="I452" s="203"/>
      <c r="J452" s="214">
        <f>BK452</f>
        <v>0</v>
      </c>
      <c r="K452" s="200"/>
      <c r="L452" s="205"/>
      <c r="M452" s="206"/>
      <c r="N452" s="207"/>
      <c r="O452" s="207"/>
      <c r="P452" s="208">
        <f>SUM(P453:P455)</f>
        <v>0</v>
      </c>
      <c r="Q452" s="207"/>
      <c r="R452" s="208">
        <f>SUM(R453:R455)</f>
        <v>0</v>
      </c>
      <c r="S452" s="207"/>
      <c r="T452" s="209">
        <f>SUM(T453:T455)</f>
        <v>0</v>
      </c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R452" s="210" t="s">
        <v>184</v>
      </c>
      <c r="AT452" s="211" t="s">
        <v>75</v>
      </c>
      <c r="AU452" s="211" t="s">
        <v>83</v>
      </c>
      <c r="AY452" s="210" t="s">
        <v>142</v>
      </c>
      <c r="BK452" s="212">
        <f>SUM(BK453:BK455)</f>
        <v>0</v>
      </c>
    </row>
    <row r="453" s="2" customFormat="1" ht="16.5" customHeight="1">
      <c r="A453" s="41"/>
      <c r="B453" s="42"/>
      <c r="C453" s="215" t="s">
        <v>926</v>
      </c>
      <c r="D453" s="215" t="s">
        <v>144</v>
      </c>
      <c r="E453" s="216" t="s">
        <v>559</v>
      </c>
      <c r="F453" s="217" t="s">
        <v>557</v>
      </c>
      <c r="G453" s="218" t="s">
        <v>543</v>
      </c>
      <c r="H453" s="219">
        <v>1</v>
      </c>
      <c r="I453" s="220"/>
      <c r="J453" s="221">
        <f>ROUND(I453*H453,2)</f>
        <v>0</v>
      </c>
      <c r="K453" s="217" t="s">
        <v>148</v>
      </c>
      <c r="L453" s="47"/>
      <c r="M453" s="222" t="s">
        <v>19</v>
      </c>
      <c r="N453" s="223" t="s">
        <v>47</v>
      </c>
      <c r="O453" s="87"/>
      <c r="P453" s="224">
        <f>O453*H453</f>
        <v>0</v>
      </c>
      <c r="Q453" s="224">
        <v>0</v>
      </c>
      <c r="R453" s="224">
        <f>Q453*H453</f>
        <v>0</v>
      </c>
      <c r="S453" s="224">
        <v>0</v>
      </c>
      <c r="T453" s="225">
        <f>S453*H453</f>
        <v>0</v>
      </c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R453" s="226" t="s">
        <v>544</v>
      </c>
      <c r="AT453" s="226" t="s">
        <v>144</v>
      </c>
      <c r="AU453" s="226" t="s">
        <v>85</v>
      </c>
      <c r="AY453" s="20" t="s">
        <v>142</v>
      </c>
      <c r="BE453" s="227">
        <f>IF(N453="základní",J453,0)</f>
        <v>0</v>
      </c>
      <c r="BF453" s="227">
        <f>IF(N453="snížená",J453,0)</f>
        <v>0</v>
      </c>
      <c r="BG453" s="227">
        <f>IF(N453="zákl. přenesená",J453,0)</f>
        <v>0</v>
      </c>
      <c r="BH453" s="227">
        <f>IF(N453="sníž. přenesená",J453,0)</f>
        <v>0</v>
      </c>
      <c r="BI453" s="227">
        <f>IF(N453="nulová",J453,0)</f>
        <v>0</v>
      </c>
      <c r="BJ453" s="20" t="s">
        <v>83</v>
      </c>
      <c r="BK453" s="227">
        <f>ROUND(I453*H453,2)</f>
        <v>0</v>
      </c>
      <c r="BL453" s="20" t="s">
        <v>544</v>
      </c>
      <c r="BM453" s="226" t="s">
        <v>927</v>
      </c>
    </row>
    <row r="454" s="2" customFormat="1">
      <c r="A454" s="41"/>
      <c r="B454" s="42"/>
      <c r="C454" s="43"/>
      <c r="D454" s="228" t="s">
        <v>151</v>
      </c>
      <c r="E454" s="43"/>
      <c r="F454" s="229" t="s">
        <v>557</v>
      </c>
      <c r="G454" s="43"/>
      <c r="H454" s="43"/>
      <c r="I454" s="230"/>
      <c r="J454" s="43"/>
      <c r="K454" s="43"/>
      <c r="L454" s="47"/>
      <c r="M454" s="231"/>
      <c r="N454" s="232"/>
      <c r="O454" s="87"/>
      <c r="P454" s="87"/>
      <c r="Q454" s="87"/>
      <c r="R454" s="87"/>
      <c r="S454" s="87"/>
      <c r="T454" s="88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T454" s="20" t="s">
        <v>151</v>
      </c>
      <c r="AU454" s="20" t="s">
        <v>85</v>
      </c>
    </row>
    <row r="455" s="2" customFormat="1">
      <c r="A455" s="41"/>
      <c r="B455" s="42"/>
      <c r="C455" s="43"/>
      <c r="D455" s="233" t="s">
        <v>153</v>
      </c>
      <c r="E455" s="43"/>
      <c r="F455" s="234" t="s">
        <v>561</v>
      </c>
      <c r="G455" s="43"/>
      <c r="H455" s="43"/>
      <c r="I455" s="230"/>
      <c r="J455" s="43"/>
      <c r="K455" s="43"/>
      <c r="L455" s="47"/>
      <c r="M455" s="231"/>
      <c r="N455" s="232"/>
      <c r="O455" s="87"/>
      <c r="P455" s="87"/>
      <c r="Q455" s="87"/>
      <c r="R455" s="87"/>
      <c r="S455" s="87"/>
      <c r="T455" s="88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T455" s="20" t="s">
        <v>153</v>
      </c>
      <c r="AU455" s="20" t="s">
        <v>85</v>
      </c>
    </row>
    <row r="456" s="12" customFormat="1" ht="22.8" customHeight="1">
      <c r="A456" s="12"/>
      <c r="B456" s="199"/>
      <c r="C456" s="200"/>
      <c r="D456" s="201" t="s">
        <v>75</v>
      </c>
      <c r="E456" s="213" t="s">
        <v>562</v>
      </c>
      <c r="F456" s="213" t="s">
        <v>563</v>
      </c>
      <c r="G456" s="200"/>
      <c r="H456" s="200"/>
      <c r="I456" s="203"/>
      <c r="J456" s="214">
        <f>BK456</f>
        <v>0</v>
      </c>
      <c r="K456" s="200"/>
      <c r="L456" s="205"/>
      <c r="M456" s="206"/>
      <c r="N456" s="207"/>
      <c r="O456" s="207"/>
      <c r="P456" s="208">
        <f>SUM(P457:P462)</f>
        <v>0</v>
      </c>
      <c r="Q456" s="207"/>
      <c r="R456" s="208">
        <f>SUM(R457:R462)</f>
        <v>0</v>
      </c>
      <c r="S456" s="207"/>
      <c r="T456" s="209">
        <f>SUM(T457:T462)</f>
        <v>0</v>
      </c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R456" s="210" t="s">
        <v>184</v>
      </c>
      <c r="AT456" s="211" t="s">
        <v>75</v>
      </c>
      <c r="AU456" s="211" t="s">
        <v>83</v>
      </c>
      <c r="AY456" s="210" t="s">
        <v>142</v>
      </c>
      <c r="BK456" s="212">
        <f>SUM(BK457:BK462)</f>
        <v>0</v>
      </c>
    </row>
    <row r="457" s="2" customFormat="1" ht="16.5" customHeight="1">
      <c r="A457" s="41"/>
      <c r="B457" s="42"/>
      <c r="C457" s="215" t="s">
        <v>928</v>
      </c>
      <c r="D457" s="215" t="s">
        <v>144</v>
      </c>
      <c r="E457" s="216" t="s">
        <v>564</v>
      </c>
      <c r="F457" s="217" t="s">
        <v>565</v>
      </c>
      <c r="G457" s="218" t="s">
        <v>543</v>
      </c>
      <c r="H457" s="219">
        <v>1</v>
      </c>
      <c r="I457" s="220"/>
      <c r="J457" s="221">
        <f>ROUND(I457*H457,2)</f>
        <v>0</v>
      </c>
      <c r="K457" s="217" t="s">
        <v>148</v>
      </c>
      <c r="L457" s="47"/>
      <c r="M457" s="222" t="s">
        <v>19</v>
      </c>
      <c r="N457" s="223" t="s">
        <v>47</v>
      </c>
      <c r="O457" s="87"/>
      <c r="P457" s="224">
        <f>O457*H457</f>
        <v>0</v>
      </c>
      <c r="Q457" s="224">
        <v>0</v>
      </c>
      <c r="R457" s="224">
        <f>Q457*H457</f>
        <v>0</v>
      </c>
      <c r="S457" s="224">
        <v>0</v>
      </c>
      <c r="T457" s="225">
        <f>S457*H457</f>
        <v>0</v>
      </c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R457" s="226" t="s">
        <v>544</v>
      </c>
      <c r="AT457" s="226" t="s">
        <v>144</v>
      </c>
      <c r="AU457" s="226" t="s">
        <v>85</v>
      </c>
      <c r="AY457" s="20" t="s">
        <v>142</v>
      </c>
      <c r="BE457" s="227">
        <f>IF(N457="základní",J457,0)</f>
        <v>0</v>
      </c>
      <c r="BF457" s="227">
        <f>IF(N457="snížená",J457,0)</f>
        <v>0</v>
      </c>
      <c r="BG457" s="227">
        <f>IF(N457="zákl. přenesená",J457,0)</f>
        <v>0</v>
      </c>
      <c r="BH457" s="227">
        <f>IF(N457="sníž. přenesená",J457,0)</f>
        <v>0</v>
      </c>
      <c r="BI457" s="227">
        <f>IF(N457="nulová",J457,0)</f>
        <v>0</v>
      </c>
      <c r="BJ457" s="20" t="s">
        <v>83</v>
      </c>
      <c r="BK457" s="227">
        <f>ROUND(I457*H457,2)</f>
        <v>0</v>
      </c>
      <c r="BL457" s="20" t="s">
        <v>544</v>
      </c>
      <c r="BM457" s="226" t="s">
        <v>929</v>
      </c>
    </row>
    <row r="458" s="2" customFormat="1">
      <c r="A458" s="41"/>
      <c r="B458" s="42"/>
      <c r="C458" s="43"/>
      <c r="D458" s="228" t="s">
        <v>151</v>
      </c>
      <c r="E458" s="43"/>
      <c r="F458" s="229" t="s">
        <v>565</v>
      </c>
      <c r="G458" s="43"/>
      <c r="H458" s="43"/>
      <c r="I458" s="230"/>
      <c r="J458" s="43"/>
      <c r="K458" s="43"/>
      <c r="L458" s="47"/>
      <c r="M458" s="231"/>
      <c r="N458" s="232"/>
      <c r="O458" s="87"/>
      <c r="P458" s="87"/>
      <c r="Q458" s="87"/>
      <c r="R458" s="87"/>
      <c r="S458" s="87"/>
      <c r="T458" s="88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T458" s="20" t="s">
        <v>151</v>
      </c>
      <c r="AU458" s="20" t="s">
        <v>85</v>
      </c>
    </row>
    <row r="459" s="2" customFormat="1">
      <c r="A459" s="41"/>
      <c r="B459" s="42"/>
      <c r="C459" s="43"/>
      <c r="D459" s="233" t="s">
        <v>153</v>
      </c>
      <c r="E459" s="43"/>
      <c r="F459" s="234" t="s">
        <v>567</v>
      </c>
      <c r="G459" s="43"/>
      <c r="H459" s="43"/>
      <c r="I459" s="230"/>
      <c r="J459" s="43"/>
      <c r="K459" s="43"/>
      <c r="L459" s="47"/>
      <c r="M459" s="231"/>
      <c r="N459" s="232"/>
      <c r="O459" s="87"/>
      <c r="P459" s="87"/>
      <c r="Q459" s="87"/>
      <c r="R459" s="87"/>
      <c r="S459" s="87"/>
      <c r="T459" s="88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T459" s="20" t="s">
        <v>153</v>
      </c>
      <c r="AU459" s="20" t="s">
        <v>85</v>
      </c>
    </row>
    <row r="460" s="2" customFormat="1" ht="16.5" customHeight="1">
      <c r="A460" s="41"/>
      <c r="B460" s="42"/>
      <c r="C460" s="215" t="s">
        <v>327</v>
      </c>
      <c r="D460" s="215" t="s">
        <v>144</v>
      </c>
      <c r="E460" s="216" t="s">
        <v>569</v>
      </c>
      <c r="F460" s="217" t="s">
        <v>570</v>
      </c>
      <c r="G460" s="218" t="s">
        <v>543</v>
      </c>
      <c r="H460" s="219">
        <v>1</v>
      </c>
      <c r="I460" s="220"/>
      <c r="J460" s="221">
        <f>ROUND(I460*H460,2)</f>
        <v>0</v>
      </c>
      <c r="K460" s="217" t="s">
        <v>148</v>
      </c>
      <c r="L460" s="47"/>
      <c r="M460" s="222" t="s">
        <v>19</v>
      </c>
      <c r="N460" s="223" t="s">
        <v>47</v>
      </c>
      <c r="O460" s="87"/>
      <c r="P460" s="224">
        <f>O460*H460</f>
        <v>0</v>
      </c>
      <c r="Q460" s="224">
        <v>0</v>
      </c>
      <c r="R460" s="224">
        <f>Q460*H460</f>
        <v>0</v>
      </c>
      <c r="S460" s="224">
        <v>0</v>
      </c>
      <c r="T460" s="225">
        <f>S460*H460</f>
        <v>0</v>
      </c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R460" s="226" t="s">
        <v>544</v>
      </c>
      <c r="AT460" s="226" t="s">
        <v>144</v>
      </c>
      <c r="AU460" s="226" t="s">
        <v>85</v>
      </c>
      <c r="AY460" s="20" t="s">
        <v>142</v>
      </c>
      <c r="BE460" s="227">
        <f>IF(N460="základní",J460,0)</f>
        <v>0</v>
      </c>
      <c r="BF460" s="227">
        <f>IF(N460="snížená",J460,0)</f>
        <v>0</v>
      </c>
      <c r="BG460" s="227">
        <f>IF(N460="zákl. přenesená",J460,0)</f>
        <v>0</v>
      </c>
      <c r="BH460" s="227">
        <f>IF(N460="sníž. přenesená",J460,0)</f>
        <v>0</v>
      </c>
      <c r="BI460" s="227">
        <f>IF(N460="nulová",J460,0)</f>
        <v>0</v>
      </c>
      <c r="BJ460" s="20" t="s">
        <v>83</v>
      </c>
      <c r="BK460" s="227">
        <f>ROUND(I460*H460,2)</f>
        <v>0</v>
      </c>
      <c r="BL460" s="20" t="s">
        <v>544</v>
      </c>
      <c r="BM460" s="226" t="s">
        <v>930</v>
      </c>
    </row>
    <row r="461" s="2" customFormat="1">
      <c r="A461" s="41"/>
      <c r="B461" s="42"/>
      <c r="C461" s="43"/>
      <c r="D461" s="228" t="s">
        <v>151</v>
      </c>
      <c r="E461" s="43"/>
      <c r="F461" s="229" t="s">
        <v>570</v>
      </c>
      <c r="G461" s="43"/>
      <c r="H461" s="43"/>
      <c r="I461" s="230"/>
      <c r="J461" s="43"/>
      <c r="K461" s="43"/>
      <c r="L461" s="47"/>
      <c r="M461" s="231"/>
      <c r="N461" s="232"/>
      <c r="O461" s="87"/>
      <c r="P461" s="87"/>
      <c r="Q461" s="87"/>
      <c r="R461" s="87"/>
      <c r="S461" s="87"/>
      <c r="T461" s="88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T461" s="20" t="s">
        <v>151</v>
      </c>
      <c r="AU461" s="20" t="s">
        <v>85</v>
      </c>
    </row>
    <row r="462" s="2" customFormat="1">
      <c r="A462" s="41"/>
      <c r="B462" s="42"/>
      <c r="C462" s="43"/>
      <c r="D462" s="233" t="s">
        <v>153</v>
      </c>
      <c r="E462" s="43"/>
      <c r="F462" s="234" t="s">
        <v>572</v>
      </c>
      <c r="G462" s="43"/>
      <c r="H462" s="43"/>
      <c r="I462" s="230"/>
      <c r="J462" s="43"/>
      <c r="K462" s="43"/>
      <c r="L462" s="47"/>
      <c r="M462" s="231"/>
      <c r="N462" s="232"/>
      <c r="O462" s="87"/>
      <c r="P462" s="87"/>
      <c r="Q462" s="87"/>
      <c r="R462" s="87"/>
      <c r="S462" s="87"/>
      <c r="T462" s="88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T462" s="20" t="s">
        <v>153</v>
      </c>
      <c r="AU462" s="20" t="s">
        <v>85</v>
      </c>
    </row>
    <row r="463" s="12" customFormat="1" ht="22.8" customHeight="1">
      <c r="A463" s="12"/>
      <c r="B463" s="199"/>
      <c r="C463" s="200"/>
      <c r="D463" s="201" t="s">
        <v>75</v>
      </c>
      <c r="E463" s="213" t="s">
        <v>573</v>
      </c>
      <c r="F463" s="213" t="s">
        <v>574</v>
      </c>
      <c r="G463" s="200"/>
      <c r="H463" s="200"/>
      <c r="I463" s="203"/>
      <c r="J463" s="214">
        <f>BK463</f>
        <v>0</v>
      </c>
      <c r="K463" s="200"/>
      <c r="L463" s="205"/>
      <c r="M463" s="206"/>
      <c r="N463" s="207"/>
      <c r="O463" s="207"/>
      <c r="P463" s="208">
        <f>SUM(P464:P466)</f>
        <v>0</v>
      </c>
      <c r="Q463" s="207"/>
      <c r="R463" s="208">
        <f>SUM(R464:R466)</f>
        <v>0</v>
      </c>
      <c r="S463" s="207"/>
      <c r="T463" s="209">
        <f>SUM(T464:T466)</f>
        <v>0</v>
      </c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R463" s="210" t="s">
        <v>184</v>
      </c>
      <c r="AT463" s="211" t="s">
        <v>75</v>
      </c>
      <c r="AU463" s="211" t="s">
        <v>83</v>
      </c>
      <c r="AY463" s="210" t="s">
        <v>142</v>
      </c>
      <c r="BK463" s="212">
        <f>SUM(BK464:BK466)</f>
        <v>0</v>
      </c>
    </row>
    <row r="464" s="2" customFormat="1" ht="16.5" customHeight="1">
      <c r="A464" s="41"/>
      <c r="B464" s="42"/>
      <c r="C464" s="215" t="s">
        <v>931</v>
      </c>
      <c r="D464" s="215" t="s">
        <v>144</v>
      </c>
      <c r="E464" s="216" t="s">
        <v>575</v>
      </c>
      <c r="F464" s="217" t="s">
        <v>576</v>
      </c>
      <c r="G464" s="218" t="s">
        <v>543</v>
      </c>
      <c r="H464" s="219">
        <v>1</v>
      </c>
      <c r="I464" s="220"/>
      <c r="J464" s="221">
        <f>ROUND(I464*H464,2)</f>
        <v>0</v>
      </c>
      <c r="K464" s="217" t="s">
        <v>148</v>
      </c>
      <c r="L464" s="47"/>
      <c r="M464" s="222" t="s">
        <v>19</v>
      </c>
      <c r="N464" s="223" t="s">
        <v>47</v>
      </c>
      <c r="O464" s="87"/>
      <c r="P464" s="224">
        <f>O464*H464</f>
        <v>0</v>
      </c>
      <c r="Q464" s="224">
        <v>0</v>
      </c>
      <c r="R464" s="224">
        <f>Q464*H464</f>
        <v>0</v>
      </c>
      <c r="S464" s="224">
        <v>0</v>
      </c>
      <c r="T464" s="225">
        <f>S464*H464</f>
        <v>0</v>
      </c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R464" s="226" t="s">
        <v>544</v>
      </c>
      <c r="AT464" s="226" t="s">
        <v>144</v>
      </c>
      <c r="AU464" s="226" t="s">
        <v>85</v>
      </c>
      <c r="AY464" s="20" t="s">
        <v>142</v>
      </c>
      <c r="BE464" s="227">
        <f>IF(N464="základní",J464,0)</f>
        <v>0</v>
      </c>
      <c r="BF464" s="227">
        <f>IF(N464="snížená",J464,0)</f>
        <v>0</v>
      </c>
      <c r="BG464" s="227">
        <f>IF(N464="zákl. přenesená",J464,0)</f>
        <v>0</v>
      </c>
      <c r="BH464" s="227">
        <f>IF(N464="sníž. přenesená",J464,0)</f>
        <v>0</v>
      </c>
      <c r="BI464" s="227">
        <f>IF(N464="nulová",J464,0)</f>
        <v>0</v>
      </c>
      <c r="BJ464" s="20" t="s">
        <v>83</v>
      </c>
      <c r="BK464" s="227">
        <f>ROUND(I464*H464,2)</f>
        <v>0</v>
      </c>
      <c r="BL464" s="20" t="s">
        <v>544</v>
      </c>
      <c r="BM464" s="226" t="s">
        <v>932</v>
      </c>
    </row>
    <row r="465" s="2" customFormat="1">
      <c r="A465" s="41"/>
      <c r="B465" s="42"/>
      <c r="C465" s="43"/>
      <c r="D465" s="228" t="s">
        <v>151</v>
      </c>
      <c r="E465" s="43"/>
      <c r="F465" s="229" t="s">
        <v>576</v>
      </c>
      <c r="G465" s="43"/>
      <c r="H465" s="43"/>
      <c r="I465" s="230"/>
      <c r="J465" s="43"/>
      <c r="K465" s="43"/>
      <c r="L465" s="47"/>
      <c r="M465" s="231"/>
      <c r="N465" s="232"/>
      <c r="O465" s="87"/>
      <c r="P465" s="87"/>
      <c r="Q465" s="87"/>
      <c r="R465" s="87"/>
      <c r="S465" s="87"/>
      <c r="T465" s="88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T465" s="20" t="s">
        <v>151</v>
      </c>
      <c r="AU465" s="20" t="s">
        <v>85</v>
      </c>
    </row>
    <row r="466" s="2" customFormat="1">
      <c r="A466" s="41"/>
      <c r="B466" s="42"/>
      <c r="C466" s="43"/>
      <c r="D466" s="233" t="s">
        <v>153</v>
      </c>
      <c r="E466" s="43"/>
      <c r="F466" s="234" t="s">
        <v>578</v>
      </c>
      <c r="G466" s="43"/>
      <c r="H466" s="43"/>
      <c r="I466" s="230"/>
      <c r="J466" s="43"/>
      <c r="K466" s="43"/>
      <c r="L466" s="47"/>
      <c r="M466" s="289"/>
      <c r="N466" s="290"/>
      <c r="O466" s="291"/>
      <c r="P466" s="291"/>
      <c r="Q466" s="291"/>
      <c r="R466" s="291"/>
      <c r="S466" s="291"/>
      <c r="T466" s="292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T466" s="20" t="s">
        <v>153</v>
      </c>
      <c r="AU466" s="20" t="s">
        <v>85</v>
      </c>
    </row>
    <row r="467" s="2" customFormat="1" ht="6.96" customHeight="1">
      <c r="A467" s="41"/>
      <c r="B467" s="62"/>
      <c r="C467" s="63"/>
      <c r="D467" s="63"/>
      <c r="E467" s="63"/>
      <c r="F467" s="63"/>
      <c r="G467" s="63"/>
      <c r="H467" s="63"/>
      <c r="I467" s="63"/>
      <c r="J467" s="63"/>
      <c r="K467" s="63"/>
      <c r="L467" s="47"/>
      <c r="M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</row>
  </sheetData>
  <sheetProtection sheet="1" autoFilter="0" formatColumns="0" formatRows="0" objects="1" scenarios="1" spinCount="100000" saltValue="5Uw4JkpWZ94I4+eYZyP1+x+mE1e2JlU6SyFoWdr8mzYEMxEJwNQ0QO+b7gxTV7AzwQQvSyid4ZE972Z0IehMxQ==" hashValue="7UzWaNXMrpRReLdLVQv5P418Lp6R1eMdAuqg98PTcFUeUfQCrVEGUN2X56ccuUUOetj5oNOPmo5yTp3clIlD0g==" algorithmName="SHA-512" password="CC35"/>
  <autoFilter ref="C96:K46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5:H85"/>
    <mergeCell ref="E87:H87"/>
    <mergeCell ref="E89:H89"/>
    <mergeCell ref="L2:V2"/>
  </mergeCells>
  <hyperlinks>
    <hyperlink ref="F101" r:id="rId1" display="https://podminky.urs.cz/item/CS_URS_2025_02/113107182"/>
    <hyperlink ref="F108" r:id="rId2" display="https://podminky.urs.cz/item/CS_URS_2025_02/113152111"/>
    <hyperlink ref="F115" r:id="rId3" display="https://podminky.urs.cz/item/CS_URS_2025_02/115101201"/>
    <hyperlink ref="F120" r:id="rId4" display="https://podminky.urs.cz/item/CS_URS_2025_02/115108111"/>
    <hyperlink ref="F125" r:id="rId5" display="https://podminky.urs.cz/item/CS_URS_2025_02/132254104"/>
    <hyperlink ref="F137" r:id="rId6" display="https://podminky.urs.cz/item/CS_URS_2025_02/132354104"/>
    <hyperlink ref="F149" r:id="rId7" display="https://podminky.urs.cz/item/CS_URS_2025_02/133251101"/>
    <hyperlink ref="F161" r:id="rId8" display="https://podminky.urs.cz/item/CS_URS_2025_02/133351101"/>
    <hyperlink ref="F173" r:id="rId9" display="https://podminky.urs.cz/item/CS_URS_2025_02/151101201"/>
    <hyperlink ref="F184" r:id="rId10" display="https://podminky.urs.cz/item/CS_URS_2025_02/151101211"/>
    <hyperlink ref="F187" r:id="rId11" display="https://podminky.urs.cz/item/CS_URS_2025_02/151101301"/>
    <hyperlink ref="F190" r:id="rId12" display="https://podminky.urs.cz/item/CS_URS_2025_02/151101311"/>
    <hyperlink ref="F193" r:id="rId13" display="https://podminky.urs.cz/item/CS_URS_2025_02/162751117"/>
    <hyperlink ref="F199" r:id="rId14" display="https://podminky.urs.cz/item/CS_URS_2025_02/162751119"/>
    <hyperlink ref="F204" r:id="rId15" display="https://podminky.urs.cz/item/CS_URS_2025_02/171201231"/>
    <hyperlink ref="F209" r:id="rId16" display="https://podminky.urs.cz/item/CS_URS_2025_02/171251201"/>
    <hyperlink ref="F212" r:id="rId17" display="https://podminky.urs.cz/item/CS_URS_2025_02/174151101"/>
    <hyperlink ref="F222" r:id="rId18" display="https://podminky.urs.cz/item/CS_URS_2025_02/175151101"/>
    <hyperlink ref="F234" r:id="rId19" display="https://podminky.urs.cz/item/CS_URS_2025_02/451572111"/>
    <hyperlink ref="F242" r:id="rId20" display="https://podminky.urs.cz/item/CS_URS_2025_02/452112111"/>
    <hyperlink ref="F248" r:id="rId21" display="https://podminky.urs.cz/item/CS_URS_2025_02/564861111"/>
    <hyperlink ref="F255" r:id="rId22" display="https://podminky.urs.cz/item/CS_URS_2025_02/573231111"/>
    <hyperlink ref="F258" r:id="rId23" display="https://podminky.urs.cz/item/CS_URS_2025_02/577134111"/>
    <hyperlink ref="F261" r:id="rId24" display="https://podminky.urs.cz/item/CS_URS_2025_02/577155012"/>
    <hyperlink ref="F265" r:id="rId25" display="https://podminky.urs.cz/item/CS_URS_2025_02/871310310"/>
    <hyperlink ref="F274" r:id="rId26" display="https://podminky.urs.cz/item/CS_URS_2025_02/871360310"/>
    <hyperlink ref="F284" r:id="rId27" display="https://podminky.urs.cz/item/CS_URS_2025_02/871370310"/>
    <hyperlink ref="F294" r:id="rId28" display="https://podminky.urs.cz/item/CS_URS_2025_02/871420310"/>
    <hyperlink ref="F304" r:id="rId29" display="https://podminky.urs.cz/item/CS_URS_2025_02/892351111"/>
    <hyperlink ref="F310" r:id="rId30" display="https://podminky.urs.cz/item/CS_URS_2025_02/892362121"/>
    <hyperlink ref="F313" r:id="rId31" display="https://podminky.urs.cz/item/CS_URS_2025_02/892372111"/>
    <hyperlink ref="F316" r:id="rId32" display="https://podminky.urs.cz/item/CS_URS_2025_02/892372121"/>
    <hyperlink ref="F319" r:id="rId33" display="https://podminky.urs.cz/item/CS_URS_2025_02/892381111"/>
    <hyperlink ref="F325" r:id="rId34" display="https://podminky.urs.cz/item/CS_URS_2025_02/892421111"/>
    <hyperlink ref="F330" r:id="rId35" display="https://podminky.urs.cz/item/CS_URS_2025_02/892422121"/>
    <hyperlink ref="F333" r:id="rId36" display="https://podminky.urs.cz/item/CS_URS_2025_02/892442111"/>
    <hyperlink ref="F336" r:id="rId37" display="https://podminky.urs.cz/item/CS_URS_2025_02/894411311"/>
    <hyperlink ref="F345" r:id="rId38" display="https://podminky.urs.cz/item/CS_URS_2025_02/894412411"/>
    <hyperlink ref="F350" r:id="rId39" display="https://podminky.urs.cz/item/CS_URS_2025_02/894414111"/>
    <hyperlink ref="F355" r:id="rId40" display="https://podminky.urs.cz/item/CS_URS_2025_02/894811237"/>
    <hyperlink ref="F358" r:id="rId41" display="https://podminky.urs.cz/item/CS_URS_2025_02/894812511"/>
    <hyperlink ref="F361" r:id="rId42" display="https://podminky.urs.cz/item/CS_URS_2025_02/894812521"/>
    <hyperlink ref="F364" r:id="rId43" display="https://podminky.urs.cz/item/CS_URS_2025_02/894812522"/>
    <hyperlink ref="F367" r:id="rId44" display="https://podminky.urs.cz/item/CS_URS_2025_02/894812529"/>
    <hyperlink ref="F370" r:id="rId45" display="https://podminky.urs.cz/item/CS_URS_2025_02/894812552"/>
    <hyperlink ref="F373" r:id="rId46" display="https://podminky.urs.cz/item/CS_URS_2025_02/895941301"/>
    <hyperlink ref="F378" r:id="rId47" display="https://podminky.urs.cz/item/CS_URS_2025_02/895941313"/>
    <hyperlink ref="F383" r:id="rId48" display="https://podminky.urs.cz/item/CS_URS_2025_02/895941322"/>
    <hyperlink ref="F388" r:id="rId49" display="https://podminky.urs.cz/item/CS_URS_2025_02/895941323"/>
    <hyperlink ref="F393" r:id="rId50" display="https://podminky.urs.cz/item/CS_URS_2025_02/899104112"/>
    <hyperlink ref="F398" r:id="rId51" display="https://podminky.urs.cz/item/CS_URS_2025_02/899204112"/>
    <hyperlink ref="F405" r:id="rId52" display="https://podminky.urs.cz/item/CS_URS_2025_02/899721112"/>
    <hyperlink ref="F413" r:id="rId53" display="https://podminky.urs.cz/item/CS_URS_2025_02/899722114"/>
    <hyperlink ref="F417" r:id="rId54" display="https://podminky.urs.cz/item/CS_URS_2025_02/919735112"/>
    <hyperlink ref="F425" r:id="rId55" display="https://podminky.urs.cz/item/CS_URS_2025_02/997221551"/>
    <hyperlink ref="F428" r:id="rId56" display="https://podminky.urs.cz/item/CS_URS_2025_02/997221559"/>
    <hyperlink ref="F433" r:id="rId57" display="https://podminky.urs.cz/item/CS_URS_2025_02/997221873"/>
    <hyperlink ref="F436" r:id="rId58" display="https://podminky.urs.cz/item/CS_URS_2025_02/997221875"/>
    <hyperlink ref="F440" r:id="rId59" display="https://podminky.urs.cz/item/CS_URS_2025_02/998276101"/>
    <hyperlink ref="F445" r:id="rId60" display="https://podminky.urs.cz/item/CS_URS_2025_02/012164000"/>
    <hyperlink ref="F448" r:id="rId61" display="https://podminky.urs.cz/item/CS_URS_2025_02/012344000"/>
    <hyperlink ref="F451" r:id="rId62" display="https://podminky.urs.cz/item/CS_URS_2025_02/012444000"/>
    <hyperlink ref="F455" r:id="rId63" display="https://podminky.urs.cz/item/CS_URS_2025_02/030001000"/>
    <hyperlink ref="F459" r:id="rId64" display="https://podminky.urs.cz/item/CS_URS_2025_02/063002000"/>
    <hyperlink ref="F462" r:id="rId65" display="https://podminky.urs.cz/item/CS_URS_2025_02/063603000"/>
    <hyperlink ref="F466" r:id="rId66" display="https://podminky.urs.cz/item/CS_URS_2025_02/0722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96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85</v>
      </c>
    </row>
    <row r="4" s="1" customFormat="1" ht="24.96" customHeight="1">
      <c r="B4" s="23"/>
      <c r="D4" s="143" t="s">
        <v>104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26.25" customHeight="1">
      <c r="B7" s="23"/>
      <c r="E7" s="146" t="str">
        <f>'Rekapitulace stavby'!K6</f>
        <v>Dešťová a splašková kanalizace v zastavěném území mistní části Pelhřimova - Skrýšov - 2.etapa</v>
      </c>
      <c r="F7" s="145"/>
      <c r="G7" s="145"/>
      <c r="H7" s="145"/>
      <c r="L7" s="23"/>
    </row>
    <row r="8" s="1" customFormat="1" ht="12" customHeight="1">
      <c r="B8" s="23"/>
      <c r="D8" s="145" t="s">
        <v>105</v>
      </c>
      <c r="L8" s="23"/>
    </row>
    <row r="9" s="2" customFormat="1" ht="16.5" customHeight="1">
      <c r="A9" s="41"/>
      <c r="B9" s="47"/>
      <c r="C9" s="41"/>
      <c r="D9" s="41"/>
      <c r="E9" s="146" t="s">
        <v>106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107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933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39</v>
      </c>
      <c r="G14" s="41"/>
      <c r="H14" s="41"/>
      <c r="I14" s="145" t="s">
        <v>23</v>
      </c>
      <c r="J14" s="149" t="str">
        <f>'Rekapitulace stavby'!AN8</f>
        <v>1. 8. 2025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>00248801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>Město Pelhřimov</v>
      </c>
      <c r="F17" s="41"/>
      <c r="G17" s="41"/>
      <c r="H17" s="41"/>
      <c r="I17" s="145" t="s">
        <v>29</v>
      </c>
      <c r="J17" s="136" t="str">
        <f>IF('Rekapitulace stavby'!AN11="","",'Rekapitulace stavby'!AN11)</f>
        <v>CZ00248801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31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29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33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>06530591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>Studio A s.r.o.</v>
      </c>
      <c r="F23" s="41"/>
      <c r="G23" s="41"/>
      <c r="H23" s="41"/>
      <c r="I23" s="145" t="s">
        <v>29</v>
      </c>
      <c r="J23" s="136" t="str">
        <f>IF('Rekapitulace stavby'!AN17="","",'Rekapitulace stavby'!AN17)</f>
        <v>CZ06530591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38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29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40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42</v>
      </c>
      <c r="E32" s="41"/>
      <c r="F32" s="41"/>
      <c r="G32" s="41"/>
      <c r="H32" s="41"/>
      <c r="I32" s="41"/>
      <c r="J32" s="156">
        <f>ROUND(J94,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44</v>
      </c>
      <c r="G34" s="41"/>
      <c r="H34" s="41"/>
      <c r="I34" s="157" t="s">
        <v>43</v>
      </c>
      <c r="J34" s="157" t="s">
        <v>45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46</v>
      </c>
      <c r="E35" s="145" t="s">
        <v>47</v>
      </c>
      <c r="F35" s="159">
        <f>ROUND((SUM(BE94:BE244)),  2)</f>
        <v>0</v>
      </c>
      <c r="G35" s="41"/>
      <c r="H35" s="41"/>
      <c r="I35" s="160">
        <v>0.20999999999999999</v>
      </c>
      <c r="J35" s="159">
        <f>ROUND(((SUM(BE94:BE244))*I35),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48</v>
      </c>
      <c r="F36" s="159">
        <f>ROUND((SUM(BF94:BF244)),  2)</f>
        <v>0</v>
      </c>
      <c r="G36" s="41"/>
      <c r="H36" s="41"/>
      <c r="I36" s="160">
        <v>0.12</v>
      </c>
      <c r="J36" s="159">
        <f>ROUND(((SUM(BF94:BF244))*I36),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49</v>
      </c>
      <c r="F37" s="159">
        <f>ROUND((SUM(BG94:BG244)),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50</v>
      </c>
      <c r="F38" s="159">
        <f>ROUND((SUM(BH94:BH244)),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51</v>
      </c>
      <c r="F39" s="159">
        <f>ROUND((SUM(BI94:BI244)),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52</v>
      </c>
      <c r="E41" s="163"/>
      <c r="F41" s="163"/>
      <c r="G41" s="164" t="s">
        <v>53</v>
      </c>
      <c r="H41" s="165" t="s">
        <v>54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109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26.25" customHeight="1">
      <c r="A50" s="41"/>
      <c r="B50" s="42"/>
      <c r="C50" s="43"/>
      <c r="D50" s="43"/>
      <c r="E50" s="172" t="str">
        <f>E7</f>
        <v>Dešťová a splašková kanalizace v zastavěném území mistní části Pelhřimova - Skrýšov - 2.etapa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105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106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107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IO 03 - Splašková kanalizace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1. 8. 2025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Město Pelhřimov</v>
      </c>
      <c r="G58" s="43"/>
      <c r="H58" s="43"/>
      <c r="I58" s="35" t="s">
        <v>33</v>
      </c>
      <c r="J58" s="39" t="str">
        <f>E23</f>
        <v>Studio A s.r.o.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31</v>
      </c>
      <c r="D59" s="43"/>
      <c r="E59" s="43"/>
      <c r="F59" s="30" t="str">
        <f>IF(E20="","",E20)</f>
        <v>Vyplň údaj</v>
      </c>
      <c r="G59" s="43"/>
      <c r="H59" s="43"/>
      <c r="I59" s="35" t="s">
        <v>38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110</v>
      </c>
      <c r="D61" s="174"/>
      <c r="E61" s="174"/>
      <c r="F61" s="174"/>
      <c r="G61" s="174"/>
      <c r="H61" s="174"/>
      <c r="I61" s="174"/>
      <c r="J61" s="175" t="s">
        <v>111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74</v>
      </c>
      <c r="D63" s="43"/>
      <c r="E63" s="43"/>
      <c r="F63" s="43"/>
      <c r="G63" s="43"/>
      <c r="H63" s="43"/>
      <c r="I63" s="43"/>
      <c r="J63" s="105">
        <f>J94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112</v>
      </c>
    </row>
    <row r="64" s="9" customFormat="1" ht="24.96" customHeight="1">
      <c r="A64" s="9"/>
      <c r="B64" s="177"/>
      <c r="C64" s="178"/>
      <c r="D64" s="179" t="s">
        <v>580</v>
      </c>
      <c r="E64" s="180"/>
      <c r="F64" s="180"/>
      <c r="G64" s="180"/>
      <c r="H64" s="180"/>
      <c r="I64" s="180"/>
      <c r="J64" s="181">
        <f>J95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7"/>
      <c r="C65" s="178"/>
      <c r="D65" s="179" t="s">
        <v>581</v>
      </c>
      <c r="E65" s="180"/>
      <c r="F65" s="180"/>
      <c r="G65" s="180"/>
      <c r="H65" s="180"/>
      <c r="I65" s="180"/>
      <c r="J65" s="181">
        <f>J166</f>
        <v>0</v>
      </c>
      <c r="K65" s="178"/>
      <c r="L65" s="18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7"/>
      <c r="C66" s="178"/>
      <c r="D66" s="179" t="s">
        <v>583</v>
      </c>
      <c r="E66" s="180"/>
      <c r="F66" s="180"/>
      <c r="G66" s="180"/>
      <c r="H66" s="180"/>
      <c r="I66" s="180"/>
      <c r="J66" s="181">
        <f>J173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7"/>
      <c r="C67" s="178"/>
      <c r="D67" s="179" t="s">
        <v>586</v>
      </c>
      <c r="E67" s="180"/>
      <c r="F67" s="180"/>
      <c r="G67" s="180"/>
      <c r="H67" s="180"/>
      <c r="I67" s="180"/>
      <c r="J67" s="181">
        <f>J215</f>
        <v>0</v>
      </c>
      <c r="K67" s="178"/>
      <c r="L67" s="18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77"/>
      <c r="C68" s="178"/>
      <c r="D68" s="179" t="s">
        <v>122</v>
      </c>
      <c r="E68" s="180"/>
      <c r="F68" s="180"/>
      <c r="G68" s="180"/>
      <c r="H68" s="180"/>
      <c r="I68" s="180"/>
      <c r="J68" s="181">
        <f>J219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3"/>
      <c r="C69" s="128"/>
      <c r="D69" s="184" t="s">
        <v>123</v>
      </c>
      <c r="E69" s="185"/>
      <c r="F69" s="185"/>
      <c r="G69" s="185"/>
      <c r="H69" s="185"/>
      <c r="I69" s="185"/>
      <c r="J69" s="186">
        <f>J220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124</v>
      </c>
      <c r="E70" s="185"/>
      <c r="F70" s="185"/>
      <c r="G70" s="185"/>
      <c r="H70" s="185"/>
      <c r="I70" s="185"/>
      <c r="J70" s="186">
        <f>J230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125</v>
      </c>
      <c r="E71" s="185"/>
      <c r="F71" s="185"/>
      <c r="G71" s="185"/>
      <c r="H71" s="185"/>
      <c r="I71" s="185"/>
      <c r="J71" s="186">
        <f>J234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8"/>
      <c r="D72" s="184" t="s">
        <v>126</v>
      </c>
      <c r="E72" s="185"/>
      <c r="F72" s="185"/>
      <c r="G72" s="185"/>
      <c r="H72" s="185"/>
      <c r="I72" s="185"/>
      <c r="J72" s="186">
        <f>J241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8" s="2" customFormat="1" ht="6.96" customHeight="1">
      <c r="A78" s="41"/>
      <c r="B78" s="64"/>
      <c r="C78" s="65"/>
      <c r="D78" s="65"/>
      <c r="E78" s="65"/>
      <c r="F78" s="65"/>
      <c r="G78" s="65"/>
      <c r="H78" s="65"/>
      <c r="I78" s="65"/>
      <c r="J78" s="65"/>
      <c r="K78" s="65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4.96" customHeight="1">
      <c r="A79" s="41"/>
      <c r="B79" s="42"/>
      <c r="C79" s="26" t="s">
        <v>127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16</v>
      </c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6.25" customHeight="1">
      <c r="A82" s="41"/>
      <c r="B82" s="42"/>
      <c r="C82" s="43"/>
      <c r="D82" s="43"/>
      <c r="E82" s="172" t="str">
        <f>E7</f>
        <v>Dešťová a splašková kanalizace v zastavěném území mistní části Pelhřimova - Skrýšov - 2.etapa</v>
      </c>
      <c r="F82" s="35"/>
      <c r="G82" s="35"/>
      <c r="H82" s="35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" customFormat="1" ht="12" customHeight="1">
      <c r="B83" s="24"/>
      <c r="C83" s="35" t="s">
        <v>105</v>
      </c>
      <c r="D83" s="25"/>
      <c r="E83" s="25"/>
      <c r="F83" s="25"/>
      <c r="G83" s="25"/>
      <c r="H83" s="25"/>
      <c r="I83" s="25"/>
      <c r="J83" s="25"/>
      <c r="K83" s="25"/>
      <c r="L83" s="23"/>
    </row>
    <row r="84" s="2" customFormat="1" ht="16.5" customHeight="1">
      <c r="A84" s="41"/>
      <c r="B84" s="42"/>
      <c r="C84" s="43"/>
      <c r="D84" s="43"/>
      <c r="E84" s="172" t="s">
        <v>106</v>
      </c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107</v>
      </c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6.5" customHeight="1">
      <c r="A86" s="41"/>
      <c r="B86" s="42"/>
      <c r="C86" s="43"/>
      <c r="D86" s="43"/>
      <c r="E86" s="72" t="str">
        <f>E11</f>
        <v>IO 03 - Splašková kanalizace</v>
      </c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21</v>
      </c>
      <c r="D88" s="43"/>
      <c r="E88" s="43"/>
      <c r="F88" s="30" t="str">
        <f>F14</f>
        <v xml:space="preserve"> </v>
      </c>
      <c r="G88" s="43"/>
      <c r="H88" s="43"/>
      <c r="I88" s="35" t="s">
        <v>23</v>
      </c>
      <c r="J88" s="75" t="str">
        <f>IF(J14="","",J14)</f>
        <v>1. 8. 2025</v>
      </c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5" t="s">
        <v>25</v>
      </c>
      <c r="D90" s="43"/>
      <c r="E90" s="43"/>
      <c r="F90" s="30" t="str">
        <f>E17</f>
        <v>Město Pelhřimov</v>
      </c>
      <c r="G90" s="43"/>
      <c r="H90" s="43"/>
      <c r="I90" s="35" t="s">
        <v>33</v>
      </c>
      <c r="J90" s="39" t="str">
        <f>E23</f>
        <v>Studio A s.r.o.</v>
      </c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5.15" customHeight="1">
      <c r="A91" s="41"/>
      <c r="B91" s="42"/>
      <c r="C91" s="35" t="s">
        <v>31</v>
      </c>
      <c r="D91" s="43"/>
      <c r="E91" s="43"/>
      <c r="F91" s="30" t="str">
        <f>IF(E20="","",E20)</f>
        <v>Vyplň údaj</v>
      </c>
      <c r="G91" s="43"/>
      <c r="H91" s="43"/>
      <c r="I91" s="35" t="s">
        <v>38</v>
      </c>
      <c r="J91" s="39" t="str">
        <f>E26</f>
        <v xml:space="preserve"> </v>
      </c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0.32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11" customFormat="1" ht="29.28" customHeight="1">
      <c r="A93" s="188"/>
      <c r="B93" s="189"/>
      <c r="C93" s="190" t="s">
        <v>128</v>
      </c>
      <c r="D93" s="191" t="s">
        <v>61</v>
      </c>
      <c r="E93" s="191" t="s">
        <v>57</v>
      </c>
      <c r="F93" s="191" t="s">
        <v>58</v>
      </c>
      <c r="G93" s="191" t="s">
        <v>129</v>
      </c>
      <c r="H93" s="191" t="s">
        <v>130</v>
      </c>
      <c r="I93" s="191" t="s">
        <v>131</v>
      </c>
      <c r="J93" s="191" t="s">
        <v>111</v>
      </c>
      <c r="K93" s="192" t="s">
        <v>132</v>
      </c>
      <c r="L93" s="193"/>
      <c r="M93" s="95" t="s">
        <v>19</v>
      </c>
      <c r="N93" s="96" t="s">
        <v>46</v>
      </c>
      <c r="O93" s="96" t="s">
        <v>133</v>
      </c>
      <c r="P93" s="96" t="s">
        <v>134</v>
      </c>
      <c r="Q93" s="96" t="s">
        <v>135</v>
      </c>
      <c r="R93" s="96" t="s">
        <v>136</v>
      </c>
      <c r="S93" s="96" t="s">
        <v>137</v>
      </c>
      <c r="T93" s="97" t="s">
        <v>138</v>
      </c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</row>
    <row r="94" s="2" customFormat="1" ht="22.8" customHeight="1">
      <c r="A94" s="41"/>
      <c r="B94" s="42"/>
      <c r="C94" s="102" t="s">
        <v>139</v>
      </c>
      <c r="D94" s="43"/>
      <c r="E94" s="43"/>
      <c r="F94" s="43"/>
      <c r="G94" s="43"/>
      <c r="H94" s="43"/>
      <c r="I94" s="43"/>
      <c r="J94" s="194">
        <f>BK94</f>
        <v>0</v>
      </c>
      <c r="K94" s="43"/>
      <c r="L94" s="47"/>
      <c r="M94" s="98"/>
      <c r="N94" s="195"/>
      <c r="O94" s="99"/>
      <c r="P94" s="196">
        <f>P95+P166+P173+P215+P219</f>
        <v>0</v>
      </c>
      <c r="Q94" s="99"/>
      <c r="R94" s="196">
        <f>R95+R166+R173+R215+R219</f>
        <v>82.989899779439995</v>
      </c>
      <c r="S94" s="99"/>
      <c r="T94" s="197">
        <f>T95+T166+T173+T215+T219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75</v>
      </c>
      <c r="AU94" s="20" t="s">
        <v>112</v>
      </c>
      <c r="BK94" s="198">
        <f>BK95+BK166+BK173+BK215+BK219</f>
        <v>0</v>
      </c>
    </row>
    <row r="95" s="12" customFormat="1" ht="25.92" customHeight="1">
      <c r="A95" s="12"/>
      <c r="B95" s="199"/>
      <c r="C95" s="200"/>
      <c r="D95" s="201" t="s">
        <v>75</v>
      </c>
      <c r="E95" s="202" t="s">
        <v>83</v>
      </c>
      <c r="F95" s="202" t="s">
        <v>143</v>
      </c>
      <c r="G95" s="200"/>
      <c r="H95" s="200"/>
      <c r="I95" s="203"/>
      <c r="J95" s="204">
        <f>BK95</f>
        <v>0</v>
      </c>
      <c r="K95" s="200"/>
      <c r="L95" s="205"/>
      <c r="M95" s="206"/>
      <c r="N95" s="207"/>
      <c r="O95" s="207"/>
      <c r="P95" s="208">
        <f>SUM(P96:P165)</f>
        <v>0</v>
      </c>
      <c r="Q95" s="207"/>
      <c r="R95" s="208">
        <f>SUM(R96:R165)</f>
        <v>78.856295919039994</v>
      </c>
      <c r="S95" s="207"/>
      <c r="T95" s="209">
        <f>SUM(T96:T165)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0" t="s">
        <v>83</v>
      </c>
      <c r="AT95" s="211" t="s">
        <v>75</v>
      </c>
      <c r="AU95" s="211" t="s">
        <v>76</v>
      </c>
      <c r="AY95" s="210" t="s">
        <v>142</v>
      </c>
      <c r="BK95" s="212">
        <f>SUM(BK96:BK165)</f>
        <v>0</v>
      </c>
    </row>
    <row r="96" s="2" customFormat="1" ht="33" customHeight="1">
      <c r="A96" s="41"/>
      <c r="B96" s="42"/>
      <c r="C96" s="215" t="s">
        <v>83</v>
      </c>
      <c r="D96" s="215" t="s">
        <v>144</v>
      </c>
      <c r="E96" s="216" t="s">
        <v>597</v>
      </c>
      <c r="F96" s="217" t="s">
        <v>598</v>
      </c>
      <c r="G96" s="218" t="s">
        <v>147</v>
      </c>
      <c r="H96" s="219">
        <v>128.727</v>
      </c>
      <c r="I96" s="220"/>
      <c r="J96" s="221">
        <f>ROUND(I96*H96,2)</f>
        <v>0</v>
      </c>
      <c r="K96" s="217" t="s">
        <v>148</v>
      </c>
      <c r="L96" s="47"/>
      <c r="M96" s="222" t="s">
        <v>19</v>
      </c>
      <c r="N96" s="223" t="s">
        <v>47</v>
      </c>
      <c r="O96" s="87"/>
      <c r="P96" s="224">
        <f>O96*H96</f>
        <v>0</v>
      </c>
      <c r="Q96" s="224">
        <v>0</v>
      </c>
      <c r="R96" s="224">
        <f>Q96*H96</f>
        <v>0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149</v>
      </c>
      <c r="AT96" s="226" t="s">
        <v>144</v>
      </c>
      <c r="AU96" s="226" t="s">
        <v>83</v>
      </c>
      <c r="AY96" s="20" t="s">
        <v>142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83</v>
      </c>
      <c r="BK96" s="227">
        <f>ROUND(I96*H96,2)</f>
        <v>0</v>
      </c>
      <c r="BL96" s="20" t="s">
        <v>149</v>
      </c>
      <c r="BM96" s="226" t="s">
        <v>934</v>
      </c>
    </row>
    <row r="97" s="2" customFormat="1">
      <c r="A97" s="41"/>
      <c r="B97" s="42"/>
      <c r="C97" s="43"/>
      <c r="D97" s="228" t="s">
        <v>151</v>
      </c>
      <c r="E97" s="43"/>
      <c r="F97" s="229" t="s">
        <v>600</v>
      </c>
      <c r="G97" s="43"/>
      <c r="H97" s="43"/>
      <c r="I97" s="230"/>
      <c r="J97" s="43"/>
      <c r="K97" s="43"/>
      <c r="L97" s="47"/>
      <c r="M97" s="231"/>
      <c r="N97" s="232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151</v>
      </c>
      <c r="AU97" s="20" t="s">
        <v>83</v>
      </c>
    </row>
    <row r="98" s="2" customFormat="1">
      <c r="A98" s="41"/>
      <c r="B98" s="42"/>
      <c r="C98" s="43"/>
      <c r="D98" s="233" t="s">
        <v>153</v>
      </c>
      <c r="E98" s="43"/>
      <c r="F98" s="234" t="s">
        <v>601</v>
      </c>
      <c r="G98" s="43"/>
      <c r="H98" s="43"/>
      <c r="I98" s="230"/>
      <c r="J98" s="43"/>
      <c r="K98" s="43"/>
      <c r="L98" s="47"/>
      <c r="M98" s="231"/>
      <c r="N98" s="232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153</v>
      </c>
      <c r="AU98" s="20" t="s">
        <v>83</v>
      </c>
    </row>
    <row r="99" s="13" customFormat="1">
      <c r="A99" s="13"/>
      <c r="B99" s="235"/>
      <c r="C99" s="236"/>
      <c r="D99" s="228" t="s">
        <v>155</v>
      </c>
      <c r="E99" s="237" t="s">
        <v>19</v>
      </c>
      <c r="F99" s="238" t="s">
        <v>935</v>
      </c>
      <c r="G99" s="236"/>
      <c r="H99" s="237" t="s">
        <v>19</v>
      </c>
      <c r="I99" s="239"/>
      <c r="J99" s="236"/>
      <c r="K99" s="236"/>
      <c r="L99" s="240"/>
      <c r="M99" s="241"/>
      <c r="N99" s="242"/>
      <c r="O99" s="242"/>
      <c r="P99" s="242"/>
      <c r="Q99" s="242"/>
      <c r="R99" s="242"/>
      <c r="S99" s="242"/>
      <c r="T99" s="24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4" t="s">
        <v>155</v>
      </c>
      <c r="AU99" s="244" t="s">
        <v>83</v>
      </c>
      <c r="AV99" s="13" t="s">
        <v>83</v>
      </c>
      <c r="AW99" s="13" t="s">
        <v>37</v>
      </c>
      <c r="AX99" s="13" t="s">
        <v>76</v>
      </c>
      <c r="AY99" s="244" t="s">
        <v>142</v>
      </c>
    </row>
    <row r="100" s="14" customFormat="1">
      <c r="A100" s="14"/>
      <c r="B100" s="245"/>
      <c r="C100" s="246"/>
      <c r="D100" s="228" t="s">
        <v>155</v>
      </c>
      <c r="E100" s="247" t="s">
        <v>19</v>
      </c>
      <c r="F100" s="248" t="s">
        <v>936</v>
      </c>
      <c r="G100" s="246"/>
      <c r="H100" s="249">
        <v>257.45299999999997</v>
      </c>
      <c r="I100" s="250"/>
      <c r="J100" s="246"/>
      <c r="K100" s="246"/>
      <c r="L100" s="251"/>
      <c r="M100" s="252"/>
      <c r="N100" s="253"/>
      <c r="O100" s="253"/>
      <c r="P100" s="253"/>
      <c r="Q100" s="253"/>
      <c r="R100" s="253"/>
      <c r="S100" s="253"/>
      <c r="T100" s="25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5" t="s">
        <v>155</v>
      </c>
      <c r="AU100" s="255" t="s">
        <v>83</v>
      </c>
      <c r="AV100" s="14" t="s">
        <v>85</v>
      </c>
      <c r="AW100" s="14" t="s">
        <v>37</v>
      </c>
      <c r="AX100" s="14" t="s">
        <v>76</v>
      </c>
      <c r="AY100" s="255" t="s">
        <v>142</v>
      </c>
    </row>
    <row r="101" s="15" customFormat="1">
      <c r="A101" s="15"/>
      <c r="B101" s="256"/>
      <c r="C101" s="257"/>
      <c r="D101" s="228" t="s">
        <v>155</v>
      </c>
      <c r="E101" s="258" t="s">
        <v>19</v>
      </c>
      <c r="F101" s="259" t="s">
        <v>159</v>
      </c>
      <c r="G101" s="257"/>
      <c r="H101" s="260">
        <v>257.45299999999997</v>
      </c>
      <c r="I101" s="261"/>
      <c r="J101" s="257"/>
      <c r="K101" s="257"/>
      <c r="L101" s="262"/>
      <c r="M101" s="263"/>
      <c r="N101" s="264"/>
      <c r="O101" s="264"/>
      <c r="P101" s="264"/>
      <c r="Q101" s="264"/>
      <c r="R101" s="264"/>
      <c r="S101" s="264"/>
      <c r="T101" s="26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66" t="s">
        <v>155</v>
      </c>
      <c r="AU101" s="266" t="s">
        <v>83</v>
      </c>
      <c r="AV101" s="15" t="s">
        <v>160</v>
      </c>
      <c r="AW101" s="15" t="s">
        <v>37</v>
      </c>
      <c r="AX101" s="15" t="s">
        <v>76</v>
      </c>
      <c r="AY101" s="266" t="s">
        <v>142</v>
      </c>
    </row>
    <row r="102" s="13" customFormat="1">
      <c r="A102" s="13"/>
      <c r="B102" s="235"/>
      <c r="C102" s="236"/>
      <c r="D102" s="228" t="s">
        <v>155</v>
      </c>
      <c r="E102" s="237" t="s">
        <v>19</v>
      </c>
      <c r="F102" s="238" t="s">
        <v>608</v>
      </c>
      <c r="G102" s="236"/>
      <c r="H102" s="237" t="s">
        <v>19</v>
      </c>
      <c r="I102" s="239"/>
      <c r="J102" s="236"/>
      <c r="K102" s="236"/>
      <c r="L102" s="240"/>
      <c r="M102" s="241"/>
      <c r="N102" s="242"/>
      <c r="O102" s="242"/>
      <c r="P102" s="242"/>
      <c r="Q102" s="242"/>
      <c r="R102" s="242"/>
      <c r="S102" s="242"/>
      <c r="T102" s="24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4" t="s">
        <v>155</v>
      </c>
      <c r="AU102" s="244" t="s">
        <v>83</v>
      </c>
      <c r="AV102" s="13" t="s">
        <v>83</v>
      </c>
      <c r="AW102" s="13" t="s">
        <v>37</v>
      </c>
      <c r="AX102" s="13" t="s">
        <v>76</v>
      </c>
      <c r="AY102" s="244" t="s">
        <v>142</v>
      </c>
    </row>
    <row r="103" s="14" customFormat="1">
      <c r="A103" s="14"/>
      <c r="B103" s="245"/>
      <c r="C103" s="246"/>
      <c r="D103" s="228" t="s">
        <v>155</v>
      </c>
      <c r="E103" s="247" t="s">
        <v>19</v>
      </c>
      <c r="F103" s="248" t="s">
        <v>937</v>
      </c>
      <c r="G103" s="246"/>
      <c r="H103" s="249">
        <v>128.727</v>
      </c>
      <c r="I103" s="250"/>
      <c r="J103" s="246"/>
      <c r="K103" s="246"/>
      <c r="L103" s="251"/>
      <c r="M103" s="252"/>
      <c r="N103" s="253"/>
      <c r="O103" s="253"/>
      <c r="P103" s="253"/>
      <c r="Q103" s="253"/>
      <c r="R103" s="253"/>
      <c r="S103" s="253"/>
      <c r="T103" s="25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5" t="s">
        <v>155</v>
      </c>
      <c r="AU103" s="255" t="s">
        <v>83</v>
      </c>
      <c r="AV103" s="14" t="s">
        <v>85</v>
      </c>
      <c r="AW103" s="14" t="s">
        <v>37</v>
      </c>
      <c r="AX103" s="14" t="s">
        <v>83</v>
      </c>
      <c r="AY103" s="255" t="s">
        <v>142</v>
      </c>
    </row>
    <row r="104" s="2" customFormat="1" ht="33" customHeight="1">
      <c r="A104" s="41"/>
      <c r="B104" s="42"/>
      <c r="C104" s="215" t="s">
        <v>85</v>
      </c>
      <c r="D104" s="215" t="s">
        <v>144</v>
      </c>
      <c r="E104" s="216" t="s">
        <v>610</v>
      </c>
      <c r="F104" s="217" t="s">
        <v>611</v>
      </c>
      <c r="G104" s="218" t="s">
        <v>147</v>
      </c>
      <c r="H104" s="219">
        <v>128.727</v>
      </c>
      <c r="I104" s="220"/>
      <c r="J104" s="221">
        <f>ROUND(I104*H104,2)</f>
        <v>0</v>
      </c>
      <c r="K104" s="217" t="s">
        <v>148</v>
      </c>
      <c r="L104" s="47"/>
      <c r="M104" s="222" t="s">
        <v>19</v>
      </c>
      <c r="N104" s="223" t="s">
        <v>47</v>
      </c>
      <c r="O104" s="87"/>
      <c r="P104" s="224">
        <f>O104*H104</f>
        <v>0</v>
      </c>
      <c r="Q104" s="224">
        <v>0</v>
      </c>
      <c r="R104" s="224">
        <f>Q104*H104</f>
        <v>0</v>
      </c>
      <c r="S104" s="224">
        <v>0</v>
      </c>
      <c r="T104" s="225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149</v>
      </c>
      <c r="AT104" s="226" t="s">
        <v>144</v>
      </c>
      <c r="AU104" s="226" t="s">
        <v>83</v>
      </c>
      <c r="AY104" s="20" t="s">
        <v>142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83</v>
      </c>
      <c r="BK104" s="227">
        <f>ROUND(I104*H104,2)</f>
        <v>0</v>
      </c>
      <c r="BL104" s="20" t="s">
        <v>149</v>
      </c>
      <c r="BM104" s="226" t="s">
        <v>938</v>
      </c>
    </row>
    <row r="105" s="2" customFormat="1">
      <c r="A105" s="41"/>
      <c r="B105" s="42"/>
      <c r="C105" s="43"/>
      <c r="D105" s="228" t="s">
        <v>151</v>
      </c>
      <c r="E105" s="43"/>
      <c r="F105" s="229" t="s">
        <v>613</v>
      </c>
      <c r="G105" s="43"/>
      <c r="H105" s="43"/>
      <c r="I105" s="230"/>
      <c r="J105" s="43"/>
      <c r="K105" s="43"/>
      <c r="L105" s="47"/>
      <c r="M105" s="231"/>
      <c r="N105" s="232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151</v>
      </c>
      <c r="AU105" s="20" t="s">
        <v>83</v>
      </c>
    </row>
    <row r="106" s="2" customFormat="1">
      <c r="A106" s="41"/>
      <c r="B106" s="42"/>
      <c r="C106" s="43"/>
      <c r="D106" s="233" t="s">
        <v>153</v>
      </c>
      <c r="E106" s="43"/>
      <c r="F106" s="234" t="s">
        <v>614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153</v>
      </c>
      <c r="AU106" s="20" t="s">
        <v>83</v>
      </c>
    </row>
    <row r="107" s="13" customFormat="1">
      <c r="A107" s="13"/>
      <c r="B107" s="235"/>
      <c r="C107" s="236"/>
      <c r="D107" s="228" t="s">
        <v>155</v>
      </c>
      <c r="E107" s="237" t="s">
        <v>19</v>
      </c>
      <c r="F107" s="238" t="s">
        <v>935</v>
      </c>
      <c r="G107" s="236"/>
      <c r="H107" s="237" t="s">
        <v>19</v>
      </c>
      <c r="I107" s="239"/>
      <c r="J107" s="236"/>
      <c r="K107" s="236"/>
      <c r="L107" s="240"/>
      <c r="M107" s="241"/>
      <c r="N107" s="242"/>
      <c r="O107" s="242"/>
      <c r="P107" s="242"/>
      <c r="Q107" s="242"/>
      <c r="R107" s="242"/>
      <c r="S107" s="242"/>
      <c r="T107" s="24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4" t="s">
        <v>155</v>
      </c>
      <c r="AU107" s="244" t="s">
        <v>83</v>
      </c>
      <c r="AV107" s="13" t="s">
        <v>83</v>
      </c>
      <c r="AW107" s="13" t="s">
        <v>37</v>
      </c>
      <c r="AX107" s="13" t="s">
        <v>76</v>
      </c>
      <c r="AY107" s="244" t="s">
        <v>142</v>
      </c>
    </row>
    <row r="108" s="14" customFormat="1">
      <c r="A108" s="14"/>
      <c r="B108" s="245"/>
      <c r="C108" s="246"/>
      <c r="D108" s="228" t="s">
        <v>155</v>
      </c>
      <c r="E108" s="247" t="s">
        <v>19</v>
      </c>
      <c r="F108" s="248" t="s">
        <v>936</v>
      </c>
      <c r="G108" s="246"/>
      <c r="H108" s="249">
        <v>257.45299999999997</v>
      </c>
      <c r="I108" s="250"/>
      <c r="J108" s="246"/>
      <c r="K108" s="246"/>
      <c r="L108" s="251"/>
      <c r="M108" s="252"/>
      <c r="N108" s="253"/>
      <c r="O108" s="253"/>
      <c r="P108" s="253"/>
      <c r="Q108" s="253"/>
      <c r="R108" s="253"/>
      <c r="S108" s="253"/>
      <c r="T108" s="25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5" t="s">
        <v>155</v>
      </c>
      <c r="AU108" s="255" t="s">
        <v>83</v>
      </c>
      <c r="AV108" s="14" t="s">
        <v>85</v>
      </c>
      <c r="AW108" s="14" t="s">
        <v>37</v>
      </c>
      <c r="AX108" s="14" t="s">
        <v>76</v>
      </c>
      <c r="AY108" s="255" t="s">
        <v>142</v>
      </c>
    </row>
    <row r="109" s="15" customFormat="1">
      <c r="A109" s="15"/>
      <c r="B109" s="256"/>
      <c r="C109" s="257"/>
      <c r="D109" s="228" t="s">
        <v>155</v>
      </c>
      <c r="E109" s="258" t="s">
        <v>19</v>
      </c>
      <c r="F109" s="259" t="s">
        <v>159</v>
      </c>
      <c r="G109" s="257"/>
      <c r="H109" s="260">
        <v>257.45299999999997</v>
      </c>
      <c r="I109" s="261"/>
      <c r="J109" s="257"/>
      <c r="K109" s="257"/>
      <c r="L109" s="262"/>
      <c r="M109" s="263"/>
      <c r="N109" s="264"/>
      <c r="O109" s="264"/>
      <c r="P109" s="264"/>
      <c r="Q109" s="264"/>
      <c r="R109" s="264"/>
      <c r="S109" s="264"/>
      <c r="T109" s="26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66" t="s">
        <v>155</v>
      </c>
      <c r="AU109" s="266" t="s">
        <v>83</v>
      </c>
      <c r="AV109" s="15" t="s">
        <v>160</v>
      </c>
      <c r="AW109" s="15" t="s">
        <v>37</v>
      </c>
      <c r="AX109" s="15" t="s">
        <v>76</v>
      </c>
      <c r="AY109" s="266" t="s">
        <v>142</v>
      </c>
    </row>
    <row r="110" s="13" customFormat="1">
      <c r="A110" s="13"/>
      <c r="B110" s="235"/>
      <c r="C110" s="236"/>
      <c r="D110" s="228" t="s">
        <v>155</v>
      </c>
      <c r="E110" s="237" t="s">
        <v>19</v>
      </c>
      <c r="F110" s="238" t="s">
        <v>608</v>
      </c>
      <c r="G110" s="236"/>
      <c r="H110" s="237" t="s">
        <v>19</v>
      </c>
      <c r="I110" s="239"/>
      <c r="J110" s="236"/>
      <c r="K110" s="236"/>
      <c r="L110" s="240"/>
      <c r="M110" s="241"/>
      <c r="N110" s="242"/>
      <c r="O110" s="242"/>
      <c r="P110" s="242"/>
      <c r="Q110" s="242"/>
      <c r="R110" s="242"/>
      <c r="S110" s="242"/>
      <c r="T110" s="24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4" t="s">
        <v>155</v>
      </c>
      <c r="AU110" s="244" t="s">
        <v>83</v>
      </c>
      <c r="AV110" s="13" t="s">
        <v>83</v>
      </c>
      <c r="AW110" s="13" t="s">
        <v>37</v>
      </c>
      <c r="AX110" s="13" t="s">
        <v>76</v>
      </c>
      <c r="AY110" s="244" t="s">
        <v>142</v>
      </c>
    </row>
    <row r="111" s="14" customFormat="1">
      <c r="A111" s="14"/>
      <c r="B111" s="245"/>
      <c r="C111" s="246"/>
      <c r="D111" s="228" t="s">
        <v>155</v>
      </c>
      <c r="E111" s="247" t="s">
        <v>19</v>
      </c>
      <c r="F111" s="248" t="s">
        <v>937</v>
      </c>
      <c r="G111" s="246"/>
      <c r="H111" s="249">
        <v>128.727</v>
      </c>
      <c r="I111" s="250"/>
      <c r="J111" s="246"/>
      <c r="K111" s="246"/>
      <c r="L111" s="251"/>
      <c r="M111" s="252"/>
      <c r="N111" s="253"/>
      <c r="O111" s="253"/>
      <c r="P111" s="253"/>
      <c r="Q111" s="253"/>
      <c r="R111" s="253"/>
      <c r="S111" s="253"/>
      <c r="T111" s="25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5" t="s">
        <v>155</v>
      </c>
      <c r="AU111" s="255" t="s">
        <v>83</v>
      </c>
      <c r="AV111" s="14" t="s">
        <v>85</v>
      </c>
      <c r="AW111" s="14" t="s">
        <v>37</v>
      </c>
      <c r="AX111" s="14" t="s">
        <v>83</v>
      </c>
      <c r="AY111" s="255" t="s">
        <v>142</v>
      </c>
    </row>
    <row r="112" s="2" customFormat="1" ht="21.75" customHeight="1">
      <c r="A112" s="41"/>
      <c r="B112" s="42"/>
      <c r="C112" s="215" t="s">
        <v>160</v>
      </c>
      <c r="D112" s="215" t="s">
        <v>144</v>
      </c>
      <c r="E112" s="216" t="s">
        <v>631</v>
      </c>
      <c r="F112" s="217" t="s">
        <v>632</v>
      </c>
      <c r="G112" s="218" t="s">
        <v>165</v>
      </c>
      <c r="H112" s="219">
        <v>623.572</v>
      </c>
      <c r="I112" s="220"/>
      <c r="J112" s="221">
        <f>ROUND(I112*H112,2)</f>
        <v>0</v>
      </c>
      <c r="K112" s="217" t="s">
        <v>148</v>
      </c>
      <c r="L112" s="47"/>
      <c r="M112" s="222" t="s">
        <v>19</v>
      </c>
      <c r="N112" s="223" t="s">
        <v>47</v>
      </c>
      <c r="O112" s="87"/>
      <c r="P112" s="224">
        <f>O112*H112</f>
        <v>0</v>
      </c>
      <c r="Q112" s="224">
        <v>0.00070100000000000002</v>
      </c>
      <c r="R112" s="224">
        <f>Q112*H112</f>
        <v>0.43712397200000003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149</v>
      </c>
      <c r="AT112" s="226" t="s">
        <v>144</v>
      </c>
      <c r="AU112" s="226" t="s">
        <v>83</v>
      </c>
      <c r="AY112" s="20" t="s">
        <v>142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83</v>
      </c>
      <c r="BK112" s="227">
        <f>ROUND(I112*H112,2)</f>
        <v>0</v>
      </c>
      <c r="BL112" s="20" t="s">
        <v>149</v>
      </c>
      <c r="BM112" s="226" t="s">
        <v>939</v>
      </c>
    </row>
    <row r="113" s="2" customFormat="1">
      <c r="A113" s="41"/>
      <c r="B113" s="42"/>
      <c r="C113" s="43"/>
      <c r="D113" s="228" t="s">
        <v>151</v>
      </c>
      <c r="E113" s="43"/>
      <c r="F113" s="229" t="s">
        <v>634</v>
      </c>
      <c r="G113" s="43"/>
      <c r="H113" s="43"/>
      <c r="I113" s="230"/>
      <c r="J113" s="43"/>
      <c r="K113" s="43"/>
      <c r="L113" s="47"/>
      <c r="M113" s="231"/>
      <c r="N113" s="232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151</v>
      </c>
      <c r="AU113" s="20" t="s">
        <v>83</v>
      </c>
    </row>
    <row r="114" s="2" customFormat="1">
      <c r="A114" s="41"/>
      <c r="B114" s="42"/>
      <c r="C114" s="43"/>
      <c r="D114" s="233" t="s">
        <v>153</v>
      </c>
      <c r="E114" s="43"/>
      <c r="F114" s="234" t="s">
        <v>635</v>
      </c>
      <c r="G114" s="43"/>
      <c r="H114" s="43"/>
      <c r="I114" s="230"/>
      <c r="J114" s="43"/>
      <c r="K114" s="43"/>
      <c r="L114" s="47"/>
      <c r="M114" s="231"/>
      <c r="N114" s="232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153</v>
      </c>
      <c r="AU114" s="20" t="s">
        <v>83</v>
      </c>
    </row>
    <row r="115" s="13" customFormat="1">
      <c r="A115" s="13"/>
      <c r="B115" s="235"/>
      <c r="C115" s="236"/>
      <c r="D115" s="228" t="s">
        <v>155</v>
      </c>
      <c r="E115" s="237" t="s">
        <v>19</v>
      </c>
      <c r="F115" s="238" t="s">
        <v>935</v>
      </c>
      <c r="G115" s="236"/>
      <c r="H115" s="237" t="s">
        <v>19</v>
      </c>
      <c r="I115" s="239"/>
      <c r="J115" s="236"/>
      <c r="K115" s="236"/>
      <c r="L115" s="240"/>
      <c r="M115" s="241"/>
      <c r="N115" s="242"/>
      <c r="O115" s="242"/>
      <c r="P115" s="242"/>
      <c r="Q115" s="242"/>
      <c r="R115" s="242"/>
      <c r="S115" s="242"/>
      <c r="T115" s="24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4" t="s">
        <v>155</v>
      </c>
      <c r="AU115" s="244" t="s">
        <v>83</v>
      </c>
      <c r="AV115" s="13" t="s">
        <v>83</v>
      </c>
      <c r="AW115" s="13" t="s">
        <v>37</v>
      </c>
      <c r="AX115" s="13" t="s">
        <v>76</v>
      </c>
      <c r="AY115" s="244" t="s">
        <v>142</v>
      </c>
    </row>
    <row r="116" s="14" customFormat="1">
      <c r="A116" s="14"/>
      <c r="B116" s="245"/>
      <c r="C116" s="246"/>
      <c r="D116" s="228" t="s">
        <v>155</v>
      </c>
      <c r="E116" s="247" t="s">
        <v>19</v>
      </c>
      <c r="F116" s="248" t="s">
        <v>940</v>
      </c>
      <c r="G116" s="246"/>
      <c r="H116" s="249">
        <v>623.572</v>
      </c>
      <c r="I116" s="250"/>
      <c r="J116" s="246"/>
      <c r="K116" s="246"/>
      <c r="L116" s="251"/>
      <c r="M116" s="252"/>
      <c r="N116" s="253"/>
      <c r="O116" s="253"/>
      <c r="P116" s="253"/>
      <c r="Q116" s="253"/>
      <c r="R116" s="253"/>
      <c r="S116" s="253"/>
      <c r="T116" s="25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5" t="s">
        <v>155</v>
      </c>
      <c r="AU116" s="255" t="s">
        <v>83</v>
      </c>
      <c r="AV116" s="14" t="s">
        <v>85</v>
      </c>
      <c r="AW116" s="14" t="s">
        <v>37</v>
      </c>
      <c r="AX116" s="14" t="s">
        <v>76</v>
      </c>
      <c r="AY116" s="255" t="s">
        <v>142</v>
      </c>
    </row>
    <row r="117" s="15" customFormat="1">
      <c r="A117" s="15"/>
      <c r="B117" s="256"/>
      <c r="C117" s="257"/>
      <c r="D117" s="228" t="s">
        <v>155</v>
      </c>
      <c r="E117" s="258" t="s">
        <v>19</v>
      </c>
      <c r="F117" s="259" t="s">
        <v>159</v>
      </c>
      <c r="G117" s="257"/>
      <c r="H117" s="260">
        <v>623.572</v>
      </c>
      <c r="I117" s="261"/>
      <c r="J117" s="257"/>
      <c r="K117" s="257"/>
      <c r="L117" s="262"/>
      <c r="M117" s="263"/>
      <c r="N117" s="264"/>
      <c r="O117" s="264"/>
      <c r="P117" s="264"/>
      <c r="Q117" s="264"/>
      <c r="R117" s="264"/>
      <c r="S117" s="264"/>
      <c r="T117" s="26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66" t="s">
        <v>155</v>
      </c>
      <c r="AU117" s="266" t="s">
        <v>83</v>
      </c>
      <c r="AV117" s="15" t="s">
        <v>160</v>
      </c>
      <c r="AW117" s="15" t="s">
        <v>37</v>
      </c>
      <c r="AX117" s="15" t="s">
        <v>76</v>
      </c>
      <c r="AY117" s="266" t="s">
        <v>142</v>
      </c>
    </row>
    <row r="118" s="16" customFormat="1">
      <c r="A118" s="16"/>
      <c r="B118" s="267"/>
      <c r="C118" s="268"/>
      <c r="D118" s="228" t="s">
        <v>155</v>
      </c>
      <c r="E118" s="269" t="s">
        <v>19</v>
      </c>
      <c r="F118" s="270" t="s">
        <v>170</v>
      </c>
      <c r="G118" s="268"/>
      <c r="H118" s="271">
        <v>623.572</v>
      </c>
      <c r="I118" s="272"/>
      <c r="J118" s="268"/>
      <c r="K118" s="268"/>
      <c r="L118" s="273"/>
      <c r="M118" s="274"/>
      <c r="N118" s="275"/>
      <c r="O118" s="275"/>
      <c r="P118" s="275"/>
      <c r="Q118" s="275"/>
      <c r="R118" s="275"/>
      <c r="S118" s="275"/>
      <c r="T118" s="27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T118" s="277" t="s">
        <v>155</v>
      </c>
      <c r="AU118" s="277" t="s">
        <v>83</v>
      </c>
      <c r="AV118" s="16" t="s">
        <v>149</v>
      </c>
      <c r="AW118" s="16" t="s">
        <v>37</v>
      </c>
      <c r="AX118" s="16" t="s">
        <v>83</v>
      </c>
      <c r="AY118" s="277" t="s">
        <v>142</v>
      </c>
    </row>
    <row r="119" s="2" customFormat="1" ht="16.5" customHeight="1">
      <c r="A119" s="41"/>
      <c r="B119" s="42"/>
      <c r="C119" s="215" t="s">
        <v>149</v>
      </c>
      <c r="D119" s="215" t="s">
        <v>144</v>
      </c>
      <c r="E119" s="216" t="s">
        <v>641</v>
      </c>
      <c r="F119" s="217" t="s">
        <v>642</v>
      </c>
      <c r="G119" s="218" t="s">
        <v>165</v>
      </c>
      <c r="H119" s="219">
        <v>623.572</v>
      </c>
      <c r="I119" s="220"/>
      <c r="J119" s="221">
        <f>ROUND(I119*H119,2)</f>
        <v>0</v>
      </c>
      <c r="K119" s="217" t="s">
        <v>148</v>
      </c>
      <c r="L119" s="47"/>
      <c r="M119" s="222" t="s">
        <v>19</v>
      </c>
      <c r="N119" s="223" t="s">
        <v>47</v>
      </c>
      <c r="O119" s="87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149</v>
      </c>
      <c r="AT119" s="226" t="s">
        <v>144</v>
      </c>
      <c r="AU119" s="226" t="s">
        <v>83</v>
      </c>
      <c r="AY119" s="20" t="s">
        <v>142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83</v>
      </c>
      <c r="BK119" s="227">
        <f>ROUND(I119*H119,2)</f>
        <v>0</v>
      </c>
      <c r="BL119" s="20" t="s">
        <v>149</v>
      </c>
      <c r="BM119" s="226" t="s">
        <v>941</v>
      </c>
    </row>
    <row r="120" s="2" customFormat="1">
      <c r="A120" s="41"/>
      <c r="B120" s="42"/>
      <c r="C120" s="43"/>
      <c r="D120" s="228" t="s">
        <v>151</v>
      </c>
      <c r="E120" s="43"/>
      <c r="F120" s="229" t="s">
        <v>644</v>
      </c>
      <c r="G120" s="43"/>
      <c r="H120" s="43"/>
      <c r="I120" s="230"/>
      <c r="J120" s="43"/>
      <c r="K120" s="43"/>
      <c r="L120" s="47"/>
      <c r="M120" s="231"/>
      <c r="N120" s="232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151</v>
      </c>
      <c r="AU120" s="20" t="s">
        <v>83</v>
      </c>
    </row>
    <row r="121" s="2" customFormat="1">
      <c r="A121" s="41"/>
      <c r="B121" s="42"/>
      <c r="C121" s="43"/>
      <c r="D121" s="233" t="s">
        <v>153</v>
      </c>
      <c r="E121" s="43"/>
      <c r="F121" s="234" t="s">
        <v>645</v>
      </c>
      <c r="G121" s="43"/>
      <c r="H121" s="43"/>
      <c r="I121" s="230"/>
      <c r="J121" s="43"/>
      <c r="K121" s="43"/>
      <c r="L121" s="47"/>
      <c r="M121" s="231"/>
      <c r="N121" s="232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153</v>
      </c>
      <c r="AU121" s="20" t="s">
        <v>83</v>
      </c>
    </row>
    <row r="122" s="2" customFormat="1" ht="21.75" customHeight="1">
      <c r="A122" s="41"/>
      <c r="B122" s="42"/>
      <c r="C122" s="215" t="s">
        <v>184</v>
      </c>
      <c r="D122" s="215" t="s">
        <v>144</v>
      </c>
      <c r="E122" s="216" t="s">
        <v>212</v>
      </c>
      <c r="F122" s="217" t="s">
        <v>213</v>
      </c>
      <c r="G122" s="218" t="s">
        <v>147</v>
      </c>
      <c r="H122" s="219">
        <v>623.572</v>
      </c>
      <c r="I122" s="220"/>
      <c r="J122" s="221">
        <f>ROUND(I122*H122,2)</f>
        <v>0</v>
      </c>
      <c r="K122" s="217" t="s">
        <v>148</v>
      </c>
      <c r="L122" s="47"/>
      <c r="M122" s="222" t="s">
        <v>19</v>
      </c>
      <c r="N122" s="223" t="s">
        <v>47</v>
      </c>
      <c r="O122" s="87"/>
      <c r="P122" s="224">
        <f>O122*H122</f>
        <v>0</v>
      </c>
      <c r="Q122" s="224">
        <v>0.00045731999999999999</v>
      </c>
      <c r="R122" s="224">
        <f>Q122*H122</f>
        <v>0.28517194703999998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149</v>
      </c>
      <c r="AT122" s="226" t="s">
        <v>144</v>
      </c>
      <c r="AU122" s="226" t="s">
        <v>83</v>
      </c>
      <c r="AY122" s="20" t="s">
        <v>142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83</v>
      </c>
      <c r="BK122" s="227">
        <f>ROUND(I122*H122,2)</f>
        <v>0</v>
      </c>
      <c r="BL122" s="20" t="s">
        <v>149</v>
      </c>
      <c r="BM122" s="226" t="s">
        <v>942</v>
      </c>
    </row>
    <row r="123" s="2" customFormat="1">
      <c r="A123" s="41"/>
      <c r="B123" s="42"/>
      <c r="C123" s="43"/>
      <c r="D123" s="228" t="s">
        <v>151</v>
      </c>
      <c r="E123" s="43"/>
      <c r="F123" s="229" t="s">
        <v>215</v>
      </c>
      <c r="G123" s="43"/>
      <c r="H123" s="43"/>
      <c r="I123" s="230"/>
      <c r="J123" s="43"/>
      <c r="K123" s="43"/>
      <c r="L123" s="47"/>
      <c r="M123" s="231"/>
      <c r="N123" s="232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151</v>
      </c>
      <c r="AU123" s="20" t="s">
        <v>83</v>
      </c>
    </row>
    <row r="124" s="2" customFormat="1">
      <c r="A124" s="41"/>
      <c r="B124" s="42"/>
      <c r="C124" s="43"/>
      <c r="D124" s="233" t="s">
        <v>153</v>
      </c>
      <c r="E124" s="43"/>
      <c r="F124" s="234" t="s">
        <v>216</v>
      </c>
      <c r="G124" s="43"/>
      <c r="H124" s="43"/>
      <c r="I124" s="230"/>
      <c r="J124" s="43"/>
      <c r="K124" s="43"/>
      <c r="L124" s="47"/>
      <c r="M124" s="231"/>
      <c r="N124" s="232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153</v>
      </c>
      <c r="AU124" s="20" t="s">
        <v>83</v>
      </c>
    </row>
    <row r="125" s="2" customFormat="1" ht="24.15" customHeight="1">
      <c r="A125" s="41"/>
      <c r="B125" s="42"/>
      <c r="C125" s="215" t="s">
        <v>191</v>
      </c>
      <c r="D125" s="215" t="s">
        <v>144</v>
      </c>
      <c r="E125" s="216" t="s">
        <v>218</v>
      </c>
      <c r="F125" s="217" t="s">
        <v>219</v>
      </c>
      <c r="G125" s="218" t="s">
        <v>147</v>
      </c>
      <c r="H125" s="219">
        <v>623.572</v>
      </c>
      <c r="I125" s="220"/>
      <c r="J125" s="221">
        <f>ROUND(I125*H125,2)</f>
        <v>0</v>
      </c>
      <c r="K125" s="217" t="s">
        <v>148</v>
      </c>
      <c r="L125" s="47"/>
      <c r="M125" s="222" t="s">
        <v>19</v>
      </c>
      <c r="N125" s="223" t="s">
        <v>47</v>
      </c>
      <c r="O125" s="87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6" t="s">
        <v>149</v>
      </c>
      <c r="AT125" s="226" t="s">
        <v>144</v>
      </c>
      <c r="AU125" s="226" t="s">
        <v>83</v>
      </c>
      <c r="AY125" s="20" t="s">
        <v>142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20" t="s">
        <v>83</v>
      </c>
      <c r="BK125" s="227">
        <f>ROUND(I125*H125,2)</f>
        <v>0</v>
      </c>
      <c r="BL125" s="20" t="s">
        <v>149</v>
      </c>
      <c r="BM125" s="226" t="s">
        <v>943</v>
      </c>
    </row>
    <row r="126" s="2" customFormat="1">
      <c r="A126" s="41"/>
      <c r="B126" s="42"/>
      <c r="C126" s="43"/>
      <c r="D126" s="228" t="s">
        <v>151</v>
      </c>
      <c r="E126" s="43"/>
      <c r="F126" s="229" t="s">
        <v>221</v>
      </c>
      <c r="G126" s="43"/>
      <c r="H126" s="43"/>
      <c r="I126" s="230"/>
      <c r="J126" s="43"/>
      <c r="K126" s="43"/>
      <c r="L126" s="47"/>
      <c r="M126" s="231"/>
      <c r="N126" s="232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151</v>
      </c>
      <c r="AU126" s="20" t="s">
        <v>83</v>
      </c>
    </row>
    <row r="127" s="2" customFormat="1">
      <c r="A127" s="41"/>
      <c r="B127" s="42"/>
      <c r="C127" s="43"/>
      <c r="D127" s="233" t="s">
        <v>153</v>
      </c>
      <c r="E127" s="43"/>
      <c r="F127" s="234" t="s">
        <v>222</v>
      </c>
      <c r="G127" s="43"/>
      <c r="H127" s="43"/>
      <c r="I127" s="230"/>
      <c r="J127" s="43"/>
      <c r="K127" s="43"/>
      <c r="L127" s="47"/>
      <c r="M127" s="231"/>
      <c r="N127" s="232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153</v>
      </c>
      <c r="AU127" s="20" t="s">
        <v>83</v>
      </c>
    </row>
    <row r="128" s="2" customFormat="1" ht="37.8" customHeight="1">
      <c r="A128" s="41"/>
      <c r="B128" s="42"/>
      <c r="C128" s="215" t="s">
        <v>197</v>
      </c>
      <c r="D128" s="215" t="s">
        <v>144</v>
      </c>
      <c r="E128" s="216" t="s">
        <v>648</v>
      </c>
      <c r="F128" s="217" t="s">
        <v>649</v>
      </c>
      <c r="G128" s="218" t="s">
        <v>147</v>
      </c>
      <c r="H128" s="219">
        <v>54.963999999999999</v>
      </c>
      <c r="I128" s="220"/>
      <c r="J128" s="221">
        <f>ROUND(I128*H128,2)</f>
        <v>0</v>
      </c>
      <c r="K128" s="217" t="s">
        <v>148</v>
      </c>
      <c r="L128" s="47"/>
      <c r="M128" s="222" t="s">
        <v>19</v>
      </c>
      <c r="N128" s="223" t="s">
        <v>47</v>
      </c>
      <c r="O128" s="87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6" t="s">
        <v>149</v>
      </c>
      <c r="AT128" s="226" t="s">
        <v>144</v>
      </c>
      <c r="AU128" s="226" t="s">
        <v>83</v>
      </c>
      <c r="AY128" s="20" t="s">
        <v>142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20" t="s">
        <v>83</v>
      </c>
      <c r="BK128" s="227">
        <f>ROUND(I128*H128,2)</f>
        <v>0</v>
      </c>
      <c r="BL128" s="20" t="s">
        <v>149</v>
      </c>
      <c r="BM128" s="226" t="s">
        <v>944</v>
      </c>
    </row>
    <row r="129" s="2" customFormat="1">
      <c r="A129" s="41"/>
      <c r="B129" s="42"/>
      <c r="C129" s="43"/>
      <c r="D129" s="228" t="s">
        <v>151</v>
      </c>
      <c r="E129" s="43"/>
      <c r="F129" s="229" t="s">
        <v>651</v>
      </c>
      <c r="G129" s="43"/>
      <c r="H129" s="43"/>
      <c r="I129" s="230"/>
      <c r="J129" s="43"/>
      <c r="K129" s="43"/>
      <c r="L129" s="47"/>
      <c r="M129" s="231"/>
      <c r="N129" s="232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151</v>
      </c>
      <c r="AU129" s="20" t="s">
        <v>83</v>
      </c>
    </row>
    <row r="130" s="2" customFormat="1">
      <c r="A130" s="41"/>
      <c r="B130" s="42"/>
      <c r="C130" s="43"/>
      <c r="D130" s="233" t="s">
        <v>153</v>
      </c>
      <c r="E130" s="43"/>
      <c r="F130" s="234" t="s">
        <v>652</v>
      </c>
      <c r="G130" s="43"/>
      <c r="H130" s="43"/>
      <c r="I130" s="230"/>
      <c r="J130" s="43"/>
      <c r="K130" s="43"/>
      <c r="L130" s="47"/>
      <c r="M130" s="231"/>
      <c r="N130" s="232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153</v>
      </c>
      <c r="AU130" s="20" t="s">
        <v>83</v>
      </c>
    </row>
    <row r="131" s="14" customFormat="1">
      <c r="A131" s="14"/>
      <c r="B131" s="245"/>
      <c r="C131" s="246"/>
      <c r="D131" s="228" t="s">
        <v>155</v>
      </c>
      <c r="E131" s="247" t="s">
        <v>19</v>
      </c>
      <c r="F131" s="248" t="s">
        <v>945</v>
      </c>
      <c r="G131" s="246"/>
      <c r="H131" s="249">
        <v>257.45400000000001</v>
      </c>
      <c r="I131" s="250"/>
      <c r="J131" s="246"/>
      <c r="K131" s="246"/>
      <c r="L131" s="251"/>
      <c r="M131" s="252"/>
      <c r="N131" s="253"/>
      <c r="O131" s="253"/>
      <c r="P131" s="253"/>
      <c r="Q131" s="253"/>
      <c r="R131" s="253"/>
      <c r="S131" s="253"/>
      <c r="T131" s="25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5" t="s">
        <v>155</v>
      </c>
      <c r="AU131" s="255" t="s">
        <v>83</v>
      </c>
      <c r="AV131" s="14" t="s">
        <v>85</v>
      </c>
      <c r="AW131" s="14" t="s">
        <v>37</v>
      </c>
      <c r="AX131" s="14" t="s">
        <v>76</v>
      </c>
      <c r="AY131" s="255" t="s">
        <v>142</v>
      </c>
    </row>
    <row r="132" s="14" customFormat="1">
      <c r="A132" s="14"/>
      <c r="B132" s="245"/>
      <c r="C132" s="246"/>
      <c r="D132" s="228" t="s">
        <v>155</v>
      </c>
      <c r="E132" s="247" t="s">
        <v>19</v>
      </c>
      <c r="F132" s="248" t="s">
        <v>946</v>
      </c>
      <c r="G132" s="246"/>
      <c r="H132" s="249">
        <v>-202.49000000000001</v>
      </c>
      <c r="I132" s="250"/>
      <c r="J132" s="246"/>
      <c r="K132" s="246"/>
      <c r="L132" s="251"/>
      <c r="M132" s="252"/>
      <c r="N132" s="253"/>
      <c r="O132" s="253"/>
      <c r="P132" s="253"/>
      <c r="Q132" s="253"/>
      <c r="R132" s="253"/>
      <c r="S132" s="253"/>
      <c r="T132" s="25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5" t="s">
        <v>155</v>
      </c>
      <c r="AU132" s="255" t="s">
        <v>83</v>
      </c>
      <c r="AV132" s="14" t="s">
        <v>85</v>
      </c>
      <c r="AW132" s="14" t="s">
        <v>37</v>
      </c>
      <c r="AX132" s="14" t="s">
        <v>76</v>
      </c>
      <c r="AY132" s="255" t="s">
        <v>142</v>
      </c>
    </row>
    <row r="133" s="16" customFormat="1">
      <c r="A133" s="16"/>
      <c r="B133" s="267"/>
      <c r="C133" s="268"/>
      <c r="D133" s="228" t="s">
        <v>155</v>
      </c>
      <c r="E133" s="269" t="s">
        <v>19</v>
      </c>
      <c r="F133" s="270" t="s">
        <v>170</v>
      </c>
      <c r="G133" s="268"/>
      <c r="H133" s="271">
        <v>54.963999999999999</v>
      </c>
      <c r="I133" s="272"/>
      <c r="J133" s="268"/>
      <c r="K133" s="268"/>
      <c r="L133" s="273"/>
      <c r="M133" s="274"/>
      <c r="N133" s="275"/>
      <c r="O133" s="275"/>
      <c r="P133" s="275"/>
      <c r="Q133" s="275"/>
      <c r="R133" s="275"/>
      <c r="S133" s="275"/>
      <c r="T133" s="27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T133" s="277" t="s">
        <v>155</v>
      </c>
      <c r="AU133" s="277" t="s">
        <v>83</v>
      </c>
      <c r="AV133" s="16" t="s">
        <v>149</v>
      </c>
      <c r="AW133" s="16" t="s">
        <v>37</v>
      </c>
      <c r="AX133" s="16" t="s">
        <v>83</v>
      </c>
      <c r="AY133" s="277" t="s">
        <v>142</v>
      </c>
    </row>
    <row r="134" s="2" customFormat="1" ht="37.8" customHeight="1">
      <c r="A134" s="41"/>
      <c r="B134" s="42"/>
      <c r="C134" s="215" t="s">
        <v>205</v>
      </c>
      <c r="D134" s="215" t="s">
        <v>144</v>
      </c>
      <c r="E134" s="216" t="s">
        <v>655</v>
      </c>
      <c r="F134" s="217" t="s">
        <v>656</v>
      </c>
      <c r="G134" s="218" t="s">
        <v>147</v>
      </c>
      <c r="H134" s="219">
        <v>2143.596</v>
      </c>
      <c r="I134" s="220"/>
      <c r="J134" s="221">
        <f>ROUND(I134*H134,2)</f>
        <v>0</v>
      </c>
      <c r="K134" s="217" t="s">
        <v>148</v>
      </c>
      <c r="L134" s="47"/>
      <c r="M134" s="222" t="s">
        <v>19</v>
      </c>
      <c r="N134" s="223" t="s">
        <v>47</v>
      </c>
      <c r="O134" s="87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149</v>
      </c>
      <c r="AT134" s="226" t="s">
        <v>144</v>
      </c>
      <c r="AU134" s="226" t="s">
        <v>83</v>
      </c>
      <c r="AY134" s="20" t="s">
        <v>142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83</v>
      </c>
      <c r="BK134" s="227">
        <f>ROUND(I134*H134,2)</f>
        <v>0</v>
      </c>
      <c r="BL134" s="20" t="s">
        <v>149</v>
      </c>
      <c r="BM134" s="226" t="s">
        <v>947</v>
      </c>
    </row>
    <row r="135" s="2" customFormat="1">
      <c r="A135" s="41"/>
      <c r="B135" s="42"/>
      <c r="C135" s="43"/>
      <c r="D135" s="228" t="s">
        <v>151</v>
      </c>
      <c r="E135" s="43"/>
      <c r="F135" s="229" t="s">
        <v>658</v>
      </c>
      <c r="G135" s="43"/>
      <c r="H135" s="43"/>
      <c r="I135" s="230"/>
      <c r="J135" s="43"/>
      <c r="K135" s="43"/>
      <c r="L135" s="47"/>
      <c r="M135" s="231"/>
      <c r="N135" s="232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151</v>
      </c>
      <c r="AU135" s="20" t="s">
        <v>83</v>
      </c>
    </row>
    <row r="136" s="2" customFormat="1">
      <c r="A136" s="41"/>
      <c r="B136" s="42"/>
      <c r="C136" s="43"/>
      <c r="D136" s="233" t="s">
        <v>153</v>
      </c>
      <c r="E136" s="43"/>
      <c r="F136" s="234" t="s">
        <v>659</v>
      </c>
      <c r="G136" s="43"/>
      <c r="H136" s="43"/>
      <c r="I136" s="230"/>
      <c r="J136" s="43"/>
      <c r="K136" s="43"/>
      <c r="L136" s="47"/>
      <c r="M136" s="231"/>
      <c r="N136" s="232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153</v>
      </c>
      <c r="AU136" s="20" t="s">
        <v>83</v>
      </c>
    </row>
    <row r="137" s="14" customFormat="1">
      <c r="A137" s="14"/>
      <c r="B137" s="245"/>
      <c r="C137" s="246"/>
      <c r="D137" s="228" t="s">
        <v>155</v>
      </c>
      <c r="E137" s="247" t="s">
        <v>19</v>
      </c>
      <c r="F137" s="248" t="s">
        <v>948</v>
      </c>
      <c r="G137" s="246"/>
      <c r="H137" s="249">
        <v>2143.596</v>
      </c>
      <c r="I137" s="250"/>
      <c r="J137" s="246"/>
      <c r="K137" s="246"/>
      <c r="L137" s="251"/>
      <c r="M137" s="252"/>
      <c r="N137" s="253"/>
      <c r="O137" s="253"/>
      <c r="P137" s="253"/>
      <c r="Q137" s="253"/>
      <c r="R137" s="253"/>
      <c r="S137" s="253"/>
      <c r="T137" s="25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5" t="s">
        <v>155</v>
      </c>
      <c r="AU137" s="255" t="s">
        <v>83</v>
      </c>
      <c r="AV137" s="14" t="s">
        <v>85</v>
      </c>
      <c r="AW137" s="14" t="s">
        <v>37</v>
      </c>
      <c r="AX137" s="14" t="s">
        <v>76</v>
      </c>
      <c r="AY137" s="255" t="s">
        <v>142</v>
      </c>
    </row>
    <row r="138" s="16" customFormat="1">
      <c r="A138" s="16"/>
      <c r="B138" s="267"/>
      <c r="C138" s="268"/>
      <c r="D138" s="228" t="s">
        <v>155</v>
      </c>
      <c r="E138" s="269" t="s">
        <v>19</v>
      </c>
      <c r="F138" s="270" t="s">
        <v>170</v>
      </c>
      <c r="G138" s="268"/>
      <c r="H138" s="271">
        <v>2143.596</v>
      </c>
      <c r="I138" s="272"/>
      <c r="J138" s="268"/>
      <c r="K138" s="268"/>
      <c r="L138" s="273"/>
      <c r="M138" s="274"/>
      <c r="N138" s="275"/>
      <c r="O138" s="275"/>
      <c r="P138" s="275"/>
      <c r="Q138" s="275"/>
      <c r="R138" s="275"/>
      <c r="S138" s="275"/>
      <c r="T138" s="27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T138" s="277" t="s">
        <v>155</v>
      </c>
      <c r="AU138" s="277" t="s">
        <v>83</v>
      </c>
      <c r="AV138" s="16" t="s">
        <v>149</v>
      </c>
      <c r="AW138" s="16" t="s">
        <v>37</v>
      </c>
      <c r="AX138" s="16" t="s">
        <v>83</v>
      </c>
      <c r="AY138" s="277" t="s">
        <v>142</v>
      </c>
    </row>
    <row r="139" s="2" customFormat="1" ht="33" customHeight="1">
      <c r="A139" s="41"/>
      <c r="B139" s="42"/>
      <c r="C139" s="215" t="s">
        <v>211</v>
      </c>
      <c r="D139" s="215" t="s">
        <v>144</v>
      </c>
      <c r="E139" s="216" t="s">
        <v>238</v>
      </c>
      <c r="F139" s="217" t="s">
        <v>239</v>
      </c>
      <c r="G139" s="218" t="s">
        <v>240</v>
      </c>
      <c r="H139" s="219">
        <v>98.935000000000002</v>
      </c>
      <c r="I139" s="220"/>
      <c r="J139" s="221">
        <f>ROUND(I139*H139,2)</f>
        <v>0</v>
      </c>
      <c r="K139" s="217" t="s">
        <v>148</v>
      </c>
      <c r="L139" s="47"/>
      <c r="M139" s="222" t="s">
        <v>19</v>
      </c>
      <c r="N139" s="223" t="s">
        <v>47</v>
      </c>
      <c r="O139" s="87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6" t="s">
        <v>149</v>
      </c>
      <c r="AT139" s="226" t="s">
        <v>144</v>
      </c>
      <c r="AU139" s="226" t="s">
        <v>83</v>
      </c>
      <c r="AY139" s="20" t="s">
        <v>142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20" t="s">
        <v>83</v>
      </c>
      <c r="BK139" s="227">
        <f>ROUND(I139*H139,2)</f>
        <v>0</v>
      </c>
      <c r="BL139" s="20" t="s">
        <v>149</v>
      </c>
      <c r="BM139" s="226" t="s">
        <v>949</v>
      </c>
    </row>
    <row r="140" s="2" customFormat="1">
      <c r="A140" s="41"/>
      <c r="B140" s="42"/>
      <c r="C140" s="43"/>
      <c r="D140" s="228" t="s">
        <v>151</v>
      </c>
      <c r="E140" s="43"/>
      <c r="F140" s="229" t="s">
        <v>242</v>
      </c>
      <c r="G140" s="43"/>
      <c r="H140" s="43"/>
      <c r="I140" s="230"/>
      <c r="J140" s="43"/>
      <c r="K140" s="43"/>
      <c r="L140" s="47"/>
      <c r="M140" s="231"/>
      <c r="N140" s="232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151</v>
      </c>
      <c r="AU140" s="20" t="s">
        <v>83</v>
      </c>
    </row>
    <row r="141" s="2" customFormat="1">
      <c r="A141" s="41"/>
      <c r="B141" s="42"/>
      <c r="C141" s="43"/>
      <c r="D141" s="233" t="s">
        <v>153</v>
      </c>
      <c r="E141" s="43"/>
      <c r="F141" s="234" t="s">
        <v>243</v>
      </c>
      <c r="G141" s="43"/>
      <c r="H141" s="43"/>
      <c r="I141" s="230"/>
      <c r="J141" s="43"/>
      <c r="K141" s="43"/>
      <c r="L141" s="47"/>
      <c r="M141" s="231"/>
      <c r="N141" s="232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153</v>
      </c>
      <c r="AU141" s="20" t="s">
        <v>83</v>
      </c>
    </row>
    <row r="142" s="14" customFormat="1">
      <c r="A142" s="14"/>
      <c r="B142" s="245"/>
      <c r="C142" s="246"/>
      <c r="D142" s="228" t="s">
        <v>155</v>
      </c>
      <c r="E142" s="247" t="s">
        <v>19</v>
      </c>
      <c r="F142" s="248" t="s">
        <v>950</v>
      </c>
      <c r="G142" s="246"/>
      <c r="H142" s="249">
        <v>98.935000000000002</v>
      </c>
      <c r="I142" s="250"/>
      <c r="J142" s="246"/>
      <c r="K142" s="246"/>
      <c r="L142" s="251"/>
      <c r="M142" s="252"/>
      <c r="N142" s="253"/>
      <c r="O142" s="253"/>
      <c r="P142" s="253"/>
      <c r="Q142" s="253"/>
      <c r="R142" s="253"/>
      <c r="S142" s="253"/>
      <c r="T142" s="25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5" t="s">
        <v>155</v>
      </c>
      <c r="AU142" s="255" t="s">
        <v>83</v>
      </c>
      <c r="AV142" s="14" t="s">
        <v>85</v>
      </c>
      <c r="AW142" s="14" t="s">
        <v>37</v>
      </c>
      <c r="AX142" s="14" t="s">
        <v>76</v>
      </c>
      <c r="AY142" s="255" t="s">
        <v>142</v>
      </c>
    </row>
    <row r="143" s="16" customFormat="1">
      <c r="A143" s="16"/>
      <c r="B143" s="267"/>
      <c r="C143" s="268"/>
      <c r="D143" s="228" t="s">
        <v>155</v>
      </c>
      <c r="E143" s="269" t="s">
        <v>19</v>
      </c>
      <c r="F143" s="270" t="s">
        <v>170</v>
      </c>
      <c r="G143" s="268"/>
      <c r="H143" s="271">
        <v>98.935000000000002</v>
      </c>
      <c r="I143" s="272"/>
      <c r="J143" s="268"/>
      <c r="K143" s="268"/>
      <c r="L143" s="273"/>
      <c r="M143" s="274"/>
      <c r="N143" s="275"/>
      <c r="O143" s="275"/>
      <c r="P143" s="275"/>
      <c r="Q143" s="275"/>
      <c r="R143" s="275"/>
      <c r="S143" s="275"/>
      <c r="T143" s="27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T143" s="277" t="s">
        <v>155</v>
      </c>
      <c r="AU143" s="277" t="s">
        <v>83</v>
      </c>
      <c r="AV143" s="16" t="s">
        <v>149</v>
      </c>
      <c r="AW143" s="16" t="s">
        <v>37</v>
      </c>
      <c r="AX143" s="16" t="s">
        <v>83</v>
      </c>
      <c r="AY143" s="277" t="s">
        <v>142</v>
      </c>
    </row>
    <row r="144" s="2" customFormat="1" ht="16.5" customHeight="1">
      <c r="A144" s="41"/>
      <c r="B144" s="42"/>
      <c r="C144" s="215" t="s">
        <v>217</v>
      </c>
      <c r="D144" s="215" t="s">
        <v>144</v>
      </c>
      <c r="E144" s="216" t="s">
        <v>245</v>
      </c>
      <c r="F144" s="217" t="s">
        <v>246</v>
      </c>
      <c r="G144" s="218" t="s">
        <v>147</v>
      </c>
      <c r="H144" s="219">
        <v>54.963999999999999</v>
      </c>
      <c r="I144" s="220"/>
      <c r="J144" s="221">
        <f>ROUND(I144*H144,2)</f>
        <v>0</v>
      </c>
      <c r="K144" s="217" t="s">
        <v>148</v>
      </c>
      <c r="L144" s="47"/>
      <c r="M144" s="222" t="s">
        <v>19</v>
      </c>
      <c r="N144" s="223" t="s">
        <v>47</v>
      </c>
      <c r="O144" s="87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6" t="s">
        <v>149</v>
      </c>
      <c r="AT144" s="226" t="s">
        <v>144</v>
      </c>
      <c r="AU144" s="226" t="s">
        <v>83</v>
      </c>
      <c r="AY144" s="20" t="s">
        <v>142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20" t="s">
        <v>83</v>
      </c>
      <c r="BK144" s="227">
        <f>ROUND(I144*H144,2)</f>
        <v>0</v>
      </c>
      <c r="BL144" s="20" t="s">
        <v>149</v>
      </c>
      <c r="BM144" s="226" t="s">
        <v>951</v>
      </c>
    </row>
    <row r="145" s="2" customFormat="1">
      <c r="A145" s="41"/>
      <c r="B145" s="42"/>
      <c r="C145" s="43"/>
      <c r="D145" s="228" t="s">
        <v>151</v>
      </c>
      <c r="E145" s="43"/>
      <c r="F145" s="229" t="s">
        <v>248</v>
      </c>
      <c r="G145" s="43"/>
      <c r="H145" s="43"/>
      <c r="I145" s="230"/>
      <c r="J145" s="43"/>
      <c r="K145" s="43"/>
      <c r="L145" s="47"/>
      <c r="M145" s="231"/>
      <c r="N145" s="232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151</v>
      </c>
      <c r="AU145" s="20" t="s">
        <v>83</v>
      </c>
    </row>
    <row r="146" s="2" customFormat="1">
      <c r="A146" s="41"/>
      <c r="B146" s="42"/>
      <c r="C146" s="43"/>
      <c r="D146" s="233" t="s">
        <v>153</v>
      </c>
      <c r="E146" s="43"/>
      <c r="F146" s="234" t="s">
        <v>249</v>
      </c>
      <c r="G146" s="43"/>
      <c r="H146" s="43"/>
      <c r="I146" s="230"/>
      <c r="J146" s="43"/>
      <c r="K146" s="43"/>
      <c r="L146" s="47"/>
      <c r="M146" s="231"/>
      <c r="N146" s="232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153</v>
      </c>
      <c r="AU146" s="20" t="s">
        <v>83</v>
      </c>
    </row>
    <row r="147" s="2" customFormat="1" ht="24.15" customHeight="1">
      <c r="A147" s="41"/>
      <c r="B147" s="42"/>
      <c r="C147" s="215" t="s">
        <v>223</v>
      </c>
      <c r="D147" s="215" t="s">
        <v>144</v>
      </c>
      <c r="E147" s="216" t="s">
        <v>251</v>
      </c>
      <c r="F147" s="217" t="s">
        <v>252</v>
      </c>
      <c r="G147" s="218" t="s">
        <v>147</v>
      </c>
      <c r="H147" s="219">
        <v>202.49000000000001</v>
      </c>
      <c r="I147" s="220"/>
      <c r="J147" s="221">
        <f>ROUND(I147*H147,2)</f>
        <v>0</v>
      </c>
      <c r="K147" s="217" t="s">
        <v>148</v>
      </c>
      <c r="L147" s="47"/>
      <c r="M147" s="222" t="s">
        <v>19</v>
      </c>
      <c r="N147" s="223" t="s">
        <v>47</v>
      </c>
      <c r="O147" s="87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6" t="s">
        <v>149</v>
      </c>
      <c r="AT147" s="226" t="s">
        <v>144</v>
      </c>
      <c r="AU147" s="226" t="s">
        <v>83</v>
      </c>
      <c r="AY147" s="20" t="s">
        <v>142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20" t="s">
        <v>83</v>
      </c>
      <c r="BK147" s="227">
        <f>ROUND(I147*H147,2)</f>
        <v>0</v>
      </c>
      <c r="BL147" s="20" t="s">
        <v>149</v>
      </c>
      <c r="BM147" s="226" t="s">
        <v>952</v>
      </c>
    </row>
    <row r="148" s="2" customFormat="1">
      <c r="A148" s="41"/>
      <c r="B148" s="42"/>
      <c r="C148" s="43"/>
      <c r="D148" s="228" t="s">
        <v>151</v>
      </c>
      <c r="E148" s="43"/>
      <c r="F148" s="229" t="s">
        <v>254</v>
      </c>
      <c r="G148" s="43"/>
      <c r="H148" s="43"/>
      <c r="I148" s="230"/>
      <c r="J148" s="43"/>
      <c r="K148" s="43"/>
      <c r="L148" s="47"/>
      <c r="M148" s="231"/>
      <c r="N148" s="232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151</v>
      </c>
      <c r="AU148" s="20" t="s">
        <v>83</v>
      </c>
    </row>
    <row r="149" s="2" customFormat="1">
      <c r="A149" s="41"/>
      <c r="B149" s="42"/>
      <c r="C149" s="43"/>
      <c r="D149" s="233" t="s">
        <v>153</v>
      </c>
      <c r="E149" s="43"/>
      <c r="F149" s="234" t="s">
        <v>255</v>
      </c>
      <c r="G149" s="43"/>
      <c r="H149" s="43"/>
      <c r="I149" s="230"/>
      <c r="J149" s="43"/>
      <c r="K149" s="43"/>
      <c r="L149" s="47"/>
      <c r="M149" s="231"/>
      <c r="N149" s="23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153</v>
      </c>
      <c r="AU149" s="20" t="s">
        <v>83</v>
      </c>
    </row>
    <row r="150" s="14" customFormat="1">
      <c r="A150" s="14"/>
      <c r="B150" s="245"/>
      <c r="C150" s="246"/>
      <c r="D150" s="228" t="s">
        <v>155</v>
      </c>
      <c r="E150" s="247" t="s">
        <v>19</v>
      </c>
      <c r="F150" s="248" t="s">
        <v>945</v>
      </c>
      <c r="G150" s="246"/>
      <c r="H150" s="249">
        <v>257.45400000000001</v>
      </c>
      <c r="I150" s="250"/>
      <c r="J150" s="246"/>
      <c r="K150" s="246"/>
      <c r="L150" s="251"/>
      <c r="M150" s="252"/>
      <c r="N150" s="253"/>
      <c r="O150" s="253"/>
      <c r="P150" s="253"/>
      <c r="Q150" s="253"/>
      <c r="R150" s="253"/>
      <c r="S150" s="253"/>
      <c r="T150" s="25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5" t="s">
        <v>155</v>
      </c>
      <c r="AU150" s="255" t="s">
        <v>83</v>
      </c>
      <c r="AV150" s="14" t="s">
        <v>85</v>
      </c>
      <c r="AW150" s="14" t="s">
        <v>37</v>
      </c>
      <c r="AX150" s="14" t="s">
        <v>76</v>
      </c>
      <c r="AY150" s="255" t="s">
        <v>142</v>
      </c>
    </row>
    <row r="151" s="15" customFormat="1">
      <c r="A151" s="15"/>
      <c r="B151" s="256"/>
      <c r="C151" s="257"/>
      <c r="D151" s="228" t="s">
        <v>155</v>
      </c>
      <c r="E151" s="258" t="s">
        <v>19</v>
      </c>
      <c r="F151" s="259" t="s">
        <v>159</v>
      </c>
      <c r="G151" s="257"/>
      <c r="H151" s="260">
        <v>257.45400000000001</v>
      </c>
      <c r="I151" s="261"/>
      <c r="J151" s="257"/>
      <c r="K151" s="257"/>
      <c r="L151" s="262"/>
      <c r="M151" s="263"/>
      <c r="N151" s="264"/>
      <c r="O151" s="264"/>
      <c r="P151" s="264"/>
      <c r="Q151" s="264"/>
      <c r="R151" s="264"/>
      <c r="S151" s="264"/>
      <c r="T151" s="26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6" t="s">
        <v>155</v>
      </c>
      <c r="AU151" s="266" t="s">
        <v>83</v>
      </c>
      <c r="AV151" s="15" t="s">
        <v>160</v>
      </c>
      <c r="AW151" s="15" t="s">
        <v>37</v>
      </c>
      <c r="AX151" s="15" t="s">
        <v>76</v>
      </c>
      <c r="AY151" s="266" t="s">
        <v>142</v>
      </c>
    </row>
    <row r="152" s="14" customFormat="1">
      <c r="A152" s="14"/>
      <c r="B152" s="245"/>
      <c r="C152" s="246"/>
      <c r="D152" s="228" t="s">
        <v>155</v>
      </c>
      <c r="E152" s="247" t="s">
        <v>19</v>
      </c>
      <c r="F152" s="248" t="s">
        <v>953</v>
      </c>
      <c r="G152" s="246"/>
      <c r="H152" s="249">
        <v>-13.022</v>
      </c>
      <c r="I152" s="250"/>
      <c r="J152" s="246"/>
      <c r="K152" s="246"/>
      <c r="L152" s="251"/>
      <c r="M152" s="252"/>
      <c r="N152" s="253"/>
      <c r="O152" s="253"/>
      <c r="P152" s="253"/>
      <c r="Q152" s="253"/>
      <c r="R152" s="253"/>
      <c r="S152" s="253"/>
      <c r="T152" s="25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5" t="s">
        <v>155</v>
      </c>
      <c r="AU152" s="255" t="s">
        <v>83</v>
      </c>
      <c r="AV152" s="14" t="s">
        <v>85</v>
      </c>
      <c r="AW152" s="14" t="s">
        <v>37</v>
      </c>
      <c r="AX152" s="14" t="s">
        <v>76</v>
      </c>
      <c r="AY152" s="255" t="s">
        <v>142</v>
      </c>
    </row>
    <row r="153" s="14" customFormat="1">
      <c r="A153" s="14"/>
      <c r="B153" s="245"/>
      <c r="C153" s="246"/>
      <c r="D153" s="228" t="s">
        <v>155</v>
      </c>
      <c r="E153" s="247" t="s">
        <v>19</v>
      </c>
      <c r="F153" s="248" t="s">
        <v>954</v>
      </c>
      <c r="G153" s="246"/>
      <c r="H153" s="249">
        <v>-39.067</v>
      </c>
      <c r="I153" s="250"/>
      <c r="J153" s="246"/>
      <c r="K153" s="246"/>
      <c r="L153" s="251"/>
      <c r="M153" s="252"/>
      <c r="N153" s="253"/>
      <c r="O153" s="253"/>
      <c r="P153" s="253"/>
      <c r="Q153" s="253"/>
      <c r="R153" s="253"/>
      <c r="S153" s="253"/>
      <c r="T153" s="25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5" t="s">
        <v>155</v>
      </c>
      <c r="AU153" s="255" t="s">
        <v>83</v>
      </c>
      <c r="AV153" s="14" t="s">
        <v>85</v>
      </c>
      <c r="AW153" s="14" t="s">
        <v>37</v>
      </c>
      <c r="AX153" s="14" t="s">
        <v>76</v>
      </c>
      <c r="AY153" s="255" t="s">
        <v>142</v>
      </c>
    </row>
    <row r="154" s="14" customFormat="1">
      <c r="A154" s="14"/>
      <c r="B154" s="245"/>
      <c r="C154" s="246"/>
      <c r="D154" s="228" t="s">
        <v>155</v>
      </c>
      <c r="E154" s="247" t="s">
        <v>19</v>
      </c>
      <c r="F154" s="248" t="s">
        <v>955</v>
      </c>
      <c r="G154" s="246"/>
      <c r="H154" s="249">
        <v>-2.875</v>
      </c>
      <c r="I154" s="250"/>
      <c r="J154" s="246"/>
      <c r="K154" s="246"/>
      <c r="L154" s="251"/>
      <c r="M154" s="252"/>
      <c r="N154" s="253"/>
      <c r="O154" s="253"/>
      <c r="P154" s="253"/>
      <c r="Q154" s="253"/>
      <c r="R154" s="253"/>
      <c r="S154" s="253"/>
      <c r="T154" s="25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5" t="s">
        <v>155</v>
      </c>
      <c r="AU154" s="255" t="s">
        <v>83</v>
      </c>
      <c r="AV154" s="14" t="s">
        <v>85</v>
      </c>
      <c r="AW154" s="14" t="s">
        <v>37</v>
      </c>
      <c r="AX154" s="14" t="s">
        <v>76</v>
      </c>
      <c r="AY154" s="255" t="s">
        <v>142</v>
      </c>
    </row>
    <row r="155" s="15" customFormat="1">
      <c r="A155" s="15"/>
      <c r="B155" s="256"/>
      <c r="C155" s="257"/>
      <c r="D155" s="228" t="s">
        <v>155</v>
      </c>
      <c r="E155" s="258" t="s">
        <v>19</v>
      </c>
      <c r="F155" s="259" t="s">
        <v>159</v>
      </c>
      <c r="G155" s="257"/>
      <c r="H155" s="260">
        <v>-54.963999999999999</v>
      </c>
      <c r="I155" s="261"/>
      <c r="J155" s="257"/>
      <c r="K155" s="257"/>
      <c r="L155" s="262"/>
      <c r="M155" s="263"/>
      <c r="N155" s="264"/>
      <c r="O155" s="264"/>
      <c r="P155" s="264"/>
      <c r="Q155" s="264"/>
      <c r="R155" s="264"/>
      <c r="S155" s="264"/>
      <c r="T155" s="26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6" t="s">
        <v>155</v>
      </c>
      <c r="AU155" s="266" t="s">
        <v>83</v>
      </c>
      <c r="AV155" s="15" t="s">
        <v>160</v>
      </c>
      <c r="AW155" s="15" t="s">
        <v>37</v>
      </c>
      <c r="AX155" s="15" t="s">
        <v>76</v>
      </c>
      <c r="AY155" s="266" t="s">
        <v>142</v>
      </c>
    </row>
    <row r="156" s="16" customFormat="1">
      <c r="A156" s="16"/>
      <c r="B156" s="267"/>
      <c r="C156" s="268"/>
      <c r="D156" s="228" t="s">
        <v>155</v>
      </c>
      <c r="E156" s="269" t="s">
        <v>19</v>
      </c>
      <c r="F156" s="270" t="s">
        <v>170</v>
      </c>
      <c r="G156" s="268"/>
      <c r="H156" s="271">
        <v>202.49000000000001</v>
      </c>
      <c r="I156" s="272"/>
      <c r="J156" s="268"/>
      <c r="K156" s="268"/>
      <c r="L156" s="273"/>
      <c r="M156" s="274"/>
      <c r="N156" s="275"/>
      <c r="O156" s="275"/>
      <c r="P156" s="275"/>
      <c r="Q156" s="275"/>
      <c r="R156" s="275"/>
      <c r="S156" s="275"/>
      <c r="T156" s="27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T156" s="277" t="s">
        <v>155</v>
      </c>
      <c r="AU156" s="277" t="s">
        <v>83</v>
      </c>
      <c r="AV156" s="16" t="s">
        <v>149</v>
      </c>
      <c r="AW156" s="16" t="s">
        <v>37</v>
      </c>
      <c r="AX156" s="16" t="s">
        <v>83</v>
      </c>
      <c r="AY156" s="277" t="s">
        <v>142</v>
      </c>
    </row>
    <row r="157" s="2" customFormat="1" ht="24.15" customHeight="1">
      <c r="A157" s="41"/>
      <c r="B157" s="42"/>
      <c r="C157" s="215" t="s">
        <v>8</v>
      </c>
      <c r="D157" s="215" t="s">
        <v>144</v>
      </c>
      <c r="E157" s="216" t="s">
        <v>258</v>
      </c>
      <c r="F157" s="217" t="s">
        <v>259</v>
      </c>
      <c r="G157" s="218" t="s">
        <v>147</v>
      </c>
      <c r="H157" s="219">
        <v>39.067</v>
      </c>
      <c r="I157" s="220"/>
      <c r="J157" s="221">
        <f>ROUND(I157*H157,2)</f>
        <v>0</v>
      </c>
      <c r="K157" s="217" t="s">
        <v>148</v>
      </c>
      <c r="L157" s="47"/>
      <c r="M157" s="222" t="s">
        <v>19</v>
      </c>
      <c r="N157" s="223" t="s">
        <v>47</v>
      </c>
      <c r="O157" s="87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6" t="s">
        <v>149</v>
      </c>
      <c r="AT157" s="226" t="s">
        <v>144</v>
      </c>
      <c r="AU157" s="226" t="s">
        <v>83</v>
      </c>
      <c r="AY157" s="20" t="s">
        <v>142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20" t="s">
        <v>83</v>
      </c>
      <c r="BK157" s="227">
        <f>ROUND(I157*H157,2)</f>
        <v>0</v>
      </c>
      <c r="BL157" s="20" t="s">
        <v>149</v>
      </c>
      <c r="BM157" s="226" t="s">
        <v>956</v>
      </c>
    </row>
    <row r="158" s="2" customFormat="1">
      <c r="A158" s="41"/>
      <c r="B158" s="42"/>
      <c r="C158" s="43"/>
      <c r="D158" s="228" t="s">
        <v>151</v>
      </c>
      <c r="E158" s="43"/>
      <c r="F158" s="229" t="s">
        <v>261</v>
      </c>
      <c r="G158" s="43"/>
      <c r="H158" s="43"/>
      <c r="I158" s="230"/>
      <c r="J158" s="43"/>
      <c r="K158" s="43"/>
      <c r="L158" s="47"/>
      <c r="M158" s="231"/>
      <c r="N158" s="232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151</v>
      </c>
      <c r="AU158" s="20" t="s">
        <v>83</v>
      </c>
    </row>
    <row r="159" s="2" customFormat="1">
      <c r="A159" s="41"/>
      <c r="B159" s="42"/>
      <c r="C159" s="43"/>
      <c r="D159" s="233" t="s">
        <v>153</v>
      </c>
      <c r="E159" s="43"/>
      <c r="F159" s="234" t="s">
        <v>262</v>
      </c>
      <c r="G159" s="43"/>
      <c r="H159" s="43"/>
      <c r="I159" s="230"/>
      <c r="J159" s="43"/>
      <c r="K159" s="43"/>
      <c r="L159" s="47"/>
      <c r="M159" s="231"/>
      <c r="N159" s="232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153</v>
      </c>
      <c r="AU159" s="20" t="s">
        <v>83</v>
      </c>
    </row>
    <row r="160" s="14" customFormat="1">
      <c r="A160" s="14"/>
      <c r="B160" s="245"/>
      <c r="C160" s="246"/>
      <c r="D160" s="228" t="s">
        <v>155</v>
      </c>
      <c r="E160" s="247" t="s">
        <v>19</v>
      </c>
      <c r="F160" s="248" t="s">
        <v>957</v>
      </c>
      <c r="G160" s="246"/>
      <c r="H160" s="249">
        <v>39.067</v>
      </c>
      <c r="I160" s="250"/>
      <c r="J160" s="246"/>
      <c r="K160" s="246"/>
      <c r="L160" s="251"/>
      <c r="M160" s="252"/>
      <c r="N160" s="253"/>
      <c r="O160" s="253"/>
      <c r="P160" s="253"/>
      <c r="Q160" s="253"/>
      <c r="R160" s="253"/>
      <c r="S160" s="253"/>
      <c r="T160" s="25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5" t="s">
        <v>155</v>
      </c>
      <c r="AU160" s="255" t="s">
        <v>83</v>
      </c>
      <c r="AV160" s="14" t="s">
        <v>85</v>
      </c>
      <c r="AW160" s="14" t="s">
        <v>37</v>
      </c>
      <c r="AX160" s="14" t="s">
        <v>76</v>
      </c>
      <c r="AY160" s="255" t="s">
        <v>142</v>
      </c>
    </row>
    <row r="161" s="15" customFormat="1">
      <c r="A161" s="15"/>
      <c r="B161" s="256"/>
      <c r="C161" s="257"/>
      <c r="D161" s="228" t="s">
        <v>155</v>
      </c>
      <c r="E161" s="258" t="s">
        <v>19</v>
      </c>
      <c r="F161" s="259" t="s">
        <v>159</v>
      </c>
      <c r="G161" s="257"/>
      <c r="H161" s="260">
        <v>39.067</v>
      </c>
      <c r="I161" s="261"/>
      <c r="J161" s="257"/>
      <c r="K161" s="257"/>
      <c r="L161" s="262"/>
      <c r="M161" s="263"/>
      <c r="N161" s="264"/>
      <c r="O161" s="264"/>
      <c r="P161" s="264"/>
      <c r="Q161" s="264"/>
      <c r="R161" s="264"/>
      <c r="S161" s="264"/>
      <c r="T161" s="26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6" t="s">
        <v>155</v>
      </c>
      <c r="AU161" s="266" t="s">
        <v>83</v>
      </c>
      <c r="AV161" s="15" t="s">
        <v>160</v>
      </c>
      <c r="AW161" s="15" t="s">
        <v>37</v>
      </c>
      <c r="AX161" s="15" t="s">
        <v>76</v>
      </c>
      <c r="AY161" s="266" t="s">
        <v>142</v>
      </c>
    </row>
    <row r="162" s="16" customFormat="1">
      <c r="A162" s="16"/>
      <c r="B162" s="267"/>
      <c r="C162" s="268"/>
      <c r="D162" s="228" t="s">
        <v>155</v>
      </c>
      <c r="E162" s="269" t="s">
        <v>19</v>
      </c>
      <c r="F162" s="270" t="s">
        <v>170</v>
      </c>
      <c r="G162" s="268"/>
      <c r="H162" s="271">
        <v>39.067</v>
      </c>
      <c r="I162" s="272"/>
      <c r="J162" s="268"/>
      <c r="K162" s="268"/>
      <c r="L162" s="273"/>
      <c r="M162" s="274"/>
      <c r="N162" s="275"/>
      <c r="O162" s="275"/>
      <c r="P162" s="275"/>
      <c r="Q162" s="275"/>
      <c r="R162" s="275"/>
      <c r="S162" s="275"/>
      <c r="T162" s="27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T162" s="277" t="s">
        <v>155</v>
      </c>
      <c r="AU162" s="277" t="s">
        <v>83</v>
      </c>
      <c r="AV162" s="16" t="s">
        <v>149</v>
      </c>
      <c r="AW162" s="16" t="s">
        <v>37</v>
      </c>
      <c r="AX162" s="16" t="s">
        <v>83</v>
      </c>
      <c r="AY162" s="277" t="s">
        <v>142</v>
      </c>
    </row>
    <row r="163" s="2" customFormat="1" ht="16.5" customHeight="1">
      <c r="A163" s="41"/>
      <c r="B163" s="42"/>
      <c r="C163" s="278" t="s">
        <v>237</v>
      </c>
      <c r="D163" s="278" t="s">
        <v>266</v>
      </c>
      <c r="E163" s="279" t="s">
        <v>675</v>
      </c>
      <c r="F163" s="280" t="s">
        <v>676</v>
      </c>
      <c r="G163" s="281" t="s">
        <v>240</v>
      </c>
      <c r="H163" s="282">
        <v>78.134</v>
      </c>
      <c r="I163" s="283"/>
      <c r="J163" s="284">
        <f>ROUND(I163*H163,2)</f>
        <v>0</v>
      </c>
      <c r="K163" s="280" t="s">
        <v>148</v>
      </c>
      <c r="L163" s="285"/>
      <c r="M163" s="286" t="s">
        <v>19</v>
      </c>
      <c r="N163" s="287" t="s">
        <v>47</v>
      </c>
      <c r="O163" s="87"/>
      <c r="P163" s="224">
        <f>O163*H163</f>
        <v>0</v>
      </c>
      <c r="Q163" s="224">
        <v>1</v>
      </c>
      <c r="R163" s="224">
        <f>Q163*H163</f>
        <v>78.134</v>
      </c>
      <c r="S163" s="224">
        <v>0</v>
      </c>
      <c r="T163" s="225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26" t="s">
        <v>205</v>
      </c>
      <c r="AT163" s="226" t="s">
        <v>266</v>
      </c>
      <c r="AU163" s="226" t="s">
        <v>83</v>
      </c>
      <c r="AY163" s="20" t="s">
        <v>142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20" t="s">
        <v>83</v>
      </c>
      <c r="BK163" s="227">
        <f>ROUND(I163*H163,2)</f>
        <v>0</v>
      </c>
      <c r="BL163" s="20" t="s">
        <v>149</v>
      </c>
      <c r="BM163" s="226" t="s">
        <v>958</v>
      </c>
    </row>
    <row r="164" s="2" customFormat="1">
      <c r="A164" s="41"/>
      <c r="B164" s="42"/>
      <c r="C164" s="43"/>
      <c r="D164" s="228" t="s">
        <v>151</v>
      </c>
      <c r="E164" s="43"/>
      <c r="F164" s="229" t="s">
        <v>676</v>
      </c>
      <c r="G164" s="43"/>
      <c r="H164" s="43"/>
      <c r="I164" s="230"/>
      <c r="J164" s="43"/>
      <c r="K164" s="43"/>
      <c r="L164" s="47"/>
      <c r="M164" s="231"/>
      <c r="N164" s="232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151</v>
      </c>
      <c r="AU164" s="20" t="s">
        <v>83</v>
      </c>
    </row>
    <row r="165" s="14" customFormat="1">
      <c r="A165" s="14"/>
      <c r="B165" s="245"/>
      <c r="C165" s="246"/>
      <c r="D165" s="228" t="s">
        <v>155</v>
      </c>
      <c r="E165" s="246"/>
      <c r="F165" s="248" t="s">
        <v>959</v>
      </c>
      <c r="G165" s="246"/>
      <c r="H165" s="249">
        <v>78.134</v>
      </c>
      <c r="I165" s="250"/>
      <c r="J165" s="246"/>
      <c r="K165" s="246"/>
      <c r="L165" s="251"/>
      <c r="M165" s="252"/>
      <c r="N165" s="253"/>
      <c r="O165" s="253"/>
      <c r="P165" s="253"/>
      <c r="Q165" s="253"/>
      <c r="R165" s="253"/>
      <c r="S165" s="253"/>
      <c r="T165" s="25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5" t="s">
        <v>155</v>
      </c>
      <c r="AU165" s="255" t="s">
        <v>83</v>
      </c>
      <c r="AV165" s="14" t="s">
        <v>85</v>
      </c>
      <c r="AW165" s="14" t="s">
        <v>4</v>
      </c>
      <c r="AX165" s="14" t="s">
        <v>83</v>
      </c>
      <c r="AY165" s="255" t="s">
        <v>142</v>
      </c>
    </row>
    <row r="166" s="12" customFormat="1" ht="25.92" customHeight="1">
      <c r="A166" s="12"/>
      <c r="B166" s="199"/>
      <c r="C166" s="200"/>
      <c r="D166" s="201" t="s">
        <v>75</v>
      </c>
      <c r="E166" s="202" t="s">
        <v>149</v>
      </c>
      <c r="F166" s="202" t="s">
        <v>290</v>
      </c>
      <c r="G166" s="200"/>
      <c r="H166" s="200"/>
      <c r="I166" s="203"/>
      <c r="J166" s="204">
        <f>BK166</f>
        <v>0</v>
      </c>
      <c r="K166" s="200"/>
      <c r="L166" s="205"/>
      <c r="M166" s="206"/>
      <c r="N166" s="207"/>
      <c r="O166" s="207"/>
      <c r="P166" s="208">
        <f>SUM(P167:P172)</f>
        <v>0</v>
      </c>
      <c r="Q166" s="207"/>
      <c r="R166" s="208">
        <f>SUM(R167:R172)</f>
        <v>0</v>
      </c>
      <c r="S166" s="207"/>
      <c r="T166" s="209">
        <f>SUM(T167:T172)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0" t="s">
        <v>83</v>
      </c>
      <c r="AT166" s="211" t="s">
        <v>75</v>
      </c>
      <c r="AU166" s="211" t="s">
        <v>76</v>
      </c>
      <c r="AY166" s="210" t="s">
        <v>142</v>
      </c>
      <c r="BK166" s="212">
        <f>SUM(BK167:BK172)</f>
        <v>0</v>
      </c>
    </row>
    <row r="167" s="2" customFormat="1" ht="24.15" customHeight="1">
      <c r="A167" s="41"/>
      <c r="B167" s="42"/>
      <c r="C167" s="215" t="s">
        <v>200</v>
      </c>
      <c r="D167" s="215" t="s">
        <v>144</v>
      </c>
      <c r="E167" s="216" t="s">
        <v>291</v>
      </c>
      <c r="F167" s="217" t="s">
        <v>292</v>
      </c>
      <c r="G167" s="218" t="s">
        <v>147</v>
      </c>
      <c r="H167" s="219">
        <v>13.022</v>
      </c>
      <c r="I167" s="220"/>
      <c r="J167" s="221">
        <f>ROUND(I167*H167,2)</f>
        <v>0</v>
      </c>
      <c r="K167" s="217" t="s">
        <v>148</v>
      </c>
      <c r="L167" s="47"/>
      <c r="M167" s="222" t="s">
        <v>19</v>
      </c>
      <c r="N167" s="223" t="s">
        <v>47</v>
      </c>
      <c r="O167" s="87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6" t="s">
        <v>149</v>
      </c>
      <c r="AT167" s="226" t="s">
        <v>144</v>
      </c>
      <c r="AU167" s="226" t="s">
        <v>83</v>
      </c>
      <c r="AY167" s="20" t="s">
        <v>142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20" t="s">
        <v>83</v>
      </c>
      <c r="BK167" s="227">
        <f>ROUND(I167*H167,2)</f>
        <v>0</v>
      </c>
      <c r="BL167" s="20" t="s">
        <v>149</v>
      </c>
      <c r="BM167" s="226" t="s">
        <v>960</v>
      </c>
    </row>
    <row r="168" s="2" customFormat="1">
      <c r="A168" s="41"/>
      <c r="B168" s="42"/>
      <c r="C168" s="43"/>
      <c r="D168" s="228" t="s">
        <v>151</v>
      </c>
      <c r="E168" s="43"/>
      <c r="F168" s="229" t="s">
        <v>294</v>
      </c>
      <c r="G168" s="43"/>
      <c r="H168" s="43"/>
      <c r="I168" s="230"/>
      <c r="J168" s="43"/>
      <c r="K168" s="43"/>
      <c r="L168" s="47"/>
      <c r="M168" s="231"/>
      <c r="N168" s="232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151</v>
      </c>
      <c r="AU168" s="20" t="s">
        <v>83</v>
      </c>
    </row>
    <row r="169" s="2" customFormat="1">
      <c r="A169" s="41"/>
      <c r="B169" s="42"/>
      <c r="C169" s="43"/>
      <c r="D169" s="233" t="s">
        <v>153</v>
      </c>
      <c r="E169" s="43"/>
      <c r="F169" s="234" t="s">
        <v>295</v>
      </c>
      <c r="G169" s="43"/>
      <c r="H169" s="43"/>
      <c r="I169" s="230"/>
      <c r="J169" s="43"/>
      <c r="K169" s="43"/>
      <c r="L169" s="47"/>
      <c r="M169" s="231"/>
      <c r="N169" s="232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153</v>
      </c>
      <c r="AU169" s="20" t="s">
        <v>83</v>
      </c>
    </row>
    <row r="170" s="14" customFormat="1">
      <c r="A170" s="14"/>
      <c r="B170" s="245"/>
      <c r="C170" s="246"/>
      <c r="D170" s="228" t="s">
        <v>155</v>
      </c>
      <c r="E170" s="247" t="s">
        <v>19</v>
      </c>
      <c r="F170" s="248" t="s">
        <v>961</v>
      </c>
      <c r="G170" s="246"/>
      <c r="H170" s="249">
        <v>13.022</v>
      </c>
      <c r="I170" s="250"/>
      <c r="J170" s="246"/>
      <c r="K170" s="246"/>
      <c r="L170" s="251"/>
      <c r="M170" s="252"/>
      <c r="N170" s="253"/>
      <c r="O170" s="253"/>
      <c r="P170" s="253"/>
      <c r="Q170" s="253"/>
      <c r="R170" s="253"/>
      <c r="S170" s="253"/>
      <c r="T170" s="25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5" t="s">
        <v>155</v>
      </c>
      <c r="AU170" s="255" t="s">
        <v>83</v>
      </c>
      <c r="AV170" s="14" t="s">
        <v>85</v>
      </c>
      <c r="AW170" s="14" t="s">
        <v>37</v>
      </c>
      <c r="AX170" s="14" t="s">
        <v>76</v>
      </c>
      <c r="AY170" s="255" t="s">
        <v>142</v>
      </c>
    </row>
    <row r="171" s="15" customFormat="1">
      <c r="A171" s="15"/>
      <c r="B171" s="256"/>
      <c r="C171" s="257"/>
      <c r="D171" s="228" t="s">
        <v>155</v>
      </c>
      <c r="E171" s="258" t="s">
        <v>19</v>
      </c>
      <c r="F171" s="259" t="s">
        <v>159</v>
      </c>
      <c r="G171" s="257"/>
      <c r="H171" s="260">
        <v>13.022</v>
      </c>
      <c r="I171" s="261"/>
      <c r="J171" s="257"/>
      <c r="K171" s="257"/>
      <c r="L171" s="262"/>
      <c r="M171" s="263"/>
      <c r="N171" s="264"/>
      <c r="O171" s="264"/>
      <c r="P171" s="264"/>
      <c r="Q171" s="264"/>
      <c r="R171" s="264"/>
      <c r="S171" s="264"/>
      <c r="T171" s="26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6" t="s">
        <v>155</v>
      </c>
      <c r="AU171" s="266" t="s">
        <v>83</v>
      </c>
      <c r="AV171" s="15" t="s">
        <v>160</v>
      </c>
      <c r="AW171" s="15" t="s">
        <v>37</v>
      </c>
      <c r="AX171" s="15" t="s">
        <v>76</v>
      </c>
      <c r="AY171" s="266" t="s">
        <v>142</v>
      </c>
    </row>
    <row r="172" s="16" customFormat="1">
      <c r="A172" s="16"/>
      <c r="B172" s="267"/>
      <c r="C172" s="268"/>
      <c r="D172" s="228" t="s">
        <v>155</v>
      </c>
      <c r="E172" s="269" t="s">
        <v>19</v>
      </c>
      <c r="F172" s="270" t="s">
        <v>170</v>
      </c>
      <c r="G172" s="268"/>
      <c r="H172" s="271">
        <v>13.022</v>
      </c>
      <c r="I172" s="272"/>
      <c r="J172" s="268"/>
      <c r="K172" s="268"/>
      <c r="L172" s="273"/>
      <c r="M172" s="274"/>
      <c r="N172" s="275"/>
      <c r="O172" s="275"/>
      <c r="P172" s="275"/>
      <c r="Q172" s="275"/>
      <c r="R172" s="275"/>
      <c r="S172" s="275"/>
      <c r="T172" s="27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277" t="s">
        <v>155</v>
      </c>
      <c r="AU172" s="277" t="s">
        <v>83</v>
      </c>
      <c r="AV172" s="16" t="s">
        <v>149</v>
      </c>
      <c r="AW172" s="16" t="s">
        <v>37</v>
      </c>
      <c r="AX172" s="16" t="s">
        <v>83</v>
      </c>
      <c r="AY172" s="277" t="s">
        <v>142</v>
      </c>
    </row>
    <row r="173" s="12" customFormat="1" ht="25.92" customHeight="1">
      <c r="A173" s="12"/>
      <c r="B173" s="199"/>
      <c r="C173" s="200"/>
      <c r="D173" s="201" t="s">
        <v>75</v>
      </c>
      <c r="E173" s="202" t="s">
        <v>205</v>
      </c>
      <c r="F173" s="202" t="s">
        <v>323</v>
      </c>
      <c r="G173" s="200"/>
      <c r="H173" s="200"/>
      <c r="I173" s="203"/>
      <c r="J173" s="204">
        <f>BK173</f>
        <v>0</v>
      </c>
      <c r="K173" s="200"/>
      <c r="L173" s="205"/>
      <c r="M173" s="206"/>
      <c r="N173" s="207"/>
      <c r="O173" s="207"/>
      <c r="P173" s="208">
        <f>SUM(P174:P214)</f>
        <v>0</v>
      </c>
      <c r="Q173" s="207"/>
      <c r="R173" s="208">
        <f>SUM(R174:R214)</f>
        <v>4.1336038604000001</v>
      </c>
      <c r="S173" s="207"/>
      <c r="T173" s="209">
        <f>SUM(T174:T214)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0" t="s">
        <v>83</v>
      </c>
      <c r="AT173" s="211" t="s">
        <v>75</v>
      </c>
      <c r="AU173" s="211" t="s">
        <v>76</v>
      </c>
      <c r="AY173" s="210" t="s">
        <v>142</v>
      </c>
      <c r="BK173" s="212">
        <f>SUM(BK174:BK214)</f>
        <v>0</v>
      </c>
    </row>
    <row r="174" s="2" customFormat="1" ht="24.15" customHeight="1">
      <c r="A174" s="41"/>
      <c r="B174" s="42"/>
      <c r="C174" s="215" t="s">
        <v>250</v>
      </c>
      <c r="D174" s="215" t="s">
        <v>144</v>
      </c>
      <c r="E174" s="216" t="s">
        <v>697</v>
      </c>
      <c r="F174" s="217" t="s">
        <v>698</v>
      </c>
      <c r="G174" s="218" t="s">
        <v>346</v>
      </c>
      <c r="H174" s="219">
        <v>162.78</v>
      </c>
      <c r="I174" s="220"/>
      <c r="J174" s="221">
        <f>ROUND(I174*H174,2)</f>
        <v>0</v>
      </c>
      <c r="K174" s="217" t="s">
        <v>148</v>
      </c>
      <c r="L174" s="47"/>
      <c r="M174" s="222" t="s">
        <v>19</v>
      </c>
      <c r="N174" s="223" t="s">
        <v>47</v>
      </c>
      <c r="O174" s="87"/>
      <c r="P174" s="224">
        <f>O174*H174</f>
        <v>0</v>
      </c>
      <c r="Q174" s="224">
        <v>1.1E-05</v>
      </c>
      <c r="R174" s="224">
        <f>Q174*H174</f>
        <v>0.00179058</v>
      </c>
      <c r="S174" s="224">
        <v>0</v>
      </c>
      <c r="T174" s="225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26" t="s">
        <v>149</v>
      </c>
      <c r="AT174" s="226" t="s">
        <v>144</v>
      </c>
      <c r="AU174" s="226" t="s">
        <v>83</v>
      </c>
      <c r="AY174" s="20" t="s">
        <v>142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20" t="s">
        <v>83</v>
      </c>
      <c r="BK174" s="227">
        <f>ROUND(I174*H174,2)</f>
        <v>0</v>
      </c>
      <c r="BL174" s="20" t="s">
        <v>149</v>
      </c>
      <c r="BM174" s="226" t="s">
        <v>962</v>
      </c>
    </row>
    <row r="175" s="2" customFormat="1">
      <c r="A175" s="41"/>
      <c r="B175" s="42"/>
      <c r="C175" s="43"/>
      <c r="D175" s="228" t="s">
        <v>151</v>
      </c>
      <c r="E175" s="43"/>
      <c r="F175" s="229" t="s">
        <v>700</v>
      </c>
      <c r="G175" s="43"/>
      <c r="H175" s="43"/>
      <c r="I175" s="230"/>
      <c r="J175" s="43"/>
      <c r="K175" s="43"/>
      <c r="L175" s="47"/>
      <c r="M175" s="231"/>
      <c r="N175" s="232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151</v>
      </c>
      <c r="AU175" s="20" t="s">
        <v>83</v>
      </c>
    </row>
    <row r="176" s="2" customFormat="1">
      <c r="A176" s="41"/>
      <c r="B176" s="42"/>
      <c r="C176" s="43"/>
      <c r="D176" s="233" t="s">
        <v>153</v>
      </c>
      <c r="E176" s="43"/>
      <c r="F176" s="234" t="s">
        <v>701</v>
      </c>
      <c r="G176" s="43"/>
      <c r="H176" s="43"/>
      <c r="I176" s="230"/>
      <c r="J176" s="43"/>
      <c r="K176" s="43"/>
      <c r="L176" s="47"/>
      <c r="M176" s="231"/>
      <c r="N176" s="232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153</v>
      </c>
      <c r="AU176" s="20" t="s">
        <v>83</v>
      </c>
    </row>
    <row r="177" s="13" customFormat="1">
      <c r="A177" s="13"/>
      <c r="B177" s="235"/>
      <c r="C177" s="236"/>
      <c r="D177" s="228" t="s">
        <v>155</v>
      </c>
      <c r="E177" s="237" t="s">
        <v>19</v>
      </c>
      <c r="F177" s="238" t="s">
        <v>963</v>
      </c>
      <c r="G177" s="236"/>
      <c r="H177" s="237" t="s">
        <v>19</v>
      </c>
      <c r="I177" s="239"/>
      <c r="J177" s="236"/>
      <c r="K177" s="236"/>
      <c r="L177" s="240"/>
      <c r="M177" s="241"/>
      <c r="N177" s="242"/>
      <c r="O177" s="242"/>
      <c r="P177" s="242"/>
      <c r="Q177" s="242"/>
      <c r="R177" s="242"/>
      <c r="S177" s="242"/>
      <c r="T177" s="24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4" t="s">
        <v>155</v>
      </c>
      <c r="AU177" s="244" t="s">
        <v>83</v>
      </c>
      <c r="AV177" s="13" t="s">
        <v>83</v>
      </c>
      <c r="AW177" s="13" t="s">
        <v>37</v>
      </c>
      <c r="AX177" s="13" t="s">
        <v>76</v>
      </c>
      <c r="AY177" s="244" t="s">
        <v>142</v>
      </c>
    </row>
    <row r="178" s="14" customFormat="1">
      <c r="A178" s="14"/>
      <c r="B178" s="245"/>
      <c r="C178" s="246"/>
      <c r="D178" s="228" t="s">
        <v>155</v>
      </c>
      <c r="E178" s="247" t="s">
        <v>19</v>
      </c>
      <c r="F178" s="248" t="s">
        <v>964</v>
      </c>
      <c r="G178" s="246"/>
      <c r="H178" s="249">
        <v>162.78</v>
      </c>
      <c r="I178" s="250"/>
      <c r="J178" s="246"/>
      <c r="K178" s="246"/>
      <c r="L178" s="251"/>
      <c r="M178" s="252"/>
      <c r="N178" s="253"/>
      <c r="O178" s="253"/>
      <c r="P178" s="253"/>
      <c r="Q178" s="253"/>
      <c r="R178" s="253"/>
      <c r="S178" s="253"/>
      <c r="T178" s="25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5" t="s">
        <v>155</v>
      </c>
      <c r="AU178" s="255" t="s">
        <v>83</v>
      </c>
      <c r="AV178" s="14" t="s">
        <v>85</v>
      </c>
      <c r="AW178" s="14" t="s">
        <v>37</v>
      </c>
      <c r="AX178" s="14" t="s">
        <v>76</v>
      </c>
      <c r="AY178" s="255" t="s">
        <v>142</v>
      </c>
    </row>
    <row r="179" s="16" customFormat="1">
      <c r="A179" s="16"/>
      <c r="B179" s="267"/>
      <c r="C179" s="268"/>
      <c r="D179" s="228" t="s">
        <v>155</v>
      </c>
      <c r="E179" s="269" t="s">
        <v>19</v>
      </c>
      <c r="F179" s="270" t="s">
        <v>170</v>
      </c>
      <c r="G179" s="268"/>
      <c r="H179" s="271">
        <v>162.78</v>
      </c>
      <c r="I179" s="272"/>
      <c r="J179" s="268"/>
      <c r="K179" s="268"/>
      <c r="L179" s="273"/>
      <c r="M179" s="274"/>
      <c r="N179" s="275"/>
      <c r="O179" s="275"/>
      <c r="P179" s="275"/>
      <c r="Q179" s="275"/>
      <c r="R179" s="275"/>
      <c r="S179" s="275"/>
      <c r="T179" s="27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T179" s="277" t="s">
        <v>155</v>
      </c>
      <c r="AU179" s="277" t="s">
        <v>83</v>
      </c>
      <c r="AV179" s="16" t="s">
        <v>149</v>
      </c>
      <c r="AW179" s="16" t="s">
        <v>37</v>
      </c>
      <c r="AX179" s="16" t="s">
        <v>83</v>
      </c>
      <c r="AY179" s="277" t="s">
        <v>142</v>
      </c>
    </row>
    <row r="180" s="2" customFormat="1" ht="24.15" customHeight="1">
      <c r="A180" s="41"/>
      <c r="B180" s="42"/>
      <c r="C180" s="278" t="s">
        <v>208</v>
      </c>
      <c r="D180" s="278" t="s">
        <v>266</v>
      </c>
      <c r="E180" s="279" t="s">
        <v>704</v>
      </c>
      <c r="F180" s="280" t="s">
        <v>705</v>
      </c>
      <c r="G180" s="281" t="s">
        <v>346</v>
      </c>
      <c r="H180" s="282">
        <v>165.22200000000001</v>
      </c>
      <c r="I180" s="283"/>
      <c r="J180" s="284">
        <f>ROUND(I180*H180,2)</f>
        <v>0</v>
      </c>
      <c r="K180" s="280" t="s">
        <v>148</v>
      </c>
      <c r="L180" s="285"/>
      <c r="M180" s="286" t="s">
        <v>19</v>
      </c>
      <c r="N180" s="287" t="s">
        <v>47</v>
      </c>
      <c r="O180" s="87"/>
      <c r="P180" s="224">
        <f>O180*H180</f>
        <v>0</v>
      </c>
      <c r="Q180" s="224">
        <v>0.0029099999999999998</v>
      </c>
      <c r="R180" s="224">
        <f>Q180*H180</f>
        <v>0.48079601999999999</v>
      </c>
      <c r="S180" s="224">
        <v>0</v>
      </c>
      <c r="T180" s="225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26" t="s">
        <v>205</v>
      </c>
      <c r="AT180" s="226" t="s">
        <v>266</v>
      </c>
      <c r="AU180" s="226" t="s">
        <v>83</v>
      </c>
      <c r="AY180" s="20" t="s">
        <v>142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20" t="s">
        <v>83</v>
      </c>
      <c r="BK180" s="227">
        <f>ROUND(I180*H180,2)</f>
        <v>0</v>
      </c>
      <c r="BL180" s="20" t="s">
        <v>149</v>
      </c>
      <c r="BM180" s="226" t="s">
        <v>965</v>
      </c>
    </row>
    <row r="181" s="2" customFormat="1">
      <c r="A181" s="41"/>
      <c r="B181" s="42"/>
      <c r="C181" s="43"/>
      <c r="D181" s="228" t="s">
        <v>151</v>
      </c>
      <c r="E181" s="43"/>
      <c r="F181" s="229" t="s">
        <v>705</v>
      </c>
      <c r="G181" s="43"/>
      <c r="H181" s="43"/>
      <c r="I181" s="230"/>
      <c r="J181" s="43"/>
      <c r="K181" s="43"/>
      <c r="L181" s="47"/>
      <c r="M181" s="231"/>
      <c r="N181" s="232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151</v>
      </c>
      <c r="AU181" s="20" t="s">
        <v>83</v>
      </c>
    </row>
    <row r="182" s="14" customFormat="1">
      <c r="A182" s="14"/>
      <c r="B182" s="245"/>
      <c r="C182" s="246"/>
      <c r="D182" s="228" t="s">
        <v>155</v>
      </c>
      <c r="E182" s="246"/>
      <c r="F182" s="248" t="s">
        <v>966</v>
      </c>
      <c r="G182" s="246"/>
      <c r="H182" s="249">
        <v>165.22200000000001</v>
      </c>
      <c r="I182" s="250"/>
      <c r="J182" s="246"/>
      <c r="K182" s="246"/>
      <c r="L182" s="251"/>
      <c r="M182" s="252"/>
      <c r="N182" s="253"/>
      <c r="O182" s="253"/>
      <c r="P182" s="253"/>
      <c r="Q182" s="253"/>
      <c r="R182" s="253"/>
      <c r="S182" s="253"/>
      <c r="T182" s="25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5" t="s">
        <v>155</v>
      </c>
      <c r="AU182" s="255" t="s">
        <v>83</v>
      </c>
      <c r="AV182" s="14" t="s">
        <v>85</v>
      </c>
      <c r="AW182" s="14" t="s">
        <v>4</v>
      </c>
      <c r="AX182" s="14" t="s">
        <v>83</v>
      </c>
      <c r="AY182" s="255" t="s">
        <v>142</v>
      </c>
    </row>
    <row r="183" s="2" customFormat="1" ht="21.75" customHeight="1">
      <c r="A183" s="41"/>
      <c r="B183" s="42"/>
      <c r="C183" s="215" t="s">
        <v>265</v>
      </c>
      <c r="D183" s="215" t="s">
        <v>144</v>
      </c>
      <c r="E183" s="216" t="s">
        <v>747</v>
      </c>
      <c r="F183" s="217" t="s">
        <v>748</v>
      </c>
      <c r="G183" s="218" t="s">
        <v>346</v>
      </c>
      <c r="H183" s="219">
        <v>162.78</v>
      </c>
      <c r="I183" s="220"/>
      <c r="J183" s="221">
        <f>ROUND(I183*H183,2)</f>
        <v>0</v>
      </c>
      <c r="K183" s="217" t="s">
        <v>148</v>
      </c>
      <c r="L183" s="47"/>
      <c r="M183" s="222" t="s">
        <v>19</v>
      </c>
      <c r="N183" s="223" t="s">
        <v>47</v>
      </c>
      <c r="O183" s="87"/>
      <c r="P183" s="224">
        <f>O183*H183</f>
        <v>0</v>
      </c>
      <c r="Q183" s="224">
        <v>0</v>
      </c>
      <c r="R183" s="224">
        <f>Q183*H183</f>
        <v>0</v>
      </c>
      <c r="S183" s="224">
        <v>0</v>
      </c>
      <c r="T183" s="225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26" t="s">
        <v>149</v>
      </c>
      <c r="AT183" s="226" t="s">
        <v>144</v>
      </c>
      <c r="AU183" s="226" t="s">
        <v>83</v>
      </c>
      <c r="AY183" s="20" t="s">
        <v>142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20" t="s">
        <v>83</v>
      </c>
      <c r="BK183" s="227">
        <f>ROUND(I183*H183,2)</f>
        <v>0</v>
      </c>
      <c r="BL183" s="20" t="s">
        <v>149</v>
      </c>
      <c r="BM183" s="226" t="s">
        <v>967</v>
      </c>
    </row>
    <row r="184" s="2" customFormat="1">
      <c r="A184" s="41"/>
      <c r="B184" s="42"/>
      <c r="C184" s="43"/>
      <c r="D184" s="228" t="s">
        <v>151</v>
      </c>
      <c r="E184" s="43"/>
      <c r="F184" s="229" t="s">
        <v>750</v>
      </c>
      <c r="G184" s="43"/>
      <c r="H184" s="43"/>
      <c r="I184" s="230"/>
      <c r="J184" s="43"/>
      <c r="K184" s="43"/>
      <c r="L184" s="47"/>
      <c r="M184" s="231"/>
      <c r="N184" s="232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151</v>
      </c>
      <c r="AU184" s="20" t="s">
        <v>83</v>
      </c>
    </row>
    <row r="185" s="2" customFormat="1">
      <c r="A185" s="41"/>
      <c r="B185" s="42"/>
      <c r="C185" s="43"/>
      <c r="D185" s="233" t="s">
        <v>153</v>
      </c>
      <c r="E185" s="43"/>
      <c r="F185" s="234" t="s">
        <v>751</v>
      </c>
      <c r="G185" s="43"/>
      <c r="H185" s="43"/>
      <c r="I185" s="230"/>
      <c r="J185" s="43"/>
      <c r="K185" s="43"/>
      <c r="L185" s="47"/>
      <c r="M185" s="231"/>
      <c r="N185" s="232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153</v>
      </c>
      <c r="AU185" s="20" t="s">
        <v>83</v>
      </c>
    </row>
    <row r="186" s="2" customFormat="1" ht="24.15" customHeight="1">
      <c r="A186" s="41"/>
      <c r="B186" s="42"/>
      <c r="C186" s="215" t="s">
        <v>272</v>
      </c>
      <c r="D186" s="215" t="s">
        <v>144</v>
      </c>
      <c r="E186" s="216" t="s">
        <v>752</v>
      </c>
      <c r="F186" s="217" t="s">
        <v>753</v>
      </c>
      <c r="G186" s="218" t="s">
        <v>754</v>
      </c>
      <c r="H186" s="219">
        <v>7</v>
      </c>
      <c r="I186" s="220"/>
      <c r="J186" s="221">
        <f>ROUND(I186*H186,2)</f>
        <v>0</v>
      </c>
      <c r="K186" s="217" t="s">
        <v>148</v>
      </c>
      <c r="L186" s="47"/>
      <c r="M186" s="222" t="s">
        <v>19</v>
      </c>
      <c r="N186" s="223" t="s">
        <v>47</v>
      </c>
      <c r="O186" s="87"/>
      <c r="P186" s="224">
        <f>O186*H186</f>
        <v>0</v>
      </c>
      <c r="Q186" s="224">
        <v>0.0003102</v>
      </c>
      <c r="R186" s="224">
        <f>Q186*H186</f>
        <v>0.0021714</v>
      </c>
      <c r="S186" s="224">
        <v>0</v>
      </c>
      <c r="T186" s="225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26" t="s">
        <v>149</v>
      </c>
      <c r="AT186" s="226" t="s">
        <v>144</v>
      </c>
      <c r="AU186" s="226" t="s">
        <v>83</v>
      </c>
      <c r="AY186" s="20" t="s">
        <v>142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20" t="s">
        <v>83</v>
      </c>
      <c r="BK186" s="227">
        <f>ROUND(I186*H186,2)</f>
        <v>0</v>
      </c>
      <c r="BL186" s="20" t="s">
        <v>149</v>
      </c>
      <c r="BM186" s="226" t="s">
        <v>968</v>
      </c>
    </row>
    <row r="187" s="2" customFormat="1">
      <c r="A187" s="41"/>
      <c r="B187" s="42"/>
      <c r="C187" s="43"/>
      <c r="D187" s="228" t="s">
        <v>151</v>
      </c>
      <c r="E187" s="43"/>
      <c r="F187" s="229" t="s">
        <v>756</v>
      </c>
      <c r="G187" s="43"/>
      <c r="H187" s="43"/>
      <c r="I187" s="230"/>
      <c r="J187" s="43"/>
      <c r="K187" s="43"/>
      <c r="L187" s="47"/>
      <c r="M187" s="231"/>
      <c r="N187" s="232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151</v>
      </c>
      <c r="AU187" s="20" t="s">
        <v>83</v>
      </c>
    </row>
    <row r="188" s="2" customFormat="1">
      <c r="A188" s="41"/>
      <c r="B188" s="42"/>
      <c r="C188" s="43"/>
      <c r="D188" s="233" t="s">
        <v>153</v>
      </c>
      <c r="E188" s="43"/>
      <c r="F188" s="234" t="s">
        <v>757</v>
      </c>
      <c r="G188" s="43"/>
      <c r="H188" s="43"/>
      <c r="I188" s="230"/>
      <c r="J188" s="43"/>
      <c r="K188" s="43"/>
      <c r="L188" s="47"/>
      <c r="M188" s="231"/>
      <c r="N188" s="232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153</v>
      </c>
      <c r="AU188" s="20" t="s">
        <v>83</v>
      </c>
    </row>
    <row r="189" s="2" customFormat="1" ht="24.15" customHeight="1">
      <c r="A189" s="41"/>
      <c r="B189" s="42"/>
      <c r="C189" s="215" t="s">
        <v>279</v>
      </c>
      <c r="D189" s="215" t="s">
        <v>144</v>
      </c>
      <c r="E189" s="216" t="s">
        <v>758</v>
      </c>
      <c r="F189" s="217" t="s">
        <v>759</v>
      </c>
      <c r="G189" s="218" t="s">
        <v>282</v>
      </c>
      <c r="H189" s="219">
        <v>7</v>
      </c>
      <c r="I189" s="220"/>
      <c r="J189" s="221">
        <f>ROUND(I189*H189,2)</f>
        <v>0</v>
      </c>
      <c r="K189" s="217" t="s">
        <v>148</v>
      </c>
      <c r="L189" s="47"/>
      <c r="M189" s="222" t="s">
        <v>19</v>
      </c>
      <c r="N189" s="223" t="s">
        <v>47</v>
      </c>
      <c r="O189" s="87"/>
      <c r="P189" s="224">
        <f>O189*H189</f>
        <v>0</v>
      </c>
      <c r="Q189" s="224">
        <v>0.45937290600000003</v>
      </c>
      <c r="R189" s="224">
        <f>Q189*H189</f>
        <v>3.2156103420000002</v>
      </c>
      <c r="S189" s="224">
        <v>0</v>
      </c>
      <c r="T189" s="225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26" t="s">
        <v>149</v>
      </c>
      <c r="AT189" s="226" t="s">
        <v>144</v>
      </c>
      <c r="AU189" s="226" t="s">
        <v>83</v>
      </c>
      <c r="AY189" s="20" t="s">
        <v>142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20" t="s">
        <v>83</v>
      </c>
      <c r="BK189" s="227">
        <f>ROUND(I189*H189,2)</f>
        <v>0</v>
      </c>
      <c r="BL189" s="20" t="s">
        <v>149</v>
      </c>
      <c r="BM189" s="226" t="s">
        <v>969</v>
      </c>
    </row>
    <row r="190" s="2" customFormat="1">
      <c r="A190" s="41"/>
      <c r="B190" s="42"/>
      <c r="C190" s="43"/>
      <c r="D190" s="228" t="s">
        <v>151</v>
      </c>
      <c r="E190" s="43"/>
      <c r="F190" s="229" t="s">
        <v>761</v>
      </c>
      <c r="G190" s="43"/>
      <c r="H190" s="43"/>
      <c r="I190" s="230"/>
      <c r="J190" s="43"/>
      <c r="K190" s="43"/>
      <c r="L190" s="47"/>
      <c r="M190" s="231"/>
      <c r="N190" s="232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151</v>
      </c>
      <c r="AU190" s="20" t="s">
        <v>83</v>
      </c>
    </row>
    <row r="191" s="2" customFormat="1">
      <c r="A191" s="41"/>
      <c r="B191" s="42"/>
      <c r="C191" s="43"/>
      <c r="D191" s="233" t="s">
        <v>153</v>
      </c>
      <c r="E191" s="43"/>
      <c r="F191" s="234" t="s">
        <v>762</v>
      </c>
      <c r="G191" s="43"/>
      <c r="H191" s="43"/>
      <c r="I191" s="230"/>
      <c r="J191" s="43"/>
      <c r="K191" s="43"/>
      <c r="L191" s="47"/>
      <c r="M191" s="231"/>
      <c r="N191" s="232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153</v>
      </c>
      <c r="AU191" s="20" t="s">
        <v>83</v>
      </c>
    </row>
    <row r="192" s="2" customFormat="1" ht="24.15" customHeight="1">
      <c r="A192" s="41"/>
      <c r="B192" s="42"/>
      <c r="C192" s="215" t="s">
        <v>286</v>
      </c>
      <c r="D192" s="215" t="s">
        <v>144</v>
      </c>
      <c r="E192" s="216" t="s">
        <v>970</v>
      </c>
      <c r="F192" s="217" t="s">
        <v>971</v>
      </c>
      <c r="G192" s="218" t="s">
        <v>282</v>
      </c>
      <c r="H192" s="219">
        <v>5</v>
      </c>
      <c r="I192" s="220"/>
      <c r="J192" s="221">
        <f>ROUND(I192*H192,2)</f>
        <v>0</v>
      </c>
      <c r="K192" s="217" t="s">
        <v>148</v>
      </c>
      <c r="L192" s="47"/>
      <c r="M192" s="222" t="s">
        <v>19</v>
      </c>
      <c r="N192" s="223" t="s">
        <v>47</v>
      </c>
      <c r="O192" s="87"/>
      <c r="P192" s="224">
        <f>O192*H192</f>
        <v>0</v>
      </c>
      <c r="Q192" s="224">
        <v>0.0337591</v>
      </c>
      <c r="R192" s="224">
        <f>Q192*H192</f>
        <v>0.16879549999999999</v>
      </c>
      <c r="S192" s="224">
        <v>0</v>
      </c>
      <c r="T192" s="225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6" t="s">
        <v>149</v>
      </c>
      <c r="AT192" s="226" t="s">
        <v>144</v>
      </c>
      <c r="AU192" s="226" t="s">
        <v>83</v>
      </c>
      <c r="AY192" s="20" t="s">
        <v>142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20" t="s">
        <v>83</v>
      </c>
      <c r="BK192" s="227">
        <f>ROUND(I192*H192,2)</f>
        <v>0</v>
      </c>
      <c r="BL192" s="20" t="s">
        <v>149</v>
      </c>
      <c r="BM192" s="226" t="s">
        <v>972</v>
      </c>
    </row>
    <row r="193" s="2" customFormat="1">
      <c r="A193" s="41"/>
      <c r="B193" s="42"/>
      <c r="C193" s="43"/>
      <c r="D193" s="228" t="s">
        <v>151</v>
      </c>
      <c r="E193" s="43"/>
      <c r="F193" s="229" t="s">
        <v>973</v>
      </c>
      <c r="G193" s="43"/>
      <c r="H193" s="43"/>
      <c r="I193" s="230"/>
      <c r="J193" s="43"/>
      <c r="K193" s="43"/>
      <c r="L193" s="47"/>
      <c r="M193" s="231"/>
      <c r="N193" s="232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151</v>
      </c>
      <c r="AU193" s="20" t="s">
        <v>83</v>
      </c>
    </row>
    <row r="194" s="2" customFormat="1">
      <c r="A194" s="41"/>
      <c r="B194" s="42"/>
      <c r="C194" s="43"/>
      <c r="D194" s="233" t="s">
        <v>153</v>
      </c>
      <c r="E194" s="43"/>
      <c r="F194" s="234" t="s">
        <v>974</v>
      </c>
      <c r="G194" s="43"/>
      <c r="H194" s="43"/>
      <c r="I194" s="230"/>
      <c r="J194" s="43"/>
      <c r="K194" s="43"/>
      <c r="L194" s="47"/>
      <c r="M194" s="231"/>
      <c r="N194" s="232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153</v>
      </c>
      <c r="AU194" s="20" t="s">
        <v>83</v>
      </c>
    </row>
    <row r="195" s="2" customFormat="1" ht="24.15" customHeight="1">
      <c r="A195" s="41"/>
      <c r="B195" s="42"/>
      <c r="C195" s="215" t="s">
        <v>7</v>
      </c>
      <c r="D195" s="215" t="s">
        <v>144</v>
      </c>
      <c r="E195" s="216" t="s">
        <v>975</v>
      </c>
      <c r="F195" s="217" t="s">
        <v>976</v>
      </c>
      <c r="G195" s="218" t="s">
        <v>282</v>
      </c>
      <c r="H195" s="219">
        <v>1</v>
      </c>
      <c r="I195" s="220"/>
      <c r="J195" s="221">
        <f>ROUND(I195*H195,2)</f>
        <v>0</v>
      </c>
      <c r="K195" s="217" t="s">
        <v>148</v>
      </c>
      <c r="L195" s="47"/>
      <c r="M195" s="222" t="s">
        <v>19</v>
      </c>
      <c r="N195" s="223" t="s">
        <v>47</v>
      </c>
      <c r="O195" s="87"/>
      <c r="P195" s="224">
        <f>O195*H195</f>
        <v>0</v>
      </c>
      <c r="Q195" s="224">
        <v>0.036935811999999998</v>
      </c>
      <c r="R195" s="224">
        <f>Q195*H195</f>
        <v>0.036935811999999998</v>
      </c>
      <c r="S195" s="224">
        <v>0</v>
      </c>
      <c r="T195" s="225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26" t="s">
        <v>149</v>
      </c>
      <c r="AT195" s="226" t="s">
        <v>144</v>
      </c>
      <c r="AU195" s="226" t="s">
        <v>83</v>
      </c>
      <c r="AY195" s="20" t="s">
        <v>142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20" t="s">
        <v>83</v>
      </c>
      <c r="BK195" s="227">
        <f>ROUND(I195*H195,2)</f>
        <v>0</v>
      </c>
      <c r="BL195" s="20" t="s">
        <v>149</v>
      </c>
      <c r="BM195" s="226" t="s">
        <v>977</v>
      </c>
    </row>
    <row r="196" s="2" customFormat="1">
      <c r="A196" s="41"/>
      <c r="B196" s="42"/>
      <c r="C196" s="43"/>
      <c r="D196" s="228" t="s">
        <v>151</v>
      </c>
      <c r="E196" s="43"/>
      <c r="F196" s="229" t="s">
        <v>978</v>
      </c>
      <c r="G196" s="43"/>
      <c r="H196" s="43"/>
      <c r="I196" s="230"/>
      <c r="J196" s="43"/>
      <c r="K196" s="43"/>
      <c r="L196" s="47"/>
      <c r="M196" s="231"/>
      <c r="N196" s="232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151</v>
      </c>
      <c r="AU196" s="20" t="s">
        <v>83</v>
      </c>
    </row>
    <row r="197" s="2" customFormat="1">
      <c r="A197" s="41"/>
      <c r="B197" s="42"/>
      <c r="C197" s="43"/>
      <c r="D197" s="233" t="s">
        <v>153</v>
      </c>
      <c r="E197" s="43"/>
      <c r="F197" s="234" t="s">
        <v>979</v>
      </c>
      <c r="G197" s="43"/>
      <c r="H197" s="43"/>
      <c r="I197" s="230"/>
      <c r="J197" s="43"/>
      <c r="K197" s="43"/>
      <c r="L197" s="47"/>
      <c r="M197" s="231"/>
      <c r="N197" s="232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153</v>
      </c>
      <c r="AU197" s="20" t="s">
        <v>83</v>
      </c>
    </row>
    <row r="198" s="2" customFormat="1" ht="24.15" customHeight="1">
      <c r="A198" s="41"/>
      <c r="B198" s="42"/>
      <c r="C198" s="215" t="s">
        <v>299</v>
      </c>
      <c r="D198" s="215" t="s">
        <v>144</v>
      </c>
      <c r="E198" s="216" t="s">
        <v>815</v>
      </c>
      <c r="F198" s="217" t="s">
        <v>816</v>
      </c>
      <c r="G198" s="218" t="s">
        <v>282</v>
      </c>
      <c r="H198" s="219">
        <v>2</v>
      </c>
      <c r="I198" s="220"/>
      <c r="J198" s="221">
        <f>ROUND(I198*H198,2)</f>
        <v>0</v>
      </c>
      <c r="K198" s="217" t="s">
        <v>148</v>
      </c>
      <c r="L198" s="47"/>
      <c r="M198" s="222" t="s">
        <v>19</v>
      </c>
      <c r="N198" s="223" t="s">
        <v>47</v>
      </c>
      <c r="O198" s="87"/>
      <c r="P198" s="224">
        <f>O198*H198</f>
        <v>0</v>
      </c>
      <c r="Q198" s="224">
        <v>0.040122100000000001</v>
      </c>
      <c r="R198" s="224">
        <f>Q198*H198</f>
        <v>0.080244200000000002</v>
      </c>
      <c r="S198" s="224">
        <v>0</v>
      </c>
      <c r="T198" s="225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26" t="s">
        <v>149</v>
      </c>
      <c r="AT198" s="226" t="s">
        <v>144</v>
      </c>
      <c r="AU198" s="226" t="s">
        <v>83</v>
      </c>
      <c r="AY198" s="20" t="s">
        <v>142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20" t="s">
        <v>83</v>
      </c>
      <c r="BK198" s="227">
        <f>ROUND(I198*H198,2)</f>
        <v>0</v>
      </c>
      <c r="BL198" s="20" t="s">
        <v>149</v>
      </c>
      <c r="BM198" s="226" t="s">
        <v>980</v>
      </c>
    </row>
    <row r="199" s="2" customFormat="1">
      <c r="A199" s="41"/>
      <c r="B199" s="42"/>
      <c r="C199" s="43"/>
      <c r="D199" s="228" t="s">
        <v>151</v>
      </c>
      <c r="E199" s="43"/>
      <c r="F199" s="229" t="s">
        <v>818</v>
      </c>
      <c r="G199" s="43"/>
      <c r="H199" s="43"/>
      <c r="I199" s="230"/>
      <c r="J199" s="43"/>
      <c r="K199" s="43"/>
      <c r="L199" s="47"/>
      <c r="M199" s="231"/>
      <c r="N199" s="232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151</v>
      </c>
      <c r="AU199" s="20" t="s">
        <v>83</v>
      </c>
    </row>
    <row r="200" s="2" customFormat="1">
      <c r="A200" s="41"/>
      <c r="B200" s="42"/>
      <c r="C200" s="43"/>
      <c r="D200" s="233" t="s">
        <v>153</v>
      </c>
      <c r="E200" s="43"/>
      <c r="F200" s="234" t="s">
        <v>819</v>
      </c>
      <c r="G200" s="43"/>
      <c r="H200" s="43"/>
      <c r="I200" s="230"/>
      <c r="J200" s="43"/>
      <c r="K200" s="43"/>
      <c r="L200" s="47"/>
      <c r="M200" s="231"/>
      <c r="N200" s="232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153</v>
      </c>
      <c r="AU200" s="20" t="s">
        <v>83</v>
      </c>
    </row>
    <row r="201" s="2" customFormat="1" ht="16.5" customHeight="1">
      <c r="A201" s="41"/>
      <c r="B201" s="42"/>
      <c r="C201" s="215" t="s">
        <v>305</v>
      </c>
      <c r="D201" s="215" t="s">
        <v>144</v>
      </c>
      <c r="E201" s="216" t="s">
        <v>896</v>
      </c>
      <c r="F201" s="217" t="s">
        <v>897</v>
      </c>
      <c r="G201" s="218" t="s">
        <v>346</v>
      </c>
      <c r="H201" s="219">
        <v>458.24000000000001</v>
      </c>
      <c r="I201" s="220"/>
      <c r="J201" s="221">
        <f>ROUND(I201*H201,2)</f>
        <v>0</v>
      </c>
      <c r="K201" s="217" t="s">
        <v>148</v>
      </c>
      <c r="L201" s="47"/>
      <c r="M201" s="222" t="s">
        <v>19</v>
      </c>
      <c r="N201" s="223" t="s">
        <v>47</v>
      </c>
      <c r="O201" s="87"/>
      <c r="P201" s="224">
        <f>O201*H201</f>
        <v>0</v>
      </c>
      <c r="Q201" s="224">
        <v>0.00019536</v>
      </c>
      <c r="R201" s="224">
        <f>Q201*H201</f>
        <v>0.089521766400000008</v>
      </c>
      <c r="S201" s="224">
        <v>0</v>
      </c>
      <c r="T201" s="225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6" t="s">
        <v>149</v>
      </c>
      <c r="AT201" s="226" t="s">
        <v>144</v>
      </c>
      <c r="AU201" s="226" t="s">
        <v>83</v>
      </c>
      <c r="AY201" s="20" t="s">
        <v>142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20" t="s">
        <v>83</v>
      </c>
      <c r="BK201" s="227">
        <f>ROUND(I201*H201,2)</f>
        <v>0</v>
      </c>
      <c r="BL201" s="20" t="s">
        <v>149</v>
      </c>
      <c r="BM201" s="226" t="s">
        <v>981</v>
      </c>
    </row>
    <row r="202" s="2" customFormat="1">
      <c r="A202" s="41"/>
      <c r="B202" s="42"/>
      <c r="C202" s="43"/>
      <c r="D202" s="228" t="s">
        <v>151</v>
      </c>
      <c r="E202" s="43"/>
      <c r="F202" s="229" t="s">
        <v>899</v>
      </c>
      <c r="G202" s="43"/>
      <c r="H202" s="43"/>
      <c r="I202" s="230"/>
      <c r="J202" s="43"/>
      <c r="K202" s="43"/>
      <c r="L202" s="47"/>
      <c r="M202" s="231"/>
      <c r="N202" s="232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151</v>
      </c>
      <c r="AU202" s="20" t="s">
        <v>83</v>
      </c>
    </row>
    <row r="203" s="2" customFormat="1">
      <c r="A203" s="41"/>
      <c r="B203" s="42"/>
      <c r="C203" s="43"/>
      <c r="D203" s="233" t="s">
        <v>153</v>
      </c>
      <c r="E203" s="43"/>
      <c r="F203" s="234" t="s">
        <v>900</v>
      </c>
      <c r="G203" s="43"/>
      <c r="H203" s="43"/>
      <c r="I203" s="230"/>
      <c r="J203" s="43"/>
      <c r="K203" s="43"/>
      <c r="L203" s="47"/>
      <c r="M203" s="231"/>
      <c r="N203" s="232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153</v>
      </c>
      <c r="AU203" s="20" t="s">
        <v>83</v>
      </c>
    </row>
    <row r="204" s="14" customFormat="1">
      <c r="A204" s="14"/>
      <c r="B204" s="245"/>
      <c r="C204" s="246"/>
      <c r="D204" s="228" t="s">
        <v>155</v>
      </c>
      <c r="E204" s="247" t="s">
        <v>19</v>
      </c>
      <c r="F204" s="248" t="s">
        <v>982</v>
      </c>
      <c r="G204" s="246"/>
      <c r="H204" s="249">
        <v>162.78</v>
      </c>
      <c r="I204" s="250"/>
      <c r="J204" s="246"/>
      <c r="K204" s="246"/>
      <c r="L204" s="251"/>
      <c r="M204" s="252"/>
      <c r="N204" s="253"/>
      <c r="O204" s="253"/>
      <c r="P204" s="253"/>
      <c r="Q204" s="253"/>
      <c r="R204" s="253"/>
      <c r="S204" s="253"/>
      <c r="T204" s="25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5" t="s">
        <v>155</v>
      </c>
      <c r="AU204" s="255" t="s">
        <v>83</v>
      </c>
      <c r="AV204" s="14" t="s">
        <v>85</v>
      </c>
      <c r="AW204" s="14" t="s">
        <v>37</v>
      </c>
      <c r="AX204" s="14" t="s">
        <v>76</v>
      </c>
      <c r="AY204" s="255" t="s">
        <v>142</v>
      </c>
    </row>
    <row r="205" s="15" customFormat="1">
      <c r="A205" s="15"/>
      <c r="B205" s="256"/>
      <c r="C205" s="257"/>
      <c r="D205" s="228" t="s">
        <v>155</v>
      </c>
      <c r="E205" s="258" t="s">
        <v>19</v>
      </c>
      <c r="F205" s="259" t="s">
        <v>159</v>
      </c>
      <c r="G205" s="257"/>
      <c r="H205" s="260">
        <v>162.78</v>
      </c>
      <c r="I205" s="261"/>
      <c r="J205" s="257"/>
      <c r="K205" s="257"/>
      <c r="L205" s="262"/>
      <c r="M205" s="263"/>
      <c r="N205" s="264"/>
      <c r="O205" s="264"/>
      <c r="P205" s="264"/>
      <c r="Q205" s="264"/>
      <c r="R205" s="264"/>
      <c r="S205" s="264"/>
      <c r="T205" s="26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6" t="s">
        <v>155</v>
      </c>
      <c r="AU205" s="266" t="s">
        <v>83</v>
      </c>
      <c r="AV205" s="15" t="s">
        <v>160</v>
      </c>
      <c r="AW205" s="15" t="s">
        <v>37</v>
      </c>
      <c r="AX205" s="15" t="s">
        <v>76</v>
      </c>
      <c r="AY205" s="266" t="s">
        <v>142</v>
      </c>
    </row>
    <row r="206" s="14" customFormat="1">
      <c r="A206" s="14"/>
      <c r="B206" s="245"/>
      <c r="C206" s="246"/>
      <c r="D206" s="228" t="s">
        <v>155</v>
      </c>
      <c r="E206" s="247" t="s">
        <v>19</v>
      </c>
      <c r="F206" s="248" t="s">
        <v>983</v>
      </c>
      <c r="G206" s="246"/>
      <c r="H206" s="249">
        <v>21.140000000000001</v>
      </c>
      <c r="I206" s="250"/>
      <c r="J206" s="246"/>
      <c r="K206" s="246"/>
      <c r="L206" s="251"/>
      <c r="M206" s="252"/>
      <c r="N206" s="253"/>
      <c r="O206" s="253"/>
      <c r="P206" s="253"/>
      <c r="Q206" s="253"/>
      <c r="R206" s="253"/>
      <c r="S206" s="253"/>
      <c r="T206" s="25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5" t="s">
        <v>155</v>
      </c>
      <c r="AU206" s="255" t="s">
        <v>83</v>
      </c>
      <c r="AV206" s="14" t="s">
        <v>85</v>
      </c>
      <c r="AW206" s="14" t="s">
        <v>37</v>
      </c>
      <c r="AX206" s="14" t="s">
        <v>76</v>
      </c>
      <c r="AY206" s="255" t="s">
        <v>142</v>
      </c>
    </row>
    <row r="207" s="15" customFormat="1">
      <c r="A207" s="15"/>
      <c r="B207" s="256"/>
      <c r="C207" s="257"/>
      <c r="D207" s="228" t="s">
        <v>155</v>
      </c>
      <c r="E207" s="258" t="s">
        <v>19</v>
      </c>
      <c r="F207" s="259" t="s">
        <v>159</v>
      </c>
      <c r="G207" s="257"/>
      <c r="H207" s="260">
        <v>21.140000000000001</v>
      </c>
      <c r="I207" s="261"/>
      <c r="J207" s="257"/>
      <c r="K207" s="257"/>
      <c r="L207" s="262"/>
      <c r="M207" s="263"/>
      <c r="N207" s="264"/>
      <c r="O207" s="264"/>
      <c r="P207" s="264"/>
      <c r="Q207" s="264"/>
      <c r="R207" s="264"/>
      <c r="S207" s="264"/>
      <c r="T207" s="26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6" t="s">
        <v>155</v>
      </c>
      <c r="AU207" s="266" t="s">
        <v>83</v>
      </c>
      <c r="AV207" s="15" t="s">
        <v>160</v>
      </c>
      <c r="AW207" s="15" t="s">
        <v>37</v>
      </c>
      <c r="AX207" s="15" t="s">
        <v>76</v>
      </c>
      <c r="AY207" s="266" t="s">
        <v>142</v>
      </c>
    </row>
    <row r="208" s="13" customFormat="1">
      <c r="A208" s="13"/>
      <c r="B208" s="235"/>
      <c r="C208" s="236"/>
      <c r="D208" s="228" t="s">
        <v>155</v>
      </c>
      <c r="E208" s="237" t="s">
        <v>19</v>
      </c>
      <c r="F208" s="238" t="s">
        <v>984</v>
      </c>
      <c r="G208" s="236"/>
      <c r="H208" s="237" t="s">
        <v>19</v>
      </c>
      <c r="I208" s="239"/>
      <c r="J208" s="236"/>
      <c r="K208" s="236"/>
      <c r="L208" s="240"/>
      <c r="M208" s="241"/>
      <c r="N208" s="242"/>
      <c r="O208" s="242"/>
      <c r="P208" s="242"/>
      <c r="Q208" s="242"/>
      <c r="R208" s="242"/>
      <c r="S208" s="242"/>
      <c r="T208" s="24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4" t="s">
        <v>155</v>
      </c>
      <c r="AU208" s="244" t="s">
        <v>83</v>
      </c>
      <c r="AV208" s="13" t="s">
        <v>83</v>
      </c>
      <c r="AW208" s="13" t="s">
        <v>37</v>
      </c>
      <c r="AX208" s="13" t="s">
        <v>76</v>
      </c>
      <c r="AY208" s="244" t="s">
        <v>142</v>
      </c>
    </row>
    <row r="209" s="14" customFormat="1">
      <c r="A209" s="14"/>
      <c r="B209" s="245"/>
      <c r="C209" s="246"/>
      <c r="D209" s="228" t="s">
        <v>155</v>
      </c>
      <c r="E209" s="247" t="s">
        <v>19</v>
      </c>
      <c r="F209" s="248" t="s">
        <v>985</v>
      </c>
      <c r="G209" s="246"/>
      <c r="H209" s="249">
        <v>274.31999999999999</v>
      </c>
      <c r="I209" s="250"/>
      <c r="J209" s="246"/>
      <c r="K209" s="246"/>
      <c r="L209" s="251"/>
      <c r="M209" s="252"/>
      <c r="N209" s="253"/>
      <c r="O209" s="253"/>
      <c r="P209" s="253"/>
      <c r="Q209" s="253"/>
      <c r="R209" s="253"/>
      <c r="S209" s="253"/>
      <c r="T209" s="25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5" t="s">
        <v>155</v>
      </c>
      <c r="AU209" s="255" t="s">
        <v>83</v>
      </c>
      <c r="AV209" s="14" t="s">
        <v>85</v>
      </c>
      <c r="AW209" s="14" t="s">
        <v>37</v>
      </c>
      <c r="AX209" s="14" t="s">
        <v>76</v>
      </c>
      <c r="AY209" s="255" t="s">
        <v>142</v>
      </c>
    </row>
    <row r="210" s="15" customFormat="1">
      <c r="A210" s="15"/>
      <c r="B210" s="256"/>
      <c r="C210" s="257"/>
      <c r="D210" s="228" t="s">
        <v>155</v>
      </c>
      <c r="E210" s="258" t="s">
        <v>19</v>
      </c>
      <c r="F210" s="259" t="s">
        <v>159</v>
      </c>
      <c r="G210" s="257"/>
      <c r="H210" s="260">
        <v>274.31999999999999</v>
      </c>
      <c r="I210" s="261"/>
      <c r="J210" s="257"/>
      <c r="K210" s="257"/>
      <c r="L210" s="262"/>
      <c r="M210" s="263"/>
      <c r="N210" s="264"/>
      <c r="O210" s="264"/>
      <c r="P210" s="264"/>
      <c r="Q210" s="264"/>
      <c r="R210" s="264"/>
      <c r="S210" s="264"/>
      <c r="T210" s="26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6" t="s">
        <v>155</v>
      </c>
      <c r="AU210" s="266" t="s">
        <v>83</v>
      </c>
      <c r="AV210" s="15" t="s">
        <v>160</v>
      </c>
      <c r="AW210" s="15" t="s">
        <v>37</v>
      </c>
      <c r="AX210" s="15" t="s">
        <v>76</v>
      </c>
      <c r="AY210" s="266" t="s">
        <v>142</v>
      </c>
    </row>
    <row r="211" s="16" customFormat="1">
      <c r="A211" s="16"/>
      <c r="B211" s="267"/>
      <c r="C211" s="268"/>
      <c r="D211" s="228" t="s">
        <v>155</v>
      </c>
      <c r="E211" s="269" t="s">
        <v>19</v>
      </c>
      <c r="F211" s="270" t="s">
        <v>170</v>
      </c>
      <c r="G211" s="268"/>
      <c r="H211" s="271">
        <v>458.24000000000001</v>
      </c>
      <c r="I211" s="272"/>
      <c r="J211" s="268"/>
      <c r="K211" s="268"/>
      <c r="L211" s="273"/>
      <c r="M211" s="274"/>
      <c r="N211" s="275"/>
      <c r="O211" s="275"/>
      <c r="P211" s="275"/>
      <c r="Q211" s="275"/>
      <c r="R211" s="275"/>
      <c r="S211" s="275"/>
      <c r="T211" s="27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T211" s="277" t="s">
        <v>155</v>
      </c>
      <c r="AU211" s="277" t="s">
        <v>83</v>
      </c>
      <c r="AV211" s="16" t="s">
        <v>149</v>
      </c>
      <c r="AW211" s="16" t="s">
        <v>37</v>
      </c>
      <c r="AX211" s="16" t="s">
        <v>83</v>
      </c>
      <c r="AY211" s="277" t="s">
        <v>142</v>
      </c>
    </row>
    <row r="212" s="2" customFormat="1" ht="24.15" customHeight="1">
      <c r="A212" s="41"/>
      <c r="B212" s="42"/>
      <c r="C212" s="215" t="s">
        <v>311</v>
      </c>
      <c r="D212" s="215" t="s">
        <v>144</v>
      </c>
      <c r="E212" s="216" t="s">
        <v>902</v>
      </c>
      <c r="F212" s="217" t="s">
        <v>903</v>
      </c>
      <c r="G212" s="218" t="s">
        <v>346</v>
      </c>
      <c r="H212" s="219">
        <v>458.24000000000001</v>
      </c>
      <c r="I212" s="220"/>
      <c r="J212" s="221">
        <f>ROUND(I212*H212,2)</f>
        <v>0</v>
      </c>
      <c r="K212" s="217" t="s">
        <v>148</v>
      </c>
      <c r="L212" s="47"/>
      <c r="M212" s="222" t="s">
        <v>19</v>
      </c>
      <c r="N212" s="223" t="s">
        <v>47</v>
      </c>
      <c r="O212" s="87"/>
      <c r="P212" s="224">
        <f>O212*H212</f>
        <v>0</v>
      </c>
      <c r="Q212" s="224">
        <v>0.000126</v>
      </c>
      <c r="R212" s="224">
        <f>Q212*H212</f>
        <v>0.057738240000000003</v>
      </c>
      <c r="S212" s="224">
        <v>0</v>
      </c>
      <c r="T212" s="225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26" t="s">
        <v>149</v>
      </c>
      <c r="AT212" s="226" t="s">
        <v>144</v>
      </c>
      <c r="AU212" s="226" t="s">
        <v>83</v>
      </c>
      <c r="AY212" s="20" t="s">
        <v>142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20" t="s">
        <v>83</v>
      </c>
      <c r="BK212" s="227">
        <f>ROUND(I212*H212,2)</f>
        <v>0</v>
      </c>
      <c r="BL212" s="20" t="s">
        <v>149</v>
      </c>
      <c r="BM212" s="226" t="s">
        <v>986</v>
      </c>
    </row>
    <row r="213" s="2" customFormat="1">
      <c r="A213" s="41"/>
      <c r="B213" s="42"/>
      <c r="C213" s="43"/>
      <c r="D213" s="228" t="s">
        <v>151</v>
      </c>
      <c r="E213" s="43"/>
      <c r="F213" s="229" t="s">
        <v>905</v>
      </c>
      <c r="G213" s="43"/>
      <c r="H213" s="43"/>
      <c r="I213" s="230"/>
      <c r="J213" s="43"/>
      <c r="K213" s="43"/>
      <c r="L213" s="47"/>
      <c r="M213" s="231"/>
      <c r="N213" s="232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151</v>
      </c>
      <c r="AU213" s="20" t="s">
        <v>83</v>
      </c>
    </row>
    <row r="214" s="2" customFormat="1">
      <c r="A214" s="41"/>
      <c r="B214" s="42"/>
      <c r="C214" s="43"/>
      <c r="D214" s="233" t="s">
        <v>153</v>
      </c>
      <c r="E214" s="43"/>
      <c r="F214" s="234" t="s">
        <v>906</v>
      </c>
      <c r="G214" s="43"/>
      <c r="H214" s="43"/>
      <c r="I214" s="230"/>
      <c r="J214" s="43"/>
      <c r="K214" s="43"/>
      <c r="L214" s="47"/>
      <c r="M214" s="231"/>
      <c r="N214" s="232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153</v>
      </c>
      <c r="AU214" s="20" t="s">
        <v>83</v>
      </c>
    </row>
    <row r="215" s="12" customFormat="1" ht="25.92" customHeight="1">
      <c r="A215" s="12"/>
      <c r="B215" s="199"/>
      <c r="C215" s="200"/>
      <c r="D215" s="201" t="s">
        <v>75</v>
      </c>
      <c r="E215" s="202" t="s">
        <v>529</v>
      </c>
      <c r="F215" s="202" t="s">
        <v>530</v>
      </c>
      <c r="G215" s="200"/>
      <c r="H215" s="200"/>
      <c r="I215" s="203"/>
      <c r="J215" s="204">
        <f>BK215</f>
        <v>0</v>
      </c>
      <c r="K215" s="200"/>
      <c r="L215" s="205"/>
      <c r="M215" s="206"/>
      <c r="N215" s="207"/>
      <c r="O215" s="207"/>
      <c r="P215" s="208">
        <f>SUM(P216:P218)</f>
        <v>0</v>
      </c>
      <c r="Q215" s="207"/>
      <c r="R215" s="208">
        <f>SUM(R216:R218)</f>
        <v>0</v>
      </c>
      <c r="S215" s="207"/>
      <c r="T215" s="209">
        <f>SUM(T216:T218)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10" t="s">
        <v>83</v>
      </c>
      <c r="AT215" s="211" t="s">
        <v>75</v>
      </c>
      <c r="AU215" s="211" t="s">
        <v>76</v>
      </c>
      <c r="AY215" s="210" t="s">
        <v>142</v>
      </c>
      <c r="BK215" s="212">
        <f>SUM(BK216:BK218)</f>
        <v>0</v>
      </c>
    </row>
    <row r="216" s="2" customFormat="1" ht="24.15" customHeight="1">
      <c r="A216" s="41"/>
      <c r="B216" s="42"/>
      <c r="C216" s="215" t="s">
        <v>317</v>
      </c>
      <c r="D216" s="215" t="s">
        <v>144</v>
      </c>
      <c r="E216" s="216" t="s">
        <v>532</v>
      </c>
      <c r="F216" s="217" t="s">
        <v>533</v>
      </c>
      <c r="G216" s="218" t="s">
        <v>240</v>
      </c>
      <c r="H216" s="219">
        <v>82.989999999999995</v>
      </c>
      <c r="I216" s="220"/>
      <c r="J216" s="221">
        <f>ROUND(I216*H216,2)</f>
        <v>0</v>
      </c>
      <c r="K216" s="217" t="s">
        <v>148</v>
      </c>
      <c r="L216" s="47"/>
      <c r="M216" s="222" t="s">
        <v>19</v>
      </c>
      <c r="N216" s="223" t="s">
        <v>47</v>
      </c>
      <c r="O216" s="87"/>
      <c r="P216" s="224">
        <f>O216*H216</f>
        <v>0</v>
      </c>
      <c r="Q216" s="224">
        <v>0</v>
      </c>
      <c r="R216" s="224">
        <f>Q216*H216</f>
        <v>0</v>
      </c>
      <c r="S216" s="224">
        <v>0</v>
      </c>
      <c r="T216" s="225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26" t="s">
        <v>149</v>
      </c>
      <c r="AT216" s="226" t="s">
        <v>144</v>
      </c>
      <c r="AU216" s="226" t="s">
        <v>83</v>
      </c>
      <c r="AY216" s="20" t="s">
        <v>142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20" t="s">
        <v>83</v>
      </c>
      <c r="BK216" s="227">
        <f>ROUND(I216*H216,2)</f>
        <v>0</v>
      </c>
      <c r="BL216" s="20" t="s">
        <v>149</v>
      </c>
      <c r="BM216" s="226" t="s">
        <v>987</v>
      </c>
    </row>
    <row r="217" s="2" customFormat="1">
      <c r="A217" s="41"/>
      <c r="B217" s="42"/>
      <c r="C217" s="43"/>
      <c r="D217" s="228" t="s">
        <v>151</v>
      </c>
      <c r="E217" s="43"/>
      <c r="F217" s="229" t="s">
        <v>535</v>
      </c>
      <c r="G217" s="43"/>
      <c r="H217" s="43"/>
      <c r="I217" s="230"/>
      <c r="J217" s="43"/>
      <c r="K217" s="43"/>
      <c r="L217" s="47"/>
      <c r="M217" s="231"/>
      <c r="N217" s="232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151</v>
      </c>
      <c r="AU217" s="20" t="s">
        <v>83</v>
      </c>
    </row>
    <row r="218" s="2" customFormat="1">
      <c r="A218" s="41"/>
      <c r="B218" s="42"/>
      <c r="C218" s="43"/>
      <c r="D218" s="233" t="s">
        <v>153</v>
      </c>
      <c r="E218" s="43"/>
      <c r="F218" s="234" t="s">
        <v>536</v>
      </c>
      <c r="G218" s="43"/>
      <c r="H218" s="43"/>
      <c r="I218" s="230"/>
      <c r="J218" s="43"/>
      <c r="K218" s="43"/>
      <c r="L218" s="47"/>
      <c r="M218" s="231"/>
      <c r="N218" s="232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153</v>
      </c>
      <c r="AU218" s="20" t="s">
        <v>83</v>
      </c>
    </row>
    <row r="219" s="12" customFormat="1" ht="25.92" customHeight="1">
      <c r="A219" s="12"/>
      <c r="B219" s="199"/>
      <c r="C219" s="200"/>
      <c r="D219" s="201" t="s">
        <v>75</v>
      </c>
      <c r="E219" s="202" t="s">
        <v>537</v>
      </c>
      <c r="F219" s="202" t="s">
        <v>538</v>
      </c>
      <c r="G219" s="200"/>
      <c r="H219" s="200"/>
      <c r="I219" s="203"/>
      <c r="J219" s="204">
        <f>BK219</f>
        <v>0</v>
      </c>
      <c r="K219" s="200"/>
      <c r="L219" s="205"/>
      <c r="M219" s="206"/>
      <c r="N219" s="207"/>
      <c r="O219" s="207"/>
      <c r="P219" s="208">
        <f>P220+P230+P234+P241</f>
        <v>0</v>
      </c>
      <c r="Q219" s="207"/>
      <c r="R219" s="208">
        <f>R220+R230+R234+R241</f>
        <v>0</v>
      </c>
      <c r="S219" s="207"/>
      <c r="T219" s="209">
        <f>T220+T230+T234+T241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0" t="s">
        <v>184</v>
      </c>
      <c r="AT219" s="211" t="s">
        <v>75</v>
      </c>
      <c r="AU219" s="211" t="s">
        <v>76</v>
      </c>
      <c r="AY219" s="210" t="s">
        <v>142</v>
      </c>
      <c r="BK219" s="212">
        <f>BK220+BK230+BK234+BK241</f>
        <v>0</v>
      </c>
    </row>
    <row r="220" s="12" customFormat="1" ht="22.8" customHeight="1">
      <c r="A220" s="12"/>
      <c r="B220" s="199"/>
      <c r="C220" s="200"/>
      <c r="D220" s="201" t="s">
        <v>75</v>
      </c>
      <c r="E220" s="213" t="s">
        <v>539</v>
      </c>
      <c r="F220" s="213" t="s">
        <v>540</v>
      </c>
      <c r="G220" s="200"/>
      <c r="H220" s="200"/>
      <c r="I220" s="203"/>
      <c r="J220" s="214">
        <f>BK220</f>
        <v>0</v>
      </c>
      <c r="K220" s="200"/>
      <c r="L220" s="205"/>
      <c r="M220" s="206"/>
      <c r="N220" s="207"/>
      <c r="O220" s="207"/>
      <c r="P220" s="208">
        <f>SUM(P221:P229)</f>
        <v>0</v>
      </c>
      <c r="Q220" s="207"/>
      <c r="R220" s="208">
        <f>SUM(R221:R229)</f>
        <v>0</v>
      </c>
      <c r="S220" s="207"/>
      <c r="T220" s="209">
        <f>SUM(T221:T229)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10" t="s">
        <v>184</v>
      </c>
      <c r="AT220" s="211" t="s">
        <v>75</v>
      </c>
      <c r="AU220" s="211" t="s">
        <v>83</v>
      </c>
      <c r="AY220" s="210" t="s">
        <v>142</v>
      </c>
      <c r="BK220" s="212">
        <f>SUM(BK221:BK229)</f>
        <v>0</v>
      </c>
    </row>
    <row r="221" s="2" customFormat="1" ht="16.5" customHeight="1">
      <c r="A221" s="41"/>
      <c r="B221" s="42"/>
      <c r="C221" s="215" t="s">
        <v>253</v>
      </c>
      <c r="D221" s="215" t="s">
        <v>144</v>
      </c>
      <c r="E221" s="216" t="s">
        <v>541</v>
      </c>
      <c r="F221" s="217" t="s">
        <v>542</v>
      </c>
      <c r="G221" s="218" t="s">
        <v>543</v>
      </c>
      <c r="H221" s="219">
        <v>1</v>
      </c>
      <c r="I221" s="220"/>
      <c r="J221" s="221">
        <f>ROUND(I221*H221,2)</f>
        <v>0</v>
      </c>
      <c r="K221" s="217" t="s">
        <v>148</v>
      </c>
      <c r="L221" s="47"/>
      <c r="M221" s="222" t="s">
        <v>19</v>
      </c>
      <c r="N221" s="223" t="s">
        <v>47</v>
      </c>
      <c r="O221" s="87"/>
      <c r="P221" s="224">
        <f>O221*H221</f>
        <v>0</v>
      </c>
      <c r="Q221" s="224">
        <v>0</v>
      </c>
      <c r="R221" s="224">
        <f>Q221*H221</f>
        <v>0</v>
      </c>
      <c r="S221" s="224">
        <v>0</v>
      </c>
      <c r="T221" s="225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26" t="s">
        <v>544</v>
      </c>
      <c r="AT221" s="226" t="s">
        <v>144</v>
      </c>
      <c r="AU221" s="226" t="s">
        <v>85</v>
      </c>
      <c r="AY221" s="20" t="s">
        <v>142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20" t="s">
        <v>83</v>
      </c>
      <c r="BK221" s="227">
        <f>ROUND(I221*H221,2)</f>
        <v>0</v>
      </c>
      <c r="BL221" s="20" t="s">
        <v>544</v>
      </c>
      <c r="BM221" s="226" t="s">
        <v>988</v>
      </c>
    </row>
    <row r="222" s="2" customFormat="1">
      <c r="A222" s="41"/>
      <c r="B222" s="42"/>
      <c r="C222" s="43"/>
      <c r="D222" s="228" t="s">
        <v>151</v>
      </c>
      <c r="E222" s="43"/>
      <c r="F222" s="229" t="s">
        <v>542</v>
      </c>
      <c r="G222" s="43"/>
      <c r="H222" s="43"/>
      <c r="I222" s="230"/>
      <c r="J222" s="43"/>
      <c r="K222" s="43"/>
      <c r="L222" s="47"/>
      <c r="M222" s="231"/>
      <c r="N222" s="232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151</v>
      </c>
      <c r="AU222" s="20" t="s">
        <v>85</v>
      </c>
    </row>
    <row r="223" s="2" customFormat="1">
      <c r="A223" s="41"/>
      <c r="B223" s="42"/>
      <c r="C223" s="43"/>
      <c r="D223" s="233" t="s">
        <v>153</v>
      </c>
      <c r="E223" s="43"/>
      <c r="F223" s="234" t="s">
        <v>546</v>
      </c>
      <c r="G223" s="43"/>
      <c r="H223" s="43"/>
      <c r="I223" s="230"/>
      <c r="J223" s="43"/>
      <c r="K223" s="43"/>
      <c r="L223" s="47"/>
      <c r="M223" s="231"/>
      <c r="N223" s="232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153</v>
      </c>
      <c r="AU223" s="20" t="s">
        <v>85</v>
      </c>
    </row>
    <row r="224" s="2" customFormat="1" ht="16.5" customHeight="1">
      <c r="A224" s="41"/>
      <c r="B224" s="42"/>
      <c r="C224" s="215" t="s">
        <v>519</v>
      </c>
      <c r="D224" s="215" t="s">
        <v>144</v>
      </c>
      <c r="E224" s="216" t="s">
        <v>548</v>
      </c>
      <c r="F224" s="217" t="s">
        <v>549</v>
      </c>
      <c r="G224" s="218" t="s">
        <v>543</v>
      </c>
      <c r="H224" s="219">
        <v>1</v>
      </c>
      <c r="I224" s="220"/>
      <c r="J224" s="221">
        <f>ROUND(I224*H224,2)</f>
        <v>0</v>
      </c>
      <c r="K224" s="217" t="s">
        <v>148</v>
      </c>
      <c r="L224" s="47"/>
      <c r="M224" s="222" t="s">
        <v>19</v>
      </c>
      <c r="N224" s="223" t="s">
        <v>47</v>
      </c>
      <c r="O224" s="87"/>
      <c r="P224" s="224">
        <f>O224*H224</f>
        <v>0</v>
      </c>
      <c r="Q224" s="224">
        <v>0</v>
      </c>
      <c r="R224" s="224">
        <f>Q224*H224</f>
        <v>0</v>
      </c>
      <c r="S224" s="224">
        <v>0</v>
      </c>
      <c r="T224" s="225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26" t="s">
        <v>544</v>
      </c>
      <c r="AT224" s="226" t="s">
        <v>144</v>
      </c>
      <c r="AU224" s="226" t="s">
        <v>85</v>
      </c>
      <c r="AY224" s="20" t="s">
        <v>142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20" t="s">
        <v>83</v>
      </c>
      <c r="BK224" s="227">
        <f>ROUND(I224*H224,2)</f>
        <v>0</v>
      </c>
      <c r="BL224" s="20" t="s">
        <v>544</v>
      </c>
      <c r="BM224" s="226" t="s">
        <v>989</v>
      </c>
    </row>
    <row r="225" s="2" customFormat="1">
      <c r="A225" s="41"/>
      <c r="B225" s="42"/>
      <c r="C225" s="43"/>
      <c r="D225" s="228" t="s">
        <v>151</v>
      </c>
      <c r="E225" s="43"/>
      <c r="F225" s="229" t="s">
        <v>549</v>
      </c>
      <c r="G225" s="43"/>
      <c r="H225" s="43"/>
      <c r="I225" s="230"/>
      <c r="J225" s="43"/>
      <c r="K225" s="43"/>
      <c r="L225" s="47"/>
      <c r="M225" s="231"/>
      <c r="N225" s="232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151</v>
      </c>
      <c r="AU225" s="20" t="s">
        <v>85</v>
      </c>
    </row>
    <row r="226" s="2" customFormat="1">
      <c r="A226" s="41"/>
      <c r="B226" s="42"/>
      <c r="C226" s="43"/>
      <c r="D226" s="233" t="s">
        <v>153</v>
      </c>
      <c r="E226" s="43"/>
      <c r="F226" s="234" t="s">
        <v>551</v>
      </c>
      <c r="G226" s="43"/>
      <c r="H226" s="43"/>
      <c r="I226" s="230"/>
      <c r="J226" s="43"/>
      <c r="K226" s="43"/>
      <c r="L226" s="47"/>
      <c r="M226" s="231"/>
      <c r="N226" s="232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153</v>
      </c>
      <c r="AU226" s="20" t="s">
        <v>85</v>
      </c>
    </row>
    <row r="227" s="2" customFormat="1" ht="16.5" customHeight="1">
      <c r="A227" s="41"/>
      <c r="B227" s="42"/>
      <c r="C227" s="215" t="s">
        <v>260</v>
      </c>
      <c r="D227" s="215" t="s">
        <v>144</v>
      </c>
      <c r="E227" s="216" t="s">
        <v>552</v>
      </c>
      <c r="F227" s="217" t="s">
        <v>553</v>
      </c>
      <c r="G227" s="218" t="s">
        <v>543</v>
      </c>
      <c r="H227" s="219">
        <v>1</v>
      </c>
      <c r="I227" s="220"/>
      <c r="J227" s="221">
        <f>ROUND(I227*H227,2)</f>
        <v>0</v>
      </c>
      <c r="K227" s="217" t="s">
        <v>148</v>
      </c>
      <c r="L227" s="47"/>
      <c r="M227" s="222" t="s">
        <v>19</v>
      </c>
      <c r="N227" s="223" t="s">
        <v>47</v>
      </c>
      <c r="O227" s="87"/>
      <c r="P227" s="224">
        <f>O227*H227</f>
        <v>0</v>
      </c>
      <c r="Q227" s="224">
        <v>0</v>
      </c>
      <c r="R227" s="224">
        <f>Q227*H227</f>
        <v>0</v>
      </c>
      <c r="S227" s="224">
        <v>0</v>
      </c>
      <c r="T227" s="225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26" t="s">
        <v>544</v>
      </c>
      <c r="AT227" s="226" t="s">
        <v>144</v>
      </c>
      <c r="AU227" s="226" t="s">
        <v>85</v>
      </c>
      <c r="AY227" s="20" t="s">
        <v>142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20" t="s">
        <v>83</v>
      </c>
      <c r="BK227" s="227">
        <f>ROUND(I227*H227,2)</f>
        <v>0</v>
      </c>
      <c r="BL227" s="20" t="s">
        <v>544</v>
      </c>
      <c r="BM227" s="226" t="s">
        <v>990</v>
      </c>
    </row>
    <row r="228" s="2" customFormat="1">
      <c r="A228" s="41"/>
      <c r="B228" s="42"/>
      <c r="C228" s="43"/>
      <c r="D228" s="228" t="s">
        <v>151</v>
      </c>
      <c r="E228" s="43"/>
      <c r="F228" s="229" t="s">
        <v>553</v>
      </c>
      <c r="G228" s="43"/>
      <c r="H228" s="43"/>
      <c r="I228" s="230"/>
      <c r="J228" s="43"/>
      <c r="K228" s="43"/>
      <c r="L228" s="47"/>
      <c r="M228" s="231"/>
      <c r="N228" s="232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151</v>
      </c>
      <c r="AU228" s="20" t="s">
        <v>85</v>
      </c>
    </row>
    <row r="229" s="2" customFormat="1">
      <c r="A229" s="41"/>
      <c r="B229" s="42"/>
      <c r="C229" s="43"/>
      <c r="D229" s="233" t="s">
        <v>153</v>
      </c>
      <c r="E229" s="43"/>
      <c r="F229" s="234" t="s">
        <v>555</v>
      </c>
      <c r="G229" s="43"/>
      <c r="H229" s="43"/>
      <c r="I229" s="230"/>
      <c r="J229" s="43"/>
      <c r="K229" s="43"/>
      <c r="L229" s="47"/>
      <c r="M229" s="231"/>
      <c r="N229" s="232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153</v>
      </c>
      <c r="AU229" s="20" t="s">
        <v>85</v>
      </c>
    </row>
    <row r="230" s="12" customFormat="1" ht="22.8" customHeight="1">
      <c r="A230" s="12"/>
      <c r="B230" s="199"/>
      <c r="C230" s="200"/>
      <c r="D230" s="201" t="s">
        <v>75</v>
      </c>
      <c r="E230" s="213" t="s">
        <v>556</v>
      </c>
      <c r="F230" s="213" t="s">
        <v>557</v>
      </c>
      <c r="G230" s="200"/>
      <c r="H230" s="200"/>
      <c r="I230" s="203"/>
      <c r="J230" s="214">
        <f>BK230</f>
        <v>0</v>
      </c>
      <c r="K230" s="200"/>
      <c r="L230" s="205"/>
      <c r="M230" s="206"/>
      <c r="N230" s="207"/>
      <c r="O230" s="207"/>
      <c r="P230" s="208">
        <f>SUM(P231:P233)</f>
        <v>0</v>
      </c>
      <c r="Q230" s="207"/>
      <c r="R230" s="208">
        <f>SUM(R231:R233)</f>
        <v>0</v>
      </c>
      <c r="S230" s="207"/>
      <c r="T230" s="209">
        <f>SUM(T231:T233)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0" t="s">
        <v>184</v>
      </c>
      <c r="AT230" s="211" t="s">
        <v>75</v>
      </c>
      <c r="AU230" s="211" t="s">
        <v>83</v>
      </c>
      <c r="AY230" s="210" t="s">
        <v>142</v>
      </c>
      <c r="BK230" s="212">
        <f>SUM(BK231:BK233)</f>
        <v>0</v>
      </c>
    </row>
    <row r="231" s="2" customFormat="1" ht="16.5" customHeight="1">
      <c r="A231" s="41"/>
      <c r="B231" s="42"/>
      <c r="C231" s="215" t="s">
        <v>531</v>
      </c>
      <c r="D231" s="215" t="s">
        <v>144</v>
      </c>
      <c r="E231" s="216" t="s">
        <v>559</v>
      </c>
      <c r="F231" s="217" t="s">
        <v>557</v>
      </c>
      <c r="G231" s="218" t="s">
        <v>543</v>
      </c>
      <c r="H231" s="219">
        <v>1</v>
      </c>
      <c r="I231" s="220"/>
      <c r="J231" s="221">
        <f>ROUND(I231*H231,2)</f>
        <v>0</v>
      </c>
      <c r="K231" s="217" t="s">
        <v>148</v>
      </c>
      <c r="L231" s="47"/>
      <c r="M231" s="222" t="s">
        <v>19</v>
      </c>
      <c r="N231" s="223" t="s">
        <v>47</v>
      </c>
      <c r="O231" s="87"/>
      <c r="P231" s="224">
        <f>O231*H231</f>
        <v>0</v>
      </c>
      <c r="Q231" s="224">
        <v>0</v>
      </c>
      <c r="R231" s="224">
        <f>Q231*H231</f>
        <v>0</v>
      </c>
      <c r="S231" s="224">
        <v>0</v>
      </c>
      <c r="T231" s="225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26" t="s">
        <v>544</v>
      </c>
      <c r="AT231" s="226" t="s">
        <v>144</v>
      </c>
      <c r="AU231" s="226" t="s">
        <v>85</v>
      </c>
      <c r="AY231" s="20" t="s">
        <v>142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20" t="s">
        <v>83</v>
      </c>
      <c r="BK231" s="227">
        <f>ROUND(I231*H231,2)</f>
        <v>0</v>
      </c>
      <c r="BL231" s="20" t="s">
        <v>544</v>
      </c>
      <c r="BM231" s="226" t="s">
        <v>991</v>
      </c>
    </row>
    <row r="232" s="2" customFormat="1">
      <c r="A232" s="41"/>
      <c r="B232" s="42"/>
      <c r="C232" s="43"/>
      <c r="D232" s="228" t="s">
        <v>151</v>
      </c>
      <c r="E232" s="43"/>
      <c r="F232" s="229" t="s">
        <v>557</v>
      </c>
      <c r="G232" s="43"/>
      <c r="H232" s="43"/>
      <c r="I232" s="230"/>
      <c r="J232" s="43"/>
      <c r="K232" s="43"/>
      <c r="L232" s="47"/>
      <c r="M232" s="231"/>
      <c r="N232" s="232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151</v>
      </c>
      <c r="AU232" s="20" t="s">
        <v>85</v>
      </c>
    </row>
    <row r="233" s="2" customFormat="1">
      <c r="A233" s="41"/>
      <c r="B233" s="42"/>
      <c r="C233" s="43"/>
      <c r="D233" s="233" t="s">
        <v>153</v>
      </c>
      <c r="E233" s="43"/>
      <c r="F233" s="234" t="s">
        <v>561</v>
      </c>
      <c r="G233" s="43"/>
      <c r="H233" s="43"/>
      <c r="I233" s="230"/>
      <c r="J233" s="43"/>
      <c r="K233" s="43"/>
      <c r="L233" s="47"/>
      <c r="M233" s="231"/>
      <c r="N233" s="232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153</v>
      </c>
      <c r="AU233" s="20" t="s">
        <v>85</v>
      </c>
    </row>
    <row r="234" s="12" customFormat="1" ht="22.8" customHeight="1">
      <c r="A234" s="12"/>
      <c r="B234" s="199"/>
      <c r="C234" s="200"/>
      <c r="D234" s="201" t="s">
        <v>75</v>
      </c>
      <c r="E234" s="213" t="s">
        <v>562</v>
      </c>
      <c r="F234" s="213" t="s">
        <v>563</v>
      </c>
      <c r="G234" s="200"/>
      <c r="H234" s="200"/>
      <c r="I234" s="203"/>
      <c r="J234" s="214">
        <f>BK234</f>
        <v>0</v>
      </c>
      <c r="K234" s="200"/>
      <c r="L234" s="205"/>
      <c r="M234" s="206"/>
      <c r="N234" s="207"/>
      <c r="O234" s="207"/>
      <c r="P234" s="208">
        <f>SUM(P235:P240)</f>
        <v>0</v>
      </c>
      <c r="Q234" s="207"/>
      <c r="R234" s="208">
        <f>SUM(R235:R240)</f>
        <v>0</v>
      </c>
      <c r="S234" s="207"/>
      <c r="T234" s="209">
        <f>SUM(T235:T240)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10" t="s">
        <v>184</v>
      </c>
      <c r="AT234" s="211" t="s">
        <v>75</v>
      </c>
      <c r="AU234" s="211" t="s">
        <v>83</v>
      </c>
      <c r="AY234" s="210" t="s">
        <v>142</v>
      </c>
      <c r="BK234" s="212">
        <f>SUM(BK235:BK240)</f>
        <v>0</v>
      </c>
    </row>
    <row r="235" s="2" customFormat="1" ht="16.5" customHeight="1">
      <c r="A235" s="41"/>
      <c r="B235" s="42"/>
      <c r="C235" s="215" t="s">
        <v>269</v>
      </c>
      <c r="D235" s="215" t="s">
        <v>144</v>
      </c>
      <c r="E235" s="216" t="s">
        <v>564</v>
      </c>
      <c r="F235" s="217" t="s">
        <v>565</v>
      </c>
      <c r="G235" s="218" t="s">
        <v>543</v>
      </c>
      <c r="H235" s="219">
        <v>1</v>
      </c>
      <c r="I235" s="220"/>
      <c r="J235" s="221">
        <f>ROUND(I235*H235,2)</f>
        <v>0</v>
      </c>
      <c r="K235" s="217" t="s">
        <v>148</v>
      </c>
      <c r="L235" s="47"/>
      <c r="M235" s="222" t="s">
        <v>19</v>
      </c>
      <c r="N235" s="223" t="s">
        <v>47</v>
      </c>
      <c r="O235" s="87"/>
      <c r="P235" s="224">
        <f>O235*H235</f>
        <v>0</v>
      </c>
      <c r="Q235" s="224">
        <v>0</v>
      </c>
      <c r="R235" s="224">
        <f>Q235*H235</f>
        <v>0</v>
      </c>
      <c r="S235" s="224">
        <v>0</v>
      </c>
      <c r="T235" s="225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26" t="s">
        <v>544</v>
      </c>
      <c r="AT235" s="226" t="s">
        <v>144</v>
      </c>
      <c r="AU235" s="226" t="s">
        <v>85</v>
      </c>
      <c r="AY235" s="20" t="s">
        <v>142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20" t="s">
        <v>83</v>
      </c>
      <c r="BK235" s="227">
        <f>ROUND(I235*H235,2)</f>
        <v>0</v>
      </c>
      <c r="BL235" s="20" t="s">
        <v>544</v>
      </c>
      <c r="BM235" s="226" t="s">
        <v>992</v>
      </c>
    </row>
    <row r="236" s="2" customFormat="1">
      <c r="A236" s="41"/>
      <c r="B236" s="42"/>
      <c r="C236" s="43"/>
      <c r="D236" s="228" t="s">
        <v>151</v>
      </c>
      <c r="E236" s="43"/>
      <c r="F236" s="229" t="s">
        <v>565</v>
      </c>
      <c r="G236" s="43"/>
      <c r="H236" s="43"/>
      <c r="I236" s="230"/>
      <c r="J236" s="43"/>
      <c r="K236" s="43"/>
      <c r="L236" s="47"/>
      <c r="M236" s="231"/>
      <c r="N236" s="232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151</v>
      </c>
      <c r="AU236" s="20" t="s">
        <v>85</v>
      </c>
    </row>
    <row r="237" s="2" customFormat="1">
      <c r="A237" s="41"/>
      <c r="B237" s="42"/>
      <c r="C237" s="43"/>
      <c r="D237" s="233" t="s">
        <v>153</v>
      </c>
      <c r="E237" s="43"/>
      <c r="F237" s="234" t="s">
        <v>567</v>
      </c>
      <c r="G237" s="43"/>
      <c r="H237" s="43"/>
      <c r="I237" s="230"/>
      <c r="J237" s="43"/>
      <c r="K237" s="43"/>
      <c r="L237" s="47"/>
      <c r="M237" s="231"/>
      <c r="N237" s="232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153</v>
      </c>
      <c r="AU237" s="20" t="s">
        <v>85</v>
      </c>
    </row>
    <row r="238" s="2" customFormat="1" ht="16.5" customHeight="1">
      <c r="A238" s="41"/>
      <c r="B238" s="42"/>
      <c r="C238" s="215" t="s">
        <v>547</v>
      </c>
      <c r="D238" s="215" t="s">
        <v>144</v>
      </c>
      <c r="E238" s="216" t="s">
        <v>569</v>
      </c>
      <c r="F238" s="217" t="s">
        <v>570</v>
      </c>
      <c r="G238" s="218" t="s">
        <v>543</v>
      </c>
      <c r="H238" s="219">
        <v>1</v>
      </c>
      <c r="I238" s="220"/>
      <c r="J238" s="221">
        <f>ROUND(I238*H238,2)</f>
        <v>0</v>
      </c>
      <c r="K238" s="217" t="s">
        <v>148</v>
      </c>
      <c r="L238" s="47"/>
      <c r="M238" s="222" t="s">
        <v>19</v>
      </c>
      <c r="N238" s="223" t="s">
        <v>47</v>
      </c>
      <c r="O238" s="87"/>
      <c r="P238" s="224">
        <f>O238*H238</f>
        <v>0</v>
      </c>
      <c r="Q238" s="224">
        <v>0</v>
      </c>
      <c r="R238" s="224">
        <f>Q238*H238</f>
        <v>0</v>
      </c>
      <c r="S238" s="224">
        <v>0</v>
      </c>
      <c r="T238" s="225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26" t="s">
        <v>544</v>
      </c>
      <c r="AT238" s="226" t="s">
        <v>144</v>
      </c>
      <c r="AU238" s="226" t="s">
        <v>85</v>
      </c>
      <c r="AY238" s="20" t="s">
        <v>142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20" t="s">
        <v>83</v>
      </c>
      <c r="BK238" s="227">
        <f>ROUND(I238*H238,2)</f>
        <v>0</v>
      </c>
      <c r="BL238" s="20" t="s">
        <v>544</v>
      </c>
      <c r="BM238" s="226" t="s">
        <v>993</v>
      </c>
    </row>
    <row r="239" s="2" customFormat="1">
      <c r="A239" s="41"/>
      <c r="B239" s="42"/>
      <c r="C239" s="43"/>
      <c r="D239" s="228" t="s">
        <v>151</v>
      </c>
      <c r="E239" s="43"/>
      <c r="F239" s="229" t="s">
        <v>570</v>
      </c>
      <c r="G239" s="43"/>
      <c r="H239" s="43"/>
      <c r="I239" s="230"/>
      <c r="J239" s="43"/>
      <c r="K239" s="43"/>
      <c r="L239" s="47"/>
      <c r="M239" s="231"/>
      <c r="N239" s="232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151</v>
      </c>
      <c r="AU239" s="20" t="s">
        <v>85</v>
      </c>
    </row>
    <row r="240" s="2" customFormat="1">
      <c r="A240" s="41"/>
      <c r="B240" s="42"/>
      <c r="C240" s="43"/>
      <c r="D240" s="233" t="s">
        <v>153</v>
      </c>
      <c r="E240" s="43"/>
      <c r="F240" s="234" t="s">
        <v>572</v>
      </c>
      <c r="G240" s="43"/>
      <c r="H240" s="43"/>
      <c r="I240" s="230"/>
      <c r="J240" s="43"/>
      <c r="K240" s="43"/>
      <c r="L240" s="47"/>
      <c r="M240" s="231"/>
      <c r="N240" s="232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153</v>
      </c>
      <c r="AU240" s="20" t="s">
        <v>85</v>
      </c>
    </row>
    <row r="241" s="12" customFormat="1" ht="22.8" customHeight="1">
      <c r="A241" s="12"/>
      <c r="B241" s="199"/>
      <c r="C241" s="200"/>
      <c r="D241" s="201" t="s">
        <v>75</v>
      </c>
      <c r="E241" s="213" t="s">
        <v>573</v>
      </c>
      <c r="F241" s="213" t="s">
        <v>574</v>
      </c>
      <c r="G241" s="200"/>
      <c r="H241" s="200"/>
      <c r="I241" s="203"/>
      <c r="J241" s="214">
        <f>BK241</f>
        <v>0</v>
      </c>
      <c r="K241" s="200"/>
      <c r="L241" s="205"/>
      <c r="M241" s="206"/>
      <c r="N241" s="207"/>
      <c r="O241" s="207"/>
      <c r="P241" s="208">
        <f>SUM(P242:P244)</f>
        <v>0</v>
      </c>
      <c r="Q241" s="207"/>
      <c r="R241" s="208">
        <f>SUM(R242:R244)</f>
        <v>0</v>
      </c>
      <c r="S241" s="207"/>
      <c r="T241" s="209">
        <f>SUM(T242:T244)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10" t="s">
        <v>184</v>
      </c>
      <c r="AT241" s="211" t="s">
        <v>75</v>
      </c>
      <c r="AU241" s="211" t="s">
        <v>83</v>
      </c>
      <c r="AY241" s="210" t="s">
        <v>142</v>
      </c>
      <c r="BK241" s="212">
        <f>SUM(BK242:BK244)</f>
        <v>0</v>
      </c>
    </row>
    <row r="242" s="2" customFormat="1" ht="16.5" customHeight="1">
      <c r="A242" s="41"/>
      <c r="B242" s="42"/>
      <c r="C242" s="215" t="s">
        <v>293</v>
      </c>
      <c r="D242" s="215" t="s">
        <v>144</v>
      </c>
      <c r="E242" s="216" t="s">
        <v>575</v>
      </c>
      <c r="F242" s="217" t="s">
        <v>576</v>
      </c>
      <c r="G242" s="218" t="s">
        <v>543</v>
      </c>
      <c r="H242" s="219">
        <v>1</v>
      </c>
      <c r="I242" s="220"/>
      <c r="J242" s="221">
        <f>ROUND(I242*H242,2)</f>
        <v>0</v>
      </c>
      <c r="K242" s="217" t="s">
        <v>148</v>
      </c>
      <c r="L242" s="47"/>
      <c r="M242" s="222" t="s">
        <v>19</v>
      </c>
      <c r="N242" s="223" t="s">
        <v>47</v>
      </c>
      <c r="O242" s="87"/>
      <c r="P242" s="224">
        <f>O242*H242</f>
        <v>0</v>
      </c>
      <c r="Q242" s="224">
        <v>0</v>
      </c>
      <c r="R242" s="224">
        <f>Q242*H242</f>
        <v>0</v>
      </c>
      <c r="S242" s="224">
        <v>0</v>
      </c>
      <c r="T242" s="225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26" t="s">
        <v>544</v>
      </c>
      <c r="AT242" s="226" t="s">
        <v>144</v>
      </c>
      <c r="AU242" s="226" t="s">
        <v>85</v>
      </c>
      <c r="AY242" s="20" t="s">
        <v>142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20" t="s">
        <v>83</v>
      </c>
      <c r="BK242" s="227">
        <f>ROUND(I242*H242,2)</f>
        <v>0</v>
      </c>
      <c r="BL242" s="20" t="s">
        <v>544</v>
      </c>
      <c r="BM242" s="226" t="s">
        <v>994</v>
      </c>
    </row>
    <row r="243" s="2" customFormat="1">
      <c r="A243" s="41"/>
      <c r="B243" s="42"/>
      <c r="C243" s="43"/>
      <c r="D243" s="228" t="s">
        <v>151</v>
      </c>
      <c r="E243" s="43"/>
      <c r="F243" s="229" t="s">
        <v>576</v>
      </c>
      <c r="G243" s="43"/>
      <c r="H243" s="43"/>
      <c r="I243" s="230"/>
      <c r="J243" s="43"/>
      <c r="K243" s="43"/>
      <c r="L243" s="47"/>
      <c r="M243" s="231"/>
      <c r="N243" s="232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151</v>
      </c>
      <c r="AU243" s="20" t="s">
        <v>85</v>
      </c>
    </row>
    <row r="244" s="2" customFormat="1">
      <c r="A244" s="41"/>
      <c r="B244" s="42"/>
      <c r="C244" s="43"/>
      <c r="D244" s="233" t="s">
        <v>153</v>
      </c>
      <c r="E244" s="43"/>
      <c r="F244" s="234" t="s">
        <v>578</v>
      </c>
      <c r="G244" s="43"/>
      <c r="H244" s="43"/>
      <c r="I244" s="230"/>
      <c r="J244" s="43"/>
      <c r="K244" s="43"/>
      <c r="L244" s="47"/>
      <c r="M244" s="289"/>
      <c r="N244" s="290"/>
      <c r="O244" s="291"/>
      <c r="P244" s="291"/>
      <c r="Q244" s="291"/>
      <c r="R244" s="291"/>
      <c r="S244" s="291"/>
      <c r="T244" s="292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153</v>
      </c>
      <c r="AU244" s="20" t="s">
        <v>85</v>
      </c>
    </row>
    <row r="245" s="2" customFormat="1" ht="6.96" customHeight="1">
      <c r="A245" s="41"/>
      <c r="B245" s="62"/>
      <c r="C245" s="63"/>
      <c r="D245" s="63"/>
      <c r="E245" s="63"/>
      <c r="F245" s="63"/>
      <c r="G245" s="63"/>
      <c r="H245" s="63"/>
      <c r="I245" s="63"/>
      <c r="J245" s="63"/>
      <c r="K245" s="63"/>
      <c r="L245" s="47"/>
      <c r="M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</row>
  </sheetData>
  <sheetProtection sheet="1" autoFilter="0" formatColumns="0" formatRows="0" objects="1" scenarios="1" spinCount="100000" saltValue="i5uArcsPjxwUZZdr4VVz7OFEUTPhj8LvoMcr6KUisft/81SMWZ2UyrRiMdcBKTFccI8dUY3878gywulodMaydw==" hashValue="8Zb2xBLw4M/lp9yHdEXa//k+WcG5nZ2c8n22Wk7NU+GCGMDdgaQpJ/HLdSvGlReT6mtEuGe3gwGt3RzgrtYCEg==" algorithmName="SHA-512" password="CC35"/>
  <autoFilter ref="C93:K24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  <mergeCell ref="L2:V2"/>
  </mergeCells>
  <hyperlinks>
    <hyperlink ref="F98" r:id="rId1" display="https://podminky.urs.cz/item/CS_URS_2025_02/132254104"/>
    <hyperlink ref="F106" r:id="rId2" display="https://podminky.urs.cz/item/CS_URS_2025_02/132354104"/>
    <hyperlink ref="F114" r:id="rId3" display="https://podminky.urs.cz/item/CS_URS_2025_02/151101201"/>
    <hyperlink ref="F121" r:id="rId4" display="https://podminky.urs.cz/item/CS_URS_2025_02/151101211"/>
    <hyperlink ref="F124" r:id="rId5" display="https://podminky.urs.cz/item/CS_URS_2025_02/151101301"/>
    <hyperlink ref="F127" r:id="rId6" display="https://podminky.urs.cz/item/CS_URS_2025_02/151101311"/>
    <hyperlink ref="F130" r:id="rId7" display="https://podminky.urs.cz/item/CS_URS_2025_02/162751117"/>
    <hyperlink ref="F136" r:id="rId8" display="https://podminky.urs.cz/item/CS_URS_2025_02/162751119"/>
    <hyperlink ref="F141" r:id="rId9" display="https://podminky.urs.cz/item/CS_URS_2025_02/171201231"/>
    <hyperlink ref="F146" r:id="rId10" display="https://podminky.urs.cz/item/CS_URS_2025_02/171251201"/>
    <hyperlink ref="F149" r:id="rId11" display="https://podminky.urs.cz/item/CS_URS_2025_02/174151101"/>
    <hyperlink ref="F159" r:id="rId12" display="https://podminky.urs.cz/item/CS_URS_2025_02/175151101"/>
    <hyperlink ref="F169" r:id="rId13" display="https://podminky.urs.cz/item/CS_URS_2025_02/451572111"/>
    <hyperlink ref="F176" r:id="rId14" display="https://podminky.urs.cz/item/CS_URS_2025_02/871310310"/>
    <hyperlink ref="F185" r:id="rId15" display="https://podminky.urs.cz/item/CS_URS_2025_02/892351111"/>
    <hyperlink ref="F188" r:id="rId16" display="https://podminky.urs.cz/item/CS_URS_2025_02/892362121"/>
    <hyperlink ref="F191" r:id="rId17" display="https://podminky.urs.cz/item/CS_URS_2025_02/892372111"/>
    <hyperlink ref="F194" r:id="rId18" display="https://podminky.urs.cz/item/CS_URS_2025_02/894811233"/>
    <hyperlink ref="F197" r:id="rId19" display="https://podminky.urs.cz/item/CS_URS_2025_02/894811235"/>
    <hyperlink ref="F200" r:id="rId20" display="https://podminky.urs.cz/item/CS_URS_2025_02/894811237"/>
    <hyperlink ref="F203" r:id="rId21" display="https://podminky.urs.cz/item/CS_URS_2025_02/899721112"/>
    <hyperlink ref="F214" r:id="rId22" display="https://podminky.urs.cz/item/CS_URS_2025_02/899722114"/>
    <hyperlink ref="F218" r:id="rId23" display="https://podminky.urs.cz/item/CS_URS_2025_02/998276101"/>
    <hyperlink ref="F223" r:id="rId24" display="https://podminky.urs.cz/item/CS_URS_2025_02/012164000"/>
    <hyperlink ref="F226" r:id="rId25" display="https://podminky.urs.cz/item/CS_URS_2025_02/012344000"/>
    <hyperlink ref="F229" r:id="rId26" display="https://podminky.urs.cz/item/CS_URS_2025_02/012444000"/>
    <hyperlink ref="F233" r:id="rId27" display="https://podminky.urs.cz/item/CS_URS_2025_02/030001000"/>
    <hyperlink ref="F237" r:id="rId28" display="https://podminky.urs.cz/item/CS_URS_2025_02/063002000"/>
    <hyperlink ref="F240" r:id="rId29" display="https://podminky.urs.cz/item/CS_URS_2025_02/063603000"/>
    <hyperlink ref="F244" r:id="rId30" display="https://podminky.urs.cz/item/CS_URS_2025_02/0722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100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85</v>
      </c>
    </row>
    <row r="4" s="1" customFormat="1" ht="24.96" customHeight="1">
      <c r="B4" s="23"/>
      <c r="D4" s="143" t="s">
        <v>104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26.25" customHeight="1">
      <c r="B7" s="23"/>
      <c r="E7" s="146" t="str">
        <f>'Rekapitulace stavby'!K6</f>
        <v>Dešťová a splašková kanalizace v zastavěném území mistní části Pelhřimova - Skrýšov - 2.etapa</v>
      </c>
      <c r="F7" s="145"/>
      <c r="G7" s="145"/>
      <c r="H7" s="145"/>
      <c r="L7" s="23"/>
    </row>
    <row r="8" s="1" customFormat="1" ht="12" customHeight="1">
      <c r="B8" s="23"/>
      <c r="D8" s="145" t="s">
        <v>105</v>
      </c>
      <c r="L8" s="23"/>
    </row>
    <row r="9" s="2" customFormat="1" ht="16.5" customHeight="1">
      <c r="A9" s="41"/>
      <c r="B9" s="47"/>
      <c r="C9" s="41"/>
      <c r="D9" s="41"/>
      <c r="E9" s="146" t="s">
        <v>995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107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933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39</v>
      </c>
      <c r="G14" s="41"/>
      <c r="H14" s="41"/>
      <c r="I14" s="145" t="s">
        <v>23</v>
      </c>
      <c r="J14" s="149" t="str">
        <f>'Rekapitulace stavby'!AN8</f>
        <v>1. 8. 2025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>00248801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>Město Pelhřimov</v>
      </c>
      <c r="F17" s="41"/>
      <c r="G17" s="41"/>
      <c r="H17" s="41"/>
      <c r="I17" s="145" t="s">
        <v>29</v>
      </c>
      <c r="J17" s="136" t="str">
        <f>IF('Rekapitulace stavby'!AN11="","",'Rekapitulace stavby'!AN11)</f>
        <v>CZ00248801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31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29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33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>06530591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>Studio A s.r.o.</v>
      </c>
      <c r="F23" s="41"/>
      <c r="G23" s="41"/>
      <c r="H23" s="41"/>
      <c r="I23" s="145" t="s">
        <v>29</v>
      </c>
      <c r="J23" s="136" t="str">
        <f>IF('Rekapitulace stavby'!AN17="","",'Rekapitulace stavby'!AN17)</f>
        <v>CZ06530591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38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29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40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42</v>
      </c>
      <c r="E32" s="41"/>
      <c r="F32" s="41"/>
      <c r="G32" s="41"/>
      <c r="H32" s="41"/>
      <c r="I32" s="41"/>
      <c r="J32" s="156">
        <f>ROUND(J92,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44</v>
      </c>
      <c r="G34" s="41"/>
      <c r="H34" s="41"/>
      <c r="I34" s="157" t="s">
        <v>43</v>
      </c>
      <c r="J34" s="157" t="s">
        <v>45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46</v>
      </c>
      <c r="E35" s="145" t="s">
        <v>47</v>
      </c>
      <c r="F35" s="159">
        <f>ROUND((SUM(BE92:BE425)),  2)</f>
        <v>0</v>
      </c>
      <c r="G35" s="41"/>
      <c r="H35" s="41"/>
      <c r="I35" s="160">
        <v>0.20999999999999999</v>
      </c>
      <c r="J35" s="159">
        <f>ROUND(((SUM(BE92:BE425))*I35),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48</v>
      </c>
      <c r="F36" s="159">
        <f>ROUND((SUM(BF92:BF425)),  2)</f>
        <v>0</v>
      </c>
      <c r="G36" s="41"/>
      <c r="H36" s="41"/>
      <c r="I36" s="160">
        <v>0.12</v>
      </c>
      <c r="J36" s="159">
        <f>ROUND(((SUM(BF92:BF425))*I36),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49</v>
      </c>
      <c r="F37" s="159">
        <f>ROUND((SUM(BG92:BG425)),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50</v>
      </c>
      <c r="F38" s="159">
        <f>ROUND((SUM(BH92:BH425)),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51</v>
      </c>
      <c r="F39" s="159">
        <f>ROUND((SUM(BI92:BI425)),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52</v>
      </c>
      <c r="E41" s="163"/>
      <c r="F41" s="163"/>
      <c r="G41" s="164" t="s">
        <v>53</v>
      </c>
      <c r="H41" s="165" t="s">
        <v>54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109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26.25" customHeight="1">
      <c r="A50" s="41"/>
      <c r="B50" s="42"/>
      <c r="C50" s="43"/>
      <c r="D50" s="43"/>
      <c r="E50" s="172" t="str">
        <f>E7</f>
        <v>Dešťová a splašková kanalizace v zastavěném území mistní části Pelhřimova - Skrýšov - 2.etapa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105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995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107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IO 03 - Splašková kanalizace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1. 8. 2025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Město Pelhřimov</v>
      </c>
      <c r="G58" s="43"/>
      <c r="H58" s="43"/>
      <c r="I58" s="35" t="s">
        <v>33</v>
      </c>
      <c r="J58" s="39" t="str">
        <f>E23</f>
        <v>Studio A s.r.o.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31</v>
      </c>
      <c r="D59" s="43"/>
      <c r="E59" s="43"/>
      <c r="F59" s="30" t="str">
        <f>IF(E20="","",E20)</f>
        <v>Vyplň údaj</v>
      </c>
      <c r="G59" s="43"/>
      <c r="H59" s="43"/>
      <c r="I59" s="35" t="s">
        <v>38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110</v>
      </c>
      <c r="D61" s="174"/>
      <c r="E61" s="174"/>
      <c r="F61" s="174"/>
      <c r="G61" s="174"/>
      <c r="H61" s="174"/>
      <c r="I61" s="174"/>
      <c r="J61" s="175" t="s">
        <v>111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74</v>
      </c>
      <c r="D63" s="43"/>
      <c r="E63" s="43"/>
      <c r="F63" s="43"/>
      <c r="G63" s="43"/>
      <c r="H63" s="43"/>
      <c r="I63" s="43"/>
      <c r="J63" s="105">
        <f>J92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112</v>
      </c>
    </row>
    <row r="64" s="9" customFormat="1" ht="24.96" customHeight="1">
      <c r="A64" s="9"/>
      <c r="B64" s="177"/>
      <c r="C64" s="178"/>
      <c r="D64" s="179" t="s">
        <v>580</v>
      </c>
      <c r="E64" s="180"/>
      <c r="F64" s="180"/>
      <c r="G64" s="180"/>
      <c r="H64" s="180"/>
      <c r="I64" s="180"/>
      <c r="J64" s="181">
        <f>J93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7"/>
      <c r="C65" s="178"/>
      <c r="D65" s="179" t="s">
        <v>581</v>
      </c>
      <c r="E65" s="180"/>
      <c r="F65" s="180"/>
      <c r="G65" s="180"/>
      <c r="H65" s="180"/>
      <c r="I65" s="180"/>
      <c r="J65" s="181">
        <f>J272</f>
        <v>0</v>
      </c>
      <c r="K65" s="178"/>
      <c r="L65" s="18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7"/>
      <c r="C66" s="178"/>
      <c r="D66" s="179" t="s">
        <v>582</v>
      </c>
      <c r="E66" s="180"/>
      <c r="F66" s="180"/>
      <c r="G66" s="180"/>
      <c r="H66" s="180"/>
      <c r="I66" s="180"/>
      <c r="J66" s="181">
        <f>J287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7"/>
      <c r="C67" s="178"/>
      <c r="D67" s="179" t="s">
        <v>583</v>
      </c>
      <c r="E67" s="180"/>
      <c r="F67" s="180"/>
      <c r="G67" s="180"/>
      <c r="H67" s="180"/>
      <c r="I67" s="180"/>
      <c r="J67" s="181">
        <f>J304</f>
        <v>0</v>
      </c>
      <c r="K67" s="178"/>
      <c r="L67" s="18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77"/>
      <c r="C68" s="178"/>
      <c r="D68" s="179" t="s">
        <v>584</v>
      </c>
      <c r="E68" s="180"/>
      <c r="F68" s="180"/>
      <c r="G68" s="180"/>
      <c r="H68" s="180"/>
      <c r="I68" s="180"/>
      <c r="J68" s="181">
        <f>J399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77"/>
      <c r="C69" s="178"/>
      <c r="D69" s="179" t="s">
        <v>585</v>
      </c>
      <c r="E69" s="180"/>
      <c r="F69" s="180"/>
      <c r="G69" s="180"/>
      <c r="H69" s="180"/>
      <c r="I69" s="180"/>
      <c r="J69" s="181">
        <f>J407</f>
        <v>0</v>
      </c>
      <c r="K69" s="178"/>
      <c r="L69" s="18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77"/>
      <c r="C70" s="178"/>
      <c r="D70" s="179" t="s">
        <v>586</v>
      </c>
      <c r="E70" s="180"/>
      <c r="F70" s="180"/>
      <c r="G70" s="180"/>
      <c r="H70" s="180"/>
      <c r="I70" s="180"/>
      <c r="J70" s="181">
        <f>J422</f>
        <v>0</v>
      </c>
      <c r="K70" s="178"/>
      <c r="L70" s="18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2" customFormat="1" ht="21.84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6" s="2" customFormat="1" ht="6.96" customHeight="1">
      <c r="A76" s="41"/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4.96" customHeight="1">
      <c r="A77" s="41"/>
      <c r="B77" s="42"/>
      <c r="C77" s="26" t="s">
        <v>127</v>
      </c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16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6.25" customHeight="1">
      <c r="A80" s="41"/>
      <c r="B80" s="42"/>
      <c r="C80" s="43"/>
      <c r="D80" s="43"/>
      <c r="E80" s="172" t="str">
        <f>E7</f>
        <v>Dešťová a splašková kanalizace v zastavěném území mistní části Pelhřimova - Skrýšov - 2.etapa</v>
      </c>
      <c r="F80" s="35"/>
      <c r="G80" s="35"/>
      <c r="H80" s="35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1" customFormat="1" ht="12" customHeight="1">
      <c r="B81" s="24"/>
      <c r="C81" s="35" t="s">
        <v>105</v>
      </c>
      <c r="D81" s="25"/>
      <c r="E81" s="25"/>
      <c r="F81" s="25"/>
      <c r="G81" s="25"/>
      <c r="H81" s="25"/>
      <c r="I81" s="25"/>
      <c r="J81" s="25"/>
      <c r="K81" s="25"/>
      <c r="L81" s="23"/>
    </row>
    <row r="82" s="2" customFormat="1" ht="16.5" customHeight="1">
      <c r="A82" s="41"/>
      <c r="B82" s="42"/>
      <c r="C82" s="43"/>
      <c r="D82" s="43"/>
      <c r="E82" s="172" t="s">
        <v>995</v>
      </c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107</v>
      </c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72" t="str">
        <f>E11</f>
        <v>IO 03 - Splašková kanalizace</v>
      </c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21</v>
      </c>
      <c r="D86" s="43"/>
      <c r="E86" s="43"/>
      <c r="F86" s="30" t="str">
        <f>F14</f>
        <v xml:space="preserve"> </v>
      </c>
      <c r="G86" s="43"/>
      <c r="H86" s="43"/>
      <c r="I86" s="35" t="s">
        <v>23</v>
      </c>
      <c r="J86" s="75" t="str">
        <f>IF(J14="","",J14)</f>
        <v>1. 8. 2025</v>
      </c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25</v>
      </c>
      <c r="D88" s="43"/>
      <c r="E88" s="43"/>
      <c r="F88" s="30" t="str">
        <f>E17</f>
        <v>Město Pelhřimov</v>
      </c>
      <c r="G88" s="43"/>
      <c r="H88" s="43"/>
      <c r="I88" s="35" t="s">
        <v>33</v>
      </c>
      <c r="J88" s="39" t="str">
        <f>E23</f>
        <v>Studio A s.r.o.</v>
      </c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5.15" customHeight="1">
      <c r="A89" s="41"/>
      <c r="B89" s="42"/>
      <c r="C89" s="35" t="s">
        <v>31</v>
      </c>
      <c r="D89" s="43"/>
      <c r="E89" s="43"/>
      <c r="F89" s="30" t="str">
        <f>IF(E20="","",E20)</f>
        <v>Vyplň údaj</v>
      </c>
      <c r="G89" s="43"/>
      <c r="H89" s="43"/>
      <c r="I89" s="35" t="s">
        <v>38</v>
      </c>
      <c r="J89" s="39" t="str">
        <f>E26</f>
        <v xml:space="preserve"> </v>
      </c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0.32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11" customFormat="1" ht="29.28" customHeight="1">
      <c r="A91" s="188"/>
      <c r="B91" s="189"/>
      <c r="C91" s="190" t="s">
        <v>128</v>
      </c>
      <c r="D91" s="191" t="s">
        <v>61</v>
      </c>
      <c r="E91" s="191" t="s">
        <v>57</v>
      </c>
      <c r="F91" s="191" t="s">
        <v>58</v>
      </c>
      <c r="G91" s="191" t="s">
        <v>129</v>
      </c>
      <c r="H91" s="191" t="s">
        <v>130</v>
      </c>
      <c r="I91" s="191" t="s">
        <v>131</v>
      </c>
      <c r="J91" s="191" t="s">
        <v>111</v>
      </c>
      <c r="K91" s="192" t="s">
        <v>132</v>
      </c>
      <c r="L91" s="193"/>
      <c r="M91" s="95" t="s">
        <v>19</v>
      </c>
      <c r="N91" s="96" t="s">
        <v>46</v>
      </c>
      <c r="O91" s="96" t="s">
        <v>133</v>
      </c>
      <c r="P91" s="96" t="s">
        <v>134</v>
      </c>
      <c r="Q91" s="96" t="s">
        <v>135</v>
      </c>
      <c r="R91" s="96" t="s">
        <v>136</v>
      </c>
      <c r="S91" s="96" t="s">
        <v>137</v>
      </c>
      <c r="T91" s="97" t="s">
        <v>138</v>
      </c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</row>
    <row r="92" s="2" customFormat="1" ht="22.8" customHeight="1">
      <c r="A92" s="41"/>
      <c r="B92" s="42"/>
      <c r="C92" s="102" t="s">
        <v>139</v>
      </c>
      <c r="D92" s="43"/>
      <c r="E92" s="43"/>
      <c r="F92" s="43"/>
      <c r="G92" s="43"/>
      <c r="H92" s="43"/>
      <c r="I92" s="43"/>
      <c r="J92" s="194">
        <f>BK92</f>
        <v>0</v>
      </c>
      <c r="K92" s="43"/>
      <c r="L92" s="47"/>
      <c r="M92" s="98"/>
      <c r="N92" s="195"/>
      <c r="O92" s="99"/>
      <c r="P92" s="196">
        <f>P93+P272+P287+P304+P399+P407+P422</f>
        <v>0</v>
      </c>
      <c r="Q92" s="99"/>
      <c r="R92" s="196">
        <f>R93+R272+R287+R304+R399+R407+R422</f>
        <v>276.42499626937996</v>
      </c>
      <c r="S92" s="99"/>
      <c r="T92" s="197">
        <f>T93+T272+T287+T304+T399+T407+T422</f>
        <v>25.227800000000002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75</v>
      </c>
      <c r="AU92" s="20" t="s">
        <v>112</v>
      </c>
      <c r="BK92" s="198">
        <f>BK93+BK272+BK287+BK304+BK399+BK407+BK422</f>
        <v>0</v>
      </c>
    </row>
    <row r="93" s="12" customFormat="1" ht="25.92" customHeight="1">
      <c r="A93" s="12"/>
      <c r="B93" s="199"/>
      <c r="C93" s="200"/>
      <c r="D93" s="201" t="s">
        <v>75</v>
      </c>
      <c r="E93" s="202" t="s">
        <v>83</v>
      </c>
      <c r="F93" s="202" t="s">
        <v>143</v>
      </c>
      <c r="G93" s="200"/>
      <c r="H93" s="200"/>
      <c r="I93" s="203"/>
      <c r="J93" s="204">
        <f>BK93</f>
        <v>0</v>
      </c>
      <c r="K93" s="200"/>
      <c r="L93" s="205"/>
      <c r="M93" s="206"/>
      <c r="N93" s="207"/>
      <c r="O93" s="207"/>
      <c r="P93" s="208">
        <f>SUM(P94:P271)</f>
        <v>0</v>
      </c>
      <c r="Q93" s="207"/>
      <c r="R93" s="208">
        <f>SUM(R94:R271)</f>
        <v>190.59967963567999</v>
      </c>
      <c r="S93" s="207"/>
      <c r="T93" s="209">
        <f>SUM(T94:T271)</f>
        <v>25.227800000000002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0" t="s">
        <v>83</v>
      </c>
      <c r="AT93" s="211" t="s">
        <v>75</v>
      </c>
      <c r="AU93" s="211" t="s">
        <v>76</v>
      </c>
      <c r="AY93" s="210" t="s">
        <v>142</v>
      </c>
      <c r="BK93" s="212">
        <f>SUM(BK94:BK271)</f>
        <v>0</v>
      </c>
    </row>
    <row r="94" s="2" customFormat="1" ht="24.15" customHeight="1">
      <c r="A94" s="41"/>
      <c r="B94" s="42"/>
      <c r="C94" s="215" t="s">
        <v>83</v>
      </c>
      <c r="D94" s="215" t="s">
        <v>144</v>
      </c>
      <c r="E94" s="216" t="s">
        <v>163</v>
      </c>
      <c r="F94" s="217" t="s">
        <v>164</v>
      </c>
      <c r="G94" s="218" t="s">
        <v>165</v>
      </c>
      <c r="H94" s="219">
        <v>40.689999999999998</v>
      </c>
      <c r="I94" s="220"/>
      <c r="J94" s="221">
        <f>ROUND(I94*H94,2)</f>
        <v>0</v>
      </c>
      <c r="K94" s="217" t="s">
        <v>148</v>
      </c>
      <c r="L94" s="47"/>
      <c r="M94" s="222" t="s">
        <v>19</v>
      </c>
      <c r="N94" s="223" t="s">
        <v>47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0.22</v>
      </c>
      <c r="T94" s="225">
        <f>S94*H94</f>
        <v>8.9518000000000004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149</v>
      </c>
      <c r="AT94" s="226" t="s">
        <v>144</v>
      </c>
      <c r="AU94" s="226" t="s">
        <v>83</v>
      </c>
      <c r="AY94" s="20" t="s">
        <v>142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83</v>
      </c>
      <c r="BK94" s="227">
        <f>ROUND(I94*H94,2)</f>
        <v>0</v>
      </c>
      <c r="BL94" s="20" t="s">
        <v>149</v>
      </c>
      <c r="BM94" s="226" t="s">
        <v>996</v>
      </c>
    </row>
    <row r="95" s="2" customFormat="1">
      <c r="A95" s="41"/>
      <c r="B95" s="42"/>
      <c r="C95" s="43"/>
      <c r="D95" s="228" t="s">
        <v>151</v>
      </c>
      <c r="E95" s="43"/>
      <c r="F95" s="229" t="s">
        <v>167</v>
      </c>
      <c r="G95" s="43"/>
      <c r="H95" s="43"/>
      <c r="I95" s="230"/>
      <c r="J95" s="43"/>
      <c r="K95" s="43"/>
      <c r="L95" s="47"/>
      <c r="M95" s="231"/>
      <c r="N95" s="232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151</v>
      </c>
      <c r="AU95" s="20" t="s">
        <v>83</v>
      </c>
    </row>
    <row r="96" s="2" customFormat="1">
      <c r="A96" s="41"/>
      <c r="B96" s="42"/>
      <c r="C96" s="43"/>
      <c r="D96" s="233" t="s">
        <v>153</v>
      </c>
      <c r="E96" s="43"/>
      <c r="F96" s="234" t="s">
        <v>168</v>
      </c>
      <c r="G96" s="43"/>
      <c r="H96" s="43"/>
      <c r="I96" s="230"/>
      <c r="J96" s="43"/>
      <c r="K96" s="43"/>
      <c r="L96" s="47"/>
      <c r="M96" s="231"/>
      <c r="N96" s="232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153</v>
      </c>
      <c r="AU96" s="20" t="s">
        <v>83</v>
      </c>
    </row>
    <row r="97" s="13" customFormat="1">
      <c r="A97" s="13"/>
      <c r="B97" s="235"/>
      <c r="C97" s="236"/>
      <c r="D97" s="228" t="s">
        <v>155</v>
      </c>
      <c r="E97" s="237" t="s">
        <v>19</v>
      </c>
      <c r="F97" s="238" t="s">
        <v>588</v>
      </c>
      <c r="G97" s="236"/>
      <c r="H97" s="237" t="s">
        <v>19</v>
      </c>
      <c r="I97" s="239"/>
      <c r="J97" s="236"/>
      <c r="K97" s="236"/>
      <c r="L97" s="240"/>
      <c r="M97" s="241"/>
      <c r="N97" s="242"/>
      <c r="O97" s="242"/>
      <c r="P97" s="242"/>
      <c r="Q97" s="242"/>
      <c r="R97" s="242"/>
      <c r="S97" s="242"/>
      <c r="T97" s="24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4" t="s">
        <v>155</v>
      </c>
      <c r="AU97" s="244" t="s">
        <v>83</v>
      </c>
      <c r="AV97" s="13" t="s">
        <v>83</v>
      </c>
      <c r="AW97" s="13" t="s">
        <v>37</v>
      </c>
      <c r="AX97" s="13" t="s">
        <v>76</v>
      </c>
      <c r="AY97" s="244" t="s">
        <v>142</v>
      </c>
    </row>
    <row r="98" s="14" customFormat="1">
      <c r="A98" s="14"/>
      <c r="B98" s="245"/>
      <c r="C98" s="246"/>
      <c r="D98" s="228" t="s">
        <v>155</v>
      </c>
      <c r="E98" s="247" t="s">
        <v>19</v>
      </c>
      <c r="F98" s="248" t="s">
        <v>997</v>
      </c>
      <c r="G98" s="246"/>
      <c r="H98" s="249">
        <v>21.140000000000001</v>
      </c>
      <c r="I98" s="250"/>
      <c r="J98" s="246"/>
      <c r="K98" s="246"/>
      <c r="L98" s="251"/>
      <c r="M98" s="252"/>
      <c r="N98" s="253"/>
      <c r="O98" s="253"/>
      <c r="P98" s="253"/>
      <c r="Q98" s="253"/>
      <c r="R98" s="253"/>
      <c r="S98" s="253"/>
      <c r="T98" s="25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5" t="s">
        <v>155</v>
      </c>
      <c r="AU98" s="255" t="s">
        <v>83</v>
      </c>
      <c r="AV98" s="14" t="s">
        <v>85</v>
      </c>
      <c r="AW98" s="14" t="s">
        <v>37</v>
      </c>
      <c r="AX98" s="14" t="s">
        <v>76</v>
      </c>
      <c r="AY98" s="255" t="s">
        <v>142</v>
      </c>
    </row>
    <row r="99" s="14" customFormat="1">
      <c r="A99" s="14"/>
      <c r="B99" s="245"/>
      <c r="C99" s="246"/>
      <c r="D99" s="228" t="s">
        <v>155</v>
      </c>
      <c r="E99" s="247" t="s">
        <v>19</v>
      </c>
      <c r="F99" s="248" t="s">
        <v>998</v>
      </c>
      <c r="G99" s="246"/>
      <c r="H99" s="249">
        <v>19.550000000000001</v>
      </c>
      <c r="I99" s="250"/>
      <c r="J99" s="246"/>
      <c r="K99" s="246"/>
      <c r="L99" s="251"/>
      <c r="M99" s="252"/>
      <c r="N99" s="253"/>
      <c r="O99" s="253"/>
      <c r="P99" s="253"/>
      <c r="Q99" s="253"/>
      <c r="R99" s="253"/>
      <c r="S99" s="253"/>
      <c r="T99" s="25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5" t="s">
        <v>155</v>
      </c>
      <c r="AU99" s="255" t="s">
        <v>83</v>
      </c>
      <c r="AV99" s="14" t="s">
        <v>85</v>
      </c>
      <c r="AW99" s="14" t="s">
        <v>37</v>
      </c>
      <c r="AX99" s="14" t="s">
        <v>76</v>
      </c>
      <c r="AY99" s="255" t="s">
        <v>142</v>
      </c>
    </row>
    <row r="100" s="16" customFormat="1">
      <c r="A100" s="16"/>
      <c r="B100" s="267"/>
      <c r="C100" s="268"/>
      <c r="D100" s="228" t="s">
        <v>155</v>
      </c>
      <c r="E100" s="269" t="s">
        <v>19</v>
      </c>
      <c r="F100" s="270" t="s">
        <v>170</v>
      </c>
      <c r="G100" s="268"/>
      <c r="H100" s="271">
        <v>40.689999999999998</v>
      </c>
      <c r="I100" s="272"/>
      <c r="J100" s="268"/>
      <c r="K100" s="268"/>
      <c r="L100" s="273"/>
      <c r="M100" s="274"/>
      <c r="N100" s="275"/>
      <c r="O100" s="275"/>
      <c r="P100" s="275"/>
      <c r="Q100" s="275"/>
      <c r="R100" s="275"/>
      <c r="S100" s="275"/>
      <c r="T100" s="27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T100" s="277" t="s">
        <v>155</v>
      </c>
      <c r="AU100" s="277" t="s">
        <v>83</v>
      </c>
      <c r="AV100" s="16" t="s">
        <v>149</v>
      </c>
      <c r="AW100" s="16" t="s">
        <v>37</v>
      </c>
      <c r="AX100" s="16" t="s">
        <v>83</v>
      </c>
      <c r="AY100" s="277" t="s">
        <v>142</v>
      </c>
    </row>
    <row r="101" s="2" customFormat="1" ht="24.15" customHeight="1">
      <c r="A101" s="41"/>
      <c r="B101" s="42"/>
      <c r="C101" s="215" t="s">
        <v>85</v>
      </c>
      <c r="D101" s="215" t="s">
        <v>144</v>
      </c>
      <c r="E101" s="216" t="s">
        <v>171</v>
      </c>
      <c r="F101" s="217" t="s">
        <v>172</v>
      </c>
      <c r="G101" s="218" t="s">
        <v>147</v>
      </c>
      <c r="H101" s="219">
        <v>8.1379999999999999</v>
      </c>
      <c r="I101" s="220"/>
      <c r="J101" s="221">
        <f>ROUND(I101*H101,2)</f>
        <v>0</v>
      </c>
      <c r="K101" s="217" t="s">
        <v>148</v>
      </c>
      <c r="L101" s="47"/>
      <c r="M101" s="222" t="s">
        <v>19</v>
      </c>
      <c r="N101" s="223" t="s">
        <v>47</v>
      </c>
      <c r="O101" s="87"/>
      <c r="P101" s="224">
        <f>O101*H101</f>
        <v>0</v>
      </c>
      <c r="Q101" s="224">
        <v>0</v>
      </c>
      <c r="R101" s="224">
        <f>Q101*H101</f>
        <v>0</v>
      </c>
      <c r="S101" s="224">
        <v>2</v>
      </c>
      <c r="T101" s="225">
        <f>S101*H101</f>
        <v>16.276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149</v>
      </c>
      <c r="AT101" s="226" t="s">
        <v>144</v>
      </c>
      <c r="AU101" s="226" t="s">
        <v>83</v>
      </c>
      <c r="AY101" s="20" t="s">
        <v>142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83</v>
      </c>
      <c r="BK101" s="227">
        <f>ROUND(I101*H101,2)</f>
        <v>0</v>
      </c>
      <c r="BL101" s="20" t="s">
        <v>149</v>
      </c>
      <c r="BM101" s="226" t="s">
        <v>999</v>
      </c>
    </row>
    <row r="102" s="2" customFormat="1">
      <c r="A102" s="41"/>
      <c r="B102" s="42"/>
      <c r="C102" s="43"/>
      <c r="D102" s="228" t="s">
        <v>151</v>
      </c>
      <c r="E102" s="43"/>
      <c r="F102" s="229" t="s">
        <v>174</v>
      </c>
      <c r="G102" s="43"/>
      <c r="H102" s="43"/>
      <c r="I102" s="230"/>
      <c r="J102" s="43"/>
      <c r="K102" s="43"/>
      <c r="L102" s="47"/>
      <c r="M102" s="231"/>
      <c r="N102" s="232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151</v>
      </c>
      <c r="AU102" s="20" t="s">
        <v>83</v>
      </c>
    </row>
    <row r="103" s="2" customFormat="1">
      <c r="A103" s="41"/>
      <c r="B103" s="42"/>
      <c r="C103" s="43"/>
      <c r="D103" s="233" t="s">
        <v>153</v>
      </c>
      <c r="E103" s="43"/>
      <c r="F103" s="234" t="s">
        <v>175</v>
      </c>
      <c r="G103" s="43"/>
      <c r="H103" s="43"/>
      <c r="I103" s="230"/>
      <c r="J103" s="43"/>
      <c r="K103" s="43"/>
      <c r="L103" s="47"/>
      <c r="M103" s="231"/>
      <c r="N103" s="232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153</v>
      </c>
      <c r="AU103" s="20" t="s">
        <v>83</v>
      </c>
    </row>
    <row r="104" s="13" customFormat="1">
      <c r="A104" s="13"/>
      <c r="B104" s="235"/>
      <c r="C104" s="236"/>
      <c r="D104" s="228" t="s">
        <v>155</v>
      </c>
      <c r="E104" s="237" t="s">
        <v>19</v>
      </c>
      <c r="F104" s="238" t="s">
        <v>588</v>
      </c>
      <c r="G104" s="236"/>
      <c r="H104" s="237" t="s">
        <v>19</v>
      </c>
      <c r="I104" s="239"/>
      <c r="J104" s="236"/>
      <c r="K104" s="236"/>
      <c r="L104" s="240"/>
      <c r="M104" s="241"/>
      <c r="N104" s="242"/>
      <c r="O104" s="242"/>
      <c r="P104" s="242"/>
      <c r="Q104" s="242"/>
      <c r="R104" s="242"/>
      <c r="S104" s="242"/>
      <c r="T104" s="24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4" t="s">
        <v>155</v>
      </c>
      <c r="AU104" s="244" t="s">
        <v>83</v>
      </c>
      <c r="AV104" s="13" t="s">
        <v>83</v>
      </c>
      <c r="AW104" s="13" t="s">
        <v>37</v>
      </c>
      <c r="AX104" s="13" t="s">
        <v>76</v>
      </c>
      <c r="AY104" s="244" t="s">
        <v>142</v>
      </c>
    </row>
    <row r="105" s="14" customFormat="1">
      <c r="A105" s="14"/>
      <c r="B105" s="245"/>
      <c r="C105" s="246"/>
      <c r="D105" s="228" t="s">
        <v>155</v>
      </c>
      <c r="E105" s="247" t="s">
        <v>19</v>
      </c>
      <c r="F105" s="248" t="s">
        <v>1000</v>
      </c>
      <c r="G105" s="246"/>
      <c r="H105" s="249">
        <v>4.2279999999999998</v>
      </c>
      <c r="I105" s="250"/>
      <c r="J105" s="246"/>
      <c r="K105" s="246"/>
      <c r="L105" s="251"/>
      <c r="M105" s="252"/>
      <c r="N105" s="253"/>
      <c r="O105" s="253"/>
      <c r="P105" s="253"/>
      <c r="Q105" s="253"/>
      <c r="R105" s="253"/>
      <c r="S105" s="253"/>
      <c r="T105" s="25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5" t="s">
        <v>155</v>
      </c>
      <c r="AU105" s="255" t="s">
        <v>83</v>
      </c>
      <c r="AV105" s="14" t="s">
        <v>85</v>
      </c>
      <c r="AW105" s="14" t="s">
        <v>37</v>
      </c>
      <c r="AX105" s="14" t="s">
        <v>76</v>
      </c>
      <c r="AY105" s="255" t="s">
        <v>142</v>
      </c>
    </row>
    <row r="106" s="14" customFormat="1">
      <c r="A106" s="14"/>
      <c r="B106" s="245"/>
      <c r="C106" s="246"/>
      <c r="D106" s="228" t="s">
        <v>155</v>
      </c>
      <c r="E106" s="247" t="s">
        <v>19</v>
      </c>
      <c r="F106" s="248" t="s">
        <v>1001</v>
      </c>
      <c r="G106" s="246"/>
      <c r="H106" s="249">
        <v>3.9100000000000001</v>
      </c>
      <c r="I106" s="250"/>
      <c r="J106" s="246"/>
      <c r="K106" s="246"/>
      <c r="L106" s="251"/>
      <c r="M106" s="252"/>
      <c r="N106" s="253"/>
      <c r="O106" s="253"/>
      <c r="P106" s="253"/>
      <c r="Q106" s="253"/>
      <c r="R106" s="253"/>
      <c r="S106" s="253"/>
      <c r="T106" s="25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5" t="s">
        <v>155</v>
      </c>
      <c r="AU106" s="255" t="s">
        <v>83</v>
      </c>
      <c r="AV106" s="14" t="s">
        <v>85</v>
      </c>
      <c r="AW106" s="14" t="s">
        <v>37</v>
      </c>
      <c r="AX106" s="14" t="s">
        <v>76</v>
      </c>
      <c r="AY106" s="255" t="s">
        <v>142</v>
      </c>
    </row>
    <row r="107" s="16" customFormat="1">
      <c r="A107" s="16"/>
      <c r="B107" s="267"/>
      <c r="C107" s="268"/>
      <c r="D107" s="228" t="s">
        <v>155</v>
      </c>
      <c r="E107" s="269" t="s">
        <v>19</v>
      </c>
      <c r="F107" s="270" t="s">
        <v>170</v>
      </c>
      <c r="G107" s="268"/>
      <c r="H107" s="271">
        <v>8.1379999999999999</v>
      </c>
      <c r="I107" s="272"/>
      <c r="J107" s="268"/>
      <c r="K107" s="268"/>
      <c r="L107" s="273"/>
      <c r="M107" s="274"/>
      <c r="N107" s="275"/>
      <c r="O107" s="275"/>
      <c r="P107" s="275"/>
      <c r="Q107" s="275"/>
      <c r="R107" s="275"/>
      <c r="S107" s="275"/>
      <c r="T107" s="27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T107" s="277" t="s">
        <v>155</v>
      </c>
      <c r="AU107" s="277" t="s">
        <v>83</v>
      </c>
      <c r="AV107" s="16" t="s">
        <v>149</v>
      </c>
      <c r="AW107" s="16" t="s">
        <v>37</v>
      </c>
      <c r="AX107" s="16" t="s">
        <v>83</v>
      </c>
      <c r="AY107" s="277" t="s">
        <v>142</v>
      </c>
    </row>
    <row r="108" s="2" customFormat="1" ht="24.15" customHeight="1">
      <c r="A108" s="41"/>
      <c r="B108" s="42"/>
      <c r="C108" s="215" t="s">
        <v>160</v>
      </c>
      <c r="D108" s="215" t="s">
        <v>144</v>
      </c>
      <c r="E108" s="216" t="s">
        <v>177</v>
      </c>
      <c r="F108" s="217" t="s">
        <v>178</v>
      </c>
      <c r="G108" s="218" t="s">
        <v>179</v>
      </c>
      <c r="H108" s="219">
        <v>1200</v>
      </c>
      <c r="I108" s="220"/>
      <c r="J108" s="221">
        <f>ROUND(I108*H108,2)</f>
        <v>0</v>
      </c>
      <c r="K108" s="217" t="s">
        <v>148</v>
      </c>
      <c r="L108" s="47"/>
      <c r="M108" s="222" t="s">
        <v>19</v>
      </c>
      <c r="N108" s="223" t="s">
        <v>47</v>
      </c>
      <c r="O108" s="87"/>
      <c r="P108" s="224">
        <f>O108*H108</f>
        <v>0</v>
      </c>
      <c r="Q108" s="224">
        <v>3.2634E-05</v>
      </c>
      <c r="R108" s="224">
        <f>Q108*H108</f>
        <v>0.039160800000000003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149</v>
      </c>
      <c r="AT108" s="226" t="s">
        <v>144</v>
      </c>
      <c r="AU108" s="226" t="s">
        <v>83</v>
      </c>
      <c r="AY108" s="20" t="s">
        <v>142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83</v>
      </c>
      <c r="BK108" s="227">
        <f>ROUND(I108*H108,2)</f>
        <v>0</v>
      </c>
      <c r="BL108" s="20" t="s">
        <v>149</v>
      </c>
      <c r="BM108" s="226" t="s">
        <v>1002</v>
      </c>
    </row>
    <row r="109" s="2" customFormat="1">
      <c r="A109" s="41"/>
      <c r="B109" s="42"/>
      <c r="C109" s="43"/>
      <c r="D109" s="228" t="s">
        <v>151</v>
      </c>
      <c r="E109" s="43"/>
      <c r="F109" s="229" t="s">
        <v>181</v>
      </c>
      <c r="G109" s="43"/>
      <c r="H109" s="43"/>
      <c r="I109" s="230"/>
      <c r="J109" s="43"/>
      <c r="K109" s="43"/>
      <c r="L109" s="47"/>
      <c r="M109" s="231"/>
      <c r="N109" s="232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151</v>
      </c>
      <c r="AU109" s="20" t="s">
        <v>83</v>
      </c>
    </row>
    <row r="110" s="2" customFormat="1">
      <c r="A110" s="41"/>
      <c r="B110" s="42"/>
      <c r="C110" s="43"/>
      <c r="D110" s="233" t="s">
        <v>153</v>
      </c>
      <c r="E110" s="43"/>
      <c r="F110" s="234" t="s">
        <v>182</v>
      </c>
      <c r="G110" s="43"/>
      <c r="H110" s="43"/>
      <c r="I110" s="230"/>
      <c r="J110" s="43"/>
      <c r="K110" s="43"/>
      <c r="L110" s="47"/>
      <c r="M110" s="231"/>
      <c r="N110" s="232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153</v>
      </c>
      <c r="AU110" s="20" t="s">
        <v>83</v>
      </c>
    </row>
    <row r="111" s="14" customFormat="1">
      <c r="A111" s="14"/>
      <c r="B111" s="245"/>
      <c r="C111" s="246"/>
      <c r="D111" s="228" t="s">
        <v>155</v>
      </c>
      <c r="E111" s="247" t="s">
        <v>19</v>
      </c>
      <c r="F111" s="248" t="s">
        <v>1003</v>
      </c>
      <c r="G111" s="246"/>
      <c r="H111" s="249">
        <v>1200</v>
      </c>
      <c r="I111" s="250"/>
      <c r="J111" s="246"/>
      <c r="K111" s="246"/>
      <c r="L111" s="251"/>
      <c r="M111" s="252"/>
      <c r="N111" s="253"/>
      <c r="O111" s="253"/>
      <c r="P111" s="253"/>
      <c r="Q111" s="253"/>
      <c r="R111" s="253"/>
      <c r="S111" s="253"/>
      <c r="T111" s="25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5" t="s">
        <v>155</v>
      </c>
      <c r="AU111" s="255" t="s">
        <v>83</v>
      </c>
      <c r="AV111" s="14" t="s">
        <v>85</v>
      </c>
      <c r="AW111" s="14" t="s">
        <v>37</v>
      </c>
      <c r="AX111" s="14" t="s">
        <v>76</v>
      </c>
      <c r="AY111" s="255" t="s">
        <v>142</v>
      </c>
    </row>
    <row r="112" s="16" customFormat="1">
      <c r="A112" s="16"/>
      <c r="B112" s="267"/>
      <c r="C112" s="268"/>
      <c r="D112" s="228" t="s">
        <v>155</v>
      </c>
      <c r="E112" s="269" t="s">
        <v>19</v>
      </c>
      <c r="F112" s="270" t="s">
        <v>170</v>
      </c>
      <c r="G112" s="268"/>
      <c r="H112" s="271">
        <v>1200</v>
      </c>
      <c r="I112" s="272"/>
      <c r="J112" s="268"/>
      <c r="K112" s="268"/>
      <c r="L112" s="273"/>
      <c r="M112" s="274"/>
      <c r="N112" s="275"/>
      <c r="O112" s="275"/>
      <c r="P112" s="275"/>
      <c r="Q112" s="275"/>
      <c r="R112" s="275"/>
      <c r="S112" s="275"/>
      <c r="T112" s="27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T112" s="277" t="s">
        <v>155</v>
      </c>
      <c r="AU112" s="277" t="s">
        <v>83</v>
      </c>
      <c r="AV112" s="16" t="s">
        <v>149</v>
      </c>
      <c r="AW112" s="16" t="s">
        <v>37</v>
      </c>
      <c r="AX112" s="16" t="s">
        <v>83</v>
      </c>
      <c r="AY112" s="277" t="s">
        <v>142</v>
      </c>
    </row>
    <row r="113" s="2" customFormat="1" ht="16.5" customHeight="1">
      <c r="A113" s="41"/>
      <c r="B113" s="42"/>
      <c r="C113" s="215" t="s">
        <v>149</v>
      </c>
      <c r="D113" s="215" t="s">
        <v>144</v>
      </c>
      <c r="E113" s="216" t="s">
        <v>185</v>
      </c>
      <c r="F113" s="217" t="s">
        <v>186</v>
      </c>
      <c r="G113" s="218" t="s">
        <v>187</v>
      </c>
      <c r="H113" s="219">
        <v>120</v>
      </c>
      <c r="I113" s="220"/>
      <c r="J113" s="221">
        <f>ROUND(I113*H113,2)</f>
        <v>0</v>
      </c>
      <c r="K113" s="217" t="s">
        <v>148</v>
      </c>
      <c r="L113" s="47"/>
      <c r="M113" s="222" t="s">
        <v>19</v>
      </c>
      <c r="N113" s="223" t="s">
        <v>47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149</v>
      </c>
      <c r="AT113" s="226" t="s">
        <v>144</v>
      </c>
      <c r="AU113" s="226" t="s">
        <v>83</v>
      </c>
      <c r="AY113" s="20" t="s">
        <v>142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83</v>
      </c>
      <c r="BK113" s="227">
        <f>ROUND(I113*H113,2)</f>
        <v>0</v>
      </c>
      <c r="BL113" s="20" t="s">
        <v>149</v>
      </c>
      <c r="BM113" s="226" t="s">
        <v>1004</v>
      </c>
    </row>
    <row r="114" s="2" customFormat="1">
      <c r="A114" s="41"/>
      <c r="B114" s="42"/>
      <c r="C114" s="43"/>
      <c r="D114" s="228" t="s">
        <v>151</v>
      </c>
      <c r="E114" s="43"/>
      <c r="F114" s="229" t="s">
        <v>189</v>
      </c>
      <c r="G114" s="43"/>
      <c r="H114" s="43"/>
      <c r="I114" s="230"/>
      <c r="J114" s="43"/>
      <c r="K114" s="43"/>
      <c r="L114" s="47"/>
      <c r="M114" s="231"/>
      <c r="N114" s="232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151</v>
      </c>
      <c r="AU114" s="20" t="s">
        <v>83</v>
      </c>
    </row>
    <row r="115" s="2" customFormat="1">
      <c r="A115" s="41"/>
      <c r="B115" s="42"/>
      <c r="C115" s="43"/>
      <c r="D115" s="233" t="s">
        <v>153</v>
      </c>
      <c r="E115" s="43"/>
      <c r="F115" s="234" t="s">
        <v>190</v>
      </c>
      <c r="G115" s="43"/>
      <c r="H115" s="43"/>
      <c r="I115" s="230"/>
      <c r="J115" s="43"/>
      <c r="K115" s="43"/>
      <c r="L115" s="47"/>
      <c r="M115" s="231"/>
      <c r="N115" s="232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153</v>
      </c>
      <c r="AU115" s="20" t="s">
        <v>83</v>
      </c>
    </row>
    <row r="116" s="14" customFormat="1">
      <c r="A116" s="14"/>
      <c r="B116" s="245"/>
      <c r="C116" s="246"/>
      <c r="D116" s="228" t="s">
        <v>155</v>
      </c>
      <c r="E116" s="247" t="s">
        <v>19</v>
      </c>
      <c r="F116" s="248" t="s">
        <v>1005</v>
      </c>
      <c r="G116" s="246"/>
      <c r="H116" s="249">
        <v>120</v>
      </c>
      <c r="I116" s="250"/>
      <c r="J116" s="246"/>
      <c r="K116" s="246"/>
      <c r="L116" s="251"/>
      <c r="M116" s="252"/>
      <c r="N116" s="253"/>
      <c r="O116" s="253"/>
      <c r="P116" s="253"/>
      <c r="Q116" s="253"/>
      <c r="R116" s="253"/>
      <c r="S116" s="253"/>
      <c r="T116" s="25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5" t="s">
        <v>155</v>
      </c>
      <c r="AU116" s="255" t="s">
        <v>83</v>
      </c>
      <c r="AV116" s="14" t="s">
        <v>85</v>
      </c>
      <c r="AW116" s="14" t="s">
        <v>37</v>
      </c>
      <c r="AX116" s="14" t="s">
        <v>76</v>
      </c>
      <c r="AY116" s="255" t="s">
        <v>142</v>
      </c>
    </row>
    <row r="117" s="16" customFormat="1">
      <c r="A117" s="16"/>
      <c r="B117" s="267"/>
      <c r="C117" s="268"/>
      <c r="D117" s="228" t="s">
        <v>155</v>
      </c>
      <c r="E117" s="269" t="s">
        <v>19</v>
      </c>
      <c r="F117" s="270" t="s">
        <v>170</v>
      </c>
      <c r="G117" s="268"/>
      <c r="H117" s="271">
        <v>120</v>
      </c>
      <c r="I117" s="272"/>
      <c r="J117" s="268"/>
      <c r="K117" s="268"/>
      <c r="L117" s="273"/>
      <c r="M117" s="274"/>
      <c r="N117" s="275"/>
      <c r="O117" s="275"/>
      <c r="P117" s="275"/>
      <c r="Q117" s="275"/>
      <c r="R117" s="275"/>
      <c r="S117" s="275"/>
      <c r="T117" s="27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T117" s="277" t="s">
        <v>155</v>
      </c>
      <c r="AU117" s="277" t="s">
        <v>83</v>
      </c>
      <c r="AV117" s="16" t="s">
        <v>149</v>
      </c>
      <c r="AW117" s="16" t="s">
        <v>37</v>
      </c>
      <c r="AX117" s="16" t="s">
        <v>83</v>
      </c>
      <c r="AY117" s="277" t="s">
        <v>142</v>
      </c>
    </row>
    <row r="118" s="2" customFormat="1" ht="33" customHeight="1">
      <c r="A118" s="41"/>
      <c r="B118" s="42"/>
      <c r="C118" s="215" t="s">
        <v>184</v>
      </c>
      <c r="D118" s="215" t="s">
        <v>144</v>
      </c>
      <c r="E118" s="216" t="s">
        <v>597</v>
      </c>
      <c r="F118" s="217" t="s">
        <v>598</v>
      </c>
      <c r="G118" s="218" t="s">
        <v>147</v>
      </c>
      <c r="H118" s="219">
        <v>264.18599999999998</v>
      </c>
      <c r="I118" s="220"/>
      <c r="J118" s="221">
        <f>ROUND(I118*H118,2)</f>
        <v>0</v>
      </c>
      <c r="K118" s="217" t="s">
        <v>148</v>
      </c>
      <c r="L118" s="47"/>
      <c r="M118" s="222" t="s">
        <v>19</v>
      </c>
      <c r="N118" s="223" t="s">
        <v>47</v>
      </c>
      <c r="O118" s="87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149</v>
      </c>
      <c r="AT118" s="226" t="s">
        <v>144</v>
      </c>
      <c r="AU118" s="226" t="s">
        <v>83</v>
      </c>
      <c r="AY118" s="20" t="s">
        <v>142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83</v>
      </c>
      <c r="BK118" s="227">
        <f>ROUND(I118*H118,2)</f>
        <v>0</v>
      </c>
      <c r="BL118" s="20" t="s">
        <v>149</v>
      </c>
      <c r="BM118" s="226" t="s">
        <v>934</v>
      </c>
    </row>
    <row r="119" s="2" customFormat="1">
      <c r="A119" s="41"/>
      <c r="B119" s="42"/>
      <c r="C119" s="43"/>
      <c r="D119" s="228" t="s">
        <v>151</v>
      </c>
      <c r="E119" s="43"/>
      <c r="F119" s="229" t="s">
        <v>600</v>
      </c>
      <c r="G119" s="43"/>
      <c r="H119" s="43"/>
      <c r="I119" s="230"/>
      <c r="J119" s="43"/>
      <c r="K119" s="43"/>
      <c r="L119" s="47"/>
      <c r="M119" s="231"/>
      <c r="N119" s="232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151</v>
      </c>
      <c r="AU119" s="20" t="s">
        <v>83</v>
      </c>
    </row>
    <row r="120" s="2" customFormat="1">
      <c r="A120" s="41"/>
      <c r="B120" s="42"/>
      <c r="C120" s="43"/>
      <c r="D120" s="233" t="s">
        <v>153</v>
      </c>
      <c r="E120" s="43"/>
      <c r="F120" s="234" t="s">
        <v>601</v>
      </c>
      <c r="G120" s="43"/>
      <c r="H120" s="43"/>
      <c r="I120" s="230"/>
      <c r="J120" s="43"/>
      <c r="K120" s="43"/>
      <c r="L120" s="47"/>
      <c r="M120" s="231"/>
      <c r="N120" s="232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153</v>
      </c>
      <c r="AU120" s="20" t="s">
        <v>83</v>
      </c>
    </row>
    <row r="121" s="14" customFormat="1">
      <c r="A121" s="14"/>
      <c r="B121" s="245"/>
      <c r="C121" s="246"/>
      <c r="D121" s="228" t="s">
        <v>155</v>
      </c>
      <c r="E121" s="247" t="s">
        <v>19</v>
      </c>
      <c r="F121" s="248" t="s">
        <v>1006</v>
      </c>
      <c r="G121" s="246"/>
      <c r="H121" s="249">
        <v>43.887</v>
      </c>
      <c r="I121" s="250"/>
      <c r="J121" s="246"/>
      <c r="K121" s="246"/>
      <c r="L121" s="251"/>
      <c r="M121" s="252"/>
      <c r="N121" s="253"/>
      <c r="O121" s="253"/>
      <c r="P121" s="253"/>
      <c r="Q121" s="253"/>
      <c r="R121" s="253"/>
      <c r="S121" s="253"/>
      <c r="T121" s="25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5" t="s">
        <v>155</v>
      </c>
      <c r="AU121" s="255" t="s">
        <v>83</v>
      </c>
      <c r="AV121" s="14" t="s">
        <v>85</v>
      </c>
      <c r="AW121" s="14" t="s">
        <v>37</v>
      </c>
      <c r="AX121" s="14" t="s">
        <v>76</v>
      </c>
      <c r="AY121" s="255" t="s">
        <v>142</v>
      </c>
    </row>
    <row r="122" s="13" customFormat="1">
      <c r="A122" s="13"/>
      <c r="B122" s="235"/>
      <c r="C122" s="236"/>
      <c r="D122" s="228" t="s">
        <v>155</v>
      </c>
      <c r="E122" s="237" t="s">
        <v>19</v>
      </c>
      <c r="F122" s="238" t="s">
        <v>984</v>
      </c>
      <c r="G122" s="236"/>
      <c r="H122" s="237" t="s">
        <v>19</v>
      </c>
      <c r="I122" s="239"/>
      <c r="J122" s="236"/>
      <c r="K122" s="236"/>
      <c r="L122" s="240"/>
      <c r="M122" s="241"/>
      <c r="N122" s="242"/>
      <c r="O122" s="242"/>
      <c r="P122" s="242"/>
      <c r="Q122" s="242"/>
      <c r="R122" s="242"/>
      <c r="S122" s="242"/>
      <c r="T122" s="24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4" t="s">
        <v>155</v>
      </c>
      <c r="AU122" s="244" t="s">
        <v>83</v>
      </c>
      <c r="AV122" s="13" t="s">
        <v>83</v>
      </c>
      <c r="AW122" s="13" t="s">
        <v>37</v>
      </c>
      <c r="AX122" s="13" t="s">
        <v>76</v>
      </c>
      <c r="AY122" s="244" t="s">
        <v>142</v>
      </c>
    </row>
    <row r="123" s="14" customFormat="1">
      <c r="A123" s="14"/>
      <c r="B123" s="245"/>
      <c r="C123" s="246"/>
      <c r="D123" s="228" t="s">
        <v>155</v>
      </c>
      <c r="E123" s="247" t="s">
        <v>19</v>
      </c>
      <c r="F123" s="248" t="s">
        <v>1007</v>
      </c>
      <c r="G123" s="246"/>
      <c r="H123" s="249">
        <v>46.930999999999997</v>
      </c>
      <c r="I123" s="250"/>
      <c r="J123" s="246"/>
      <c r="K123" s="246"/>
      <c r="L123" s="251"/>
      <c r="M123" s="252"/>
      <c r="N123" s="253"/>
      <c r="O123" s="253"/>
      <c r="P123" s="253"/>
      <c r="Q123" s="253"/>
      <c r="R123" s="253"/>
      <c r="S123" s="253"/>
      <c r="T123" s="25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5" t="s">
        <v>155</v>
      </c>
      <c r="AU123" s="255" t="s">
        <v>83</v>
      </c>
      <c r="AV123" s="14" t="s">
        <v>85</v>
      </c>
      <c r="AW123" s="14" t="s">
        <v>37</v>
      </c>
      <c r="AX123" s="14" t="s">
        <v>76</v>
      </c>
      <c r="AY123" s="255" t="s">
        <v>142</v>
      </c>
    </row>
    <row r="124" s="14" customFormat="1">
      <c r="A124" s="14"/>
      <c r="B124" s="245"/>
      <c r="C124" s="246"/>
      <c r="D124" s="228" t="s">
        <v>155</v>
      </c>
      <c r="E124" s="247" t="s">
        <v>19</v>
      </c>
      <c r="F124" s="248" t="s">
        <v>1008</v>
      </c>
      <c r="G124" s="246"/>
      <c r="H124" s="249">
        <v>22.885000000000002</v>
      </c>
      <c r="I124" s="250"/>
      <c r="J124" s="246"/>
      <c r="K124" s="246"/>
      <c r="L124" s="251"/>
      <c r="M124" s="252"/>
      <c r="N124" s="253"/>
      <c r="O124" s="253"/>
      <c r="P124" s="253"/>
      <c r="Q124" s="253"/>
      <c r="R124" s="253"/>
      <c r="S124" s="253"/>
      <c r="T124" s="25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5" t="s">
        <v>155</v>
      </c>
      <c r="AU124" s="255" t="s">
        <v>83</v>
      </c>
      <c r="AV124" s="14" t="s">
        <v>85</v>
      </c>
      <c r="AW124" s="14" t="s">
        <v>37</v>
      </c>
      <c r="AX124" s="14" t="s">
        <v>76</v>
      </c>
      <c r="AY124" s="255" t="s">
        <v>142</v>
      </c>
    </row>
    <row r="125" s="14" customFormat="1">
      <c r="A125" s="14"/>
      <c r="B125" s="245"/>
      <c r="C125" s="246"/>
      <c r="D125" s="228" t="s">
        <v>155</v>
      </c>
      <c r="E125" s="247" t="s">
        <v>19</v>
      </c>
      <c r="F125" s="248" t="s">
        <v>1009</v>
      </c>
      <c r="G125" s="246"/>
      <c r="H125" s="249">
        <v>15.521000000000001</v>
      </c>
      <c r="I125" s="250"/>
      <c r="J125" s="246"/>
      <c r="K125" s="246"/>
      <c r="L125" s="251"/>
      <c r="M125" s="252"/>
      <c r="N125" s="253"/>
      <c r="O125" s="253"/>
      <c r="P125" s="253"/>
      <c r="Q125" s="253"/>
      <c r="R125" s="253"/>
      <c r="S125" s="253"/>
      <c r="T125" s="25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5" t="s">
        <v>155</v>
      </c>
      <c r="AU125" s="255" t="s">
        <v>83</v>
      </c>
      <c r="AV125" s="14" t="s">
        <v>85</v>
      </c>
      <c r="AW125" s="14" t="s">
        <v>37</v>
      </c>
      <c r="AX125" s="14" t="s">
        <v>76</v>
      </c>
      <c r="AY125" s="255" t="s">
        <v>142</v>
      </c>
    </row>
    <row r="126" s="14" customFormat="1">
      <c r="A126" s="14"/>
      <c r="B126" s="245"/>
      <c r="C126" s="246"/>
      <c r="D126" s="228" t="s">
        <v>155</v>
      </c>
      <c r="E126" s="247" t="s">
        <v>19</v>
      </c>
      <c r="F126" s="248" t="s">
        <v>1010</v>
      </c>
      <c r="G126" s="246"/>
      <c r="H126" s="249">
        <v>58.194000000000003</v>
      </c>
      <c r="I126" s="250"/>
      <c r="J126" s="246"/>
      <c r="K126" s="246"/>
      <c r="L126" s="251"/>
      <c r="M126" s="252"/>
      <c r="N126" s="253"/>
      <c r="O126" s="253"/>
      <c r="P126" s="253"/>
      <c r="Q126" s="253"/>
      <c r="R126" s="253"/>
      <c r="S126" s="253"/>
      <c r="T126" s="25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5" t="s">
        <v>155</v>
      </c>
      <c r="AU126" s="255" t="s">
        <v>83</v>
      </c>
      <c r="AV126" s="14" t="s">
        <v>85</v>
      </c>
      <c r="AW126" s="14" t="s">
        <v>37</v>
      </c>
      <c r="AX126" s="14" t="s">
        <v>76</v>
      </c>
      <c r="AY126" s="255" t="s">
        <v>142</v>
      </c>
    </row>
    <row r="127" s="14" customFormat="1">
      <c r="A127" s="14"/>
      <c r="B127" s="245"/>
      <c r="C127" s="246"/>
      <c r="D127" s="228" t="s">
        <v>155</v>
      </c>
      <c r="E127" s="247" t="s">
        <v>19</v>
      </c>
      <c r="F127" s="248" t="s">
        <v>1011</v>
      </c>
      <c r="G127" s="246"/>
      <c r="H127" s="249">
        <v>89.284000000000006</v>
      </c>
      <c r="I127" s="250"/>
      <c r="J127" s="246"/>
      <c r="K127" s="246"/>
      <c r="L127" s="251"/>
      <c r="M127" s="252"/>
      <c r="N127" s="253"/>
      <c r="O127" s="253"/>
      <c r="P127" s="253"/>
      <c r="Q127" s="253"/>
      <c r="R127" s="253"/>
      <c r="S127" s="253"/>
      <c r="T127" s="25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5" t="s">
        <v>155</v>
      </c>
      <c r="AU127" s="255" t="s">
        <v>83</v>
      </c>
      <c r="AV127" s="14" t="s">
        <v>85</v>
      </c>
      <c r="AW127" s="14" t="s">
        <v>37</v>
      </c>
      <c r="AX127" s="14" t="s">
        <v>76</v>
      </c>
      <c r="AY127" s="255" t="s">
        <v>142</v>
      </c>
    </row>
    <row r="128" s="14" customFormat="1">
      <c r="A128" s="14"/>
      <c r="B128" s="245"/>
      <c r="C128" s="246"/>
      <c r="D128" s="228" t="s">
        <v>155</v>
      </c>
      <c r="E128" s="247" t="s">
        <v>19</v>
      </c>
      <c r="F128" s="248" t="s">
        <v>1012</v>
      </c>
      <c r="G128" s="246"/>
      <c r="H128" s="249">
        <v>49.357999999999997</v>
      </c>
      <c r="I128" s="250"/>
      <c r="J128" s="246"/>
      <c r="K128" s="246"/>
      <c r="L128" s="251"/>
      <c r="M128" s="252"/>
      <c r="N128" s="253"/>
      <c r="O128" s="253"/>
      <c r="P128" s="253"/>
      <c r="Q128" s="253"/>
      <c r="R128" s="253"/>
      <c r="S128" s="253"/>
      <c r="T128" s="25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5" t="s">
        <v>155</v>
      </c>
      <c r="AU128" s="255" t="s">
        <v>83</v>
      </c>
      <c r="AV128" s="14" t="s">
        <v>85</v>
      </c>
      <c r="AW128" s="14" t="s">
        <v>37</v>
      </c>
      <c r="AX128" s="14" t="s">
        <v>76</v>
      </c>
      <c r="AY128" s="255" t="s">
        <v>142</v>
      </c>
    </row>
    <row r="129" s="14" customFormat="1">
      <c r="A129" s="14"/>
      <c r="B129" s="245"/>
      <c r="C129" s="246"/>
      <c r="D129" s="228" t="s">
        <v>155</v>
      </c>
      <c r="E129" s="247" t="s">
        <v>19</v>
      </c>
      <c r="F129" s="248" t="s">
        <v>1013</v>
      </c>
      <c r="G129" s="246"/>
      <c r="H129" s="249">
        <v>55.927</v>
      </c>
      <c r="I129" s="250"/>
      <c r="J129" s="246"/>
      <c r="K129" s="246"/>
      <c r="L129" s="251"/>
      <c r="M129" s="252"/>
      <c r="N129" s="253"/>
      <c r="O129" s="253"/>
      <c r="P129" s="253"/>
      <c r="Q129" s="253"/>
      <c r="R129" s="253"/>
      <c r="S129" s="253"/>
      <c r="T129" s="25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5" t="s">
        <v>155</v>
      </c>
      <c r="AU129" s="255" t="s">
        <v>83</v>
      </c>
      <c r="AV129" s="14" t="s">
        <v>85</v>
      </c>
      <c r="AW129" s="14" t="s">
        <v>37</v>
      </c>
      <c r="AX129" s="14" t="s">
        <v>76</v>
      </c>
      <c r="AY129" s="255" t="s">
        <v>142</v>
      </c>
    </row>
    <row r="130" s="14" customFormat="1">
      <c r="A130" s="14"/>
      <c r="B130" s="245"/>
      <c r="C130" s="246"/>
      <c r="D130" s="228" t="s">
        <v>155</v>
      </c>
      <c r="E130" s="247" t="s">
        <v>19</v>
      </c>
      <c r="F130" s="248" t="s">
        <v>1014</v>
      </c>
      <c r="G130" s="246"/>
      <c r="H130" s="249">
        <v>97.587999999999994</v>
      </c>
      <c r="I130" s="250"/>
      <c r="J130" s="246"/>
      <c r="K130" s="246"/>
      <c r="L130" s="251"/>
      <c r="M130" s="252"/>
      <c r="N130" s="253"/>
      <c r="O130" s="253"/>
      <c r="P130" s="253"/>
      <c r="Q130" s="253"/>
      <c r="R130" s="253"/>
      <c r="S130" s="253"/>
      <c r="T130" s="25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5" t="s">
        <v>155</v>
      </c>
      <c r="AU130" s="255" t="s">
        <v>83</v>
      </c>
      <c r="AV130" s="14" t="s">
        <v>85</v>
      </c>
      <c r="AW130" s="14" t="s">
        <v>37</v>
      </c>
      <c r="AX130" s="14" t="s">
        <v>76</v>
      </c>
      <c r="AY130" s="255" t="s">
        <v>142</v>
      </c>
    </row>
    <row r="131" s="14" customFormat="1">
      <c r="A131" s="14"/>
      <c r="B131" s="245"/>
      <c r="C131" s="246"/>
      <c r="D131" s="228" t="s">
        <v>155</v>
      </c>
      <c r="E131" s="247" t="s">
        <v>19</v>
      </c>
      <c r="F131" s="248" t="s">
        <v>1015</v>
      </c>
      <c r="G131" s="246"/>
      <c r="H131" s="249">
        <v>48.796999999999997</v>
      </c>
      <c r="I131" s="250"/>
      <c r="J131" s="246"/>
      <c r="K131" s="246"/>
      <c r="L131" s="251"/>
      <c r="M131" s="252"/>
      <c r="N131" s="253"/>
      <c r="O131" s="253"/>
      <c r="P131" s="253"/>
      <c r="Q131" s="253"/>
      <c r="R131" s="253"/>
      <c r="S131" s="253"/>
      <c r="T131" s="25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5" t="s">
        <v>155</v>
      </c>
      <c r="AU131" s="255" t="s">
        <v>83</v>
      </c>
      <c r="AV131" s="14" t="s">
        <v>85</v>
      </c>
      <c r="AW131" s="14" t="s">
        <v>37</v>
      </c>
      <c r="AX131" s="14" t="s">
        <v>76</v>
      </c>
      <c r="AY131" s="255" t="s">
        <v>142</v>
      </c>
    </row>
    <row r="132" s="15" customFormat="1">
      <c r="A132" s="15"/>
      <c r="B132" s="256"/>
      <c r="C132" s="257"/>
      <c r="D132" s="228" t="s">
        <v>155</v>
      </c>
      <c r="E132" s="258" t="s">
        <v>19</v>
      </c>
      <c r="F132" s="259" t="s">
        <v>159</v>
      </c>
      <c r="G132" s="257"/>
      <c r="H132" s="260">
        <v>528.37200000000007</v>
      </c>
      <c r="I132" s="261"/>
      <c r="J132" s="257"/>
      <c r="K132" s="257"/>
      <c r="L132" s="262"/>
      <c r="M132" s="263"/>
      <c r="N132" s="264"/>
      <c r="O132" s="264"/>
      <c r="P132" s="264"/>
      <c r="Q132" s="264"/>
      <c r="R132" s="264"/>
      <c r="S132" s="264"/>
      <c r="T132" s="26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6" t="s">
        <v>155</v>
      </c>
      <c r="AU132" s="266" t="s">
        <v>83</v>
      </c>
      <c r="AV132" s="15" t="s">
        <v>160</v>
      </c>
      <c r="AW132" s="15" t="s">
        <v>37</v>
      </c>
      <c r="AX132" s="15" t="s">
        <v>76</v>
      </c>
      <c r="AY132" s="266" t="s">
        <v>142</v>
      </c>
    </row>
    <row r="133" s="13" customFormat="1">
      <c r="A133" s="13"/>
      <c r="B133" s="235"/>
      <c r="C133" s="236"/>
      <c r="D133" s="228" t="s">
        <v>155</v>
      </c>
      <c r="E133" s="237" t="s">
        <v>19</v>
      </c>
      <c r="F133" s="238" t="s">
        <v>608</v>
      </c>
      <c r="G133" s="236"/>
      <c r="H133" s="237" t="s">
        <v>19</v>
      </c>
      <c r="I133" s="239"/>
      <c r="J133" s="236"/>
      <c r="K133" s="236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155</v>
      </c>
      <c r="AU133" s="244" t="s">
        <v>83</v>
      </c>
      <c r="AV133" s="13" t="s">
        <v>83</v>
      </c>
      <c r="AW133" s="13" t="s">
        <v>37</v>
      </c>
      <c r="AX133" s="13" t="s">
        <v>76</v>
      </c>
      <c r="AY133" s="244" t="s">
        <v>142</v>
      </c>
    </row>
    <row r="134" s="14" customFormat="1">
      <c r="A134" s="14"/>
      <c r="B134" s="245"/>
      <c r="C134" s="246"/>
      <c r="D134" s="228" t="s">
        <v>155</v>
      </c>
      <c r="E134" s="247" t="s">
        <v>19</v>
      </c>
      <c r="F134" s="248" t="s">
        <v>1016</v>
      </c>
      <c r="G134" s="246"/>
      <c r="H134" s="249">
        <v>264.18599999999998</v>
      </c>
      <c r="I134" s="250"/>
      <c r="J134" s="246"/>
      <c r="K134" s="246"/>
      <c r="L134" s="251"/>
      <c r="M134" s="252"/>
      <c r="N134" s="253"/>
      <c r="O134" s="253"/>
      <c r="P134" s="253"/>
      <c r="Q134" s="253"/>
      <c r="R134" s="253"/>
      <c r="S134" s="253"/>
      <c r="T134" s="25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5" t="s">
        <v>155</v>
      </c>
      <c r="AU134" s="255" t="s">
        <v>83</v>
      </c>
      <c r="AV134" s="14" t="s">
        <v>85</v>
      </c>
      <c r="AW134" s="14" t="s">
        <v>37</v>
      </c>
      <c r="AX134" s="14" t="s">
        <v>83</v>
      </c>
      <c r="AY134" s="255" t="s">
        <v>142</v>
      </c>
    </row>
    <row r="135" s="2" customFormat="1" ht="33" customHeight="1">
      <c r="A135" s="41"/>
      <c r="B135" s="42"/>
      <c r="C135" s="215" t="s">
        <v>191</v>
      </c>
      <c r="D135" s="215" t="s">
        <v>144</v>
      </c>
      <c r="E135" s="216" t="s">
        <v>610</v>
      </c>
      <c r="F135" s="217" t="s">
        <v>611</v>
      </c>
      <c r="G135" s="218" t="s">
        <v>147</v>
      </c>
      <c r="H135" s="219">
        <v>264.18599999999998</v>
      </c>
      <c r="I135" s="220"/>
      <c r="J135" s="221">
        <f>ROUND(I135*H135,2)</f>
        <v>0</v>
      </c>
      <c r="K135" s="217" t="s">
        <v>148</v>
      </c>
      <c r="L135" s="47"/>
      <c r="M135" s="222" t="s">
        <v>19</v>
      </c>
      <c r="N135" s="223" t="s">
        <v>47</v>
      </c>
      <c r="O135" s="87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6" t="s">
        <v>149</v>
      </c>
      <c r="AT135" s="226" t="s">
        <v>144</v>
      </c>
      <c r="AU135" s="226" t="s">
        <v>83</v>
      </c>
      <c r="AY135" s="20" t="s">
        <v>142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20" t="s">
        <v>83</v>
      </c>
      <c r="BK135" s="227">
        <f>ROUND(I135*H135,2)</f>
        <v>0</v>
      </c>
      <c r="BL135" s="20" t="s">
        <v>149</v>
      </c>
      <c r="BM135" s="226" t="s">
        <v>938</v>
      </c>
    </row>
    <row r="136" s="2" customFormat="1">
      <c r="A136" s="41"/>
      <c r="B136" s="42"/>
      <c r="C136" s="43"/>
      <c r="D136" s="228" t="s">
        <v>151</v>
      </c>
      <c r="E136" s="43"/>
      <c r="F136" s="229" t="s">
        <v>613</v>
      </c>
      <c r="G136" s="43"/>
      <c r="H136" s="43"/>
      <c r="I136" s="230"/>
      <c r="J136" s="43"/>
      <c r="K136" s="43"/>
      <c r="L136" s="47"/>
      <c r="M136" s="231"/>
      <c r="N136" s="232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151</v>
      </c>
      <c r="AU136" s="20" t="s">
        <v>83</v>
      </c>
    </row>
    <row r="137" s="2" customFormat="1">
      <c r="A137" s="41"/>
      <c r="B137" s="42"/>
      <c r="C137" s="43"/>
      <c r="D137" s="233" t="s">
        <v>153</v>
      </c>
      <c r="E137" s="43"/>
      <c r="F137" s="234" t="s">
        <v>614</v>
      </c>
      <c r="G137" s="43"/>
      <c r="H137" s="43"/>
      <c r="I137" s="230"/>
      <c r="J137" s="43"/>
      <c r="K137" s="43"/>
      <c r="L137" s="47"/>
      <c r="M137" s="231"/>
      <c r="N137" s="232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153</v>
      </c>
      <c r="AU137" s="20" t="s">
        <v>83</v>
      </c>
    </row>
    <row r="138" s="14" customFormat="1">
      <c r="A138" s="14"/>
      <c r="B138" s="245"/>
      <c r="C138" s="246"/>
      <c r="D138" s="228" t="s">
        <v>155</v>
      </c>
      <c r="E138" s="247" t="s">
        <v>19</v>
      </c>
      <c r="F138" s="248" t="s">
        <v>1006</v>
      </c>
      <c r="G138" s="246"/>
      <c r="H138" s="249">
        <v>43.887</v>
      </c>
      <c r="I138" s="250"/>
      <c r="J138" s="246"/>
      <c r="K138" s="246"/>
      <c r="L138" s="251"/>
      <c r="M138" s="252"/>
      <c r="N138" s="253"/>
      <c r="O138" s="253"/>
      <c r="P138" s="253"/>
      <c r="Q138" s="253"/>
      <c r="R138" s="253"/>
      <c r="S138" s="253"/>
      <c r="T138" s="25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5" t="s">
        <v>155</v>
      </c>
      <c r="AU138" s="255" t="s">
        <v>83</v>
      </c>
      <c r="AV138" s="14" t="s">
        <v>85</v>
      </c>
      <c r="AW138" s="14" t="s">
        <v>37</v>
      </c>
      <c r="AX138" s="14" t="s">
        <v>76</v>
      </c>
      <c r="AY138" s="255" t="s">
        <v>142</v>
      </c>
    </row>
    <row r="139" s="13" customFormat="1">
      <c r="A139" s="13"/>
      <c r="B139" s="235"/>
      <c r="C139" s="236"/>
      <c r="D139" s="228" t="s">
        <v>155</v>
      </c>
      <c r="E139" s="237" t="s">
        <v>19</v>
      </c>
      <c r="F139" s="238" t="s">
        <v>984</v>
      </c>
      <c r="G139" s="236"/>
      <c r="H139" s="237" t="s">
        <v>19</v>
      </c>
      <c r="I139" s="239"/>
      <c r="J139" s="236"/>
      <c r="K139" s="236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155</v>
      </c>
      <c r="AU139" s="244" t="s">
        <v>83</v>
      </c>
      <c r="AV139" s="13" t="s">
        <v>83</v>
      </c>
      <c r="AW139" s="13" t="s">
        <v>37</v>
      </c>
      <c r="AX139" s="13" t="s">
        <v>76</v>
      </c>
      <c r="AY139" s="244" t="s">
        <v>142</v>
      </c>
    </row>
    <row r="140" s="14" customFormat="1">
      <c r="A140" s="14"/>
      <c r="B140" s="245"/>
      <c r="C140" s="246"/>
      <c r="D140" s="228" t="s">
        <v>155</v>
      </c>
      <c r="E140" s="247" t="s">
        <v>19</v>
      </c>
      <c r="F140" s="248" t="s">
        <v>1007</v>
      </c>
      <c r="G140" s="246"/>
      <c r="H140" s="249">
        <v>46.930999999999997</v>
      </c>
      <c r="I140" s="250"/>
      <c r="J140" s="246"/>
      <c r="K140" s="246"/>
      <c r="L140" s="251"/>
      <c r="M140" s="252"/>
      <c r="N140" s="253"/>
      <c r="O140" s="253"/>
      <c r="P140" s="253"/>
      <c r="Q140" s="253"/>
      <c r="R140" s="253"/>
      <c r="S140" s="253"/>
      <c r="T140" s="25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5" t="s">
        <v>155</v>
      </c>
      <c r="AU140" s="255" t="s">
        <v>83</v>
      </c>
      <c r="AV140" s="14" t="s">
        <v>85</v>
      </c>
      <c r="AW140" s="14" t="s">
        <v>37</v>
      </c>
      <c r="AX140" s="14" t="s">
        <v>76</v>
      </c>
      <c r="AY140" s="255" t="s">
        <v>142</v>
      </c>
    </row>
    <row r="141" s="14" customFormat="1">
      <c r="A141" s="14"/>
      <c r="B141" s="245"/>
      <c r="C141" s="246"/>
      <c r="D141" s="228" t="s">
        <v>155</v>
      </c>
      <c r="E141" s="247" t="s">
        <v>19</v>
      </c>
      <c r="F141" s="248" t="s">
        <v>1008</v>
      </c>
      <c r="G141" s="246"/>
      <c r="H141" s="249">
        <v>22.885000000000002</v>
      </c>
      <c r="I141" s="250"/>
      <c r="J141" s="246"/>
      <c r="K141" s="246"/>
      <c r="L141" s="251"/>
      <c r="M141" s="252"/>
      <c r="N141" s="253"/>
      <c r="O141" s="253"/>
      <c r="P141" s="253"/>
      <c r="Q141" s="253"/>
      <c r="R141" s="253"/>
      <c r="S141" s="253"/>
      <c r="T141" s="25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5" t="s">
        <v>155</v>
      </c>
      <c r="AU141" s="255" t="s">
        <v>83</v>
      </c>
      <c r="AV141" s="14" t="s">
        <v>85</v>
      </c>
      <c r="AW141" s="14" t="s">
        <v>37</v>
      </c>
      <c r="AX141" s="14" t="s">
        <v>76</v>
      </c>
      <c r="AY141" s="255" t="s">
        <v>142</v>
      </c>
    </row>
    <row r="142" s="14" customFormat="1">
      <c r="A142" s="14"/>
      <c r="B142" s="245"/>
      <c r="C142" s="246"/>
      <c r="D142" s="228" t="s">
        <v>155</v>
      </c>
      <c r="E142" s="247" t="s">
        <v>19</v>
      </c>
      <c r="F142" s="248" t="s">
        <v>1009</v>
      </c>
      <c r="G142" s="246"/>
      <c r="H142" s="249">
        <v>15.521000000000001</v>
      </c>
      <c r="I142" s="250"/>
      <c r="J142" s="246"/>
      <c r="K142" s="246"/>
      <c r="L142" s="251"/>
      <c r="M142" s="252"/>
      <c r="N142" s="253"/>
      <c r="O142" s="253"/>
      <c r="P142" s="253"/>
      <c r="Q142" s="253"/>
      <c r="R142" s="253"/>
      <c r="S142" s="253"/>
      <c r="T142" s="25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5" t="s">
        <v>155</v>
      </c>
      <c r="AU142" s="255" t="s">
        <v>83</v>
      </c>
      <c r="AV142" s="14" t="s">
        <v>85</v>
      </c>
      <c r="AW142" s="14" t="s">
        <v>37</v>
      </c>
      <c r="AX142" s="14" t="s">
        <v>76</v>
      </c>
      <c r="AY142" s="255" t="s">
        <v>142</v>
      </c>
    </row>
    <row r="143" s="14" customFormat="1">
      <c r="A143" s="14"/>
      <c r="B143" s="245"/>
      <c r="C143" s="246"/>
      <c r="D143" s="228" t="s">
        <v>155</v>
      </c>
      <c r="E143" s="247" t="s">
        <v>19</v>
      </c>
      <c r="F143" s="248" t="s">
        <v>1010</v>
      </c>
      <c r="G143" s="246"/>
      <c r="H143" s="249">
        <v>58.194000000000003</v>
      </c>
      <c r="I143" s="250"/>
      <c r="J143" s="246"/>
      <c r="K143" s="246"/>
      <c r="L143" s="251"/>
      <c r="M143" s="252"/>
      <c r="N143" s="253"/>
      <c r="O143" s="253"/>
      <c r="P143" s="253"/>
      <c r="Q143" s="253"/>
      <c r="R143" s="253"/>
      <c r="S143" s="253"/>
      <c r="T143" s="25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5" t="s">
        <v>155</v>
      </c>
      <c r="AU143" s="255" t="s">
        <v>83</v>
      </c>
      <c r="AV143" s="14" t="s">
        <v>85</v>
      </c>
      <c r="AW143" s="14" t="s">
        <v>37</v>
      </c>
      <c r="AX143" s="14" t="s">
        <v>76</v>
      </c>
      <c r="AY143" s="255" t="s">
        <v>142</v>
      </c>
    </row>
    <row r="144" s="14" customFormat="1">
      <c r="A144" s="14"/>
      <c r="B144" s="245"/>
      <c r="C144" s="246"/>
      <c r="D144" s="228" t="s">
        <v>155</v>
      </c>
      <c r="E144" s="247" t="s">
        <v>19</v>
      </c>
      <c r="F144" s="248" t="s">
        <v>1011</v>
      </c>
      <c r="G144" s="246"/>
      <c r="H144" s="249">
        <v>89.284000000000006</v>
      </c>
      <c r="I144" s="250"/>
      <c r="J144" s="246"/>
      <c r="K144" s="246"/>
      <c r="L144" s="251"/>
      <c r="M144" s="252"/>
      <c r="N144" s="253"/>
      <c r="O144" s="253"/>
      <c r="P144" s="253"/>
      <c r="Q144" s="253"/>
      <c r="R144" s="253"/>
      <c r="S144" s="253"/>
      <c r="T144" s="25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5" t="s">
        <v>155</v>
      </c>
      <c r="AU144" s="255" t="s">
        <v>83</v>
      </c>
      <c r="AV144" s="14" t="s">
        <v>85</v>
      </c>
      <c r="AW144" s="14" t="s">
        <v>37</v>
      </c>
      <c r="AX144" s="14" t="s">
        <v>76</v>
      </c>
      <c r="AY144" s="255" t="s">
        <v>142</v>
      </c>
    </row>
    <row r="145" s="14" customFormat="1">
      <c r="A145" s="14"/>
      <c r="B145" s="245"/>
      <c r="C145" s="246"/>
      <c r="D145" s="228" t="s">
        <v>155</v>
      </c>
      <c r="E145" s="247" t="s">
        <v>19</v>
      </c>
      <c r="F145" s="248" t="s">
        <v>1012</v>
      </c>
      <c r="G145" s="246"/>
      <c r="H145" s="249">
        <v>49.357999999999997</v>
      </c>
      <c r="I145" s="250"/>
      <c r="J145" s="246"/>
      <c r="K145" s="246"/>
      <c r="L145" s="251"/>
      <c r="M145" s="252"/>
      <c r="N145" s="253"/>
      <c r="O145" s="253"/>
      <c r="P145" s="253"/>
      <c r="Q145" s="253"/>
      <c r="R145" s="253"/>
      <c r="S145" s="253"/>
      <c r="T145" s="25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5" t="s">
        <v>155</v>
      </c>
      <c r="AU145" s="255" t="s">
        <v>83</v>
      </c>
      <c r="AV145" s="14" t="s">
        <v>85</v>
      </c>
      <c r="AW145" s="14" t="s">
        <v>37</v>
      </c>
      <c r="AX145" s="14" t="s">
        <v>76</v>
      </c>
      <c r="AY145" s="255" t="s">
        <v>142</v>
      </c>
    </row>
    <row r="146" s="14" customFormat="1">
      <c r="A146" s="14"/>
      <c r="B146" s="245"/>
      <c r="C146" s="246"/>
      <c r="D146" s="228" t="s">
        <v>155</v>
      </c>
      <c r="E146" s="247" t="s">
        <v>19</v>
      </c>
      <c r="F146" s="248" t="s">
        <v>1013</v>
      </c>
      <c r="G146" s="246"/>
      <c r="H146" s="249">
        <v>55.927</v>
      </c>
      <c r="I146" s="250"/>
      <c r="J146" s="246"/>
      <c r="K146" s="246"/>
      <c r="L146" s="251"/>
      <c r="M146" s="252"/>
      <c r="N146" s="253"/>
      <c r="O146" s="253"/>
      <c r="P146" s="253"/>
      <c r="Q146" s="253"/>
      <c r="R146" s="253"/>
      <c r="S146" s="253"/>
      <c r="T146" s="25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5" t="s">
        <v>155</v>
      </c>
      <c r="AU146" s="255" t="s">
        <v>83</v>
      </c>
      <c r="AV146" s="14" t="s">
        <v>85</v>
      </c>
      <c r="AW146" s="14" t="s">
        <v>37</v>
      </c>
      <c r="AX146" s="14" t="s">
        <v>76</v>
      </c>
      <c r="AY146" s="255" t="s">
        <v>142</v>
      </c>
    </row>
    <row r="147" s="14" customFormat="1">
      <c r="A147" s="14"/>
      <c r="B147" s="245"/>
      <c r="C147" s="246"/>
      <c r="D147" s="228" t="s">
        <v>155</v>
      </c>
      <c r="E147" s="247" t="s">
        <v>19</v>
      </c>
      <c r="F147" s="248" t="s">
        <v>1014</v>
      </c>
      <c r="G147" s="246"/>
      <c r="H147" s="249">
        <v>97.587999999999994</v>
      </c>
      <c r="I147" s="250"/>
      <c r="J147" s="246"/>
      <c r="K147" s="246"/>
      <c r="L147" s="251"/>
      <c r="M147" s="252"/>
      <c r="N147" s="253"/>
      <c r="O147" s="253"/>
      <c r="P147" s="253"/>
      <c r="Q147" s="253"/>
      <c r="R147" s="253"/>
      <c r="S147" s="253"/>
      <c r="T147" s="25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5" t="s">
        <v>155</v>
      </c>
      <c r="AU147" s="255" t="s">
        <v>83</v>
      </c>
      <c r="AV147" s="14" t="s">
        <v>85</v>
      </c>
      <c r="AW147" s="14" t="s">
        <v>37</v>
      </c>
      <c r="AX147" s="14" t="s">
        <v>76</v>
      </c>
      <c r="AY147" s="255" t="s">
        <v>142</v>
      </c>
    </row>
    <row r="148" s="14" customFormat="1">
      <c r="A148" s="14"/>
      <c r="B148" s="245"/>
      <c r="C148" s="246"/>
      <c r="D148" s="228" t="s">
        <v>155</v>
      </c>
      <c r="E148" s="247" t="s">
        <v>19</v>
      </c>
      <c r="F148" s="248" t="s">
        <v>1015</v>
      </c>
      <c r="G148" s="246"/>
      <c r="H148" s="249">
        <v>48.796999999999997</v>
      </c>
      <c r="I148" s="250"/>
      <c r="J148" s="246"/>
      <c r="K148" s="246"/>
      <c r="L148" s="251"/>
      <c r="M148" s="252"/>
      <c r="N148" s="253"/>
      <c r="O148" s="253"/>
      <c r="P148" s="253"/>
      <c r="Q148" s="253"/>
      <c r="R148" s="253"/>
      <c r="S148" s="253"/>
      <c r="T148" s="25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5" t="s">
        <v>155</v>
      </c>
      <c r="AU148" s="255" t="s">
        <v>83</v>
      </c>
      <c r="AV148" s="14" t="s">
        <v>85</v>
      </c>
      <c r="AW148" s="14" t="s">
        <v>37</v>
      </c>
      <c r="AX148" s="14" t="s">
        <v>76</v>
      </c>
      <c r="AY148" s="255" t="s">
        <v>142</v>
      </c>
    </row>
    <row r="149" s="15" customFormat="1">
      <c r="A149" s="15"/>
      <c r="B149" s="256"/>
      <c r="C149" s="257"/>
      <c r="D149" s="228" t="s">
        <v>155</v>
      </c>
      <c r="E149" s="258" t="s">
        <v>19</v>
      </c>
      <c r="F149" s="259" t="s">
        <v>159</v>
      </c>
      <c r="G149" s="257"/>
      <c r="H149" s="260">
        <v>528.37200000000007</v>
      </c>
      <c r="I149" s="261"/>
      <c r="J149" s="257"/>
      <c r="K149" s="257"/>
      <c r="L149" s="262"/>
      <c r="M149" s="263"/>
      <c r="N149" s="264"/>
      <c r="O149" s="264"/>
      <c r="P149" s="264"/>
      <c r="Q149" s="264"/>
      <c r="R149" s="264"/>
      <c r="S149" s="264"/>
      <c r="T149" s="26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6" t="s">
        <v>155</v>
      </c>
      <c r="AU149" s="266" t="s">
        <v>83</v>
      </c>
      <c r="AV149" s="15" t="s">
        <v>160</v>
      </c>
      <c r="AW149" s="15" t="s">
        <v>37</v>
      </c>
      <c r="AX149" s="15" t="s">
        <v>76</v>
      </c>
      <c r="AY149" s="266" t="s">
        <v>142</v>
      </c>
    </row>
    <row r="150" s="13" customFormat="1">
      <c r="A150" s="13"/>
      <c r="B150" s="235"/>
      <c r="C150" s="236"/>
      <c r="D150" s="228" t="s">
        <v>155</v>
      </c>
      <c r="E150" s="237" t="s">
        <v>19</v>
      </c>
      <c r="F150" s="238" t="s">
        <v>608</v>
      </c>
      <c r="G150" s="236"/>
      <c r="H150" s="237" t="s">
        <v>19</v>
      </c>
      <c r="I150" s="239"/>
      <c r="J150" s="236"/>
      <c r="K150" s="236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155</v>
      </c>
      <c r="AU150" s="244" t="s">
        <v>83</v>
      </c>
      <c r="AV150" s="13" t="s">
        <v>83</v>
      </c>
      <c r="AW150" s="13" t="s">
        <v>37</v>
      </c>
      <c r="AX150" s="13" t="s">
        <v>76</v>
      </c>
      <c r="AY150" s="244" t="s">
        <v>142</v>
      </c>
    </row>
    <row r="151" s="14" customFormat="1">
      <c r="A151" s="14"/>
      <c r="B151" s="245"/>
      <c r="C151" s="246"/>
      <c r="D151" s="228" t="s">
        <v>155</v>
      </c>
      <c r="E151" s="247" t="s">
        <v>19</v>
      </c>
      <c r="F151" s="248" t="s">
        <v>1016</v>
      </c>
      <c r="G151" s="246"/>
      <c r="H151" s="249">
        <v>264.18599999999998</v>
      </c>
      <c r="I151" s="250"/>
      <c r="J151" s="246"/>
      <c r="K151" s="246"/>
      <c r="L151" s="251"/>
      <c r="M151" s="252"/>
      <c r="N151" s="253"/>
      <c r="O151" s="253"/>
      <c r="P151" s="253"/>
      <c r="Q151" s="253"/>
      <c r="R151" s="253"/>
      <c r="S151" s="253"/>
      <c r="T151" s="25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5" t="s">
        <v>155</v>
      </c>
      <c r="AU151" s="255" t="s">
        <v>83</v>
      </c>
      <c r="AV151" s="14" t="s">
        <v>85</v>
      </c>
      <c r="AW151" s="14" t="s">
        <v>37</v>
      </c>
      <c r="AX151" s="14" t="s">
        <v>83</v>
      </c>
      <c r="AY151" s="255" t="s">
        <v>142</v>
      </c>
    </row>
    <row r="152" s="2" customFormat="1" ht="24.15" customHeight="1">
      <c r="A152" s="41"/>
      <c r="B152" s="42"/>
      <c r="C152" s="215" t="s">
        <v>197</v>
      </c>
      <c r="D152" s="215" t="s">
        <v>144</v>
      </c>
      <c r="E152" s="216" t="s">
        <v>1017</v>
      </c>
      <c r="F152" s="217" t="s">
        <v>1018</v>
      </c>
      <c r="G152" s="218" t="s">
        <v>147</v>
      </c>
      <c r="H152" s="219">
        <v>48.100000000000001</v>
      </c>
      <c r="I152" s="220"/>
      <c r="J152" s="221">
        <f>ROUND(I152*H152,2)</f>
        <v>0</v>
      </c>
      <c r="K152" s="217" t="s">
        <v>148</v>
      </c>
      <c r="L152" s="47"/>
      <c r="M152" s="222" t="s">
        <v>19</v>
      </c>
      <c r="N152" s="223" t="s">
        <v>47</v>
      </c>
      <c r="O152" s="87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149</v>
      </c>
      <c r="AT152" s="226" t="s">
        <v>144</v>
      </c>
      <c r="AU152" s="226" t="s">
        <v>83</v>
      </c>
      <c r="AY152" s="20" t="s">
        <v>142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83</v>
      </c>
      <c r="BK152" s="227">
        <f>ROUND(I152*H152,2)</f>
        <v>0</v>
      </c>
      <c r="BL152" s="20" t="s">
        <v>149</v>
      </c>
      <c r="BM152" s="226" t="s">
        <v>1019</v>
      </c>
    </row>
    <row r="153" s="2" customFormat="1">
      <c r="A153" s="41"/>
      <c r="B153" s="42"/>
      <c r="C153" s="43"/>
      <c r="D153" s="228" t="s">
        <v>151</v>
      </c>
      <c r="E153" s="43"/>
      <c r="F153" s="229" t="s">
        <v>1020</v>
      </c>
      <c r="G153" s="43"/>
      <c r="H153" s="43"/>
      <c r="I153" s="230"/>
      <c r="J153" s="43"/>
      <c r="K153" s="43"/>
      <c r="L153" s="47"/>
      <c r="M153" s="231"/>
      <c r="N153" s="232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151</v>
      </c>
      <c r="AU153" s="20" t="s">
        <v>83</v>
      </c>
    </row>
    <row r="154" s="2" customFormat="1">
      <c r="A154" s="41"/>
      <c r="B154" s="42"/>
      <c r="C154" s="43"/>
      <c r="D154" s="233" t="s">
        <v>153</v>
      </c>
      <c r="E154" s="43"/>
      <c r="F154" s="234" t="s">
        <v>1021</v>
      </c>
      <c r="G154" s="43"/>
      <c r="H154" s="43"/>
      <c r="I154" s="230"/>
      <c r="J154" s="43"/>
      <c r="K154" s="43"/>
      <c r="L154" s="47"/>
      <c r="M154" s="231"/>
      <c r="N154" s="232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153</v>
      </c>
      <c r="AU154" s="20" t="s">
        <v>83</v>
      </c>
    </row>
    <row r="155" s="14" customFormat="1">
      <c r="A155" s="14"/>
      <c r="B155" s="245"/>
      <c r="C155" s="246"/>
      <c r="D155" s="228" t="s">
        <v>155</v>
      </c>
      <c r="E155" s="247" t="s">
        <v>19</v>
      </c>
      <c r="F155" s="248" t="s">
        <v>1022</v>
      </c>
      <c r="G155" s="246"/>
      <c r="H155" s="249">
        <v>5.9199999999999999</v>
      </c>
      <c r="I155" s="250"/>
      <c r="J155" s="246"/>
      <c r="K155" s="246"/>
      <c r="L155" s="251"/>
      <c r="M155" s="252"/>
      <c r="N155" s="253"/>
      <c r="O155" s="253"/>
      <c r="P155" s="253"/>
      <c r="Q155" s="253"/>
      <c r="R155" s="253"/>
      <c r="S155" s="253"/>
      <c r="T155" s="25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5" t="s">
        <v>155</v>
      </c>
      <c r="AU155" s="255" t="s">
        <v>83</v>
      </c>
      <c r="AV155" s="14" t="s">
        <v>85</v>
      </c>
      <c r="AW155" s="14" t="s">
        <v>37</v>
      </c>
      <c r="AX155" s="14" t="s">
        <v>76</v>
      </c>
      <c r="AY155" s="255" t="s">
        <v>142</v>
      </c>
    </row>
    <row r="156" s="14" customFormat="1">
      <c r="A156" s="14"/>
      <c r="B156" s="245"/>
      <c r="C156" s="246"/>
      <c r="D156" s="228" t="s">
        <v>155</v>
      </c>
      <c r="E156" s="247" t="s">
        <v>19</v>
      </c>
      <c r="F156" s="248" t="s">
        <v>1023</v>
      </c>
      <c r="G156" s="246"/>
      <c r="H156" s="249">
        <v>7.1200000000000001</v>
      </c>
      <c r="I156" s="250"/>
      <c r="J156" s="246"/>
      <c r="K156" s="246"/>
      <c r="L156" s="251"/>
      <c r="M156" s="252"/>
      <c r="N156" s="253"/>
      <c r="O156" s="253"/>
      <c r="P156" s="253"/>
      <c r="Q156" s="253"/>
      <c r="R156" s="253"/>
      <c r="S156" s="253"/>
      <c r="T156" s="25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5" t="s">
        <v>155</v>
      </c>
      <c r="AU156" s="255" t="s">
        <v>83</v>
      </c>
      <c r="AV156" s="14" t="s">
        <v>85</v>
      </c>
      <c r="AW156" s="14" t="s">
        <v>37</v>
      </c>
      <c r="AX156" s="14" t="s">
        <v>76</v>
      </c>
      <c r="AY156" s="255" t="s">
        <v>142</v>
      </c>
    </row>
    <row r="157" s="14" customFormat="1">
      <c r="A157" s="14"/>
      <c r="B157" s="245"/>
      <c r="C157" s="246"/>
      <c r="D157" s="228" t="s">
        <v>155</v>
      </c>
      <c r="E157" s="247" t="s">
        <v>19</v>
      </c>
      <c r="F157" s="248" t="s">
        <v>1024</v>
      </c>
      <c r="G157" s="246"/>
      <c r="H157" s="249">
        <v>7.7599999999999998</v>
      </c>
      <c r="I157" s="250"/>
      <c r="J157" s="246"/>
      <c r="K157" s="246"/>
      <c r="L157" s="251"/>
      <c r="M157" s="252"/>
      <c r="N157" s="253"/>
      <c r="O157" s="253"/>
      <c r="P157" s="253"/>
      <c r="Q157" s="253"/>
      <c r="R157" s="253"/>
      <c r="S157" s="253"/>
      <c r="T157" s="25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5" t="s">
        <v>155</v>
      </c>
      <c r="AU157" s="255" t="s">
        <v>83</v>
      </c>
      <c r="AV157" s="14" t="s">
        <v>85</v>
      </c>
      <c r="AW157" s="14" t="s">
        <v>37</v>
      </c>
      <c r="AX157" s="14" t="s">
        <v>76</v>
      </c>
      <c r="AY157" s="255" t="s">
        <v>142</v>
      </c>
    </row>
    <row r="158" s="14" customFormat="1">
      <c r="A158" s="14"/>
      <c r="B158" s="245"/>
      <c r="C158" s="246"/>
      <c r="D158" s="228" t="s">
        <v>155</v>
      </c>
      <c r="E158" s="247" t="s">
        <v>19</v>
      </c>
      <c r="F158" s="248" t="s">
        <v>1025</v>
      </c>
      <c r="G158" s="246"/>
      <c r="H158" s="249">
        <v>4.6799999999999997</v>
      </c>
      <c r="I158" s="250"/>
      <c r="J158" s="246"/>
      <c r="K158" s="246"/>
      <c r="L158" s="251"/>
      <c r="M158" s="252"/>
      <c r="N158" s="253"/>
      <c r="O158" s="253"/>
      <c r="P158" s="253"/>
      <c r="Q158" s="253"/>
      <c r="R158" s="253"/>
      <c r="S158" s="253"/>
      <c r="T158" s="25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5" t="s">
        <v>155</v>
      </c>
      <c r="AU158" s="255" t="s">
        <v>83</v>
      </c>
      <c r="AV158" s="14" t="s">
        <v>85</v>
      </c>
      <c r="AW158" s="14" t="s">
        <v>37</v>
      </c>
      <c r="AX158" s="14" t="s">
        <v>76</v>
      </c>
      <c r="AY158" s="255" t="s">
        <v>142</v>
      </c>
    </row>
    <row r="159" s="14" customFormat="1">
      <c r="A159" s="14"/>
      <c r="B159" s="245"/>
      <c r="C159" s="246"/>
      <c r="D159" s="228" t="s">
        <v>155</v>
      </c>
      <c r="E159" s="247" t="s">
        <v>19</v>
      </c>
      <c r="F159" s="248" t="s">
        <v>1026</v>
      </c>
      <c r="G159" s="246"/>
      <c r="H159" s="249">
        <v>6.7999999999999998</v>
      </c>
      <c r="I159" s="250"/>
      <c r="J159" s="246"/>
      <c r="K159" s="246"/>
      <c r="L159" s="251"/>
      <c r="M159" s="252"/>
      <c r="N159" s="253"/>
      <c r="O159" s="253"/>
      <c r="P159" s="253"/>
      <c r="Q159" s="253"/>
      <c r="R159" s="253"/>
      <c r="S159" s="253"/>
      <c r="T159" s="25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5" t="s">
        <v>155</v>
      </c>
      <c r="AU159" s="255" t="s">
        <v>83</v>
      </c>
      <c r="AV159" s="14" t="s">
        <v>85</v>
      </c>
      <c r="AW159" s="14" t="s">
        <v>37</v>
      </c>
      <c r="AX159" s="14" t="s">
        <v>76</v>
      </c>
      <c r="AY159" s="255" t="s">
        <v>142</v>
      </c>
    </row>
    <row r="160" s="14" customFormat="1">
      <c r="A160" s="14"/>
      <c r="B160" s="245"/>
      <c r="C160" s="246"/>
      <c r="D160" s="228" t="s">
        <v>155</v>
      </c>
      <c r="E160" s="247" t="s">
        <v>19</v>
      </c>
      <c r="F160" s="248" t="s">
        <v>1027</v>
      </c>
      <c r="G160" s="246"/>
      <c r="H160" s="249">
        <v>10.880000000000001</v>
      </c>
      <c r="I160" s="250"/>
      <c r="J160" s="246"/>
      <c r="K160" s="246"/>
      <c r="L160" s="251"/>
      <c r="M160" s="252"/>
      <c r="N160" s="253"/>
      <c r="O160" s="253"/>
      <c r="P160" s="253"/>
      <c r="Q160" s="253"/>
      <c r="R160" s="253"/>
      <c r="S160" s="253"/>
      <c r="T160" s="25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5" t="s">
        <v>155</v>
      </c>
      <c r="AU160" s="255" t="s">
        <v>83</v>
      </c>
      <c r="AV160" s="14" t="s">
        <v>85</v>
      </c>
      <c r="AW160" s="14" t="s">
        <v>37</v>
      </c>
      <c r="AX160" s="14" t="s">
        <v>76</v>
      </c>
      <c r="AY160" s="255" t="s">
        <v>142</v>
      </c>
    </row>
    <row r="161" s="14" customFormat="1">
      <c r="A161" s="14"/>
      <c r="B161" s="245"/>
      <c r="C161" s="246"/>
      <c r="D161" s="228" t="s">
        <v>155</v>
      </c>
      <c r="E161" s="247" t="s">
        <v>19</v>
      </c>
      <c r="F161" s="248" t="s">
        <v>1028</v>
      </c>
      <c r="G161" s="246"/>
      <c r="H161" s="249">
        <v>12.68</v>
      </c>
      <c r="I161" s="250"/>
      <c r="J161" s="246"/>
      <c r="K161" s="246"/>
      <c r="L161" s="251"/>
      <c r="M161" s="252"/>
      <c r="N161" s="253"/>
      <c r="O161" s="253"/>
      <c r="P161" s="253"/>
      <c r="Q161" s="253"/>
      <c r="R161" s="253"/>
      <c r="S161" s="253"/>
      <c r="T161" s="25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5" t="s">
        <v>155</v>
      </c>
      <c r="AU161" s="255" t="s">
        <v>83</v>
      </c>
      <c r="AV161" s="14" t="s">
        <v>85</v>
      </c>
      <c r="AW161" s="14" t="s">
        <v>37</v>
      </c>
      <c r="AX161" s="14" t="s">
        <v>76</v>
      </c>
      <c r="AY161" s="255" t="s">
        <v>142</v>
      </c>
    </row>
    <row r="162" s="14" customFormat="1">
      <c r="A162" s="14"/>
      <c r="B162" s="245"/>
      <c r="C162" s="246"/>
      <c r="D162" s="228" t="s">
        <v>155</v>
      </c>
      <c r="E162" s="247" t="s">
        <v>19</v>
      </c>
      <c r="F162" s="248" t="s">
        <v>1029</v>
      </c>
      <c r="G162" s="246"/>
      <c r="H162" s="249">
        <v>6.7999999999999998</v>
      </c>
      <c r="I162" s="250"/>
      <c r="J162" s="246"/>
      <c r="K162" s="246"/>
      <c r="L162" s="251"/>
      <c r="M162" s="252"/>
      <c r="N162" s="253"/>
      <c r="O162" s="253"/>
      <c r="P162" s="253"/>
      <c r="Q162" s="253"/>
      <c r="R162" s="253"/>
      <c r="S162" s="253"/>
      <c r="T162" s="25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5" t="s">
        <v>155</v>
      </c>
      <c r="AU162" s="255" t="s">
        <v>83</v>
      </c>
      <c r="AV162" s="14" t="s">
        <v>85</v>
      </c>
      <c r="AW162" s="14" t="s">
        <v>37</v>
      </c>
      <c r="AX162" s="14" t="s">
        <v>76</v>
      </c>
      <c r="AY162" s="255" t="s">
        <v>142</v>
      </c>
    </row>
    <row r="163" s="14" customFormat="1">
      <c r="A163" s="14"/>
      <c r="B163" s="245"/>
      <c r="C163" s="246"/>
      <c r="D163" s="228" t="s">
        <v>155</v>
      </c>
      <c r="E163" s="247" t="s">
        <v>19</v>
      </c>
      <c r="F163" s="248" t="s">
        <v>1030</v>
      </c>
      <c r="G163" s="246"/>
      <c r="H163" s="249">
        <v>12.800000000000001</v>
      </c>
      <c r="I163" s="250"/>
      <c r="J163" s="246"/>
      <c r="K163" s="246"/>
      <c r="L163" s="251"/>
      <c r="M163" s="252"/>
      <c r="N163" s="253"/>
      <c r="O163" s="253"/>
      <c r="P163" s="253"/>
      <c r="Q163" s="253"/>
      <c r="R163" s="253"/>
      <c r="S163" s="253"/>
      <c r="T163" s="25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5" t="s">
        <v>155</v>
      </c>
      <c r="AU163" s="255" t="s">
        <v>83</v>
      </c>
      <c r="AV163" s="14" t="s">
        <v>85</v>
      </c>
      <c r="AW163" s="14" t="s">
        <v>37</v>
      </c>
      <c r="AX163" s="14" t="s">
        <v>76</v>
      </c>
      <c r="AY163" s="255" t="s">
        <v>142</v>
      </c>
    </row>
    <row r="164" s="14" customFormat="1">
      <c r="A164" s="14"/>
      <c r="B164" s="245"/>
      <c r="C164" s="246"/>
      <c r="D164" s="228" t="s">
        <v>155</v>
      </c>
      <c r="E164" s="247" t="s">
        <v>19</v>
      </c>
      <c r="F164" s="248" t="s">
        <v>1031</v>
      </c>
      <c r="G164" s="246"/>
      <c r="H164" s="249">
        <v>12.16</v>
      </c>
      <c r="I164" s="250"/>
      <c r="J164" s="246"/>
      <c r="K164" s="246"/>
      <c r="L164" s="251"/>
      <c r="M164" s="252"/>
      <c r="N164" s="253"/>
      <c r="O164" s="253"/>
      <c r="P164" s="253"/>
      <c r="Q164" s="253"/>
      <c r="R164" s="253"/>
      <c r="S164" s="253"/>
      <c r="T164" s="25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5" t="s">
        <v>155</v>
      </c>
      <c r="AU164" s="255" t="s">
        <v>83</v>
      </c>
      <c r="AV164" s="14" t="s">
        <v>85</v>
      </c>
      <c r="AW164" s="14" t="s">
        <v>37</v>
      </c>
      <c r="AX164" s="14" t="s">
        <v>76</v>
      </c>
      <c r="AY164" s="255" t="s">
        <v>142</v>
      </c>
    </row>
    <row r="165" s="14" customFormat="1">
      <c r="A165" s="14"/>
      <c r="B165" s="245"/>
      <c r="C165" s="246"/>
      <c r="D165" s="228" t="s">
        <v>155</v>
      </c>
      <c r="E165" s="247" t="s">
        <v>19</v>
      </c>
      <c r="F165" s="248" t="s">
        <v>1032</v>
      </c>
      <c r="G165" s="246"/>
      <c r="H165" s="249">
        <v>8.5999999999999996</v>
      </c>
      <c r="I165" s="250"/>
      <c r="J165" s="246"/>
      <c r="K165" s="246"/>
      <c r="L165" s="251"/>
      <c r="M165" s="252"/>
      <c r="N165" s="253"/>
      <c r="O165" s="253"/>
      <c r="P165" s="253"/>
      <c r="Q165" s="253"/>
      <c r="R165" s="253"/>
      <c r="S165" s="253"/>
      <c r="T165" s="25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5" t="s">
        <v>155</v>
      </c>
      <c r="AU165" s="255" t="s">
        <v>83</v>
      </c>
      <c r="AV165" s="14" t="s">
        <v>85</v>
      </c>
      <c r="AW165" s="14" t="s">
        <v>37</v>
      </c>
      <c r="AX165" s="14" t="s">
        <v>76</v>
      </c>
      <c r="AY165" s="255" t="s">
        <v>142</v>
      </c>
    </row>
    <row r="166" s="15" customFormat="1">
      <c r="A166" s="15"/>
      <c r="B166" s="256"/>
      <c r="C166" s="257"/>
      <c r="D166" s="228" t="s">
        <v>155</v>
      </c>
      <c r="E166" s="258" t="s">
        <v>19</v>
      </c>
      <c r="F166" s="259" t="s">
        <v>159</v>
      </c>
      <c r="G166" s="257"/>
      <c r="H166" s="260">
        <v>96.199999999999989</v>
      </c>
      <c r="I166" s="261"/>
      <c r="J166" s="257"/>
      <c r="K166" s="257"/>
      <c r="L166" s="262"/>
      <c r="M166" s="263"/>
      <c r="N166" s="264"/>
      <c r="O166" s="264"/>
      <c r="P166" s="264"/>
      <c r="Q166" s="264"/>
      <c r="R166" s="264"/>
      <c r="S166" s="264"/>
      <c r="T166" s="26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6" t="s">
        <v>155</v>
      </c>
      <c r="AU166" s="266" t="s">
        <v>83</v>
      </c>
      <c r="AV166" s="15" t="s">
        <v>160</v>
      </c>
      <c r="AW166" s="15" t="s">
        <v>37</v>
      </c>
      <c r="AX166" s="15" t="s">
        <v>76</v>
      </c>
      <c r="AY166" s="266" t="s">
        <v>142</v>
      </c>
    </row>
    <row r="167" s="13" customFormat="1">
      <c r="A167" s="13"/>
      <c r="B167" s="235"/>
      <c r="C167" s="236"/>
      <c r="D167" s="228" t="s">
        <v>155</v>
      </c>
      <c r="E167" s="237" t="s">
        <v>19</v>
      </c>
      <c r="F167" s="238" t="s">
        <v>608</v>
      </c>
      <c r="G167" s="236"/>
      <c r="H167" s="237" t="s">
        <v>19</v>
      </c>
      <c r="I167" s="239"/>
      <c r="J167" s="236"/>
      <c r="K167" s="236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155</v>
      </c>
      <c r="AU167" s="244" t="s">
        <v>83</v>
      </c>
      <c r="AV167" s="13" t="s">
        <v>83</v>
      </c>
      <c r="AW167" s="13" t="s">
        <v>37</v>
      </c>
      <c r="AX167" s="13" t="s">
        <v>76</v>
      </c>
      <c r="AY167" s="244" t="s">
        <v>142</v>
      </c>
    </row>
    <row r="168" s="14" customFormat="1">
      <c r="A168" s="14"/>
      <c r="B168" s="245"/>
      <c r="C168" s="246"/>
      <c r="D168" s="228" t="s">
        <v>155</v>
      </c>
      <c r="E168" s="247" t="s">
        <v>19</v>
      </c>
      <c r="F168" s="248" t="s">
        <v>1033</v>
      </c>
      <c r="G168" s="246"/>
      <c r="H168" s="249">
        <v>48.100000000000001</v>
      </c>
      <c r="I168" s="250"/>
      <c r="J168" s="246"/>
      <c r="K168" s="246"/>
      <c r="L168" s="251"/>
      <c r="M168" s="252"/>
      <c r="N168" s="253"/>
      <c r="O168" s="253"/>
      <c r="P168" s="253"/>
      <c r="Q168" s="253"/>
      <c r="R168" s="253"/>
      <c r="S168" s="253"/>
      <c r="T168" s="25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5" t="s">
        <v>155</v>
      </c>
      <c r="AU168" s="255" t="s">
        <v>83</v>
      </c>
      <c r="AV168" s="14" t="s">
        <v>85</v>
      </c>
      <c r="AW168" s="14" t="s">
        <v>37</v>
      </c>
      <c r="AX168" s="14" t="s">
        <v>83</v>
      </c>
      <c r="AY168" s="255" t="s">
        <v>142</v>
      </c>
    </row>
    <row r="169" s="2" customFormat="1" ht="24.15" customHeight="1">
      <c r="A169" s="41"/>
      <c r="B169" s="42"/>
      <c r="C169" s="215" t="s">
        <v>205</v>
      </c>
      <c r="D169" s="215" t="s">
        <v>144</v>
      </c>
      <c r="E169" s="216" t="s">
        <v>1034</v>
      </c>
      <c r="F169" s="217" t="s">
        <v>1035</v>
      </c>
      <c r="G169" s="218" t="s">
        <v>147</v>
      </c>
      <c r="H169" s="219">
        <v>48.100000000000001</v>
      </c>
      <c r="I169" s="220"/>
      <c r="J169" s="221">
        <f>ROUND(I169*H169,2)</f>
        <v>0</v>
      </c>
      <c r="K169" s="217" t="s">
        <v>148</v>
      </c>
      <c r="L169" s="47"/>
      <c r="M169" s="222" t="s">
        <v>19</v>
      </c>
      <c r="N169" s="223" t="s">
        <v>47</v>
      </c>
      <c r="O169" s="87"/>
      <c r="P169" s="224">
        <f>O169*H169</f>
        <v>0</v>
      </c>
      <c r="Q169" s="224">
        <v>0</v>
      </c>
      <c r="R169" s="224">
        <f>Q169*H169</f>
        <v>0</v>
      </c>
      <c r="S169" s="224">
        <v>0</v>
      </c>
      <c r="T169" s="225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6" t="s">
        <v>149</v>
      </c>
      <c r="AT169" s="226" t="s">
        <v>144</v>
      </c>
      <c r="AU169" s="226" t="s">
        <v>83</v>
      </c>
      <c r="AY169" s="20" t="s">
        <v>142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20" t="s">
        <v>83</v>
      </c>
      <c r="BK169" s="227">
        <f>ROUND(I169*H169,2)</f>
        <v>0</v>
      </c>
      <c r="BL169" s="20" t="s">
        <v>149</v>
      </c>
      <c r="BM169" s="226" t="s">
        <v>1036</v>
      </c>
    </row>
    <row r="170" s="2" customFormat="1">
      <c r="A170" s="41"/>
      <c r="B170" s="42"/>
      <c r="C170" s="43"/>
      <c r="D170" s="228" t="s">
        <v>151</v>
      </c>
      <c r="E170" s="43"/>
      <c r="F170" s="229" t="s">
        <v>1037</v>
      </c>
      <c r="G170" s="43"/>
      <c r="H170" s="43"/>
      <c r="I170" s="230"/>
      <c r="J170" s="43"/>
      <c r="K170" s="43"/>
      <c r="L170" s="47"/>
      <c r="M170" s="231"/>
      <c r="N170" s="232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151</v>
      </c>
      <c r="AU170" s="20" t="s">
        <v>83</v>
      </c>
    </row>
    <row r="171" s="2" customFormat="1">
      <c r="A171" s="41"/>
      <c r="B171" s="42"/>
      <c r="C171" s="43"/>
      <c r="D171" s="233" t="s">
        <v>153</v>
      </c>
      <c r="E171" s="43"/>
      <c r="F171" s="234" t="s">
        <v>1038</v>
      </c>
      <c r="G171" s="43"/>
      <c r="H171" s="43"/>
      <c r="I171" s="230"/>
      <c r="J171" s="43"/>
      <c r="K171" s="43"/>
      <c r="L171" s="47"/>
      <c r="M171" s="231"/>
      <c r="N171" s="232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153</v>
      </c>
      <c r="AU171" s="20" t="s">
        <v>83</v>
      </c>
    </row>
    <row r="172" s="14" customFormat="1">
      <c r="A172" s="14"/>
      <c r="B172" s="245"/>
      <c r="C172" s="246"/>
      <c r="D172" s="228" t="s">
        <v>155</v>
      </c>
      <c r="E172" s="247" t="s">
        <v>19</v>
      </c>
      <c r="F172" s="248" t="s">
        <v>1022</v>
      </c>
      <c r="G172" s="246"/>
      <c r="H172" s="249">
        <v>5.9199999999999999</v>
      </c>
      <c r="I172" s="250"/>
      <c r="J172" s="246"/>
      <c r="K172" s="246"/>
      <c r="L172" s="251"/>
      <c r="M172" s="252"/>
      <c r="N172" s="253"/>
      <c r="O172" s="253"/>
      <c r="P172" s="253"/>
      <c r="Q172" s="253"/>
      <c r="R172" s="253"/>
      <c r="S172" s="253"/>
      <c r="T172" s="25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5" t="s">
        <v>155</v>
      </c>
      <c r="AU172" s="255" t="s">
        <v>83</v>
      </c>
      <c r="AV172" s="14" t="s">
        <v>85</v>
      </c>
      <c r="AW172" s="14" t="s">
        <v>37</v>
      </c>
      <c r="AX172" s="14" t="s">
        <v>76</v>
      </c>
      <c r="AY172" s="255" t="s">
        <v>142</v>
      </c>
    </row>
    <row r="173" s="14" customFormat="1">
      <c r="A173" s="14"/>
      <c r="B173" s="245"/>
      <c r="C173" s="246"/>
      <c r="D173" s="228" t="s">
        <v>155</v>
      </c>
      <c r="E173" s="247" t="s">
        <v>19</v>
      </c>
      <c r="F173" s="248" t="s">
        <v>1023</v>
      </c>
      <c r="G173" s="246"/>
      <c r="H173" s="249">
        <v>7.1200000000000001</v>
      </c>
      <c r="I173" s="250"/>
      <c r="J173" s="246"/>
      <c r="K173" s="246"/>
      <c r="L173" s="251"/>
      <c r="M173" s="252"/>
      <c r="N173" s="253"/>
      <c r="O173" s="253"/>
      <c r="P173" s="253"/>
      <c r="Q173" s="253"/>
      <c r="R173" s="253"/>
      <c r="S173" s="253"/>
      <c r="T173" s="25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5" t="s">
        <v>155</v>
      </c>
      <c r="AU173" s="255" t="s">
        <v>83</v>
      </c>
      <c r="AV173" s="14" t="s">
        <v>85</v>
      </c>
      <c r="AW173" s="14" t="s">
        <v>37</v>
      </c>
      <c r="AX173" s="14" t="s">
        <v>76</v>
      </c>
      <c r="AY173" s="255" t="s">
        <v>142</v>
      </c>
    </row>
    <row r="174" s="14" customFormat="1">
      <c r="A174" s="14"/>
      <c r="B174" s="245"/>
      <c r="C174" s="246"/>
      <c r="D174" s="228" t="s">
        <v>155</v>
      </c>
      <c r="E174" s="247" t="s">
        <v>19</v>
      </c>
      <c r="F174" s="248" t="s">
        <v>1024</v>
      </c>
      <c r="G174" s="246"/>
      <c r="H174" s="249">
        <v>7.7599999999999998</v>
      </c>
      <c r="I174" s="250"/>
      <c r="J174" s="246"/>
      <c r="K174" s="246"/>
      <c r="L174" s="251"/>
      <c r="M174" s="252"/>
      <c r="N174" s="253"/>
      <c r="O174" s="253"/>
      <c r="P174" s="253"/>
      <c r="Q174" s="253"/>
      <c r="R174" s="253"/>
      <c r="S174" s="253"/>
      <c r="T174" s="25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5" t="s">
        <v>155</v>
      </c>
      <c r="AU174" s="255" t="s">
        <v>83</v>
      </c>
      <c r="AV174" s="14" t="s">
        <v>85</v>
      </c>
      <c r="AW174" s="14" t="s">
        <v>37</v>
      </c>
      <c r="AX174" s="14" t="s">
        <v>76</v>
      </c>
      <c r="AY174" s="255" t="s">
        <v>142</v>
      </c>
    </row>
    <row r="175" s="14" customFormat="1">
      <c r="A175" s="14"/>
      <c r="B175" s="245"/>
      <c r="C175" s="246"/>
      <c r="D175" s="228" t="s">
        <v>155</v>
      </c>
      <c r="E175" s="247" t="s">
        <v>19</v>
      </c>
      <c r="F175" s="248" t="s">
        <v>1025</v>
      </c>
      <c r="G175" s="246"/>
      <c r="H175" s="249">
        <v>4.6799999999999997</v>
      </c>
      <c r="I175" s="250"/>
      <c r="J175" s="246"/>
      <c r="K175" s="246"/>
      <c r="L175" s="251"/>
      <c r="M175" s="252"/>
      <c r="N175" s="253"/>
      <c r="O175" s="253"/>
      <c r="P175" s="253"/>
      <c r="Q175" s="253"/>
      <c r="R175" s="253"/>
      <c r="S175" s="253"/>
      <c r="T175" s="25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5" t="s">
        <v>155</v>
      </c>
      <c r="AU175" s="255" t="s">
        <v>83</v>
      </c>
      <c r="AV175" s="14" t="s">
        <v>85</v>
      </c>
      <c r="AW175" s="14" t="s">
        <v>37</v>
      </c>
      <c r="AX175" s="14" t="s">
        <v>76</v>
      </c>
      <c r="AY175" s="255" t="s">
        <v>142</v>
      </c>
    </row>
    <row r="176" s="14" customFormat="1">
      <c r="A176" s="14"/>
      <c r="B176" s="245"/>
      <c r="C176" s="246"/>
      <c r="D176" s="228" t="s">
        <v>155</v>
      </c>
      <c r="E176" s="247" t="s">
        <v>19</v>
      </c>
      <c r="F176" s="248" t="s">
        <v>1026</v>
      </c>
      <c r="G176" s="246"/>
      <c r="H176" s="249">
        <v>6.7999999999999998</v>
      </c>
      <c r="I176" s="250"/>
      <c r="J176" s="246"/>
      <c r="K176" s="246"/>
      <c r="L176" s="251"/>
      <c r="M176" s="252"/>
      <c r="N176" s="253"/>
      <c r="O176" s="253"/>
      <c r="P176" s="253"/>
      <c r="Q176" s="253"/>
      <c r="R176" s="253"/>
      <c r="S176" s="253"/>
      <c r="T176" s="25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5" t="s">
        <v>155</v>
      </c>
      <c r="AU176" s="255" t="s">
        <v>83</v>
      </c>
      <c r="AV176" s="14" t="s">
        <v>85</v>
      </c>
      <c r="AW176" s="14" t="s">
        <v>37</v>
      </c>
      <c r="AX176" s="14" t="s">
        <v>76</v>
      </c>
      <c r="AY176" s="255" t="s">
        <v>142</v>
      </c>
    </row>
    <row r="177" s="14" customFormat="1">
      <c r="A177" s="14"/>
      <c r="B177" s="245"/>
      <c r="C177" s="246"/>
      <c r="D177" s="228" t="s">
        <v>155</v>
      </c>
      <c r="E177" s="247" t="s">
        <v>19</v>
      </c>
      <c r="F177" s="248" t="s">
        <v>1027</v>
      </c>
      <c r="G177" s="246"/>
      <c r="H177" s="249">
        <v>10.880000000000001</v>
      </c>
      <c r="I177" s="250"/>
      <c r="J177" s="246"/>
      <c r="K177" s="246"/>
      <c r="L177" s="251"/>
      <c r="M177" s="252"/>
      <c r="N177" s="253"/>
      <c r="O177" s="253"/>
      <c r="P177" s="253"/>
      <c r="Q177" s="253"/>
      <c r="R177" s="253"/>
      <c r="S177" s="253"/>
      <c r="T177" s="25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5" t="s">
        <v>155</v>
      </c>
      <c r="AU177" s="255" t="s">
        <v>83</v>
      </c>
      <c r="AV177" s="14" t="s">
        <v>85</v>
      </c>
      <c r="AW177" s="14" t="s">
        <v>37</v>
      </c>
      <c r="AX177" s="14" t="s">
        <v>76</v>
      </c>
      <c r="AY177" s="255" t="s">
        <v>142</v>
      </c>
    </row>
    <row r="178" s="14" customFormat="1">
      <c r="A178" s="14"/>
      <c r="B178" s="245"/>
      <c r="C178" s="246"/>
      <c r="D178" s="228" t="s">
        <v>155</v>
      </c>
      <c r="E178" s="247" t="s">
        <v>19</v>
      </c>
      <c r="F178" s="248" t="s">
        <v>1028</v>
      </c>
      <c r="G178" s="246"/>
      <c r="H178" s="249">
        <v>12.68</v>
      </c>
      <c r="I178" s="250"/>
      <c r="J178" s="246"/>
      <c r="K178" s="246"/>
      <c r="L178" s="251"/>
      <c r="M178" s="252"/>
      <c r="N178" s="253"/>
      <c r="O178" s="253"/>
      <c r="P178" s="253"/>
      <c r="Q178" s="253"/>
      <c r="R178" s="253"/>
      <c r="S178" s="253"/>
      <c r="T178" s="25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5" t="s">
        <v>155</v>
      </c>
      <c r="AU178" s="255" t="s">
        <v>83</v>
      </c>
      <c r="AV178" s="14" t="s">
        <v>85</v>
      </c>
      <c r="AW178" s="14" t="s">
        <v>37</v>
      </c>
      <c r="AX178" s="14" t="s">
        <v>76</v>
      </c>
      <c r="AY178" s="255" t="s">
        <v>142</v>
      </c>
    </row>
    <row r="179" s="14" customFormat="1">
      <c r="A179" s="14"/>
      <c r="B179" s="245"/>
      <c r="C179" s="246"/>
      <c r="D179" s="228" t="s">
        <v>155</v>
      </c>
      <c r="E179" s="247" t="s">
        <v>19</v>
      </c>
      <c r="F179" s="248" t="s">
        <v>1029</v>
      </c>
      <c r="G179" s="246"/>
      <c r="H179" s="249">
        <v>6.7999999999999998</v>
      </c>
      <c r="I179" s="250"/>
      <c r="J179" s="246"/>
      <c r="K179" s="246"/>
      <c r="L179" s="251"/>
      <c r="M179" s="252"/>
      <c r="N179" s="253"/>
      <c r="O179" s="253"/>
      <c r="P179" s="253"/>
      <c r="Q179" s="253"/>
      <c r="R179" s="253"/>
      <c r="S179" s="253"/>
      <c r="T179" s="25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5" t="s">
        <v>155</v>
      </c>
      <c r="AU179" s="255" t="s">
        <v>83</v>
      </c>
      <c r="AV179" s="14" t="s">
        <v>85</v>
      </c>
      <c r="AW179" s="14" t="s">
        <v>37</v>
      </c>
      <c r="AX179" s="14" t="s">
        <v>76</v>
      </c>
      <c r="AY179" s="255" t="s">
        <v>142</v>
      </c>
    </row>
    <row r="180" s="14" customFormat="1">
      <c r="A180" s="14"/>
      <c r="B180" s="245"/>
      <c r="C180" s="246"/>
      <c r="D180" s="228" t="s">
        <v>155</v>
      </c>
      <c r="E180" s="247" t="s">
        <v>19</v>
      </c>
      <c r="F180" s="248" t="s">
        <v>1030</v>
      </c>
      <c r="G180" s="246"/>
      <c r="H180" s="249">
        <v>12.800000000000001</v>
      </c>
      <c r="I180" s="250"/>
      <c r="J180" s="246"/>
      <c r="K180" s="246"/>
      <c r="L180" s="251"/>
      <c r="M180" s="252"/>
      <c r="N180" s="253"/>
      <c r="O180" s="253"/>
      <c r="P180" s="253"/>
      <c r="Q180" s="253"/>
      <c r="R180" s="253"/>
      <c r="S180" s="253"/>
      <c r="T180" s="25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5" t="s">
        <v>155</v>
      </c>
      <c r="AU180" s="255" t="s">
        <v>83</v>
      </c>
      <c r="AV180" s="14" t="s">
        <v>85</v>
      </c>
      <c r="AW180" s="14" t="s">
        <v>37</v>
      </c>
      <c r="AX180" s="14" t="s">
        <v>76</v>
      </c>
      <c r="AY180" s="255" t="s">
        <v>142</v>
      </c>
    </row>
    <row r="181" s="14" customFormat="1">
      <c r="A181" s="14"/>
      <c r="B181" s="245"/>
      <c r="C181" s="246"/>
      <c r="D181" s="228" t="s">
        <v>155</v>
      </c>
      <c r="E181" s="247" t="s">
        <v>19</v>
      </c>
      <c r="F181" s="248" t="s">
        <v>1031</v>
      </c>
      <c r="G181" s="246"/>
      <c r="H181" s="249">
        <v>12.16</v>
      </c>
      <c r="I181" s="250"/>
      <c r="J181" s="246"/>
      <c r="K181" s="246"/>
      <c r="L181" s="251"/>
      <c r="M181" s="252"/>
      <c r="N181" s="253"/>
      <c r="O181" s="253"/>
      <c r="P181" s="253"/>
      <c r="Q181" s="253"/>
      <c r="R181" s="253"/>
      <c r="S181" s="253"/>
      <c r="T181" s="25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5" t="s">
        <v>155</v>
      </c>
      <c r="AU181" s="255" t="s">
        <v>83</v>
      </c>
      <c r="AV181" s="14" t="s">
        <v>85</v>
      </c>
      <c r="AW181" s="14" t="s">
        <v>37</v>
      </c>
      <c r="AX181" s="14" t="s">
        <v>76</v>
      </c>
      <c r="AY181" s="255" t="s">
        <v>142</v>
      </c>
    </row>
    <row r="182" s="14" customFormat="1">
      <c r="A182" s="14"/>
      <c r="B182" s="245"/>
      <c r="C182" s="246"/>
      <c r="D182" s="228" t="s">
        <v>155</v>
      </c>
      <c r="E182" s="247" t="s">
        <v>19</v>
      </c>
      <c r="F182" s="248" t="s">
        <v>1032</v>
      </c>
      <c r="G182" s="246"/>
      <c r="H182" s="249">
        <v>8.5999999999999996</v>
      </c>
      <c r="I182" s="250"/>
      <c r="J182" s="246"/>
      <c r="K182" s="246"/>
      <c r="L182" s="251"/>
      <c r="M182" s="252"/>
      <c r="N182" s="253"/>
      <c r="O182" s="253"/>
      <c r="P182" s="253"/>
      <c r="Q182" s="253"/>
      <c r="R182" s="253"/>
      <c r="S182" s="253"/>
      <c r="T182" s="25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5" t="s">
        <v>155</v>
      </c>
      <c r="AU182" s="255" t="s">
        <v>83</v>
      </c>
      <c r="AV182" s="14" t="s">
        <v>85</v>
      </c>
      <c r="AW182" s="14" t="s">
        <v>37</v>
      </c>
      <c r="AX182" s="14" t="s">
        <v>76</v>
      </c>
      <c r="AY182" s="255" t="s">
        <v>142</v>
      </c>
    </row>
    <row r="183" s="15" customFormat="1">
      <c r="A183" s="15"/>
      <c r="B183" s="256"/>
      <c r="C183" s="257"/>
      <c r="D183" s="228" t="s">
        <v>155</v>
      </c>
      <c r="E183" s="258" t="s">
        <v>19</v>
      </c>
      <c r="F183" s="259" t="s">
        <v>159</v>
      </c>
      <c r="G183" s="257"/>
      <c r="H183" s="260">
        <v>96.199999999999989</v>
      </c>
      <c r="I183" s="261"/>
      <c r="J183" s="257"/>
      <c r="K183" s="257"/>
      <c r="L183" s="262"/>
      <c r="M183" s="263"/>
      <c r="N183" s="264"/>
      <c r="O183" s="264"/>
      <c r="P183" s="264"/>
      <c r="Q183" s="264"/>
      <c r="R183" s="264"/>
      <c r="S183" s="264"/>
      <c r="T183" s="26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6" t="s">
        <v>155</v>
      </c>
      <c r="AU183" s="266" t="s">
        <v>83</v>
      </c>
      <c r="AV183" s="15" t="s">
        <v>160</v>
      </c>
      <c r="AW183" s="15" t="s">
        <v>37</v>
      </c>
      <c r="AX183" s="15" t="s">
        <v>76</v>
      </c>
      <c r="AY183" s="266" t="s">
        <v>142</v>
      </c>
    </row>
    <row r="184" s="13" customFormat="1">
      <c r="A184" s="13"/>
      <c r="B184" s="235"/>
      <c r="C184" s="236"/>
      <c r="D184" s="228" t="s">
        <v>155</v>
      </c>
      <c r="E184" s="237" t="s">
        <v>19</v>
      </c>
      <c r="F184" s="238" t="s">
        <v>608</v>
      </c>
      <c r="G184" s="236"/>
      <c r="H184" s="237" t="s">
        <v>19</v>
      </c>
      <c r="I184" s="239"/>
      <c r="J184" s="236"/>
      <c r="K184" s="236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155</v>
      </c>
      <c r="AU184" s="244" t="s">
        <v>83</v>
      </c>
      <c r="AV184" s="13" t="s">
        <v>83</v>
      </c>
      <c r="AW184" s="13" t="s">
        <v>37</v>
      </c>
      <c r="AX184" s="13" t="s">
        <v>76</v>
      </c>
      <c r="AY184" s="244" t="s">
        <v>142</v>
      </c>
    </row>
    <row r="185" s="14" customFormat="1">
      <c r="A185" s="14"/>
      <c r="B185" s="245"/>
      <c r="C185" s="246"/>
      <c r="D185" s="228" t="s">
        <v>155</v>
      </c>
      <c r="E185" s="247" t="s">
        <v>19</v>
      </c>
      <c r="F185" s="248" t="s">
        <v>1033</v>
      </c>
      <c r="G185" s="246"/>
      <c r="H185" s="249">
        <v>48.100000000000001</v>
      </c>
      <c r="I185" s="250"/>
      <c r="J185" s="246"/>
      <c r="K185" s="246"/>
      <c r="L185" s="251"/>
      <c r="M185" s="252"/>
      <c r="N185" s="253"/>
      <c r="O185" s="253"/>
      <c r="P185" s="253"/>
      <c r="Q185" s="253"/>
      <c r="R185" s="253"/>
      <c r="S185" s="253"/>
      <c r="T185" s="25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5" t="s">
        <v>155</v>
      </c>
      <c r="AU185" s="255" t="s">
        <v>83</v>
      </c>
      <c r="AV185" s="14" t="s">
        <v>85</v>
      </c>
      <c r="AW185" s="14" t="s">
        <v>37</v>
      </c>
      <c r="AX185" s="14" t="s">
        <v>83</v>
      </c>
      <c r="AY185" s="255" t="s">
        <v>142</v>
      </c>
    </row>
    <row r="186" s="2" customFormat="1" ht="24.15" customHeight="1">
      <c r="A186" s="41"/>
      <c r="B186" s="42"/>
      <c r="C186" s="215" t="s">
        <v>211</v>
      </c>
      <c r="D186" s="215" t="s">
        <v>144</v>
      </c>
      <c r="E186" s="216" t="s">
        <v>1039</v>
      </c>
      <c r="F186" s="217" t="s">
        <v>1040</v>
      </c>
      <c r="G186" s="218" t="s">
        <v>147</v>
      </c>
      <c r="H186" s="219">
        <v>20.225000000000001</v>
      </c>
      <c r="I186" s="220"/>
      <c r="J186" s="221">
        <f>ROUND(I186*H186,2)</f>
        <v>0</v>
      </c>
      <c r="K186" s="217" t="s">
        <v>148</v>
      </c>
      <c r="L186" s="47"/>
      <c r="M186" s="222" t="s">
        <v>19</v>
      </c>
      <c r="N186" s="223" t="s">
        <v>47</v>
      </c>
      <c r="O186" s="87"/>
      <c r="P186" s="224">
        <f>O186*H186</f>
        <v>0</v>
      </c>
      <c r="Q186" s="224">
        <v>0</v>
      </c>
      <c r="R186" s="224">
        <f>Q186*H186</f>
        <v>0</v>
      </c>
      <c r="S186" s="224">
        <v>0</v>
      </c>
      <c r="T186" s="225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26" t="s">
        <v>149</v>
      </c>
      <c r="AT186" s="226" t="s">
        <v>144</v>
      </c>
      <c r="AU186" s="226" t="s">
        <v>83</v>
      </c>
      <c r="AY186" s="20" t="s">
        <v>142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20" t="s">
        <v>83</v>
      </c>
      <c r="BK186" s="227">
        <f>ROUND(I186*H186,2)</f>
        <v>0</v>
      </c>
      <c r="BL186" s="20" t="s">
        <v>149</v>
      </c>
      <c r="BM186" s="226" t="s">
        <v>1041</v>
      </c>
    </row>
    <row r="187" s="2" customFormat="1">
      <c r="A187" s="41"/>
      <c r="B187" s="42"/>
      <c r="C187" s="43"/>
      <c r="D187" s="228" t="s">
        <v>151</v>
      </c>
      <c r="E187" s="43"/>
      <c r="F187" s="229" t="s">
        <v>1042</v>
      </c>
      <c r="G187" s="43"/>
      <c r="H187" s="43"/>
      <c r="I187" s="230"/>
      <c r="J187" s="43"/>
      <c r="K187" s="43"/>
      <c r="L187" s="47"/>
      <c r="M187" s="231"/>
      <c r="N187" s="232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151</v>
      </c>
      <c r="AU187" s="20" t="s">
        <v>83</v>
      </c>
    </row>
    <row r="188" s="2" customFormat="1">
      <c r="A188" s="41"/>
      <c r="B188" s="42"/>
      <c r="C188" s="43"/>
      <c r="D188" s="233" t="s">
        <v>153</v>
      </c>
      <c r="E188" s="43"/>
      <c r="F188" s="234" t="s">
        <v>1043</v>
      </c>
      <c r="G188" s="43"/>
      <c r="H188" s="43"/>
      <c r="I188" s="230"/>
      <c r="J188" s="43"/>
      <c r="K188" s="43"/>
      <c r="L188" s="47"/>
      <c r="M188" s="231"/>
      <c r="N188" s="232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153</v>
      </c>
      <c r="AU188" s="20" t="s">
        <v>83</v>
      </c>
    </row>
    <row r="189" s="13" customFormat="1">
      <c r="A189" s="13"/>
      <c r="B189" s="235"/>
      <c r="C189" s="236"/>
      <c r="D189" s="228" t="s">
        <v>155</v>
      </c>
      <c r="E189" s="237" t="s">
        <v>19</v>
      </c>
      <c r="F189" s="238" t="s">
        <v>1044</v>
      </c>
      <c r="G189" s="236"/>
      <c r="H189" s="237" t="s">
        <v>19</v>
      </c>
      <c r="I189" s="239"/>
      <c r="J189" s="236"/>
      <c r="K189" s="236"/>
      <c r="L189" s="240"/>
      <c r="M189" s="241"/>
      <c r="N189" s="242"/>
      <c r="O189" s="242"/>
      <c r="P189" s="242"/>
      <c r="Q189" s="242"/>
      <c r="R189" s="242"/>
      <c r="S189" s="242"/>
      <c r="T189" s="24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4" t="s">
        <v>155</v>
      </c>
      <c r="AU189" s="244" t="s">
        <v>83</v>
      </c>
      <c r="AV189" s="13" t="s">
        <v>83</v>
      </c>
      <c r="AW189" s="13" t="s">
        <v>37</v>
      </c>
      <c r="AX189" s="13" t="s">
        <v>76</v>
      </c>
      <c r="AY189" s="244" t="s">
        <v>142</v>
      </c>
    </row>
    <row r="190" s="14" customFormat="1">
      <c r="A190" s="14"/>
      <c r="B190" s="245"/>
      <c r="C190" s="246"/>
      <c r="D190" s="228" t="s">
        <v>155</v>
      </c>
      <c r="E190" s="247" t="s">
        <v>19</v>
      </c>
      <c r="F190" s="248" t="s">
        <v>1045</v>
      </c>
      <c r="G190" s="246"/>
      <c r="H190" s="249">
        <v>4.7039999999999997</v>
      </c>
      <c r="I190" s="250"/>
      <c r="J190" s="246"/>
      <c r="K190" s="246"/>
      <c r="L190" s="251"/>
      <c r="M190" s="252"/>
      <c r="N190" s="253"/>
      <c r="O190" s="253"/>
      <c r="P190" s="253"/>
      <c r="Q190" s="253"/>
      <c r="R190" s="253"/>
      <c r="S190" s="253"/>
      <c r="T190" s="25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5" t="s">
        <v>155</v>
      </c>
      <c r="AU190" s="255" t="s">
        <v>83</v>
      </c>
      <c r="AV190" s="14" t="s">
        <v>85</v>
      </c>
      <c r="AW190" s="14" t="s">
        <v>37</v>
      </c>
      <c r="AX190" s="14" t="s">
        <v>76</v>
      </c>
      <c r="AY190" s="255" t="s">
        <v>142</v>
      </c>
    </row>
    <row r="191" s="13" customFormat="1">
      <c r="A191" s="13"/>
      <c r="B191" s="235"/>
      <c r="C191" s="236"/>
      <c r="D191" s="228" t="s">
        <v>155</v>
      </c>
      <c r="E191" s="237" t="s">
        <v>19</v>
      </c>
      <c r="F191" s="238" t="s">
        <v>1046</v>
      </c>
      <c r="G191" s="236"/>
      <c r="H191" s="237" t="s">
        <v>19</v>
      </c>
      <c r="I191" s="239"/>
      <c r="J191" s="236"/>
      <c r="K191" s="236"/>
      <c r="L191" s="240"/>
      <c r="M191" s="241"/>
      <c r="N191" s="242"/>
      <c r="O191" s="242"/>
      <c r="P191" s="242"/>
      <c r="Q191" s="242"/>
      <c r="R191" s="242"/>
      <c r="S191" s="242"/>
      <c r="T191" s="24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4" t="s">
        <v>155</v>
      </c>
      <c r="AU191" s="244" t="s">
        <v>83</v>
      </c>
      <c r="AV191" s="13" t="s">
        <v>83</v>
      </c>
      <c r="AW191" s="13" t="s">
        <v>37</v>
      </c>
      <c r="AX191" s="13" t="s">
        <v>76</v>
      </c>
      <c r="AY191" s="244" t="s">
        <v>142</v>
      </c>
    </row>
    <row r="192" s="14" customFormat="1">
      <c r="A192" s="14"/>
      <c r="B192" s="245"/>
      <c r="C192" s="246"/>
      <c r="D192" s="228" t="s">
        <v>155</v>
      </c>
      <c r="E192" s="247" t="s">
        <v>19</v>
      </c>
      <c r="F192" s="248" t="s">
        <v>1047</v>
      </c>
      <c r="G192" s="246"/>
      <c r="H192" s="249">
        <v>15.521000000000001</v>
      </c>
      <c r="I192" s="250"/>
      <c r="J192" s="246"/>
      <c r="K192" s="246"/>
      <c r="L192" s="251"/>
      <c r="M192" s="252"/>
      <c r="N192" s="253"/>
      <c r="O192" s="253"/>
      <c r="P192" s="253"/>
      <c r="Q192" s="253"/>
      <c r="R192" s="253"/>
      <c r="S192" s="253"/>
      <c r="T192" s="25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5" t="s">
        <v>155</v>
      </c>
      <c r="AU192" s="255" t="s">
        <v>83</v>
      </c>
      <c r="AV192" s="14" t="s">
        <v>85</v>
      </c>
      <c r="AW192" s="14" t="s">
        <v>37</v>
      </c>
      <c r="AX192" s="14" t="s">
        <v>76</v>
      </c>
      <c r="AY192" s="255" t="s">
        <v>142</v>
      </c>
    </row>
    <row r="193" s="16" customFormat="1">
      <c r="A193" s="16"/>
      <c r="B193" s="267"/>
      <c r="C193" s="268"/>
      <c r="D193" s="228" t="s">
        <v>155</v>
      </c>
      <c r="E193" s="269" t="s">
        <v>19</v>
      </c>
      <c r="F193" s="270" t="s">
        <v>170</v>
      </c>
      <c r="G193" s="268"/>
      <c r="H193" s="271">
        <v>20.225000000000001</v>
      </c>
      <c r="I193" s="272"/>
      <c r="J193" s="268"/>
      <c r="K193" s="268"/>
      <c r="L193" s="273"/>
      <c r="M193" s="274"/>
      <c r="N193" s="275"/>
      <c r="O193" s="275"/>
      <c r="P193" s="275"/>
      <c r="Q193" s="275"/>
      <c r="R193" s="275"/>
      <c r="S193" s="275"/>
      <c r="T193" s="27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T193" s="277" t="s">
        <v>155</v>
      </c>
      <c r="AU193" s="277" t="s">
        <v>83</v>
      </c>
      <c r="AV193" s="16" t="s">
        <v>149</v>
      </c>
      <c r="AW193" s="16" t="s">
        <v>37</v>
      </c>
      <c r="AX193" s="16" t="s">
        <v>83</v>
      </c>
      <c r="AY193" s="277" t="s">
        <v>142</v>
      </c>
    </row>
    <row r="194" s="2" customFormat="1" ht="21.75" customHeight="1">
      <c r="A194" s="41"/>
      <c r="B194" s="42"/>
      <c r="C194" s="215" t="s">
        <v>217</v>
      </c>
      <c r="D194" s="215" t="s">
        <v>144</v>
      </c>
      <c r="E194" s="216" t="s">
        <v>631</v>
      </c>
      <c r="F194" s="217" t="s">
        <v>632</v>
      </c>
      <c r="G194" s="218" t="s">
        <v>165</v>
      </c>
      <c r="H194" s="219">
        <v>1266.0740000000001</v>
      </c>
      <c r="I194" s="220"/>
      <c r="J194" s="221">
        <f>ROUND(I194*H194,2)</f>
        <v>0</v>
      </c>
      <c r="K194" s="217" t="s">
        <v>148</v>
      </c>
      <c r="L194" s="47"/>
      <c r="M194" s="222" t="s">
        <v>19</v>
      </c>
      <c r="N194" s="223" t="s">
        <v>47</v>
      </c>
      <c r="O194" s="87"/>
      <c r="P194" s="224">
        <f>O194*H194</f>
        <v>0</v>
      </c>
      <c r="Q194" s="224">
        <v>0.00070100000000000002</v>
      </c>
      <c r="R194" s="224">
        <f>Q194*H194</f>
        <v>0.88751787400000004</v>
      </c>
      <c r="S194" s="224">
        <v>0</v>
      </c>
      <c r="T194" s="225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6" t="s">
        <v>149</v>
      </c>
      <c r="AT194" s="226" t="s">
        <v>144</v>
      </c>
      <c r="AU194" s="226" t="s">
        <v>83</v>
      </c>
      <c r="AY194" s="20" t="s">
        <v>142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20" t="s">
        <v>83</v>
      </c>
      <c r="BK194" s="227">
        <f>ROUND(I194*H194,2)</f>
        <v>0</v>
      </c>
      <c r="BL194" s="20" t="s">
        <v>149</v>
      </c>
      <c r="BM194" s="226" t="s">
        <v>939</v>
      </c>
    </row>
    <row r="195" s="2" customFormat="1">
      <c r="A195" s="41"/>
      <c r="B195" s="42"/>
      <c r="C195" s="43"/>
      <c r="D195" s="228" t="s">
        <v>151</v>
      </c>
      <c r="E195" s="43"/>
      <c r="F195" s="229" t="s">
        <v>634</v>
      </c>
      <c r="G195" s="43"/>
      <c r="H195" s="43"/>
      <c r="I195" s="230"/>
      <c r="J195" s="43"/>
      <c r="K195" s="43"/>
      <c r="L195" s="47"/>
      <c r="M195" s="231"/>
      <c r="N195" s="232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151</v>
      </c>
      <c r="AU195" s="20" t="s">
        <v>83</v>
      </c>
    </row>
    <row r="196" s="2" customFormat="1">
      <c r="A196" s="41"/>
      <c r="B196" s="42"/>
      <c r="C196" s="43"/>
      <c r="D196" s="233" t="s">
        <v>153</v>
      </c>
      <c r="E196" s="43"/>
      <c r="F196" s="234" t="s">
        <v>635</v>
      </c>
      <c r="G196" s="43"/>
      <c r="H196" s="43"/>
      <c r="I196" s="230"/>
      <c r="J196" s="43"/>
      <c r="K196" s="43"/>
      <c r="L196" s="47"/>
      <c r="M196" s="231"/>
      <c r="N196" s="232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153</v>
      </c>
      <c r="AU196" s="20" t="s">
        <v>83</v>
      </c>
    </row>
    <row r="197" s="14" customFormat="1">
      <c r="A197" s="14"/>
      <c r="B197" s="245"/>
      <c r="C197" s="246"/>
      <c r="D197" s="228" t="s">
        <v>155</v>
      </c>
      <c r="E197" s="247" t="s">
        <v>19</v>
      </c>
      <c r="F197" s="248" t="s">
        <v>1048</v>
      </c>
      <c r="G197" s="246"/>
      <c r="H197" s="249">
        <v>54.857999999999997</v>
      </c>
      <c r="I197" s="250"/>
      <c r="J197" s="246"/>
      <c r="K197" s="246"/>
      <c r="L197" s="251"/>
      <c r="M197" s="252"/>
      <c r="N197" s="253"/>
      <c r="O197" s="253"/>
      <c r="P197" s="253"/>
      <c r="Q197" s="253"/>
      <c r="R197" s="253"/>
      <c r="S197" s="253"/>
      <c r="T197" s="25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5" t="s">
        <v>155</v>
      </c>
      <c r="AU197" s="255" t="s">
        <v>83</v>
      </c>
      <c r="AV197" s="14" t="s">
        <v>85</v>
      </c>
      <c r="AW197" s="14" t="s">
        <v>37</v>
      </c>
      <c r="AX197" s="14" t="s">
        <v>76</v>
      </c>
      <c r="AY197" s="255" t="s">
        <v>142</v>
      </c>
    </row>
    <row r="198" s="13" customFormat="1">
      <c r="A198" s="13"/>
      <c r="B198" s="235"/>
      <c r="C198" s="236"/>
      <c r="D198" s="228" t="s">
        <v>155</v>
      </c>
      <c r="E198" s="237" t="s">
        <v>19</v>
      </c>
      <c r="F198" s="238" t="s">
        <v>984</v>
      </c>
      <c r="G198" s="236"/>
      <c r="H198" s="237" t="s">
        <v>19</v>
      </c>
      <c r="I198" s="239"/>
      <c r="J198" s="236"/>
      <c r="K198" s="236"/>
      <c r="L198" s="240"/>
      <c r="M198" s="241"/>
      <c r="N198" s="242"/>
      <c r="O198" s="242"/>
      <c r="P198" s="242"/>
      <c r="Q198" s="242"/>
      <c r="R198" s="242"/>
      <c r="S198" s="242"/>
      <c r="T198" s="24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4" t="s">
        <v>155</v>
      </c>
      <c r="AU198" s="244" t="s">
        <v>83</v>
      </c>
      <c r="AV198" s="13" t="s">
        <v>83</v>
      </c>
      <c r="AW198" s="13" t="s">
        <v>37</v>
      </c>
      <c r="AX198" s="13" t="s">
        <v>76</v>
      </c>
      <c r="AY198" s="244" t="s">
        <v>142</v>
      </c>
    </row>
    <row r="199" s="14" customFormat="1">
      <c r="A199" s="14"/>
      <c r="B199" s="245"/>
      <c r="C199" s="246"/>
      <c r="D199" s="228" t="s">
        <v>155</v>
      </c>
      <c r="E199" s="247" t="s">
        <v>19</v>
      </c>
      <c r="F199" s="248" t="s">
        <v>1049</v>
      </c>
      <c r="G199" s="246"/>
      <c r="H199" s="249">
        <v>117.327</v>
      </c>
      <c r="I199" s="250"/>
      <c r="J199" s="246"/>
      <c r="K199" s="246"/>
      <c r="L199" s="251"/>
      <c r="M199" s="252"/>
      <c r="N199" s="253"/>
      <c r="O199" s="253"/>
      <c r="P199" s="253"/>
      <c r="Q199" s="253"/>
      <c r="R199" s="253"/>
      <c r="S199" s="253"/>
      <c r="T199" s="25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5" t="s">
        <v>155</v>
      </c>
      <c r="AU199" s="255" t="s">
        <v>83</v>
      </c>
      <c r="AV199" s="14" t="s">
        <v>85</v>
      </c>
      <c r="AW199" s="14" t="s">
        <v>37</v>
      </c>
      <c r="AX199" s="14" t="s">
        <v>76</v>
      </c>
      <c r="AY199" s="255" t="s">
        <v>142</v>
      </c>
    </row>
    <row r="200" s="14" customFormat="1">
      <c r="A200" s="14"/>
      <c r="B200" s="245"/>
      <c r="C200" s="246"/>
      <c r="D200" s="228" t="s">
        <v>155</v>
      </c>
      <c r="E200" s="247" t="s">
        <v>19</v>
      </c>
      <c r="F200" s="248" t="s">
        <v>1050</v>
      </c>
      <c r="G200" s="246"/>
      <c r="H200" s="249">
        <v>57.213999999999999</v>
      </c>
      <c r="I200" s="250"/>
      <c r="J200" s="246"/>
      <c r="K200" s="246"/>
      <c r="L200" s="251"/>
      <c r="M200" s="252"/>
      <c r="N200" s="253"/>
      <c r="O200" s="253"/>
      <c r="P200" s="253"/>
      <c r="Q200" s="253"/>
      <c r="R200" s="253"/>
      <c r="S200" s="253"/>
      <c r="T200" s="25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5" t="s">
        <v>155</v>
      </c>
      <c r="AU200" s="255" t="s">
        <v>83</v>
      </c>
      <c r="AV200" s="14" t="s">
        <v>85</v>
      </c>
      <c r="AW200" s="14" t="s">
        <v>37</v>
      </c>
      <c r="AX200" s="14" t="s">
        <v>76</v>
      </c>
      <c r="AY200" s="255" t="s">
        <v>142</v>
      </c>
    </row>
    <row r="201" s="14" customFormat="1">
      <c r="A201" s="14"/>
      <c r="B201" s="245"/>
      <c r="C201" s="246"/>
      <c r="D201" s="228" t="s">
        <v>155</v>
      </c>
      <c r="E201" s="247" t="s">
        <v>19</v>
      </c>
      <c r="F201" s="248" t="s">
        <v>1051</v>
      </c>
      <c r="G201" s="246"/>
      <c r="H201" s="249">
        <v>38.802</v>
      </c>
      <c r="I201" s="250"/>
      <c r="J201" s="246"/>
      <c r="K201" s="246"/>
      <c r="L201" s="251"/>
      <c r="M201" s="252"/>
      <c r="N201" s="253"/>
      <c r="O201" s="253"/>
      <c r="P201" s="253"/>
      <c r="Q201" s="253"/>
      <c r="R201" s="253"/>
      <c r="S201" s="253"/>
      <c r="T201" s="25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5" t="s">
        <v>155</v>
      </c>
      <c r="AU201" s="255" t="s">
        <v>83</v>
      </c>
      <c r="AV201" s="14" t="s">
        <v>85</v>
      </c>
      <c r="AW201" s="14" t="s">
        <v>37</v>
      </c>
      <c r="AX201" s="14" t="s">
        <v>76</v>
      </c>
      <c r="AY201" s="255" t="s">
        <v>142</v>
      </c>
    </row>
    <row r="202" s="14" customFormat="1">
      <c r="A202" s="14"/>
      <c r="B202" s="245"/>
      <c r="C202" s="246"/>
      <c r="D202" s="228" t="s">
        <v>155</v>
      </c>
      <c r="E202" s="247" t="s">
        <v>19</v>
      </c>
      <c r="F202" s="248" t="s">
        <v>1052</v>
      </c>
      <c r="G202" s="246"/>
      <c r="H202" s="249">
        <v>145.48599999999999</v>
      </c>
      <c r="I202" s="250"/>
      <c r="J202" s="246"/>
      <c r="K202" s="246"/>
      <c r="L202" s="251"/>
      <c r="M202" s="252"/>
      <c r="N202" s="253"/>
      <c r="O202" s="253"/>
      <c r="P202" s="253"/>
      <c r="Q202" s="253"/>
      <c r="R202" s="253"/>
      <c r="S202" s="253"/>
      <c r="T202" s="25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5" t="s">
        <v>155</v>
      </c>
      <c r="AU202" s="255" t="s">
        <v>83</v>
      </c>
      <c r="AV202" s="14" t="s">
        <v>85</v>
      </c>
      <c r="AW202" s="14" t="s">
        <v>37</v>
      </c>
      <c r="AX202" s="14" t="s">
        <v>76</v>
      </c>
      <c r="AY202" s="255" t="s">
        <v>142</v>
      </c>
    </row>
    <row r="203" s="14" customFormat="1">
      <c r="A203" s="14"/>
      <c r="B203" s="245"/>
      <c r="C203" s="246"/>
      <c r="D203" s="228" t="s">
        <v>155</v>
      </c>
      <c r="E203" s="247" t="s">
        <v>19</v>
      </c>
      <c r="F203" s="248" t="s">
        <v>1053</v>
      </c>
      <c r="G203" s="246"/>
      <c r="H203" s="249">
        <v>223.21000000000001</v>
      </c>
      <c r="I203" s="250"/>
      <c r="J203" s="246"/>
      <c r="K203" s="246"/>
      <c r="L203" s="251"/>
      <c r="M203" s="252"/>
      <c r="N203" s="253"/>
      <c r="O203" s="253"/>
      <c r="P203" s="253"/>
      <c r="Q203" s="253"/>
      <c r="R203" s="253"/>
      <c r="S203" s="253"/>
      <c r="T203" s="25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5" t="s">
        <v>155</v>
      </c>
      <c r="AU203" s="255" t="s">
        <v>83</v>
      </c>
      <c r="AV203" s="14" t="s">
        <v>85</v>
      </c>
      <c r="AW203" s="14" t="s">
        <v>37</v>
      </c>
      <c r="AX203" s="14" t="s">
        <v>76</v>
      </c>
      <c r="AY203" s="255" t="s">
        <v>142</v>
      </c>
    </row>
    <row r="204" s="14" customFormat="1">
      <c r="A204" s="14"/>
      <c r="B204" s="245"/>
      <c r="C204" s="246"/>
      <c r="D204" s="228" t="s">
        <v>155</v>
      </c>
      <c r="E204" s="247" t="s">
        <v>19</v>
      </c>
      <c r="F204" s="248" t="s">
        <v>1054</v>
      </c>
      <c r="G204" s="246"/>
      <c r="H204" s="249">
        <v>123.396</v>
      </c>
      <c r="I204" s="250"/>
      <c r="J204" s="246"/>
      <c r="K204" s="246"/>
      <c r="L204" s="251"/>
      <c r="M204" s="252"/>
      <c r="N204" s="253"/>
      <c r="O204" s="253"/>
      <c r="P204" s="253"/>
      <c r="Q204" s="253"/>
      <c r="R204" s="253"/>
      <c r="S204" s="253"/>
      <c r="T204" s="25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5" t="s">
        <v>155</v>
      </c>
      <c r="AU204" s="255" t="s">
        <v>83</v>
      </c>
      <c r="AV204" s="14" t="s">
        <v>85</v>
      </c>
      <c r="AW204" s="14" t="s">
        <v>37</v>
      </c>
      <c r="AX204" s="14" t="s">
        <v>76</v>
      </c>
      <c r="AY204" s="255" t="s">
        <v>142</v>
      </c>
    </row>
    <row r="205" s="14" customFormat="1">
      <c r="A205" s="14"/>
      <c r="B205" s="245"/>
      <c r="C205" s="246"/>
      <c r="D205" s="228" t="s">
        <v>155</v>
      </c>
      <c r="E205" s="247" t="s">
        <v>19</v>
      </c>
      <c r="F205" s="248" t="s">
        <v>1055</v>
      </c>
      <c r="G205" s="246"/>
      <c r="H205" s="249">
        <v>139.81800000000001</v>
      </c>
      <c r="I205" s="250"/>
      <c r="J205" s="246"/>
      <c r="K205" s="246"/>
      <c r="L205" s="251"/>
      <c r="M205" s="252"/>
      <c r="N205" s="253"/>
      <c r="O205" s="253"/>
      <c r="P205" s="253"/>
      <c r="Q205" s="253"/>
      <c r="R205" s="253"/>
      <c r="S205" s="253"/>
      <c r="T205" s="25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5" t="s">
        <v>155</v>
      </c>
      <c r="AU205" s="255" t="s">
        <v>83</v>
      </c>
      <c r="AV205" s="14" t="s">
        <v>85</v>
      </c>
      <c r="AW205" s="14" t="s">
        <v>37</v>
      </c>
      <c r="AX205" s="14" t="s">
        <v>76</v>
      </c>
      <c r="AY205" s="255" t="s">
        <v>142</v>
      </c>
    </row>
    <row r="206" s="14" customFormat="1">
      <c r="A206" s="14"/>
      <c r="B206" s="245"/>
      <c r="C206" s="246"/>
      <c r="D206" s="228" t="s">
        <v>155</v>
      </c>
      <c r="E206" s="247" t="s">
        <v>19</v>
      </c>
      <c r="F206" s="248" t="s">
        <v>1056</v>
      </c>
      <c r="G206" s="246"/>
      <c r="H206" s="249">
        <v>243.971</v>
      </c>
      <c r="I206" s="250"/>
      <c r="J206" s="246"/>
      <c r="K206" s="246"/>
      <c r="L206" s="251"/>
      <c r="M206" s="252"/>
      <c r="N206" s="253"/>
      <c r="O206" s="253"/>
      <c r="P206" s="253"/>
      <c r="Q206" s="253"/>
      <c r="R206" s="253"/>
      <c r="S206" s="253"/>
      <c r="T206" s="25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5" t="s">
        <v>155</v>
      </c>
      <c r="AU206" s="255" t="s">
        <v>83</v>
      </c>
      <c r="AV206" s="14" t="s">
        <v>85</v>
      </c>
      <c r="AW206" s="14" t="s">
        <v>37</v>
      </c>
      <c r="AX206" s="14" t="s">
        <v>76</v>
      </c>
      <c r="AY206" s="255" t="s">
        <v>142</v>
      </c>
    </row>
    <row r="207" s="14" customFormat="1">
      <c r="A207" s="14"/>
      <c r="B207" s="245"/>
      <c r="C207" s="246"/>
      <c r="D207" s="228" t="s">
        <v>155</v>
      </c>
      <c r="E207" s="247" t="s">
        <v>19</v>
      </c>
      <c r="F207" s="248" t="s">
        <v>1057</v>
      </c>
      <c r="G207" s="246"/>
      <c r="H207" s="249">
        <v>121.992</v>
      </c>
      <c r="I207" s="250"/>
      <c r="J207" s="246"/>
      <c r="K207" s="246"/>
      <c r="L207" s="251"/>
      <c r="M207" s="252"/>
      <c r="N207" s="253"/>
      <c r="O207" s="253"/>
      <c r="P207" s="253"/>
      <c r="Q207" s="253"/>
      <c r="R207" s="253"/>
      <c r="S207" s="253"/>
      <c r="T207" s="25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5" t="s">
        <v>155</v>
      </c>
      <c r="AU207" s="255" t="s">
        <v>83</v>
      </c>
      <c r="AV207" s="14" t="s">
        <v>85</v>
      </c>
      <c r="AW207" s="14" t="s">
        <v>37</v>
      </c>
      <c r="AX207" s="14" t="s">
        <v>76</v>
      </c>
      <c r="AY207" s="255" t="s">
        <v>142</v>
      </c>
    </row>
    <row r="208" s="15" customFormat="1">
      <c r="A208" s="15"/>
      <c r="B208" s="256"/>
      <c r="C208" s="257"/>
      <c r="D208" s="228" t="s">
        <v>155</v>
      </c>
      <c r="E208" s="258" t="s">
        <v>19</v>
      </c>
      <c r="F208" s="259" t="s">
        <v>159</v>
      </c>
      <c r="G208" s="257"/>
      <c r="H208" s="260">
        <v>1266.0739999999998</v>
      </c>
      <c r="I208" s="261"/>
      <c r="J208" s="257"/>
      <c r="K208" s="257"/>
      <c r="L208" s="262"/>
      <c r="M208" s="263"/>
      <c r="N208" s="264"/>
      <c r="O208" s="264"/>
      <c r="P208" s="264"/>
      <c r="Q208" s="264"/>
      <c r="R208" s="264"/>
      <c r="S208" s="264"/>
      <c r="T208" s="26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66" t="s">
        <v>155</v>
      </c>
      <c r="AU208" s="266" t="s">
        <v>83</v>
      </c>
      <c r="AV208" s="15" t="s">
        <v>160</v>
      </c>
      <c r="AW208" s="15" t="s">
        <v>37</v>
      </c>
      <c r="AX208" s="15" t="s">
        <v>76</v>
      </c>
      <c r="AY208" s="266" t="s">
        <v>142</v>
      </c>
    </row>
    <row r="209" s="16" customFormat="1">
      <c r="A209" s="16"/>
      <c r="B209" s="267"/>
      <c r="C209" s="268"/>
      <c r="D209" s="228" t="s">
        <v>155</v>
      </c>
      <c r="E209" s="269" t="s">
        <v>19</v>
      </c>
      <c r="F209" s="270" t="s">
        <v>170</v>
      </c>
      <c r="G209" s="268"/>
      <c r="H209" s="271">
        <v>1266.0739999999998</v>
      </c>
      <c r="I209" s="272"/>
      <c r="J209" s="268"/>
      <c r="K209" s="268"/>
      <c r="L209" s="273"/>
      <c r="M209" s="274"/>
      <c r="N209" s="275"/>
      <c r="O209" s="275"/>
      <c r="P209" s="275"/>
      <c r="Q209" s="275"/>
      <c r="R209" s="275"/>
      <c r="S209" s="275"/>
      <c r="T209" s="27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T209" s="277" t="s">
        <v>155</v>
      </c>
      <c r="AU209" s="277" t="s">
        <v>83</v>
      </c>
      <c r="AV209" s="16" t="s">
        <v>149</v>
      </c>
      <c r="AW209" s="16" t="s">
        <v>37</v>
      </c>
      <c r="AX209" s="16" t="s">
        <v>83</v>
      </c>
      <c r="AY209" s="277" t="s">
        <v>142</v>
      </c>
    </row>
    <row r="210" s="2" customFormat="1" ht="16.5" customHeight="1">
      <c r="A210" s="41"/>
      <c r="B210" s="42"/>
      <c r="C210" s="215" t="s">
        <v>223</v>
      </c>
      <c r="D210" s="215" t="s">
        <v>144</v>
      </c>
      <c r="E210" s="216" t="s">
        <v>641</v>
      </c>
      <c r="F210" s="217" t="s">
        <v>642</v>
      </c>
      <c r="G210" s="218" t="s">
        <v>165</v>
      </c>
      <c r="H210" s="219">
        <v>1266.0740000000001</v>
      </c>
      <c r="I210" s="220"/>
      <c r="J210" s="221">
        <f>ROUND(I210*H210,2)</f>
        <v>0</v>
      </c>
      <c r="K210" s="217" t="s">
        <v>148</v>
      </c>
      <c r="L210" s="47"/>
      <c r="M210" s="222" t="s">
        <v>19</v>
      </c>
      <c r="N210" s="223" t="s">
        <v>47</v>
      </c>
      <c r="O210" s="87"/>
      <c r="P210" s="224">
        <f>O210*H210</f>
        <v>0</v>
      </c>
      <c r="Q210" s="224">
        <v>0</v>
      </c>
      <c r="R210" s="224">
        <f>Q210*H210</f>
        <v>0</v>
      </c>
      <c r="S210" s="224">
        <v>0</v>
      </c>
      <c r="T210" s="225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26" t="s">
        <v>149</v>
      </c>
      <c r="AT210" s="226" t="s">
        <v>144</v>
      </c>
      <c r="AU210" s="226" t="s">
        <v>83</v>
      </c>
      <c r="AY210" s="20" t="s">
        <v>142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20" t="s">
        <v>83</v>
      </c>
      <c r="BK210" s="227">
        <f>ROUND(I210*H210,2)</f>
        <v>0</v>
      </c>
      <c r="BL210" s="20" t="s">
        <v>149</v>
      </c>
      <c r="BM210" s="226" t="s">
        <v>941</v>
      </c>
    </row>
    <row r="211" s="2" customFormat="1">
      <c r="A211" s="41"/>
      <c r="B211" s="42"/>
      <c r="C211" s="43"/>
      <c r="D211" s="228" t="s">
        <v>151</v>
      </c>
      <c r="E211" s="43"/>
      <c r="F211" s="229" t="s">
        <v>644</v>
      </c>
      <c r="G211" s="43"/>
      <c r="H211" s="43"/>
      <c r="I211" s="230"/>
      <c r="J211" s="43"/>
      <c r="K211" s="43"/>
      <c r="L211" s="47"/>
      <c r="M211" s="231"/>
      <c r="N211" s="232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151</v>
      </c>
      <c r="AU211" s="20" t="s">
        <v>83</v>
      </c>
    </row>
    <row r="212" s="2" customFormat="1">
      <c r="A212" s="41"/>
      <c r="B212" s="42"/>
      <c r="C212" s="43"/>
      <c r="D212" s="233" t="s">
        <v>153</v>
      </c>
      <c r="E212" s="43"/>
      <c r="F212" s="234" t="s">
        <v>645</v>
      </c>
      <c r="G212" s="43"/>
      <c r="H212" s="43"/>
      <c r="I212" s="230"/>
      <c r="J212" s="43"/>
      <c r="K212" s="43"/>
      <c r="L212" s="47"/>
      <c r="M212" s="231"/>
      <c r="N212" s="232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153</v>
      </c>
      <c r="AU212" s="20" t="s">
        <v>83</v>
      </c>
    </row>
    <row r="213" s="2" customFormat="1" ht="21.75" customHeight="1">
      <c r="A213" s="41"/>
      <c r="B213" s="42"/>
      <c r="C213" s="215" t="s">
        <v>8</v>
      </c>
      <c r="D213" s="215" t="s">
        <v>144</v>
      </c>
      <c r="E213" s="216" t="s">
        <v>212</v>
      </c>
      <c r="F213" s="217" t="s">
        <v>213</v>
      </c>
      <c r="G213" s="218" t="s">
        <v>147</v>
      </c>
      <c r="H213" s="219">
        <v>1266.0740000000001</v>
      </c>
      <c r="I213" s="220"/>
      <c r="J213" s="221">
        <f>ROUND(I213*H213,2)</f>
        <v>0</v>
      </c>
      <c r="K213" s="217" t="s">
        <v>148</v>
      </c>
      <c r="L213" s="47"/>
      <c r="M213" s="222" t="s">
        <v>19</v>
      </c>
      <c r="N213" s="223" t="s">
        <v>47</v>
      </c>
      <c r="O213" s="87"/>
      <c r="P213" s="224">
        <f>O213*H213</f>
        <v>0</v>
      </c>
      <c r="Q213" s="224">
        <v>0.00045731999999999999</v>
      </c>
      <c r="R213" s="224">
        <f>Q213*H213</f>
        <v>0.57900096168000004</v>
      </c>
      <c r="S213" s="224">
        <v>0</v>
      </c>
      <c r="T213" s="225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26" t="s">
        <v>149</v>
      </c>
      <c r="AT213" s="226" t="s">
        <v>144</v>
      </c>
      <c r="AU213" s="226" t="s">
        <v>83</v>
      </c>
      <c r="AY213" s="20" t="s">
        <v>142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20" t="s">
        <v>83</v>
      </c>
      <c r="BK213" s="227">
        <f>ROUND(I213*H213,2)</f>
        <v>0</v>
      </c>
      <c r="BL213" s="20" t="s">
        <v>149</v>
      </c>
      <c r="BM213" s="226" t="s">
        <v>942</v>
      </c>
    </row>
    <row r="214" s="2" customFormat="1">
      <c r="A214" s="41"/>
      <c r="B214" s="42"/>
      <c r="C214" s="43"/>
      <c r="D214" s="228" t="s">
        <v>151</v>
      </c>
      <c r="E214" s="43"/>
      <c r="F214" s="229" t="s">
        <v>215</v>
      </c>
      <c r="G214" s="43"/>
      <c r="H214" s="43"/>
      <c r="I214" s="230"/>
      <c r="J214" s="43"/>
      <c r="K214" s="43"/>
      <c r="L214" s="47"/>
      <c r="M214" s="231"/>
      <c r="N214" s="232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151</v>
      </c>
      <c r="AU214" s="20" t="s">
        <v>83</v>
      </c>
    </row>
    <row r="215" s="2" customFormat="1">
      <c r="A215" s="41"/>
      <c r="B215" s="42"/>
      <c r="C215" s="43"/>
      <c r="D215" s="233" t="s">
        <v>153</v>
      </c>
      <c r="E215" s="43"/>
      <c r="F215" s="234" t="s">
        <v>216</v>
      </c>
      <c r="G215" s="43"/>
      <c r="H215" s="43"/>
      <c r="I215" s="230"/>
      <c r="J215" s="43"/>
      <c r="K215" s="43"/>
      <c r="L215" s="47"/>
      <c r="M215" s="231"/>
      <c r="N215" s="232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153</v>
      </c>
      <c r="AU215" s="20" t="s">
        <v>83</v>
      </c>
    </row>
    <row r="216" s="2" customFormat="1" ht="24.15" customHeight="1">
      <c r="A216" s="41"/>
      <c r="B216" s="42"/>
      <c r="C216" s="215" t="s">
        <v>237</v>
      </c>
      <c r="D216" s="215" t="s">
        <v>144</v>
      </c>
      <c r="E216" s="216" t="s">
        <v>218</v>
      </c>
      <c r="F216" s="217" t="s">
        <v>219</v>
      </c>
      <c r="G216" s="218" t="s">
        <v>147</v>
      </c>
      <c r="H216" s="219">
        <v>1266.0740000000001</v>
      </c>
      <c r="I216" s="220"/>
      <c r="J216" s="221">
        <f>ROUND(I216*H216,2)</f>
        <v>0</v>
      </c>
      <c r="K216" s="217" t="s">
        <v>148</v>
      </c>
      <c r="L216" s="47"/>
      <c r="M216" s="222" t="s">
        <v>19</v>
      </c>
      <c r="N216" s="223" t="s">
        <v>47</v>
      </c>
      <c r="O216" s="87"/>
      <c r="P216" s="224">
        <f>O216*H216</f>
        <v>0</v>
      </c>
      <c r="Q216" s="224">
        <v>0</v>
      </c>
      <c r="R216" s="224">
        <f>Q216*H216</f>
        <v>0</v>
      </c>
      <c r="S216" s="224">
        <v>0</v>
      </c>
      <c r="T216" s="225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26" t="s">
        <v>149</v>
      </c>
      <c r="AT216" s="226" t="s">
        <v>144</v>
      </c>
      <c r="AU216" s="226" t="s">
        <v>83</v>
      </c>
      <c r="AY216" s="20" t="s">
        <v>142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20" t="s">
        <v>83</v>
      </c>
      <c r="BK216" s="227">
        <f>ROUND(I216*H216,2)</f>
        <v>0</v>
      </c>
      <c r="BL216" s="20" t="s">
        <v>149</v>
      </c>
      <c r="BM216" s="226" t="s">
        <v>943</v>
      </c>
    </row>
    <row r="217" s="2" customFormat="1">
      <c r="A217" s="41"/>
      <c r="B217" s="42"/>
      <c r="C217" s="43"/>
      <c r="D217" s="228" t="s">
        <v>151</v>
      </c>
      <c r="E217" s="43"/>
      <c r="F217" s="229" t="s">
        <v>221</v>
      </c>
      <c r="G217" s="43"/>
      <c r="H217" s="43"/>
      <c r="I217" s="230"/>
      <c r="J217" s="43"/>
      <c r="K217" s="43"/>
      <c r="L217" s="47"/>
      <c r="M217" s="231"/>
      <c r="N217" s="232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151</v>
      </c>
      <c r="AU217" s="20" t="s">
        <v>83</v>
      </c>
    </row>
    <row r="218" s="2" customFormat="1">
      <c r="A218" s="41"/>
      <c r="B218" s="42"/>
      <c r="C218" s="43"/>
      <c r="D218" s="233" t="s">
        <v>153</v>
      </c>
      <c r="E218" s="43"/>
      <c r="F218" s="234" t="s">
        <v>222</v>
      </c>
      <c r="G218" s="43"/>
      <c r="H218" s="43"/>
      <c r="I218" s="230"/>
      <c r="J218" s="43"/>
      <c r="K218" s="43"/>
      <c r="L218" s="47"/>
      <c r="M218" s="231"/>
      <c r="N218" s="232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153</v>
      </c>
      <c r="AU218" s="20" t="s">
        <v>83</v>
      </c>
    </row>
    <row r="219" s="2" customFormat="1" ht="37.8" customHeight="1">
      <c r="A219" s="41"/>
      <c r="B219" s="42"/>
      <c r="C219" s="215" t="s">
        <v>200</v>
      </c>
      <c r="D219" s="215" t="s">
        <v>144</v>
      </c>
      <c r="E219" s="216" t="s">
        <v>648</v>
      </c>
      <c r="F219" s="217" t="s">
        <v>649</v>
      </c>
      <c r="G219" s="218" t="s">
        <v>147</v>
      </c>
      <c r="H219" s="219">
        <v>151.559</v>
      </c>
      <c r="I219" s="220"/>
      <c r="J219" s="221">
        <f>ROUND(I219*H219,2)</f>
        <v>0</v>
      </c>
      <c r="K219" s="217" t="s">
        <v>148</v>
      </c>
      <c r="L219" s="47"/>
      <c r="M219" s="222" t="s">
        <v>19</v>
      </c>
      <c r="N219" s="223" t="s">
        <v>47</v>
      </c>
      <c r="O219" s="87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26" t="s">
        <v>149</v>
      </c>
      <c r="AT219" s="226" t="s">
        <v>144</v>
      </c>
      <c r="AU219" s="226" t="s">
        <v>83</v>
      </c>
      <c r="AY219" s="20" t="s">
        <v>142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20" t="s">
        <v>83</v>
      </c>
      <c r="BK219" s="227">
        <f>ROUND(I219*H219,2)</f>
        <v>0</v>
      </c>
      <c r="BL219" s="20" t="s">
        <v>149</v>
      </c>
      <c r="BM219" s="226" t="s">
        <v>944</v>
      </c>
    </row>
    <row r="220" s="2" customFormat="1">
      <c r="A220" s="41"/>
      <c r="B220" s="42"/>
      <c r="C220" s="43"/>
      <c r="D220" s="228" t="s">
        <v>151</v>
      </c>
      <c r="E220" s="43"/>
      <c r="F220" s="229" t="s">
        <v>651</v>
      </c>
      <c r="G220" s="43"/>
      <c r="H220" s="43"/>
      <c r="I220" s="230"/>
      <c r="J220" s="43"/>
      <c r="K220" s="43"/>
      <c r="L220" s="47"/>
      <c r="M220" s="231"/>
      <c r="N220" s="232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151</v>
      </c>
      <c r="AU220" s="20" t="s">
        <v>83</v>
      </c>
    </row>
    <row r="221" s="2" customFormat="1">
      <c r="A221" s="41"/>
      <c r="B221" s="42"/>
      <c r="C221" s="43"/>
      <c r="D221" s="233" t="s">
        <v>153</v>
      </c>
      <c r="E221" s="43"/>
      <c r="F221" s="234" t="s">
        <v>652</v>
      </c>
      <c r="G221" s="43"/>
      <c r="H221" s="43"/>
      <c r="I221" s="230"/>
      <c r="J221" s="43"/>
      <c r="K221" s="43"/>
      <c r="L221" s="47"/>
      <c r="M221" s="231"/>
      <c r="N221" s="232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153</v>
      </c>
      <c r="AU221" s="20" t="s">
        <v>83</v>
      </c>
    </row>
    <row r="222" s="14" customFormat="1">
      <c r="A222" s="14"/>
      <c r="B222" s="245"/>
      <c r="C222" s="246"/>
      <c r="D222" s="228" t="s">
        <v>155</v>
      </c>
      <c r="E222" s="247" t="s">
        <v>19</v>
      </c>
      <c r="F222" s="248" t="s">
        <v>1058</v>
      </c>
      <c r="G222" s="246"/>
      <c r="H222" s="249">
        <v>624.572</v>
      </c>
      <c r="I222" s="250"/>
      <c r="J222" s="246"/>
      <c r="K222" s="246"/>
      <c r="L222" s="251"/>
      <c r="M222" s="252"/>
      <c r="N222" s="253"/>
      <c r="O222" s="253"/>
      <c r="P222" s="253"/>
      <c r="Q222" s="253"/>
      <c r="R222" s="253"/>
      <c r="S222" s="253"/>
      <c r="T222" s="25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5" t="s">
        <v>155</v>
      </c>
      <c r="AU222" s="255" t="s">
        <v>83</v>
      </c>
      <c r="AV222" s="14" t="s">
        <v>85</v>
      </c>
      <c r="AW222" s="14" t="s">
        <v>37</v>
      </c>
      <c r="AX222" s="14" t="s">
        <v>76</v>
      </c>
      <c r="AY222" s="255" t="s">
        <v>142</v>
      </c>
    </row>
    <row r="223" s="14" customFormat="1">
      <c r="A223" s="14"/>
      <c r="B223" s="245"/>
      <c r="C223" s="246"/>
      <c r="D223" s="228" t="s">
        <v>155</v>
      </c>
      <c r="E223" s="247" t="s">
        <v>19</v>
      </c>
      <c r="F223" s="248" t="s">
        <v>1059</v>
      </c>
      <c r="G223" s="246"/>
      <c r="H223" s="249">
        <v>-473.01299999999998</v>
      </c>
      <c r="I223" s="250"/>
      <c r="J223" s="246"/>
      <c r="K223" s="246"/>
      <c r="L223" s="251"/>
      <c r="M223" s="252"/>
      <c r="N223" s="253"/>
      <c r="O223" s="253"/>
      <c r="P223" s="253"/>
      <c r="Q223" s="253"/>
      <c r="R223" s="253"/>
      <c r="S223" s="253"/>
      <c r="T223" s="25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5" t="s">
        <v>155</v>
      </c>
      <c r="AU223" s="255" t="s">
        <v>83</v>
      </c>
      <c r="AV223" s="14" t="s">
        <v>85</v>
      </c>
      <c r="AW223" s="14" t="s">
        <v>37</v>
      </c>
      <c r="AX223" s="14" t="s">
        <v>76</v>
      </c>
      <c r="AY223" s="255" t="s">
        <v>142</v>
      </c>
    </row>
    <row r="224" s="16" customFormat="1">
      <c r="A224" s="16"/>
      <c r="B224" s="267"/>
      <c r="C224" s="268"/>
      <c r="D224" s="228" t="s">
        <v>155</v>
      </c>
      <c r="E224" s="269" t="s">
        <v>19</v>
      </c>
      <c r="F224" s="270" t="s">
        <v>170</v>
      </c>
      <c r="G224" s="268"/>
      <c r="H224" s="271">
        <v>151.55900000000003</v>
      </c>
      <c r="I224" s="272"/>
      <c r="J224" s="268"/>
      <c r="K224" s="268"/>
      <c r="L224" s="273"/>
      <c r="M224" s="274"/>
      <c r="N224" s="275"/>
      <c r="O224" s="275"/>
      <c r="P224" s="275"/>
      <c r="Q224" s="275"/>
      <c r="R224" s="275"/>
      <c r="S224" s="275"/>
      <c r="T224" s="27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T224" s="277" t="s">
        <v>155</v>
      </c>
      <c r="AU224" s="277" t="s">
        <v>83</v>
      </c>
      <c r="AV224" s="16" t="s">
        <v>149</v>
      </c>
      <c r="AW224" s="16" t="s">
        <v>37</v>
      </c>
      <c r="AX224" s="16" t="s">
        <v>83</v>
      </c>
      <c r="AY224" s="277" t="s">
        <v>142</v>
      </c>
    </row>
    <row r="225" s="2" customFormat="1" ht="37.8" customHeight="1">
      <c r="A225" s="41"/>
      <c r="B225" s="42"/>
      <c r="C225" s="215" t="s">
        <v>250</v>
      </c>
      <c r="D225" s="215" t="s">
        <v>144</v>
      </c>
      <c r="E225" s="216" t="s">
        <v>655</v>
      </c>
      <c r="F225" s="217" t="s">
        <v>656</v>
      </c>
      <c r="G225" s="218" t="s">
        <v>147</v>
      </c>
      <c r="H225" s="219">
        <v>5910.8010000000004</v>
      </c>
      <c r="I225" s="220"/>
      <c r="J225" s="221">
        <f>ROUND(I225*H225,2)</f>
        <v>0</v>
      </c>
      <c r="K225" s="217" t="s">
        <v>148</v>
      </c>
      <c r="L225" s="47"/>
      <c r="M225" s="222" t="s">
        <v>19</v>
      </c>
      <c r="N225" s="223" t="s">
        <v>47</v>
      </c>
      <c r="O225" s="87"/>
      <c r="P225" s="224">
        <f>O225*H225</f>
        <v>0</v>
      </c>
      <c r="Q225" s="224">
        <v>0</v>
      </c>
      <c r="R225" s="224">
        <f>Q225*H225</f>
        <v>0</v>
      </c>
      <c r="S225" s="224">
        <v>0</v>
      </c>
      <c r="T225" s="225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26" t="s">
        <v>149</v>
      </c>
      <c r="AT225" s="226" t="s">
        <v>144</v>
      </c>
      <c r="AU225" s="226" t="s">
        <v>83</v>
      </c>
      <c r="AY225" s="20" t="s">
        <v>142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20" t="s">
        <v>83</v>
      </c>
      <c r="BK225" s="227">
        <f>ROUND(I225*H225,2)</f>
        <v>0</v>
      </c>
      <c r="BL225" s="20" t="s">
        <v>149</v>
      </c>
      <c r="BM225" s="226" t="s">
        <v>947</v>
      </c>
    </row>
    <row r="226" s="2" customFormat="1">
      <c r="A226" s="41"/>
      <c r="B226" s="42"/>
      <c r="C226" s="43"/>
      <c r="D226" s="228" t="s">
        <v>151</v>
      </c>
      <c r="E226" s="43"/>
      <c r="F226" s="229" t="s">
        <v>658</v>
      </c>
      <c r="G226" s="43"/>
      <c r="H226" s="43"/>
      <c r="I226" s="230"/>
      <c r="J226" s="43"/>
      <c r="K226" s="43"/>
      <c r="L226" s="47"/>
      <c r="M226" s="231"/>
      <c r="N226" s="232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151</v>
      </c>
      <c r="AU226" s="20" t="s">
        <v>83</v>
      </c>
    </row>
    <row r="227" s="2" customFormat="1">
      <c r="A227" s="41"/>
      <c r="B227" s="42"/>
      <c r="C227" s="43"/>
      <c r="D227" s="233" t="s">
        <v>153</v>
      </c>
      <c r="E227" s="43"/>
      <c r="F227" s="234" t="s">
        <v>659</v>
      </c>
      <c r="G227" s="43"/>
      <c r="H227" s="43"/>
      <c r="I227" s="230"/>
      <c r="J227" s="43"/>
      <c r="K227" s="43"/>
      <c r="L227" s="47"/>
      <c r="M227" s="231"/>
      <c r="N227" s="232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153</v>
      </c>
      <c r="AU227" s="20" t="s">
        <v>83</v>
      </c>
    </row>
    <row r="228" s="14" customFormat="1">
      <c r="A228" s="14"/>
      <c r="B228" s="245"/>
      <c r="C228" s="246"/>
      <c r="D228" s="228" t="s">
        <v>155</v>
      </c>
      <c r="E228" s="247" t="s">
        <v>19</v>
      </c>
      <c r="F228" s="248" t="s">
        <v>1060</v>
      </c>
      <c r="G228" s="246"/>
      <c r="H228" s="249">
        <v>5910.8010000000004</v>
      </c>
      <c r="I228" s="250"/>
      <c r="J228" s="246"/>
      <c r="K228" s="246"/>
      <c r="L228" s="251"/>
      <c r="M228" s="252"/>
      <c r="N228" s="253"/>
      <c r="O228" s="253"/>
      <c r="P228" s="253"/>
      <c r="Q228" s="253"/>
      <c r="R228" s="253"/>
      <c r="S228" s="253"/>
      <c r="T228" s="25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5" t="s">
        <v>155</v>
      </c>
      <c r="AU228" s="255" t="s">
        <v>83</v>
      </c>
      <c r="AV228" s="14" t="s">
        <v>85</v>
      </c>
      <c r="AW228" s="14" t="s">
        <v>37</v>
      </c>
      <c r="AX228" s="14" t="s">
        <v>76</v>
      </c>
      <c r="AY228" s="255" t="s">
        <v>142</v>
      </c>
    </row>
    <row r="229" s="16" customFormat="1">
      <c r="A229" s="16"/>
      <c r="B229" s="267"/>
      <c r="C229" s="268"/>
      <c r="D229" s="228" t="s">
        <v>155</v>
      </c>
      <c r="E229" s="269" t="s">
        <v>19</v>
      </c>
      <c r="F229" s="270" t="s">
        <v>170</v>
      </c>
      <c r="G229" s="268"/>
      <c r="H229" s="271">
        <v>5910.8010000000004</v>
      </c>
      <c r="I229" s="272"/>
      <c r="J229" s="268"/>
      <c r="K229" s="268"/>
      <c r="L229" s="273"/>
      <c r="M229" s="274"/>
      <c r="N229" s="275"/>
      <c r="O229" s="275"/>
      <c r="P229" s="275"/>
      <c r="Q229" s="275"/>
      <c r="R229" s="275"/>
      <c r="S229" s="275"/>
      <c r="T229" s="27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T229" s="277" t="s">
        <v>155</v>
      </c>
      <c r="AU229" s="277" t="s">
        <v>83</v>
      </c>
      <c r="AV229" s="16" t="s">
        <v>149</v>
      </c>
      <c r="AW229" s="16" t="s">
        <v>37</v>
      </c>
      <c r="AX229" s="16" t="s">
        <v>83</v>
      </c>
      <c r="AY229" s="277" t="s">
        <v>142</v>
      </c>
    </row>
    <row r="230" s="2" customFormat="1" ht="33" customHeight="1">
      <c r="A230" s="41"/>
      <c r="B230" s="42"/>
      <c r="C230" s="215" t="s">
        <v>208</v>
      </c>
      <c r="D230" s="215" t="s">
        <v>144</v>
      </c>
      <c r="E230" s="216" t="s">
        <v>238</v>
      </c>
      <c r="F230" s="217" t="s">
        <v>239</v>
      </c>
      <c r="G230" s="218" t="s">
        <v>240</v>
      </c>
      <c r="H230" s="219">
        <v>272.80599999999998</v>
      </c>
      <c r="I230" s="220"/>
      <c r="J230" s="221">
        <f>ROUND(I230*H230,2)</f>
        <v>0</v>
      </c>
      <c r="K230" s="217" t="s">
        <v>148</v>
      </c>
      <c r="L230" s="47"/>
      <c r="M230" s="222" t="s">
        <v>19</v>
      </c>
      <c r="N230" s="223" t="s">
        <v>47</v>
      </c>
      <c r="O230" s="87"/>
      <c r="P230" s="224">
        <f>O230*H230</f>
        <v>0</v>
      </c>
      <c r="Q230" s="224">
        <v>0</v>
      </c>
      <c r="R230" s="224">
        <f>Q230*H230</f>
        <v>0</v>
      </c>
      <c r="S230" s="224">
        <v>0</v>
      </c>
      <c r="T230" s="225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26" t="s">
        <v>149</v>
      </c>
      <c r="AT230" s="226" t="s">
        <v>144</v>
      </c>
      <c r="AU230" s="226" t="s">
        <v>83</v>
      </c>
      <c r="AY230" s="20" t="s">
        <v>142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20" t="s">
        <v>83</v>
      </c>
      <c r="BK230" s="227">
        <f>ROUND(I230*H230,2)</f>
        <v>0</v>
      </c>
      <c r="BL230" s="20" t="s">
        <v>149</v>
      </c>
      <c r="BM230" s="226" t="s">
        <v>949</v>
      </c>
    </row>
    <row r="231" s="2" customFormat="1">
      <c r="A231" s="41"/>
      <c r="B231" s="42"/>
      <c r="C231" s="43"/>
      <c r="D231" s="228" t="s">
        <v>151</v>
      </c>
      <c r="E231" s="43"/>
      <c r="F231" s="229" t="s">
        <v>242</v>
      </c>
      <c r="G231" s="43"/>
      <c r="H231" s="43"/>
      <c r="I231" s="230"/>
      <c r="J231" s="43"/>
      <c r="K231" s="43"/>
      <c r="L231" s="47"/>
      <c r="M231" s="231"/>
      <c r="N231" s="232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151</v>
      </c>
      <c r="AU231" s="20" t="s">
        <v>83</v>
      </c>
    </row>
    <row r="232" s="2" customFormat="1">
      <c r="A232" s="41"/>
      <c r="B232" s="42"/>
      <c r="C232" s="43"/>
      <c r="D232" s="233" t="s">
        <v>153</v>
      </c>
      <c r="E232" s="43"/>
      <c r="F232" s="234" t="s">
        <v>243</v>
      </c>
      <c r="G232" s="43"/>
      <c r="H232" s="43"/>
      <c r="I232" s="230"/>
      <c r="J232" s="43"/>
      <c r="K232" s="43"/>
      <c r="L232" s="47"/>
      <c r="M232" s="231"/>
      <c r="N232" s="232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153</v>
      </c>
      <c r="AU232" s="20" t="s">
        <v>83</v>
      </c>
    </row>
    <row r="233" s="14" customFormat="1">
      <c r="A233" s="14"/>
      <c r="B233" s="245"/>
      <c r="C233" s="246"/>
      <c r="D233" s="228" t="s">
        <v>155</v>
      </c>
      <c r="E233" s="247" t="s">
        <v>19</v>
      </c>
      <c r="F233" s="248" t="s">
        <v>1061</v>
      </c>
      <c r="G233" s="246"/>
      <c r="H233" s="249">
        <v>272.80599999999998</v>
      </c>
      <c r="I233" s="250"/>
      <c r="J233" s="246"/>
      <c r="K233" s="246"/>
      <c r="L233" s="251"/>
      <c r="M233" s="252"/>
      <c r="N233" s="253"/>
      <c r="O233" s="253"/>
      <c r="P233" s="253"/>
      <c r="Q233" s="253"/>
      <c r="R233" s="253"/>
      <c r="S233" s="253"/>
      <c r="T233" s="25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5" t="s">
        <v>155</v>
      </c>
      <c r="AU233" s="255" t="s">
        <v>83</v>
      </c>
      <c r="AV233" s="14" t="s">
        <v>85</v>
      </c>
      <c r="AW233" s="14" t="s">
        <v>37</v>
      </c>
      <c r="AX233" s="14" t="s">
        <v>76</v>
      </c>
      <c r="AY233" s="255" t="s">
        <v>142</v>
      </c>
    </row>
    <row r="234" s="16" customFormat="1">
      <c r="A234" s="16"/>
      <c r="B234" s="267"/>
      <c r="C234" s="268"/>
      <c r="D234" s="228" t="s">
        <v>155</v>
      </c>
      <c r="E234" s="269" t="s">
        <v>19</v>
      </c>
      <c r="F234" s="270" t="s">
        <v>170</v>
      </c>
      <c r="G234" s="268"/>
      <c r="H234" s="271">
        <v>272.80599999999998</v>
      </c>
      <c r="I234" s="272"/>
      <c r="J234" s="268"/>
      <c r="K234" s="268"/>
      <c r="L234" s="273"/>
      <c r="M234" s="274"/>
      <c r="N234" s="275"/>
      <c r="O234" s="275"/>
      <c r="P234" s="275"/>
      <c r="Q234" s="275"/>
      <c r="R234" s="275"/>
      <c r="S234" s="275"/>
      <c r="T234" s="27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T234" s="277" t="s">
        <v>155</v>
      </c>
      <c r="AU234" s="277" t="s">
        <v>83</v>
      </c>
      <c r="AV234" s="16" t="s">
        <v>149</v>
      </c>
      <c r="AW234" s="16" t="s">
        <v>37</v>
      </c>
      <c r="AX234" s="16" t="s">
        <v>83</v>
      </c>
      <c r="AY234" s="277" t="s">
        <v>142</v>
      </c>
    </row>
    <row r="235" s="2" customFormat="1" ht="16.5" customHeight="1">
      <c r="A235" s="41"/>
      <c r="B235" s="42"/>
      <c r="C235" s="215" t="s">
        <v>265</v>
      </c>
      <c r="D235" s="215" t="s">
        <v>144</v>
      </c>
      <c r="E235" s="216" t="s">
        <v>245</v>
      </c>
      <c r="F235" s="217" t="s">
        <v>246</v>
      </c>
      <c r="G235" s="218" t="s">
        <v>147</v>
      </c>
      <c r="H235" s="219">
        <v>151.559</v>
      </c>
      <c r="I235" s="220"/>
      <c r="J235" s="221">
        <f>ROUND(I235*H235,2)</f>
        <v>0</v>
      </c>
      <c r="K235" s="217" t="s">
        <v>148</v>
      </c>
      <c r="L235" s="47"/>
      <c r="M235" s="222" t="s">
        <v>19</v>
      </c>
      <c r="N235" s="223" t="s">
        <v>47</v>
      </c>
      <c r="O235" s="87"/>
      <c r="P235" s="224">
        <f>O235*H235</f>
        <v>0</v>
      </c>
      <c r="Q235" s="224">
        <v>0</v>
      </c>
      <c r="R235" s="224">
        <f>Q235*H235</f>
        <v>0</v>
      </c>
      <c r="S235" s="224">
        <v>0</v>
      </c>
      <c r="T235" s="225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26" t="s">
        <v>149</v>
      </c>
      <c r="AT235" s="226" t="s">
        <v>144</v>
      </c>
      <c r="AU235" s="226" t="s">
        <v>83</v>
      </c>
      <c r="AY235" s="20" t="s">
        <v>142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20" t="s">
        <v>83</v>
      </c>
      <c r="BK235" s="227">
        <f>ROUND(I235*H235,2)</f>
        <v>0</v>
      </c>
      <c r="BL235" s="20" t="s">
        <v>149</v>
      </c>
      <c r="BM235" s="226" t="s">
        <v>951</v>
      </c>
    </row>
    <row r="236" s="2" customFormat="1">
      <c r="A236" s="41"/>
      <c r="B236" s="42"/>
      <c r="C236" s="43"/>
      <c r="D236" s="228" t="s">
        <v>151</v>
      </c>
      <c r="E236" s="43"/>
      <c r="F236" s="229" t="s">
        <v>248</v>
      </c>
      <c r="G236" s="43"/>
      <c r="H236" s="43"/>
      <c r="I236" s="230"/>
      <c r="J236" s="43"/>
      <c r="K236" s="43"/>
      <c r="L236" s="47"/>
      <c r="M236" s="231"/>
      <c r="N236" s="232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151</v>
      </c>
      <c r="AU236" s="20" t="s">
        <v>83</v>
      </c>
    </row>
    <row r="237" s="2" customFormat="1">
      <c r="A237" s="41"/>
      <c r="B237" s="42"/>
      <c r="C237" s="43"/>
      <c r="D237" s="233" t="s">
        <v>153</v>
      </c>
      <c r="E237" s="43"/>
      <c r="F237" s="234" t="s">
        <v>249</v>
      </c>
      <c r="G237" s="43"/>
      <c r="H237" s="43"/>
      <c r="I237" s="230"/>
      <c r="J237" s="43"/>
      <c r="K237" s="43"/>
      <c r="L237" s="47"/>
      <c r="M237" s="231"/>
      <c r="N237" s="232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153</v>
      </c>
      <c r="AU237" s="20" t="s">
        <v>83</v>
      </c>
    </row>
    <row r="238" s="2" customFormat="1" ht="24.15" customHeight="1">
      <c r="A238" s="41"/>
      <c r="B238" s="42"/>
      <c r="C238" s="215" t="s">
        <v>272</v>
      </c>
      <c r="D238" s="215" t="s">
        <v>144</v>
      </c>
      <c r="E238" s="216" t="s">
        <v>251</v>
      </c>
      <c r="F238" s="217" t="s">
        <v>252</v>
      </c>
      <c r="G238" s="218" t="s">
        <v>147</v>
      </c>
      <c r="H238" s="219">
        <v>473.01299999999998</v>
      </c>
      <c r="I238" s="220"/>
      <c r="J238" s="221">
        <f>ROUND(I238*H238,2)</f>
        <v>0</v>
      </c>
      <c r="K238" s="217" t="s">
        <v>148</v>
      </c>
      <c r="L238" s="47"/>
      <c r="M238" s="222" t="s">
        <v>19</v>
      </c>
      <c r="N238" s="223" t="s">
        <v>47</v>
      </c>
      <c r="O238" s="87"/>
      <c r="P238" s="224">
        <f>O238*H238</f>
        <v>0</v>
      </c>
      <c r="Q238" s="224">
        <v>0</v>
      </c>
      <c r="R238" s="224">
        <f>Q238*H238</f>
        <v>0</v>
      </c>
      <c r="S238" s="224">
        <v>0</v>
      </c>
      <c r="T238" s="225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26" t="s">
        <v>149</v>
      </c>
      <c r="AT238" s="226" t="s">
        <v>144</v>
      </c>
      <c r="AU238" s="226" t="s">
        <v>83</v>
      </c>
      <c r="AY238" s="20" t="s">
        <v>142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20" t="s">
        <v>83</v>
      </c>
      <c r="BK238" s="227">
        <f>ROUND(I238*H238,2)</f>
        <v>0</v>
      </c>
      <c r="BL238" s="20" t="s">
        <v>149</v>
      </c>
      <c r="BM238" s="226" t="s">
        <v>952</v>
      </c>
    </row>
    <row r="239" s="2" customFormat="1">
      <c r="A239" s="41"/>
      <c r="B239" s="42"/>
      <c r="C239" s="43"/>
      <c r="D239" s="228" t="s">
        <v>151</v>
      </c>
      <c r="E239" s="43"/>
      <c r="F239" s="229" t="s">
        <v>254</v>
      </c>
      <c r="G239" s="43"/>
      <c r="H239" s="43"/>
      <c r="I239" s="230"/>
      <c r="J239" s="43"/>
      <c r="K239" s="43"/>
      <c r="L239" s="47"/>
      <c r="M239" s="231"/>
      <c r="N239" s="232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151</v>
      </c>
      <c r="AU239" s="20" t="s">
        <v>83</v>
      </c>
    </row>
    <row r="240" s="2" customFormat="1">
      <c r="A240" s="41"/>
      <c r="B240" s="42"/>
      <c r="C240" s="43"/>
      <c r="D240" s="233" t="s">
        <v>153</v>
      </c>
      <c r="E240" s="43"/>
      <c r="F240" s="234" t="s">
        <v>255</v>
      </c>
      <c r="G240" s="43"/>
      <c r="H240" s="43"/>
      <c r="I240" s="230"/>
      <c r="J240" s="43"/>
      <c r="K240" s="43"/>
      <c r="L240" s="47"/>
      <c r="M240" s="231"/>
      <c r="N240" s="232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153</v>
      </c>
      <c r="AU240" s="20" t="s">
        <v>83</v>
      </c>
    </row>
    <row r="241" s="14" customFormat="1">
      <c r="A241" s="14"/>
      <c r="B241" s="245"/>
      <c r="C241" s="246"/>
      <c r="D241" s="228" t="s">
        <v>155</v>
      </c>
      <c r="E241" s="247" t="s">
        <v>19</v>
      </c>
      <c r="F241" s="248" t="s">
        <v>1062</v>
      </c>
      <c r="G241" s="246"/>
      <c r="H241" s="249">
        <v>624.572</v>
      </c>
      <c r="I241" s="250"/>
      <c r="J241" s="246"/>
      <c r="K241" s="246"/>
      <c r="L241" s="251"/>
      <c r="M241" s="252"/>
      <c r="N241" s="253"/>
      <c r="O241" s="253"/>
      <c r="P241" s="253"/>
      <c r="Q241" s="253"/>
      <c r="R241" s="253"/>
      <c r="S241" s="253"/>
      <c r="T241" s="25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5" t="s">
        <v>155</v>
      </c>
      <c r="AU241" s="255" t="s">
        <v>83</v>
      </c>
      <c r="AV241" s="14" t="s">
        <v>85</v>
      </c>
      <c r="AW241" s="14" t="s">
        <v>37</v>
      </c>
      <c r="AX241" s="14" t="s">
        <v>76</v>
      </c>
      <c r="AY241" s="255" t="s">
        <v>142</v>
      </c>
    </row>
    <row r="242" s="15" customFormat="1">
      <c r="A242" s="15"/>
      <c r="B242" s="256"/>
      <c r="C242" s="257"/>
      <c r="D242" s="228" t="s">
        <v>155</v>
      </c>
      <c r="E242" s="258" t="s">
        <v>19</v>
      </c>
      <c r="F242" s="259" t="s">
        <v>159</v>
      </c>
      <c r="G242" s="257"/>
      <c r="H242" s="260">
        <v>624.572</v>
      </c>
      <c r="I242" s="261"/>
      <c r="J242" s="257"/>
      <c r="K242" s="257"/>
      <c r="L242" s="262"/>
      <c r="M242" s="263"/>
      <c r="N242" s="264"/>
      <c r="O242" s="264"/>
      <c r="P242" s="264"/>
      <c r="Q242" s="264"/>
      <c r="R242" s="264"/>
      <c r="S242" s="264"/>
      <c r="T242" s="26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66" t="s">
        <v>155</v>
      </c>
      <c r="AU242" s="266" t="s">
        <v>83</v>
      </c>
      <c r="AV242" s="15" t="s">
        <v>160</v>
      </c>
      <c r="AW242" s="15" t="s">
        <v>37</v>
      </c>
      <c r="AX242" s="15" t="s">
        <v>76</v>
      </c>
      <c r="AY242" s="266" t="s">
        <v>142</v>
      </c>
    </row>
    <row r="243" s="14" customFormat="1">
      <c r="A243" s="14"/>
      <c r="B243" s="245"/>
      <c r="C243" s="246"/>
      <c r="D243" s="228" t="s">
        <v>155</v>
      </c>
      <c r="E243" s="247" t="s">
        <v>19</v>
      </c>
      <c r="F243" s="248" t="s">
        <v>1063</v>
      </c>
      <c r="G243" s="246"/>
      <c r="H243" s="249">
        <v>-23.637</v>
      </c>
      <c r="I243" s="250"/>
      <c r="J243" s="246"/>
      <c r="K243" s="246"/>
      <c r="L243" s="251"/>
      <c r="M243" s="252"/>
      <c r="N243" s="253"/>
      <c r="O243" s="253"/>
      <c r="P243" s="253"/>
      <c r="Q243" s="253"/>
      <c r="R243" s="253"/>
      <c r="S243" s="253"/>
      <c r="T243" s="25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5" t="s">
        <v>155</v>
      </c>
      <c r="AU243" s="255" t="s">
        <v>83</v>
      </c>
      <c r="AV243" s="14" t="s">
        <v>85</v>
      </c>
      <c r="AW243" s="14" t="s">
        <v>37</v>
      </c>
      <c r="AX243" s="14" t="s">
        <v>76</v>
      </c>
      <c r="AY243" s="255" t="s">
        <v>142</v>
      </c>
    </row>
    <row r="244" s="14" customFormat="1">
      <c r="A244" s="14"/>
      <c r="B244" s="245"/>
      <c r="C244" s="246"/>
      <c r="D244" s="228" t="s">
        <v>155</v>
      </c>
      <c r="E244" s="247" t="s">
        <v>19</v>
      </c>
      <c r="F244" s="248" t="s">
        <v>1064</v>
      </c>
      <c r="G244" s="246"/>
      <c r="H244" s="249">
        <v>-94.546999999999997</v>
      </c>
      <c r="I244" s="250"/>
      <c r="J244" s="246"/>
      <c r="K244" s="246"/>
      <c r="L244" s="251"/>
      <c r="M244" s="252"/>
      <c r="N244" s="253"/>
      <c r="O244" s="253"/>
      <c r="P244" s="253"/>
      <c r="Q244" s="253"/>
      <c r="R244" s="253"/>
      <c r="S244" s="253"/>
      <c r="T244" s="25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5" t="s">
        <v>155</v>
      </c>
      <c r="AU244" s="255" t="s">
        <v>83</v>
      </c>
      <c r="AV244" s="14" t="s">
        <v>85</v>
      </c>
      <c r="AW244" s="14" t="s">
        <v>37</v>
      </c>
      <c r="AX244" s="14" t="s">
        <v>76</v>
      </c>
      <c r="AY244" s="255" t="s">
        <v>142</v>
      </c>
    </row>
    <row r="245" s="14" customFormat="1">
      <c r="A245" s="14"/>
      <c r="B245" s="245"/>
      <c r="C245" s="246"/>
      <c r="D245" s="228" t="s">
        <v>155</v>
      </c>
      <c r="E245" s="247" t="s">
        <v>19</v>
      </c>
      <c r="F245" s="248" t="s">
        <v>1065</v>
      </c>
      <c r="G245" s="246"/>
      <c r="H245" s="249">
        <v>-14.496</v>
      </c>
      <c r="I245" s="250"/>
      <c r="J245" s="246"/>
      <c r="K245" s="246"/>
      <c r="L245" s="251"/>
      <c r="M245" s="252"/>
      <c r="N245" s="253"/>
      <c r="O245" s="253"/>
      <c r="P245" s="253"/>
      <c r="Q245" s="253"/>
      <c r="R245" s="253"/>
      <c r="S245" s="253"/>
      <c r="T245" s="25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5" t="s">
        <v>155</v>
      </c>
      <c r="AU245" s="255" t="s">
        <v>83</v>
      </c>
      <c r="AV245" s="14" t="s">
        <v>85</v>
      </c>
      <c r="AW245" s="14" t="s">
        <v>37</v>
      </c>
      <c r="AX245" s="14" t="s">
        <v>76</v>
      </c>
      <c r="AY245" s="255" t="s">
        <v>142</v>
      </c>
    </row>
    <row r="246" s="13" customFormat="1">
      <c r="A246" s="13"/>
      <c r="B246" s="235"/>
      <c r="C246" s="236"/>
      <c r="D246" s="228" t="s">
        <v>155</v>
      </c>
      <c r="E246" s="237" t="s">
        <v>19</v>
      </c>
      <c r="F246" s="238" t="s">
        <v>1066</v>
      </c>
      <c r="G246" s="236"/>
      <c r="H246" s="237" t="s">
        <v>19</v>
      </c>
      <c r="I246" s="239"/>
      <c r="J246" s="236"/>
      <c r="K246" s="236"/>
      <c r="L246" s="240"/>
      <c r="M246" s="241"/>
      <c r="N246" s="242"/>
      <c r="O246" s="242"/>
      <c r="P246" s="242"/>
      <c r="Q246" s="242"/>
      <c r="R246" s="242"/>
      <c r="S246" s="242"/>
      <c r="T246" s="24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4" t="s">
        <v>155</v>
      </c>
      <c r="AU246" s="244" t="s">
        <v>83</v>
      </c>
      <c r="AV246" s="13" t="s">
        <v>83</v>
      </c>
      <c r="AW246" s="13" t="s">
        <v>37</v>
      </c>
      <c r="AX246" s="13" t="s">
        <v>76</v>
      </c>
      <c r="AY246" s="244" t="s">
        <v>142</v>
      </c>
    </row>
    <row r="247" s="14" customFormat="1">
      <c r="A247" s="14"/>
      <c r="B247" s="245"/>
      <c r="C247" s="246"/>
      <c r="D247" s="228" t="s">
        <v>155</v>
      </c>
      <c r="E247" s="247" t="s">
        <v>19</v>
      </c>
      <c r="F247" s="248" t="s">
        <v>1067</v>
      </c>
      <c r="G247" s="246"/>
      <c r="H247" s="249">
        <v>-1.1619999999999999</v>
      </c>
      <c r="I247" s="250"/>
      <c r="J247" s="246"/>
      <c r="K247" s="246"/>
      <c r="L247" s="251"/>
      <c r="M247" s="252"/>
      <c r="N247" s="253"/>
      <c r="O247" s="253"/>
      <c r="P247" s="253"/>
      <c r="Q247" s="253"/>
      <c r="R247" s="253"/>
      <c r="S247" s="253"/>
      <c r="T247" s="25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5" t="s">
        <v>155</v>
      </c>
      <c r="AU247" s="255" t="s">
        <v>83</v>
      </c>
      <c r="AV247" s="14" t="s">
        <v>85</v>
      </c>
      <c r="AW247" s="14" t="s">
        <v>37</v>
      </c>
      <c r="AX247" s="14" t="s">
        <v>76</v>
      </c>
      <c r="AY247" s="255" t="s">
        <v>142</v>
      </c>
    </row>
    <row r="248" s="14" customFormat="1">
      <c r="A248" s="14"/>
      <c r="B248" s="245"/>
      <c r="C248" s="246"/>
      <c r="D248" s="228" t="s">
        <v>155</v>
      </c>
      <c r="E248" s="247" t="s">
        <v>19</v>
      </c>
      <c r="F248" s="248" t="s">
        <v>1068</v>
      </c>
      <c r="G248" s="246"/>
      <c r="H248" s="249">
        <v>-1.397</v>
      </c>
      <c r="I248" s="250"/>
      <c r="J248" s="246"/>
      <c r="K248" s="246"/>
      <c r="L248" s="251"/>
      <c r="M248" s="252"/>
      <c r="N248" s="253"/>
      <c r="O248" s="253"/>
      <c r="P248" s="253"/>
      <c r="Q248" s="253"/>
      <c r="R248" s="253"/>
      <c r="S248" s="253"/>
      <c r="T248" s="25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5" t="s">
        <v>155</v>
      </c>
      <c r="AU248" s="255" t="s">
        <v>83</v>
      </c>
      <c r="AV248" s="14" t="s">
        <v>85</v>
      </c>
      <c r="AW248" s="14" t="s">
        <v>37</v>
      </c>
      <c r="AX248" s="14" t="s">
        <v>76</v>
      </c>
      <c r="AY248" s="255" t="s">
        <v>142</v>
      </c>
    </row>
    <row r="249" s="14" customFormat="1">
      <c r="A249" s="14"/>
      <c r="B249" s="245"/>
      <c r="C249" s="246"/>
      <c r="D249" s="228" t="s">
        <v>155</v>
      </c>
      <c r="E249" s="247" t="s">
        <v>19</v>
      </c>
      <c r="F249" s="248" t="s">
        <v>1069</v>
      </c>
      <c r="G249" s="246"/>
      <c r="H249" s="249">
        <v>-1.5229999999999999</v>
      </c>
      <c r="I249" s="250"/>
      <c r="J249" s="246"/>
      <c r="K249" s="246"/>
      <c r="L249" s="251"/>
      <c r="M249" s="252"/>
      <c r="N249" s="253"/>
      <c r="O249" s="253"/>
      <c r="P249" s="253"/>
      <c r="Q249" s="253"/>
      <c r="R249" s="253"/>
      <c r="S249" s="253"/>
      <c r="T249" s="25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5" t="s">
        <v>155</v>
      </c>
      <c r="AU249" s="255" t="s">
        <v>83</v>
      </c>
      <c r="AV249" s="14" t="s">
        <v>85</v>
      </c>
      <c r="AW249" s="14" t="s">
        <v>37</v>
      </c>
      <c r="AX249" s="14" t="s">
        <v>76</v>
      </c>
      <c r="AY249" s="255" t="s">
        <v>142</v>
      </c>
    </row>
    <row r="250" s="14" customFormat="1">
      <c r="A250" s="14"/>
      <c r="B250" s="245"/>
      <c r="C250" s="246"/>
      <c r="D250" s="228" t="s">
        <v>155</v>
      </c>
      <c r="E250" s="247" t="s">
        <v>19</v>
      </c>
      <c r="F250" s="248" t="s">
        <v>1070</v>
      </c>
      <c r="G250" s="246"/>
      <c r="H250" s="249">
        <v>-0.91800000000000004</v>
      </c>
      <c r="I250" s="250"/>
      <c r="J250" s="246"/>
      <c r="K250" s="246"/>
      <c r="L250" s="251"/>
      <c r="M250" s="252"/>
      <c r="N250" s="253"/>
      <c r="O250" s="253"/>
      <c r="P250" s="253"/>
      <c r="Q250" s="253"/>
      <c r="R250" s="253"/>
      <c r="S250" s="253"/>
      <c r="T250" s="25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5" t="s">
        <v>155</v>
      </c>
      <c r="AU250" s="255" t="s">
        <v>83</v>
      </c>
      <c r="AV250" s="14" t="s">
        <v>85</v>
      </c>
      <c r="AW250" s="14" t="s">
        <v>37</v>
      </c>
      <c r="AX250" s="14" t="s">
        <v>76</v>
      </c>
      <c r="AY250" s="255" t="s">
        <v>142</v>
      </c>
    </row>
    <row r="251" s="14" customFormat="1">
      <c r="A251" s="14"/>
      <c r="B251" s="245"/>
      <c r="C251" s="246"/>
      <c r="D251" s="228" t="s">
        <v>155</v>
      </c>
      <c r="E251" s="247" t="s">
        <v>19</v>
      </c>
      <c r="F251" s="248" t="s">
        <v>1071</v>
      </c>
      <c r="G251" s="246"/>
      <c r="H251" s="249">
        <v>-1.335</v>
      </c>
      <c r="I251" s="250"/>
      <c r="J251" s="246"/>
      <c r="K251" s="246"/>
      <c r="L251" s="251"/>
      <c r="M251" s="252"/>
      <c r="N251" s="253"/>
      <c r="O251" s="253"/>
      <c r="P251" s="253"/>
      <c r="Q251" s="253"/>
      <c r="R251" s="253"/>
      <c r="S251" s="253"/>
      <c r="T251" s="25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5" t="s">
        <v>155</v>
      </c>
      <c r="AU251" s="255" t="s">
        <v>83</v>
      </c>
      <c r="AV251" s="14" t="s">
        <v>85</v>
      </c>
      <c r="AW251" s="14" t="s">
        <v>37</v>
      </c>
      <c r="AX251" s="14" t="s">
        <v>76</v>
      </c>
      <c r="AY251" s="255" t="s">
        <v>142</v>
      </c>
    </row>
    <row r="252" s="14" customFormat="1">
      <c r="A252" s="14"/>
      <c r="B252" s="245"/>
      <c r="C252" s="246"/>
      <c r="D252" s="228" t="s">
        <v>155</v>
      </c>
      <c r="E252" s="247" t="s">
        <v>19</v>
      </c>
      <c r="F252" s="248" t="s">
        <v>1072</v>
      </c>
      <c r="G252" s="246"/>
      <c r="H252" s="249">
        <v>-2.1349999999999998</v>
      </c>
      <c r="I252" s="250"/>
      <c r="J252" s="246"/>
      <c r="K252" s="246"/>
      <c r="L252" s="251"/>
      <c r="M252" s="252"/>
      <c r="N252" s="253"/>
      <c r="O252" s="253"/>
      <c r="P252" s="253"/>
      <c r="Q252" s="253"/>
      <c r="R252" s="253"/>
      <c r="S252" s="253"/>
      <c r="T252" s="25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5" t="s">
        <v>155</v>
      </c>
      <c r="AU252" s="255" t="s">
        <v>83</v>
      </c>
      <c r="AV252" s="14" t="s">
        <v>85</v>
      </c>
      <c r="AW252" s="14" t="s">
        <v>37</v>
      </c>
      <c r="AX252" s="14" t="s">
        <v>76</v>
      </c>
      <c r="AY252" s="255" t="s">
        <v>142</v>
      </c>
    </row>
    <row r="253" s="14" customFormat="1">
      <c r="A253" s="14"/>
      <c r="B253" s="245"/>
      <c r="C253" s="246"/>
      <c r="D253" s="228" t="s">
        <v>155</v>
      </c>
      <c r="E253" s="247" t="s">
        <v>19</v>
      </c>
      <c r="F253" s="248" t="s">
        <v>1073</v>
      </c>
      <c r="G253" s="246"/>
      <c r="H253" s="249">
        <v>-2.488</v>
      </c>
      <c r="I253" s="250"/>
      <c r="J253" s="246"/>
      <c r="K253" s="246"/>
      <c r="L253" s="251"/>
      <c r="M253" s="252"/>
      <c r="N253" s="253"/>
      <c r="O253" s="253"/>
      <c r="P253" s="253"/>
      <c r="Q253" s="253"/>
      <c r="R253" s="253"/>
      <c r="S253" s="253"/>
      <c r="T253" s="25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5" t="s">
        <v>155</v>
      </c>
      <c r="AU253" s="255" t="s">
        <v>83</v>
      </c>
      <c r="AV253" s="14" t="s">
        <v>85</v>
      </c>
      <c r="AW253" s="14" t="s">
        <v>37</v>
      </c>
      <c r="AX253" s="14" t="s">
        <v>76</v>
      </c>
      <c r="AY253" s="255" t="s">
        <v>142</v>
      </c>
    </row>
    <row r="254" s="14" customFormat="1">
      <c r="A254" s="14"/>
      <c r="B254" s="245"/>
      <c r="C254" s="246"/>
      <c r="D254" s="228" t="s">
        <v>155</v>
      </c>
      <c r="E254" s="247" t="s">
        <v>19</v>
      </c>
      <c r="F254" s="248" t="s">
        <v>1074</v>
      </c>
      <c r="G254" s="246"/>
      <c r="H254" s="249">
        <v>-1.335</v>
      </c>
      <c r="I254" s="250"/>
      <c r="J254" s="246"/>
      <c r="K254" s="246"/>
      <c r="L254" s="251"/>
      <c r="M254" s="252"/>
      <c r="N254" s="253"/>
      <c r="O254" s="253"/>
      <c r="P254" s="253"/>
      <c r="Q254" s="253"/>
      <c r="R254" s="253"/>
      <c r="S254" s="253"/>
      <c r="T254" s="25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5" t="s">
        <v>155</v>
      </c>
      <c r="AU254" s="255" t="s">
        <v>83</v>
      </c>
      <c r="AV254" s="14" t="s">
        <v>85</v>
      </c>
      <c r="AW254" s="14" t="s">
        <v>37</v>
      </c>
      <c r="AX254" s="14" t="s">
        <v>76</v>
      </c>
      <c r="AY254" s="255" t="s">
        <v>142</v>
      </c>
    </row>
    <row r="255" s="14" customFormat="1">
      <c r="A255" s="14"/>
      <c r="B255" s="245"/>
      <c r="C255" s="246"/>
      <c r="D255" s="228" t="s">
        <v>155</v>
      </c>
      <c r="E255" s="247" t="s">
        <v>19</v>
      </c>
      <c r="F255" s="248" t="s">
        <v>1075</v>
      </c>
      <c r="G255" s="246"/>
      <c r="H255" s="249">
        <v>-2.512</v>
      </c>
      <c r="I255" s="250"/>
      <c r="J255" s="246"/>
      <c r="K255" s="246"/>
      <c r="L255" s="251"/>
      <c r="M255" s="252"/>
      <c r="N255" s="253"/>
      <c r="O255" s="253"/>
      <c r="P255" s="253"/>
      <c r="Q255" s="253"/>
      <c r="R255" s="253"/>
      <c r="S255" s="253"/>
      <c r="T255" s="25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5" t="s">
        <v>155</v>
      </c>
      <c r="AU255" s="255" t="s">
        <v>83</v>
      </c>
      <c r="AV255" s="14" t="s">
        <v>85</v>
      </c>
      <c r="AW255" s="14" t="s">
        <v>37</v>
      </c>
      <c r="AX255" s="14" t="s">
        <v>76</v>
      </c>
      <c r="AY255" s="255" t="s">
        <v>142</v>
      </c>
    </row>
    <row r="256" s="14" customFormat="1">
      <c r="A256" s="14"/>
      <c r="B256" s="245"/>
      <c r="C256" s="246"/>
      <c r="D256" s="228" t="s">
        <v>155</v>
      </c>
      <c r="E256" s="247" t="s">
        <v>19</v>
      </c>
      <c r="F256" s="248" t="s">
        <v>1076</v>
      </c>
      <c r="G256" s="246"/>
      <c r="H256" s="249">
        <v>-2.3860000000000001</v>
      </c>
      <c r="I256" s="250"/>
      <c r="J256" s="246"/>
      <c r="K256" s="246"/>
      <c r="L256" s="251"/>
      <c r="M256" s="252"/>
      <c r="N256" s="253"/>
      <c r="O256" s="253"/>
      <c r="P256" s="253"/>
      <c r="Q256" s="253"/>
      <c r="R256" s="253"/>
      <c r="S256" s="253"/>
      <c r="T256" s="25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5" t="s">
        <v>155</v>
      </c>
      <c r="AU256" s="255" t="s">
        <v>83</v>
      </c>
      <c r="AV256" s="14" t="s">
        <v>85</v>
      </c>
      <c r="AW256" s="14" t="s">
        <v>37</v>
      </c>
      <c r="AX256" s="14" t="s">
        <v>76</v>
      </c>
      <c r="AY256" s="255" t="s">
        <v>142</v>
      </c>
    </row>
    <row r="257" s="14" customFormat="1">
      <c r="A257" s="14"/>
      <c r="B257" s="245"/>
      <c r="C257" s="246"/>
      <c r="D257" s="228" t="s">
        <v>155</v>
      </c>
      <c r="E257" s="247" t="s">
        <v>19</v>
      </c>
      <c r="F257" s="248" t="s">
        <v>1077</v>
      </c>
      <c r="G257" s="246"/>
      <c r="H257" s="249">
        <v>-1.6879999999999999</v>
      </c>
      <c r="I257" s="250"/>
      <c r="J257" s="246"/>
      <c r="K257" s="246"/>
      <c r="L257" s="251"/>
      <c r="M257" s="252"/>
      <c r="N257" s="253"/>
      <c r="O257" s="253"/>
      <c r="P257" s="253"/>
      <c r="Q257" s="253"/>
      <c r="R257" s="253"/>
      <c r="S257" s="253"/>
      <c r="T257" s="25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5" t="s">
        <v>155</v>
      </c>
      <c r="AU257" s="255" t="s">
        <v>83</v>
      </c>
      <c r="AV257" s="14" t="s">
        <v>85</v>
      </c>
      <c r="AW257" s="14" t="s">
        <v>37</v>
      </c>
      <c r="AX257" s="14" t="s">
        <v>76</v>
      </c>
      <c r="AY257" s="255" t="s">
        <v>142</v>
      </c>
    </row>
    <row r="258" s="15" customFormat="1">
      <c r="A258" s="15"/>
      <c r="B258" s="256"/>
      <c r="C258" s="257"/>
      <c r="D258" s="228" t="s">
        <v>155</v>
      </c>
      <c r="E258" s="258" t="s">
        <v>19</v>
      </c>
      <c r="F258" s="259" t="s">
        <v>159</v>
      </c>
      <c r="G258" s="257"/>
      <c r="H258" s="260">
        <v>-151.559</v>
      </c>
      <c r="I258" s="261"/>
      <c r="J258" s="257"/>
      <c r="K258" s="257"/>
      <c r="L258" s="262"/>
      <c r="M258" s="263"/>
      <c r="N258" s="264"/>
      <c r="O258" s="264"/>
      <c r="P258" s="264"/>
      <c r="Q258" s="264"/>
      <c r="R258" s="264"/>
      <c r="S258" s="264"/>
      <c r="T258" s="26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6" t="s">
        <v>155</v>
      </c>
      <c r="AU258" s="266" t="s">
        <v>83</v>
      </c>
      <c r="AV258" s="15" t="s">
        <v>160</v>
      </c>
      <c r="AW258" s="15" t="s">
        <v>37</v>
      </c>
      <c r="AX258" s="15" t="s">
        <v>76</v>
      </c>
      <c r="AY258" s="266" t="s">
        <v>142</v>
      </c>
    </row>
    <row r="259" s="16" customFormat="1">
      <c r="A259" s="16"/>
      <c r="B259" s="267"/>
      <c r="C259" s="268"/>
      <c r="D259" s="228" t="s">
        <v>155</v>
      </c>
      <c r="E259" s="269" t="s">
        <v>19</v>
      </c>
      <c r="F259" s="270" t="s">
        <v>170</v>
      </c>
      <c r="G259" s="268"/>
      <c r="H259" s="271">
        <v>473.01299999999998</v>
      </c>
      <c r="I259" s="272"/>
      <c r="J259" s="268"/>
      <c r="K259" s="268"/>
      <c r="L259" s="273"/>
      <c r="M259" s="274"/>
      <c r="N259" s="275"/>
      <c r="O259" s="275"/>
      <c r="P259" s="275"/>
      <c r="Q259" s="275"/>
      <c r="R259" s="275"/>
      <c r="S259" s="275"/>
      <c r="T259" s="27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T259" s="277" t="s">
        <v>155</v>
      </c>
      <c r="AU259" s="277" t="s">
        <v>83</v>
      </c>
      <c r="AV259" s="16" t="s">
        <v>149</v>
      </c>
      <c r="AW259" s="16" t="s">
        <v>37</v>
      </c>
      <c r="AX259" s="16" t="s">
        <v>83</v>
      </c>
      <c r="AY259" s="277" t="s">
        <v>142</v>
      </c>
    </row>
    <row r="260" s="2" customFormat="1" ht="24.15" customHeight="1">
      <c r="A260" s="41"/>
      <c r="B260" s="42"/>
      <c r="C260" s="215" t="s">
        <v>279</v>
      </c>
      <c r="D260" s="215" t="s">
        <v>144</v>
      </c>
      <c r="E260" s="216" t="s">
        <v>258</v>
      </c>
      <c r="F260" s="217" t="s">
        <v>259</v>
      </c>
      <c r="G260" s="218" t="s">
        <v>147</v>
      </c>
      <c r="H260" s="219">
        <v>94.546999999999997</v>
      </c>
      <c r="I260" s="220"/>
      <c r="J260" s="221">
        <f>ROUND(I260*H260,2)</f>
        <v>0</v>
      </c>
      <c r="K260" s="217" t="s">
        <v>148</v>
      </c>
      <c r="L260" s="47"/>
      <c r="M260" s="222" t="s">
        <v>19</v>
      </c>
      <c r="N260" s="223" t="s">
        <v>47</v>
      </c>
      <c r="O260" s="87"/>
      <c r="P260" s="224">
        <f>O260*H260</f>
        <v>0</v>
      </c>
      <c r="Q260" s="224">
        <v>0</v>
      </c>
      <c r="R260" s="224">
        <f>Q260*H260</f>
        <v>0</v>
      </c>
      <c r="S260" s="224">
        <v>0</v>
      </c>
      <c r="T260" s="225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26" t="s">
        <v>149</v>
      </c>
      <c r="AT260" s="226" t="s">
        <v>144</v>
      </c>
      <c r="AU260" s="226" t="s">
        <v>83</v>
      </c>
      <c r="AY260" s="20" t="s">
        <v>142</v>
      </c>
      <c r="BE260" s="227">
        <f>IF(N260="základní",J260,0)</f>
        <v>0</v>
      </c>
      <c r="BF260" s="227">
        <f>IF(N260="snížená",J260,0)</f>
        <v>0</v>
      </c>
      <c r="BG260" s="227">
        <f>IF(N260="zákl. přenesená",J260,0)</f>
        <v>0</v>
      </c>
      <c r="BH260" s="227">
        <f>IF(N260="sníž. přenesená",J260,0)</f>
        <v>0</v>
      </c>
      <c r="BI260" s="227">
        <f>IF(N260="nulová",J260,0)</f>
        <v>0</v>
      </c>
      <c r="BJ260" s="20" t="s">
        <v>83</v>
      </c>
      <c r="BK260" s="227">
        <f>ROUND(I260*H260,2)</f>
        <v>0</v>
      </c>
      <c r="BL260" s="20" t="s">
        <v>149</v>
      </c>
      <c r="BM260" s="226" t="s">
        <v>956</v>
      </c>
    </row>
    <row r="261" s="2" customFormat="1">
      <c r="A261" s="41"/>
      <c r="B261" s="42"/>
      <c r="C261" s="43"/>
      <c r="D261" s="228" t="s">
        <v>151</v>
      </c>
      <c r="E261" s="43"/>
      <c r="F261" s="229" t="s">
        <v>261</v>
      </c>
      <c r="G261" s="43"/>
      <c r="H261" s="43"/>
      <c r="I261" s="230"/>
      <c r="J261" s="43"/>
      <c r="K261" s="43"/>
      <c r="L261" s="47"/>
      <c r="M261" s="231"/>
      <c r="N261" s="232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151</v>
      </c>
      <c r="AU261" s="20" t="s">
        <v>83</v>
      </c>
    </row>
    <row r="262" s="2" customFormat="1">
      <c r="A262" s="41"/>
      <c r="B262" s="42"/>
      <c r="C262" s="43"/>
      <c r="D262" s="233" t="s">
        <v>153</v>
      </c>
      <c r="E262" s="43"/>
      <c r="F262" s="234" t="s">
        <v>262</v>
      </c>
      <c r="G262" s="43"/>
      <c r="H262" s="43"/>
      <c r="I262" s="230"/>
      <c r="J262" s="43"/>
      <c r="K262" s="43"/>
      <c r="L262" s="47"/>
      <c r="M262" s="231"/>
      <c r="N262" s="232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153</v>
      </c>
      <c r="AU262" s="20" t="s">
        <v>83</v>
      </c>
    </row>
    <row r="263" s="14" customFormat="1">
      <c r="A263" s="14"/>
      <c r="B263" s="245"/>
      <c r="C263" s="246"/>
      <c r="D263" s="228" t="s">
        <v>155</v>
      </c>
      <c r="E263" s="247" t="s">
        <v>19</v>
      </c>
      <c r="F263" s="248" t="s">
        <v>1078</v>
      </c>
      <c r="G263" s="246"/>
      <c r="H263" s="249">
        <v>6.7649999999999997</v>
      </c>
      <c r="I263" s="250"/>
      <c r="J263" s="246"/>
      <c r="K263" s="246"/>
      <c r="L263" s="251"/>
      <c r="M263" s="252"/>
      <c r="N263" s="253"/>
      <c r="O263" s="253"/>
      <c r="P263" s="253"/>
      <c r="Q263" s="253"/>
      <c r="R263" s="253"/>
      <c r="S263" s="253"/>
      <c r="T263" s="25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5" t="s">
        <v>155</v>
      </c>
      <c r="AU263" s="255" t="s">
        <v>83</v>
      </c>
      <c r="AV263" s="14" t="s">
        <v>85</v>
      </c>
      <c r="AW263" s="14" t="s">
        <v>37</v>
      </c>
      <c r="AX263" s="14" t="s">
        <v>76</v>
      </c>
      <c r="AY263" s="255" t="s">
        <v>142</v>
      </c>
    </row>
    <row r="264" s="15" customFormat="1">
      <c r="A264" s="15"/>
      <c r="B264" s="256"/>
      <c r="C264" s="257"/>
      <c r="D264" s="228" t="s">
        <v>155</v>
      </c>
      <c r="E264" s="258" t="s">
        <v>19</v>
      </c>
      <c r="F264" s="259" t="s">
        <v>159</v>
      </c>
      <c r="G264" s="257"/>
      <c r="H264" s="260">
        <v>6.7649999999999997</v>
      </c>
      <c r="I264" s="261"/>
      <c r="J264" s="257"/>
      <c r="K264" s="257"/>
      <c r="L264" s="262"/>
      <c r="M264" s="263"/>
      <c r="N264" s="264"/>
      <c r="O264" s="264"/>
      <c r="P264" s="264"/>
      <c r="Q264" s="264"/>
      <c r="R264" s="264"/>
      <c r="S264" s="264"/>
      <c r="T264" s="26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66" t="s">
        <v>155</v>
      </c>
      <c r="AU264" s="266" t="s">
        <v>83</v>
      </c>
      <c r="AV264" s="15" t="s">
        <v>160</v>
      </c>
      <c r="AW264" s="15" t="s">
        <v>37</v>
      </c>
      <c r="AX264" s="15" t="s">
        <v>76</v>
      </c>
      <c r="AY264" s="266" t="s">
        <v>142</v>
      </c>
    </row>
    <row r="265" s="13" customFormat="1">
      <c r="A265" s="13"/>
      <c r="B265" s="235"/>
      <c r="C265" s="236"/>
      <c r="D265" s="228" t="s">
        <v>155</v>
      </c>
      <c r="E265" s="237" t="s">
        <v>19</v>
      </c>
      <c r="F265" s="238" t="s">
        <v>984</v>
      </c>
      <c r="G265" s="236"/>
      <c r="H265" s="237" t="s">
        <v>19</v>
      </c>
      <c r="I265" s="239"/>
      <c r="J265" s="236"/>
      <c r="K265" s="236"/>
      <c r="L265" s="240"/>
      <c r="M265" s="241"/>
      <c r="N265" s="242"/>
      <c r="O265" s="242"/>
      <c r="P265" s="242"/>
      <c r="Q265" s="242"/>
      <c r="R265" s="242"/>
      <c r="S265" s="242"/>
      <c r="T265" s="24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4" t="s">
        <v>155</v>
      </c>
      <c r="AU265" s="244" t="s">
        <v>83</v>
      </c>
      <c r="AV265" s="13" t="s">
        <v>83</v>
      </c>
      <c r="AW265" s="13" t="s">
        <v>37</v>
      </c>
      <c r="AX265" s="13" t="s">
        <v>76</v>
      </c>
      <c r="AY265" s="244" t="s">
        <v>142</v>
      </c>
    </row>
    <row r="266" s="14" customFormat="1">
      <c r="A266" s="14"/>
      <c r="B266" s="245"/>
      <c r="C266" s="246"/>
      <c r="D266" s="228" t="s">
        <v>155</v>
      </c>
      <c r="E266" s="247" t="s">
        <v>19</v>
      </c>
      <c r="F266" s="248" t="s">
        <v>1079</v>
      </c>
      <c r="G266" s="246"/>
      <c r="H266" s="249">
        <v>87.781999999999996</v>
      </c>
      <c r="I266" s="250"/>
      <c r="J266" s="246"/>
      <c r="K266" s="246"/>
      <c r="L266" s="251"/>
      <c r="M266" s="252"/>
      <c r="N266" s="253"/>
      <c r="O266" s="253"/>
      <c r="P266" s="253"/>
      <c r="Q266" s="253"/>
      <c r="R266" s="253"/>
      <c r="S266" s="253"/>
      <c r="T266" s="25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5" t="s">
        <v>155</v>
      </c>
      <c r="AU266" s="255" t="s">
        <v>83</v>
      </c>
      <c r="AV266" s="14" t="s">
        <v>85</v>
      </c>
      <c r="AW266" s="14" t="s">
        <v>37</v>
      </c>
      <c r="AX266" s="14" t="s">
        <v>76</v>
      </c>
      <c r="AY266" s="255" t="s">
        <v>142</v>
      </c>
    </row>
    <row r="267" s="15" customFormat="1">
      <c r="A267" s="15"/>
      <c r="B267" s="256"/>
      <c r="C267" s="257"/>
      <c r="D267" s="228" t="s">
        <v>155</v>
      </c>
      <c r="E267" s="258" t="s">
        <v>19</v>
      </c>
      <c r="F267" s="259" t="s">
        <v>159</v>
      </c>
      <c r="G267" s="257"/>
      <c r="H267" s="260">
        <v>87.781999999999996</v>
      </c>
      <c r="I267" s="261"/>
      <c r="J267" s="257"/>
      <c r="K267" s="257"/>
      <c r="L267" s="262"/>
      <c r="M267" s="263"/>
      <c r="N267" s="264"/>
      <c r="O267" s="264"/>
      <c r="P267" s="264"/>
      <c r="Q267" s="264"/>
      <c r="R267" s="264"/>
      <c r="S267" s="264"/>
      <c r="T267" s="26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66" t="s">
        <v>155</v>
      </c>
      <c r="AU267" s="266" t="s">
        <v>83</v>
      </c>
      <c r="AV267" s="15" t="s">
        <v>160</v>
      </c>
      <c r="AW267" s="15" t="s">
        <v>37</v>
      </c>
      <c r="AX267" s="15" t="s">
        <v>76</v>
      </c>
      <c r="AY267" s="266" t="s">
        <v>142</v>
      </c>
    </row>
    <row r="268" s="16" customFormat="1">
      <c r="A268" s="16"/>
      <c r="B268" s="267"/>
      <c r="C268" s="268"/>
      <c r="D268" s="228" t="s">
        <v>155</v>
      </c>
      <c r="E268" s="269" t="s">
        <v>19</v>
      </c>
      <c r="F268" s="270" t="s">
        <v>170</v>
      </c>
      <c r="G268" s="268"/>
      <c r="H268" s="271">
        <v>94.546999999999997</v>
      </c>
      <c r="I268" s="272"/>
      <c r="J268" s="268"/>
      <c r="K268" s="268"/>
      <c r="L268" s="273"/>
      <c r="M268" s="274"/>
      <c r="N268" s="275"/>
      <c r="O268" s="275"/>
      <c r="P268" s="275"/>
      <c r="Q268" s="275"/>
      <c r="R268" s="275"/>
      <c r="S268" s="275"/>
      <c r="T268" s="27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T268" s="277" t="s">
        <v>155</v>
      </c>
      <c r="AU268" s="277" t="s">
        <v>83</v>
      </c>
      <c r="AV268" s="16" t="s">
        <v>149</v>
      </c>
      <c r="AW268" s="16" t="s">
        <v>37</v>
      </c>
      <c r="AX268" s="16" t="s">
        <v>83</v>
      </c>
      <c r="AY268" s="277" t="s">
        <v>142</v>
      </c>
    </row>
    <row r="269" s="2" customFormat="1" ht="16.5" customHeight="1">
      <c r="A269" s="41"/>
      <c r="B269" s="42"/>
      <c r="C269" s="278" t="s">
        <v>286</v>
      </c>
      <c r="D269" s="278" t="s">
        <v>266</v>
      </c>
      <c r="E269" s="279" t="s">
        <v>675</v>
      </c>
      <c r="F269" s="280" t="s">
        <v>676</v>
      </c>
      <c r="G269" s="281" t="s">
        <v>240</v>
      </c>
      <c r="H269" s="282">
        <v>189.09399999999999</v>
      </c>
      <c r="I269" s="283"/>
      <c r="J269" s="284">
        <f>ROUND(I269*H269,2)</f>
        <v>0</v>
      </c>
      <c r="K269" s="280" t="s">
        <v>148</v>
      </c>
      <c r="L269" s="285"/>
      <c r="M269" s="286" t="s">
        <v>19</v>
      </c>
      <c r="N269" s="287" t="s">
        <v>47</v>
      </c>
      <c r="O269" s="87"/>
      <c r="P269" s="224">
        <f>O269*H269</f>
        <v>0</v>
      </c>
      <c r="Q269" s="224">
        <v>1</v>
      </c>
      <c r="R269" s="224">
        <f>Q269*H269</f>
        <v>189.09399999999999</v>
      </c>
      <c r="S269" s="224">
        <v>0</v>
      </c>
      <c r="T269" s="225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26" t="s">
        <v>205</v>
      </c>
      <c r="AT269" s="226" t="s">
        <v>266</v>
      </c>
      <c r="AU269" s="226" t="s">
        <v>83</v>
      </c>
      <c r="AY269" s="20" t="s">
        <v>142</v>
      </c>
      <c r="BE269" s="227">
        <f>IF(N269="základní",J269,0)</f>
        <v>0</v>
      </c>
      <c r="BF269" s="227">
        <f>IF(N269="snížená",J269,0)</f>
        <v>0</v>
      </c>
      <c r="BG269" s="227">
        <f>IF(N269="zákl. přenesená",J269,0)</f>
        <v>0</v>
      </c>
      <c r="BH269" s="227">
        <f>IF(N269="sníž. přenesená",J269,0)</f>
        <v>0</v>
      </c>
      <c r="BI269" s="227">
        <f>IF(N269="nulová",J269,0)</f>
        <v>0</v>
      </c>
      <c r="BJ269" s="20" t="s">
        <v>83</v>
      </c>
      <c r="BK269" s="227">
        <f>ROUND(I269*H269,2)</f>
        <v>0</v>
      </c>
      <c r="BL269" s="20" t="s">
        <v>149</v>
      </c>
      <c r="BM269" s="226" t="s">
        <v>958</v>
      </c>
    </row>
    <row r="270" s="2" customFormat="1">
      <c r="A270" s="41"/>
      <c r="B270" s="42"/>
      <c r="C270" s="43"/>
      <c r="D270" s="228" t="s">
        <v>151</v>
      </c>
      <c r="E270" s="43"/>
      <c r="F270" s="229" t="s">
        <v>676</v>
      </c>
      <c r="G270" s="43"/>
      <c r="H270" s="43"/>
      <c r="I270" s="230"/>
      <c r="J270" s="43"/>
      <c r="K270" s="43"/>
      <c r="L270" s="47"/>
      <c r="M270" s="231"/>
      <c r="N270" s="232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151</v>
      </c>
      <c r="AU270" s="20" t="s">
        <v>83</v>
      </c>
    </row>
    <row r="271" s="14" customFormat="1">
      <c r="A271" s="14"/>
      <c r="B271" s="245"/>
      <c r="C271" s="246"/>
      <c r="D271" s="228" t="s">
        <v>155</v>
      </c>
      <c r="E271" s="246"/>
      <c r="F271" s="248" t="s">
        <v>1080</v>
      </c>
      <c r="G271" s="246"/>
      <c r="H271" s="249">
        <v>189.09399999999999</v>
      </c>
      <c r="I271" s="250"/>
      <c r="J271" s="246"/>
      <c r="K271" s="246"/>
      <c r="L271" s="251"/>
      <c r="M271" s="252"/>
      <c r="N271" s="253"/>
      <c r="O271" s="253"/>
      <c r="P271" s="253"/>
      <c r="Q271" s="253"/>
      <c r="R271" s="253"/>
      <c r="S271" s="253"/>
      <c r="T271" s="25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5" t="s">
        <v>155</v>
      </c>
      <c r="AU271" s="255" t="s">
        <v>83</v>
      </c>
      <c r="AV271" s="14" t="s">
        <v>85</v>
      </c>
      <c r="AW271" s="14" t="s">
        <v>4</v>
      </c>
      <c r="AX271" s="14" t="s">
        <v>83</v>
      </c>
      <c r="AY271" s="255" t="s">
        <v>142</v>
      </c>
    </row>
    <row r="272" s="12" customFormat="1" ht="25.92" customHeight="1">
      <c r="A272" s="12"/>
      <c r="B272" s="199"/>
      <c r="C272" s="200"/>
      <c r="D272" s="201" t="s">
        <v>75</v>
      </c>
      <c r="E272" s="202" t="s">
        <v>149</v>
      </c>
      <c r="F272" s="202" t="s">
        <v>290</v>
      </c>
      <c r="G272" s="200"/>
      <c r="H272" s="200"/>
      <c r="I272" s="203"/>
      <c r="J272" s="204">
        <f>BK272</f>
        <v>0</v>
      </c>
      <c r="K272" s="200"/>
      <c r="L272" s="205"/>
      <c r="M272" s="206"/>
      <c r="N272" s="207"/>
      <c r="O272" s="207"/>
      <c r="P272" s="208">
        <f>SUM(P273:P286)</f>
        <v>0</v>
      </c>
      <c r="Q272" s="207"/>
      <c r="R272" s="208">
        <f>SUM(R273:R286)</f>
        <v>0.67759999999999998</v>
      </c>
      <c r="S272" s="207"/>
      <c r="T272" s="209">
        <f>SUM(T273:T286)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10" t="s">
        <v>83</v>
      </c>
      <c r="AT272" s="211" t="s">
        <v>75</v>
      </c>
      <c r="AU272" s="211" t="s">
        <v>76</v>
      </c>
      <c r="AY272" s="210" t="s">
        <v>142</v>
      </c>
      <c r="BK272" s="212">
        <f>SUM(BK273:BK286)</f>
        <v>0</v>
      </c>
    </row>
    <row r="273" s="2" customFormat="1" ht="24.15" customHeight="1">
      <c r="A273" s="41"/>
      <c r="B273" s="42"/>
      <c r="C273" s="215" t="s">
        <v>7</v>
      </c>
      <c r="D273" s="215" t="s">
        <v>144</v>
      </c>
      <c r="E273" s="216" t="s">
        <v>291</v>
      </c>
      <c r="F273" s="217" t="s">
        <v>292</v>
      </c>
      <c r="G273" s="218" t="s">
        <v>147</v>
      </c>
      <c r="H273" s="219">
        <v>23.637</v>
      </c>
      <c r="I273" s="220"/>
      <c r="J273" s="221">
        <f>ROUND(I273*H273,2)</f>
        <v>0</v>
      </c>
      <c r="K273" s="217" t="s">
        <v>148</v>
      </c>
      <c r="L273" s="47"/>
      <c r="M273" s="222" t="s">
        <v>19</v>
      </c>
      <c r="N273" s="223" t="s">
        <v>47</v>
      </c>
      <c r="O273" s="87"/>
      <c r="P273" s="224">
        <f>O273*H273</f>
        <v>0</v>
      </c>
      <c r="Q273" s="224">
        <v>0</v>
      </c>
      <c r="R273" s="224">
        <f>Q273*H273</f>
        <v>0</v>
      </c>
      <c r="S273" s="224">
        <v>0</v>
      </c>
      <c r="T273" s="225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26" t="s">
        <v>149</v>
      </c>
      <c r="AT273" s="226" t="s">
        <v>144</v>
      </c>
      <c r="AU273" s="226" t="s">
        <v>83</v>
      </c>
      <c r="AY273" s="20" t="s">
        <v>142</v>
      </c>
      <c r="BE273" s="227">
        <f>IF(N273="základní",J273,0)</f>
        <v>0</v>
      </c>
      <c r="BF273" s="227">
        <f>IF(N273="snížená",J273,0)</f>
        <v>0</v>
      </c>
      <c r="BG273" s="227">
        <f>IF(N273="zákl. přenesená",J273,0)</f>
        <v>0</v>
      </c>
      <c r="BH273" s="227">
        <f>IF(N273="sníž. přenesená",J273,0)</f>
        <v>0</v>
      </c>
      <c r="BI273" s="227">
        <f>IF(N273="nulová",J273,0)</f>
        <v>0</v>
      </c>
      <c r="BJ273" s="20" t="s">
        <v>83</v>
      </c>
      <c r="BK273" s="227">
        <f>ROUND(I273*H273,2)</f>
        <v>0</v>
      </c>
      <c r="BL273" s="20" t="s">
        <v>149</v>
      </c>
      <c r="BM273" s="226" t="s">
        <v>960</v>
      </c>
    </row>
    <row r="274" s="2" customFormat="1">
      <c r="A274" s="41"/>
      <c r="B274" s="42"/>
      <c r="C274" s="43"/>
      <c r="D274" s="228" t="s">
        <v>151</v>
      </c>
      <c r="E274" s="43"/>
      <c r="F274" s="229" t="s">
        <v>294</v>
      </c>
      <c r="G274" s="43"/>
      <c r="H274" s="43"/>
      <c r="I274" s="230"/>
      <c r="J274" s="43"/>
      <c r="K274" s="43"/>
      <c r="L274" s="47"/>
      <c r="M274" s="231"/>
      <c r="N274" s="232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151</v>
      </c>
      <c r="AU274" s="20" t="s">
        <v>83</v>
      </c>
    </row>
    <row r="275" s="2" customFormat="1">
      <c r="A275" s="41"/>
      <c r="B275" s="42"/>
      <c r="C275" s="43"/>
      <c r="D275" s="233" t="s">
        <v>153</v>
      </c>
      <c r="E275" s="43"/>
      <c r="F275" s="234" t="s">
        <v>295</v>
      </c>
      <c r="G275" s="43"/>
      <c r="H275" s="43"/>
      <c r="I275" s="230"/>
      <c r="J275" s="43"/>
      <c r="K275" s="43"/>
      <c r="L275" s="47"/>
      <c r="M275" s="231"/>
      <c r="N275" s="232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153</v>
      </c>
      <c r="AU275" s="20" t="s">
        <v>83</v>
      </c>
    </row>
    <row r="276" s="14" customFormat="1">
      <c r="A276" s="14"/>
      <c r="B276" s="245"/>
      <c r="C276" s="246"/>
      <c r="D276" s="228" t="s">
        <v>155</v>
      </c>
      <c r="E276" s="247" t="s">
        <v>19</v>
      </c>
      <c r="F276" s="248" t="s">
        <v>1081</v>
      </c>
      <c r="G276" s="246"/>
      <c r="H276" s="249">
        <v>1.6910000000000001</v>
      </c>
      <c r="I276" s="250"/>
      <c r="J276" s="246"/>
      <c r="K276" s="246"/>
      <c r="L276" s="251"/>
      <c r="M276" s="252"/>
      <c r="N276" s="253"/>
      <c r="O276" s="253"/>
      <c r="P276" s="253"/>
      <c r="Q276" s="253"/>
      <c r="R276" s="253"/>
      <c r="S276" s="253"/>
      <c r="T276" s="25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5" t="s">
        <v>155</v>
      </c>
      <c r="AU276" s="255" t="s">
        <v>83</v>
      </c>
      <c r="AV276" s="14" t="s">
        <v>85</v>
      </c>
      <c r="AW276" s="14" t="s">
        <v>37</v>
      </c>
      <c r="AX276" s="14" t="s">
        <v>76</v>
      </c>
      <c r="AY276" s="255" t="s">
        <v>142</v>
      </c>
    </row>
    <row r="277" s="15" customFormat="1">
      <c r="A277" s="15"/>
      <c r="B277" s="256"/>
      <c r="C277" s="257"/>
      <c r="D277" s="228" t="s">
        <v>155</v>
      </c>
      <c r="E277" s="258" t="s">
        <v>19</v>
      </c>
      <c r="F277" s="259" t="s">
        <v>159</v>
      </c>
      <c r="G277" s="257"/>
      <c r="H277" s="260">
        <v>1.6910000000000001</v>
      </c>
      <c r="I277" s="261"/>
      <c r="J277" s="257"/>
      <c r="K277" s="257"/>
      <c r="L277" s="262"/>
      <c r="M277" s="263"/>
      <c r="N277" s="264"/>
      <c r="O277" s="264"/>
      <c r="P277" s="264"/>
      <c r="Q277" s="264"/>
      <c r="R277" s="264"/>
      <c r="S277" s="264"/>
      <c r="T277" s="26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66" t="s">
        <v>155</v>
      </c>
      <c r="AU277" s="266" t="s">
        <v>83</v>
      </c>
      <c r="AV277" s="15" t="s">
        <v>160</v>
      </c>
      <c r="AW277" s="15" t="s">
        <v>37</v>
      </c>
      <c r="AX277" s="15" t="s">
        <v>76</v>
      </c>
      <c r="AY277" s="266" t="s">
        <v>142</v>
      </c>
    </row>
    <row r="278" s="13" customFormat="1">
      <c r="A278" s="13"/>
      <c r="B278" s="235"/>
      <c r="C278" s="236"/>
      <c r="D278" s="228" t="s">
        <v>155</v>
      </c>
      <c r="E278" s="237" t="s">
        <v>19</v>
      </c>
      <c r="F278" s="238" t="s">
        <v>984</v>
      </c>
      <c r="G278" s="236"/>
      <c r="H278" s="237" t="s">
        <v>19</v>
      </c>
      <c r="I278" s="239"/>
      <c r="J278" s="236"/>
      <c r="K278" s="236"/>
      <c r="L278" s="240"/>
      <c r="M278" s="241"/>
      <c r="N278" s="242"/>
      <c r="O278" s="242"/>
      <c r="P278" s="242"/>
      <c r="Q278" s="242"/>
      <c r="R278" s="242"/>
      <c r="S278" s="242"/>
      <c r="T278" s="24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4" t="s">
        <v>155</v>
      </c>
      <c r="AU278" s="244" t="s">
        <v>83</v>
      </c>
      <c r="AV278" s="13" t="s">
        <v>83</v>
      </c>
      <c r="AW278" s="13" t="s">
        <v>37</v>
      </c>
      <c r="AX278" s="13" t="s">
        <v>76</v>
      </c>
      <c r="AY278" s="244" t="s">
        <v>142</v>
      </c>
    </row>
    <row r="279" s="14" customFormat="1">
      <c r="A279" s="14"/>
      <c r="B279" s="245"/>
      <c r="C279" s="246"/>
      <c r="D279" s="228" t="s">
        <v>155</v>
      </c>
      <c r="E279" s="247" t="s">
        <v>19</v>
      </c>
      <c r="F279" s="248" t="s">
        <v>1082</v>
      </c>
      <c r="G279" s="246"/>
      <c r="H279" s="249">
        <v>21.946000000000002</v>
      </c>
      <c r="I279" s="250"/>
      <c r="J279" s="246"/>
      <c r="K279" s="246"/>
      <c r="L279" s="251"/>
      <c r="M279" s="252"/>
      <c r="N279" s="253"/>
      <c r="O279" s="253"/>
      <c r="P279" s="253"/>
      <c r="Q279" s="253"/>
      <c r="R279" s="253"/>
      <c r="S279" s="253"/>
      <c r="T279" s="25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5" t="s">
        <v>155</v>
      </c>
      <c r="AU279" s="255" t="s">
        <v>83</v>
      </c>
      <c r="AV279" s="14" t="s">
        <v>85</v>
      </c>
      <c r="AW279" s="14" t="s">
        <v>37</v>
      </c>
      <c r="AX279" s="14" t="s">
        <v>76</v>
      </c>
      <c r="AY279" s="255" t="s">
        <v>142</v>
      </c>
    </row>
    <row r="280" s="15" customFormat="1">
      <c r="A280" s="15"/>
      <c r="B280" s="256"/>
      <c r="C280" s="257"/>
      <c r="D280" s="228" t="s">
        <v>155</v>
      </c>
      <c r="E280" s="258" t="s">
        <v>19</v>
      </c>
      <c r="F280" s="259" t="s">
        <v>159</v>
      </c>
      <c r="G280" s="257"/>
      <c r="H280" s="260">
        <v>21.946000000000002</v>
      </c>
      <c r="I280" s="261"/>
      <c r="J280" s="257"/>
      <c r="K280" s="257"/>
      <c r="L280" s="262"/>
      <c r="M280" s="263"/>
      <c r="N280" s="264"/>
      <c r="O280" s="264"/>
      <c r="P280" s="264"/>
      <c r="Q280" s="264"/>
      <c r="R280" s="264"/>
      <c r="S280" s="264"/>
      <c r="T280" s="26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66" t="s">
        <v>155</v>
      </c>
      <c r="AU280" s="266" t="s">
        <v>83</v>
      </c>
      <c r="AV280" s="15" t="s">
        <v>160</v>
      </c>
      <c r="AW280" s="15" t="s">
        <v>37</v>
      </c>
      <c r="AX280" s="15" t="s">
        <v>76</v>
      </c>
      <c r="AY280" s="266" t="s">
        <v>142</v>
      </c>
    </row>
    <row r="281" s="16" customFormat="1">
      <c r="A281" s="16"/>
      <c r="B281" s="267"/>
      <c r="C281" s="268"/>
      <c r="D281" s="228" t="s">
        <v>155</v>
      </c>
      <c r="E281" s="269" t="s">
        <v>19</v>
      </c>
      <c r="F281" s="270" t="s">
        <v>170</v>
      </c>
      <c r="G281" s="268"/>
      <c r="H281" s="271">
        <v>23.637</v>
      </c>
      <c r="I281" s="272"/>
      <c r="J281" s="268"/>
      <c r="K281" s="268"/>
      <c r="L281" s="273"/>
      <c r="M281" s="274"/>
      <c r="N281" s="275"/>
      <c r="O281" s="275"/>
      <c r="P281" s="275"/>
      <c r="Q281" s="275"/>
      <c r="R281" s="275"/>
      <c r="S281" s="275"/>
      <c r="T281" s="27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T281" s="277" t="s">
        <v>155</v>
      </c>
      <c r="AU281" s="277" t="s">
        <v>83</v>
      </c>
      <c r="AV281" s="16" t="s">
        <v>149</v>
      </c>
      <c r="AW281" s="16" t="s">
        <v>37</v>
      </c>
      <c r="AX281" s="16" t="s">
        <v>83</v>
      </c>
      <c r="AY281" s="277" t="s">
        <v>142</v>
      </c>
    </row>
    <row r="282" s="2" customFormat="1" ht="24.15" customHeight="1">
      <c r="A282" s="41"/>
      <c r="B282" s="42"/>
      <c r="C282" s="215" t="s">
        <v>299</v>
      </c>
      <c r="D282" s="215" t="s">
        <v>144</v>
      </c>
      <c r="E282" s="216" t="s">
        <v>684</v>
      </c>
      <c r="F282" s="217" t="s">
        <v>685</v>
      </c>
      <c r="G282" s="218" t="s">
        <v>282</v>
      </c>
      <c r="H282" s="219">
        <v>11</v>
      </c>
      <c r="I282" s="220"/>
      <c r="J282" s="221">
        <f>ROUND(I282*H282,2)</f>
        <v>0</v>
      </c>
      <c r="K282" s="217" t="s">
        <v>148</v>
      </c>
      <c r="L282" s="47"/>
      <c r="M282" s="222" t="s">
        <v>19</v>
      </c>
      <c r="N282" s="223" t="s">
        <v>47</v>
      </c>
      <c r="O282" s="87"/>
      <c r="P282" s="224">
        <f>O282*H282</f>
        <v>0</v>
      </c>
      <c r="Q282" s="224">
        <v>0.0066</v>
      </c>
      <c r="R282" s="224">
        <f>Q282*H282</f>
        <v>0.072599999999999998</v>
      </c>
      <c r="S282" s="224">
        <v>0</v>
      </c>
      <c r="T282" s="225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26" t="s">
        <v>149</v>
      </c>
      <c r="AT282" s="226" t="s">
        <v>144</v>
      </c>
      <c r="AU282" s="226" t="s">
        <v>83</v>
      </c>
      <c r="AY282" s="20" t="s">
        <v>142</v>
      </c>
      <c r="BE282" s="227">
        <f>IF(N282="základní",J282,0)</f>
        <v>0</v>
      </c>
      <c r="BF282" s="227">
        <f>IF(N282="snížená",J282,0)</f>
        <v>0</v>
      </c>
      <c r="BG282" s="227">
        <f>IF(N282="zákl. přenesená",J282,0)</f>
        <v>0</v>
      </c>
      <c r="BH282" s="227">
        <f>IF(N282="sníž. přenesená",J282,0)</f>
        <v>0</v>
      </c>
      <c r="BI282" s="227">
        <f>IF(N282="nulová",J282,0)</f>
        <v>0</v>
      </c>
      <c r="BJ282" s="20" t="s">
        <v>83</v>
      </c>
      <c r="BK282" s="227">
        <f>ROUND(I282*H282,2)</f>
        <v>0</v>
      </c>
      <c r="BL282" s="20" t="s">
        <v>149</v>
      </c>
      <c r="BM282" s="226" t="s">
        <v>1083</v>
      </c>
    </row>
    <row r="283" s="2" customFormat="1">
      <c r="A283" s="41"/>
      <c r="B283" s="42"/>
      <c r="C283" s="43"/>
      <c r="D283" s="228" t="s">
        <v>151</v>
      </c>
      <c r="E283" s="43"/>
      <c r="F283" s="229" t="s">
        <v>687</v>
      </c>
      <c r="G283" s="43"/>
      <c r="H283" s="43"/>
      <c r="I283" s="230"/>
      <c r="J283" s="43"/>
      <c r="K283" s="43"/>
      <c r="L283" s="47"/>
      <c r="M283" s="231"/>
      <c r="N283" s="232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151</v>
      </c>
      <c r="AU283" s="20" t="s">
        <v>83</v>
      </c>
    </row>
    <row r="284" s="2" customFormat="1">
      <c r="A284" s="41"/>
      <c r="B284" s="42"/>
      <c r="C284" s="43"/>
      <c r="D284" s="233" t="s">
        <v>153</v>
      </c>
      <c r="E284" s="43"/>
      <c r="F284" s="234" t="s">
        <v>688</v>
      </c>
      <c r="G284" s="43"/>
      <c r="H284" s="43"/>
      <c r="I284" s="230"/>
      <c r="J284" s="43"/>
      <c r="K284" s="43"/>
      <c r="L284" s="47"/>
      <c r="M284" s="231"/>
      <c r="N284" s="232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153</v>
      </c>
      <c r="AU284" s="20" t="s">
        <v>83</v>
      </c>
    </row>
    <row r="285" s="2" customFormat="1" ht="24.15" customHeight="1">
      <c r="A285" s="41"/>
      <c r="B285" s="42"/>
      <c r="C285" s="278" t="s">
        <v>305</v>
      </c>
      <c r="D285" s="278" t="s">
        <v>266</v>
      </c>
      <c r="E285" s="279" t="s">
        <v>689</v>
      </c>
      <c r="F285" s="280" t="s">
        <v>690</v>
      </c>
      <c r="G285" s="281" t="s">
        <v>282</v>
      </c>
      <c r="H285" s="282">
        <v>11</v>
      </c>
      <c r="I285" s="283"/>
      <c r="J285" s="284">
        <f>ROUND(I285*H285,2)</f>
        <v>0</v>
      </c>
      <c r="K285" s="280" t="s">
        <v>148</v>
      </c>
      <c r="L285" s="285"/>
      <c r="M285" s="286" t="s">
        <v>19</v>
      </c>
      <c r="N285" s="287" t="s">
        <v>47</v>
      </c>
      <c r="O285" s="87"/>
      <c r="P285" s="224">
        <f>O285*H285</f>
        <v>0</v>
      </c>
      <c r="Q285" s="224">
        <v>0.055</v>
      </c>
      <c r="R285" s="224">
        <f>Q285*H285</f>
        <v>0.60499999999999998</v>
      </c>
      <c r="S285" s="224">
        <v>0</v>
      </c>
      <c r="T285" s="225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26" t="s">
        <v>205</v>
      </c>
      <c r="AT285" s="226" t="s">
        <v>266</v>
      </c>
      <c r="AU285" s="226" t="s">
        <v>83</v>
      </c>
      <c r="AY285" s="20" t="s">
        <v>142</v>
      </c>
      <c r="BE285" s="227">
        <f>IF(N285="základní",J285,0)</f>
        <v>0</v>
      </c>
      <c r="BF285" s="227">
        <f>IF(N285="snížená",J285,0)</f>
        <v>0</v>
      </c>
      <c r="BG285" s="227">
        <f>IF(N285="zákl. přenesená",J285,0)</f>
        <v>0</v>
      </c>
      <c r="BH285" s="227">
        <f>IF(N285="sníž. přenesená",J285,0)</f>
        <v>0</v>
      </c>
      <c r="BI285" s="227">
        <f>IF(N285="nulová",J285,0)</f>
        <v>0</v>
      </c>
      <c r="BJ285" s="20" t="s">
        <v>83</v>
      </c>
      <c r="BK285" s="227">
        <f>ROUND(I285*H285,2)</f>
        <v>0</v>
      </c>
      <c r="BL285" s="20" t="s">
        <v>149</v>
      </c>
      <c r="BM285" s="226" t="s">
        <v>1084</v>
      </c>
    </row>
    <row r="286" s="2" customFormat="1">
      <c r="A286" s="41"/>
      <c r="B286" s="42"/>
      <c r="C286" s="43"/>
      <c r="D286" s="228" t="s">
        <v>151</v>
      </c>
      <c r="E286" s="43"/>
      <c r="F286" s="229" t="s">
        <v>690</v>
      </c>
      <c r="G286" s="43"/>
      <c r="H286" s="43"/>
      <c r="I286" s="230"/>
      <c r="J286" s="43"/>
      <c r="K286" s="43"/>
      <c r="L286" s="47"/>
      <c r="M286" s="231"/>
      <c r="N286" s="232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151</v>
      </c>
      <c r="AU286" s="20" t="s">
        <v>83</v>
      </c>
    </row>
    <row r="287" s="12" customFormat="1" ht="25.92" customHeight="1">
      <c r="A287" s="12"/>
      <c r="B287" s="199"/>
      <c r="C287" s="200"/>
      <c r="D287" s="201" t="s">
        <v>75</v>
      </c>
      <c r="E287" s="202" t="s">
        <v>184</v>
      </c>
      <c r="F287" s="202" t="s">
        <v>298</v>
      </c>
      <c r="G287" s="200"/>
      <c r="H287" s="200"/>
      <c r="I287" s="203"/>
      <c r="J287" s="204">
        <f>BK287</f>
        <v>0</v>
      </c>
      <c r="K287" s="200"/>
      <c r="L287" s="205"/>
      <c r="M287" s="206"/>
      <c r="N287" s="207"/>
      <c r="O287" s="207"/>
      <c r="P287" s="208">
        <f>SUM(P288:P303)</f>
        <v>0</v>
      </c>
      <c r="Q287" s="207"/>
      <c r="R287" s="208">
        <f>SUM(R288:R303)</f>
        <v>4.2496635999999999</v>
      </c>
      <c r="S287" s="207"/>
      <c r="T287" s="209">
        <f>SUM(T288:T303)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10" t="s">
        <v>83</v>
      </c>
      <c r="AT287" s="211" t="s">
        <v>75</v>
      </c>
      <c r="AU287" s="211" t="s">
        <v>76</v>
      </c>
      <c r="AY287" s="210" t="s">
        <v>142</v>
      </c>
      <c r="BK287" s="212">
        <f>SUM(BK288:BK303)</f>
        <v>0</v>
      </c>
    </row>
    <row r="288" s="2" customFormat="1" ht="24.15" customHeight="1">
      <c r="A288" s="41"/>
      <c r="B288" s="42"/>
      <c r="C288" s="215" t="s">
        <v>311</v>
      </c>
      <c r="D288" s="215" t="s">
        <v>144</v>
      </c>
      <c r="E288" s="216" t="s">
        <v>300</v>
      </c>
      <c r="F288" s="217" t="s">
        <v>301</v>
      </c>
      <c r="G288" s="218" t="s">
        <v>165</v>
      </c>
      <c r="H288" s="219">
        <v>40.689999999999998</v>
      </c>
      <c r="I288" s="220"/>
      <c r="J288" s="221">
        <f>ROUND(I288*H288,2)</f>
        <v>0</v>
      </c>
      <c r="K288" s="217" t="s">
        <v>148</v>
      </c>
      <c r="L288" s="47"/>
      <c r="M288" s="222" t="s">
        <v>19</v>
      </c>
      <c r="N288" s="223" t="s">
        <v>47</v>
      </c>
      <c r="O288" s="87"/>
      <c r="P288" s="224">
        <f>O288*H288</f>
        <v>0</v>
      </c>
      <c r="Q288" s="224">
        <v>0</v>
      </c>
      <c r="R288" s="224">
        <f>Q288*H288</f>
        <v>0</v>
      </c>
      <c r="S288" s="224">
        <v>0</v>
      </c>
      <c r="T288" s="225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26" t="s">
        <v>149</v>
      </c>
      <c r="AT288" s="226" t="s">
        <v>144</v>
      </c>
      <c r="AU288" s="226" t="s">
        <v>83</v>
      </c>
      <c r="AY288" s="20" t="s">
        <v>142</v>
      </c>
      <c r="BE288" s="227">
        <f>IF(N288="základní",J288,0)</f>
        <v>0</v>
      </c>
      <c r="BF288" s="227">
        <f>IF(N288="snížená",J288,0)</f>
        <v>0</v>
      </c>
      <c r="BG288" s="227">
        <f>IF(N288="zákl. přenesená",J288,0)</f>
        <v>0</v>
      </c>
      <c r="BH288" s="227">
        <f>IF(N288="sníž. přenesená",J288,0)</f>
        <v>0</v>
      </c>
      <c r="BI288" s="227">
        <f>IF(N288="nulová",J288,0)</f>
        <v>0</v>
      </c>
      <c r="BJ288" s="20" t="s">
        <v>83</v>
      </c>
      <c r="BK288" s="227">
        <f>ROUND(I288*H288,2)</f>
        <v>0</v>
      </c>
      <c r="BL288" s="20" t="s">
        <v>149</v>
      </c>
      <c r="BM288" s="226" t="s">
        <v>1085</v>
      </c>
    </row>
    <row r="289" s="2" customFormat="1">
      <c r="A289" s="41"/>
      <c r="B289" s="42"/>
      <c r="C289" s="43"/>
      <c r="D289" s="228" t="s">
        <v>151</v>
      </c>
      <c r="E289" s="43"/>
      <c r="F289" s="229" t="s">
        <v>303</v>
      </c>
      <c r="G289" s="43"/>
      <c r="H289" s="43"/>
      <c r="I289" s="230"/>
      <c r="J289" s="43"/>
      <c r="K289" s="43"/>
      <c r="L289" s="47"/>
      <c r="M289" s="231"/>
      <c r="N289" s="232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151</v>
      </c>
      <c r="AU289" s="20" t="s">
        <v>83</v>
      </c>
    </row>
    <row r="290" s="2" customFormat="1">
      <c r="A290" s="41"/>
      <c r="B290" s="42"/>
      <c r="C290" s="43"/>
      <c r="D290" s="233" t="s">
        <v>153</v>
      </c>
      <c r="E290" s="43"/>
      <c r="F290" s="234" t="s">
        <v>304</v>
      </c>
      <c r="G290" s="43"/>
      <c r="H290" s="43"/>
      <c r="I290" s="230"/>
      <c r="J290" s="43"/>
      <c r="K290" s="43"/>
      <c r="L290" s="47"/>
      <c r="M290" s="231"/>
      <c r="N290" s="232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153</v>
      </c>
      <c r="AU290" s="20" t="s">
        <v>83</v>
      </c>
    </row>
    <row r="291" s="13" customFormat="1">
      <c r="A291" s="13"/>
      <c r="B291" s="235"/>
      <c r="C291" s="236"/>
      <c r="D291" s="228" t="s">
        <v>155</v>
      </c>
      <c r="E291" s="237" t="s">
        <v>19</v>
      </c>
      <c r="F291" s="238" t="s">
        <v>693</v>
      </c>
      <c r="G291" s="236"/>
      <c r="H291" s="237" t="s">
        <v>19</v>
      </c>
      <c r="I291" s="239"/>
      <c r="J291" s="236"/>
      <c r="K291" s="236"/>
      <c r="L291" s="240"/>
      <c r="M291" s="241"/>
      <c r="N291" s="242"/>
      <c r="O291" s="242"/>
      <c r="P291" s="242"/>
      <c r="Q291" s="242"/>
      <c r="R291" s="242"/>
      <c r="S291" s="242"/>
      <c r="T291" s="24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4" t="s">
        <v>155</v>
      </c>
      <c r="AU291" s="244" t="s">
        <v>83</v>
      </c>
      <c r="AV291" s="13" t="s">
        <v>83</v>
      </c>
      <c r="AW291" s="13" t="s">
        <v>37</v>
      </c>
      <c r="AX291" s="13" t="s">
        <v>76</v>
      </c>
      <c r="AY291" s="244" t="s">
        <v>142</v>
      </c>
    </row>
    <row r="292" s="14" customFormat="1">
      <c r="A292" s="14"/>
      <c r="B292" s="245"/>
      <c r="C292" s="246"/>
      <c r="D292" s="228" t="s">
        <v>155</v>
      </c>
      <c r="E292" s="247" t="s">
        <v>19</v>
      </c>
      <c r="F292" s="248" t="s">
        <v>997</v>
      </c>
      <c r="G292" s="246"/>
      <c r="H292" s="249">
        <v>21.140000000000001</v>
      </c>
      <c r="I292" s="250"/>
      <c r="J292" s="246"/>
      <c r="K292" s="246"/>
      <c r="L292" s="251"/>
      <c r="M292" s="252"/>
      <c r="N292" s="253"/>
      <c r="O292" s="253"/>
      <c r="P292" s="253"/>
      <c r="Q292" s="253"/>
      <c r="R292" s="253"/>
      <c r="S292" s="253"/>
      <c r="T292" s="25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5" t="s">
        <v>155</v>
      </c>
      <c r="AU292" s="255" t="s">
        <v>83</v>
      </c>
      <c r="AV292" s="14" t="s">
        <v>85</v>
      </c>
      <c r="AW292" s="14" t="s">
        <v>37</v>
      </c>
      <c r="AX292" s="14" t="s">
        <v>76</v>
      </c>
      <c r="AY292" s="255" t="s">
        <v>142</v>
      </c>
    </row>
    <row r="293" s="14" customFormat="1">
      <c r="A293" s="14"/>
      <c r="B293" s="245"/>
      <c r="C293" s="246"/>
      <c r="D293" s="228" t="s">
        <v>155</v>
      </c>
      <c r="E293" s="247" t="s">
        <v>19</v>
      </c>
      <c r="F293" s="248" t="s">
        <v>998</v>
      </c>
      <c r="G293" s="246"/>
      <c r="H293" s="249">
        <v>19.550000000000001</v>
      </c>
      <c r="I293" s="250"/>
      <c r="J293" s="246"/>
      <c r="K293" s="246"/>
      <c r="L293" s="251"/>
      <c r="M293" s="252"/>
      <c r="N293" s="253"/>
      <c r="O293" s="253"/>
      <c r="P293" s="253"/>
      <c r="Q293" s="253"/>
      <c r="R293" s="253"/>
      <c r="S293" s="253"/>
      <c r="T293" s="25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5" t="s">
        <v>155</v>
      </c>
      <c r="AU293" s="255" t="s">
        <v>83</v>
      </c>
      <c r="AV293" s="14" t="s">
        <v>85</v>
      </c>
      <c r="AW293" s="14" t="s">
        <v>37</v>
      </c>
      <c r="AX293" s="14" t="s">
        <v>76</v>
      </c>
      <c r="AY293" s="255" t="s">
        <v>142</v>
      </c>
    </row>
    <row r="294" s="16" customFormat="1">
      <c r="A294" s="16"/>
      <c r="B294" s="267"/>
      <c r="C294" s="268"/>
      <c r="D294" s="228" t="s">
        <v>155</v>
      </c>
      <c r="E294" s="269" t="s">
        <v>19</v>
      </c>
      <c r="F294" s="270" t="s">
        <v>170</v>
      </c>
      <c r="G294" s="268"/>
      <c r="H294" s="271">
        <v>40.689999999999998</v>
      </c>
      <c r="I294" s="272"/>
      <c r="J294" s="268"/>
      <c r="K294" s="268"/>
      <c r="L294" s="273"/>
      <c r="M294" s="274"/>
      <c r="N294" s="275"/>
      <c r="O294" s="275"/>
      <c r="P294" s="275"/>
      <c r="Q294" s="275"/>
      <c r="R294" s="275"/>
      <c r="S294" s="275"/>
      <c r="T294" s="27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T294" s="277" t="s">
        <v>155</v>
      </c>
      <c r="AU294" s="277" t="s">
        <v>83</v>
      </c>
      <c r="AV294" s="16" t="s">
        <v>149</v>
      </c>
      <c r="AW294" s="16" t="s">
        <v>37</v>
      </c>
      <c r="AX294" s="16" t="s">
        <v>83</v>
      </c>
      <c r="AY294" s="277" t="s">
        <v>142</v>
      </c>
    </row>
    <row r="295" s="2" customFormat="1" ht="24.15" customHeight="1">
      <c r="A295" s="41"/>
      <c r="B295" s="42"/>
      <c r="C295" s="215" t="s">
        <v>317</v>
      </c>
      <c r="D295" s="215" t="s">
        <v>144</v>
      </c>
      <c r="E295" s="216" t="s">
        <v>306</v>
      </c>
      <c r="F295" s="217" t="s">
        <v>307</v>
      </c>
      <c r="G295" s="218" t="s">
        <v>165</v>
      </c>
      <c r="H295" s="219">
        <v>40.689999999999998</v>
      </c>
      <c r="I295" s="220"/>
      <c r="J295" s="221">
        <f>ROUND(I295*H295,2)</f>
        <v>0</v>
      </c>
      <c r="K295" s="217" t="s">
        <v>148</v>
      </c>
      <c r="L295" s="47"/>
      <c r="M295" s="222" t="s">
        <v>19</v>
      </c>
      <c r="N295" s="223" t="s">
        <v>47</v>
      </c>
      <c r="O295" s="87"/>
      <c r="P295" s="224">
        <f>O295*H295</f>
        <v>0</v>
      </c>
      <c r="Q295" s="224">
        <v>0.00071000000000000002</v>
      </c>
      <c r="R295" s="224">
        <f>Q295*H295</f>
        <v>0.0288899</v>
      </c>
      <c r="S295" s="224">
        <v>0</v>
      </c>
      <c r="T295" s="225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26" t="s">
        <v>149</v>
      </c>
      <c r="AT295" s="226" t="s">
        <v>144</v>
      </c>
      <c r="AU295" s="226" t="s">
        <v>83</v>
      </c>
      <c r="AY295" s="20" t="s">
        <v>142</v>
      </c>
      <c r="BE295" s="227">
        <f>IF(N295="základní",J295,0)</f>
        <v>0</v>
      </c>
      <c r="BF295" s="227">
        <f>IF(N295="snížená",J295,0)</f>
        <v>0</v>
      </c>
      <c r="BG295" s="227">
        <f>IF(N295="zákl. přenesená",J295,0)</f>
        <v>0</v>
      </c>
      <c r="BH295" s="227">
        <f>IF(N295="sníž. přenesená",J295,0)</f>
        <v>0</v>
      </c>
      <c r="BI295" s="227">
        <f>IF(N295="nulová",J295,0)</f>
        <v>0</v>
      </c>
      <c r="BJ295" s="20" t="s">
        <v>83</v>
      </c>
      <c r="BK295" s="227">
        <f>ROUND(I295*H295,2)</f>
        <v>0</v>
      </c>
      <c r="BL295" s="20" t="s">
        <v>149</v>
      </c>
      <c r="BM295" s="226" t="s">
        <v>1086</v>
      </c>
    </row>
    <row r="296" s="2" customFormat="1">
      <c r="A296" s="41"/>
      <c r="B296" s="42"/>
      <c r="C296" s="43"/>
      <c r="D296" s="228" t="s">
        <v>151</v>
      </c>
      <c r="E296" s="43"/>
      <c r="F296" s="229" t="s">
        <v>309</v>
      </c>
      <c r="G296" s="43"/>
      <c r="H296" s="43"/>
      <c r="I296" s="230"/>
      <c r="J296" s="43"/>
      <c r="K296" s="43"/>
      <c r="L296" s="47"/>
      <c r="M296" s="231"/>
      <c r="N296" s="232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151</v>
      </c>
      <c r="AU296" s="20" t="s">
        <v>83</v>
      </c>
    </row>
    <row r="297" s="2" customFormat="1">
      <c r="A297" s="41"/>
      <c r="B297" s="42"/>
      <c r="C297" s="43"/>
      <c r="D297" s="233" t="s">
        <v>153</v>
      </c>
      <c r="E297" s="43"/>
      <c r="F297" s="234" t="s">
        <v>310</v>
      </c>
      <c r="G297" s="43"/>
      <c r="H297" s="43"/>
      <c r="I297" s="230"/>
      <c r="J297" s="43"/>
      <c r="K297" s="43"/>
      <c r="L297" s="47"/>
      <c r="M297" s="231"/>
      <c r="N297" s="232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153</v>
      </c>
      <c r="AU297" s="20" t="s">
        <v>83</v>
      </c>
    </row>
    <row r="298" s="2" customFormat="1" ht="24.15" customHeight="1">
      <c r="A298" s="41"/>
      <c r="B298" s="42"/>
      <c r="C298" s="215" t="s">
        <v>324</v>
      </c>
      <c r="D298" s="215" t="s">
        <v>144</v>
      </c>
      <c r="E298" s="216" t="s">
        <v>312</v>
      </c>
      <c r="F298" s="217" t="s">
        <v>313</v>
      </c>
      <c r="G298" s="218" t="s">
        <v>165</v>
      </c>
      <c r="H298" s="219">
        <v>40.689999999999998</v>
      </c>
      <c r="I298" s="220"/>
      <c r="J298" s="221">
        <f>ROUND(I298*H298,2)</f>
        <v>0</v>
      </c>
      <c r="K298" s="217" t="s">
        <v>148</v>
      </c>
      <c r="L298" s="47"/>
      <c r="M298" s="222" t="s">
        <v>19</v>
      </c>
      <c r="N298" s="223" t="s">
        <v>47</v>
      </c>
      <c r="O298" s="87"/>
      <c r="P298" s="224">
        <f>O298*H298</f>
        <v>0</v>
      </c>
      <c r="Q298" s="224">
        <v>0.10373</v>
      </c>
      <c r="R298" s="224">
        <f>Q298*H298</f>
        <v>4.2207736999999996</v>
      </c>
      <c r="S298" s="224">
        <v>0</v>
      </c>
      <c r="T298" s="225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26" t="s">
        <v>149</v>
      </c>
      <c r="AT298" s="226" t="s">
        <v>144</v>
      </c>
      <c r="AU298" s="226" t="s">
        <v>83</v>
      </c>
      <c r="AY298" s="20" t="s">
        <v>142</v>
      </c>
      <c r="BE298" s="227">
        <f>IF(N298="základní",J298,0)</f>
        <v>0</v>
      </c>
      <c r="BF298" s="227">
        <f>IF(N298="snížená",J298,0)</f>
        <v>0</v>
      </c>
      <c r="BG298" s="227">
        <f>IF(N298="zákl. přenesená",J298,0)</f>
        <v>0</v>
      </c>
      <c r="BH298" s="227">
        <f>IF(N298="sníž. přenesená",J298,0)</f>
        <v>0</v>
      </c>
      <c r="BI298" s="227">
        <f>IF(N298="nulová",J298,0)</f>
        <v>0</v>
      </c>
      <c r="BJ298" s="20" t="s">
        <v>83</v>
      </c>
      <c r="BK298" s="227">
        <f>ROUND(I298*H298,2)</f>
        <v>0</v>
      </c>
      <c r="BL298" s="20" t="s">
        <v>149</v>
      </c>
      <c r="BM298" s="226" t="s">
        <v>1087</v>
      </c>
    </row>
    <row r="299" s="2" customFormat="1">
      <c r="A299" s="41"/>
      <c r="B299" s="42"/>
      <c r="C299" s="43"/>
      <c r="D299" s="228" t="s">
        <v>151</v>
      </c>
      <c r="E299" s="43"/>
      <c r="F299" s="229" t="s">
        <v>315</v>
      </c>
      <c r="G299" s="43"/>
      <c r="H299" s="43"/>
      <c r="I299" s="230"/>
      <c r="J299" s="43"/>
      <c r="K299" s="43"/>
      <c r="L299" s="47"/>
      <c r="M299" s="231"/>
      <c r="N299" s="232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20" t="s">
        <v>151</v>
      </c>
      <c r="AU299" s="20" t="s">
        <v>83</v>
      </c>
    </row>
    <row r="300" s="2" customFormat="1">
      <c r="A300" s="41"/>
      <c r="B300" s="42"/>
      <c r="C300" s="43"/>
      <c r="D300" s="233" t="s">
        <v>153</v>
      </c>
      <c r="E300" s="43"/>
      <c r="F300" s="234" t="s">
        <v>316</v>
      </c>
      <c r="G300" s="43"/>
      <c r="H300" s="43"/>
      <c r="I300" s="230"/>
      <c r="J300" s="43"/>
      <c r="K300" s="43"/>
      <c r="L300" s="47"/>
      <c r="M300" s="231"/>
      <c r="N300" s="232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153</v>
      </c>
      <c r="AU300" s="20" t="s">
        <v>83</v>
      </c>
    </row>
    <row r="301" s="2" customFormat="1" ht="24.15" customHeight="1">
      <c r="A301" s="41"/>
      <c r="B301" s="42"/>
      <c r="C301" s="215" t="s">
        <v>330</v>
      </c>
      <c r="D301" s="215" t="s">
        <v>144</v>
      </c>
      <c r="E301" s="216" t="s">
        <v>318</v>
      </c>
      <c r="F301" s="217" t="s">
        <v>319</v>
      </c>
      <c r="G301" s="218" t="s">
        <v>165</v>
      </c>
      <c r="H301" s="219">
        <v>40.689999999999998</v>
      </c>
      <c r="I301" s="220"/>
      <c r="J301" s="221">
        <f>ROUND(I301*H301,2)</f>
        <v>0</v>
      </c>
      <c r="K301" s="217" t="s">
        <v>148</v>
      </c>
      <c r="L301" s="47"/>
      <c r="M301" s="222" t="s">
        <v>19</v>
      </c>
      <c r="N301" s="223" t="s">
        <v>47</v>
      </c>
      <c r="O301" s="87"/>
      <c r="P301" s="224">
        <f>O301*H301</f>
        <v>0</v>
      </c>
      <c r="Q301" s="224">
        <v>0</v>
      </c>
      <c r="R301" s="224">
        <f>Q301*H301</f>
        <v>0</v>
      </c>
      <c r="S301" s="224">
        <v>0</v>
      </c>
      <c r="T301" s="225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26" t="s">
        <v>149</v>
      </c>
      <c r="AT301" s="226" t="s">
        <v>144</v>
      </c>
      <c r="AU301" s="226" t="s">
        <v>83</v>
      </c>
      <c r="AY301" s="20" t="s">
        <v>142</v>
      </c>
      <c r="BE301" s="227">
        <f>IF(N301="základní",J301,0)</f>
        <v>0</v>
      </c>
      <c r="BF301" s="227">
        <f>IF(N301="snížená",J301,0)</f>
        <v>0</v>
      </c>
      <c r="BG301" s="227">
        <f>IF(N301="zákl. přenesená",J301,0)</f>
        <v>0</v>
      </c>
      <c r="BH301" s="227">
        <f>IF(N301="sníž. přenesená",J301,0)</f>
        <v>0</v>
      </c>
      <c r="BI301" s="227">
        <f>IF(N301="nulová",J301,0)</f>
        <v>0</v>
      </c>
      <c r="BJ301" s="20" t="s">
        <v>83</v>
      </c>
      <c r="BK301" s="227">
        <f>ROUND(I301*H301,2)</f>
        <v>0</v>
      </c>
      <c r="BL301" s="20" t="s">
        <v>149</v>
      </c>
      <c r="BM301" s="226" t="s">
        <v>1088</v>
      </c>
    </row>
    <row r="302" s="2" customFormat="1">
      <c r="A302" s="41"/>
      <c r="B302" s="42"/>
      <c r="C302" s="43"/>
      <c r="D302" s="228" t="s">
        <v>151</v>
      </c>
      <c r="E302" s="43"/>
      <c r="F302" s="229" t="s">
        <v>321</v>
      </c>
      <c r="G302" s="43"/>
      <c r="H302" s="43"/>
      <c r="I302" s="230"/>
      <c r="J302" s="43"/>
      <c r="K302" s="43"/>
      <c r="L302" s="47"/>
      <c r="M302" s="231"/>
      <c r="N302" s="232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151</v>
      </c>
      <c r="AU302" s="20" t="s">
        <v>83</v>
      </c>
    </row>
    <row r="303" s="2" customFormat="1">
      <c r="A303" s="41"/>
      <c r="B303" s="42"/>
      <c r="C303" s="43"/>
      <c r="D303" s="233" t="s">
        <v>153</v>
      </c>
      <c r="E303" s="43"/>
      <c r="F303" s="234" t="s">
        <v>322</v>
      </c>
      <c r="G303" s="43"/>
      <c r="H303" s="43"/>
      <c r="I303" s="230"/>
      <c r="J303" s="43"/>
      <c r="K303" s="43"/>
      <c r="L303" s="47"/>
      <c r="M303" s="231"/>
      <c r="N303" s="232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0" t="s">
        <v>153</v>
      </c>
      <c r="AU303" s="20" t="s">
        <v>83</v>
      </c>
    </row>
    <row r="304" s="12" customFormat="1" ht="25.92" customHeight="1">
      <c r="A304" s="12"/>
      <c r="B304" s="199"/>
      <c r="C304" s="200"/>
      <c r="D304" s="201" t="s">
        <v>75</v>
      </c>
      <c r="E304" s="202" t="s">
        <v>205</v>
      </c>
      <c r="F304" s="202" t="s">
        <v>323</v>
      </c>
      <c r="G304" s="200"/>
      <c r="H304" s="200"/>
      <c r="I304" s="203"/>
      <c r="J304" s="204">
        <f>BK304</f>
        <v>0</v>
      </c>
      <c r="K304" s="200"/>
      <c r="L304" s="205"/>
      <c r="M304" s="206"/>
      <c r="N304" s="207"/>
      <c r="O304" s="207"/>
      <c r="P304" s="208">
        <f>SUM(P305:P398)</f>
        <v>0</v>
      </c>
      <c r="Q304" s="207"/>
      <c r="R304" s="208">
        <f>SUM(R305:R398)</f>
        <v>80.897919163599994</v>
      </c>
      <c r="S304" s="207"/>
      <c r="T304" s="209">
        <f>SUM(T305:T398)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10" t="s">
        <v>83</v>
      </c>
      <c r="AT304" s="211" t="s">
        <v>75</v>
      </c>
      <c r="AU304" s="211" t="s">
        <v>76</v>
      </c>
      <c r="AY304" s="210" t="s">
        <v>142</v>
      </c>
      <c r="BK304" s="212">
        <f>SUM(BK305:BK398)</f>
        <v>0</v>
      </c>
    </row>
    <row r="305" s="2" customFormat="1" ht="24.15" customHeight="1">
      <c r="A305" s="41"/>
      <c r="B305" s="42"/>
      <c r="C305" s="215" t="s">
        <v>334</v>
      </c>
      <c r="D305" s="215" t="s">
        <v>144</v>
      </c>
      <c r="E305" s="216" t="s">
        <v>708</v>
      </c>
      <c r="F305" s="217" t="s">
        <v>709</v>
      </c>
      <c r="G305" s="218" t="s">
        <v>346</v>
      </c>
      <c r="H305" s="219">
        <v>295.45999999999998</v>
      </c>
      <c r="I305" s="220"/>
      <c r="J305" s="221">
        <f>ROUND(I305*H305,2)</f>
        <v>0</v>
      </c>
      <c r="K305" s="217" t="s">
        <v>148</v>
      </c>
      <c r="L305" s="47"/>
      <c r="M305" s="222" t="s">
        <v>19</v>
      </c>
      <c r="N305" s="223" t="s">
        <v>47</v>
      </c>
      <c r="O305" s="87"/>
      <c r="P305" s="224">
        <f>O305*H305</f>
        <v>0</v>
      </c>
      <c r="Q305" s="224">
        <v>1.5999999999999999E-05</v>
      </c>
      <c r="R305" s="224">
        <f>Q305*H305</f>
        <v>0.004727359999999999</v>
      </c>
      <c r="S305" s="224">
        <v>0</v>
      </c>
      <c r="T305" s="225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26" t="s">
        <v>149</v>
      </c>
      <c r="AT305" s="226" t="s">
        <v>144</v>
      </c>
      <c r="AU305" s="226" t="s">
        <v>83</v>
      </c>
      <c r="AY305" s="20" t="s">
        <v>142</v>
      </c>
      <c r="BE305" s="227">
        <f>IF(N305="základní",J305,0)</f>
        <v>0</v>
      </c>
      <c r="BF305" s="227">
        <f>IF(N305="snížená",J305,0)</f>
        <v>0</v>
      </c>
      <c r="BG305" s="227">
        <f>IF(N305="zákl. přenesená",J305,0)</f>
        <v>0</v>
      </c>
      <c r="BH305" s="227">
        <f>IF(N305="sníž. přenesená",J305,0)</f>
        <v>0</v>
      </c>
      <c r="BI305" s="227">
        <f>IF(N305="nulová",J305,0)</f>
        <v>0</v>
      </c>
      <c r="BJ305" s="20" t="s">
        <v>83</v>
      </c>
      <c r="BK305" s="227">
        <f>ROUND(I305*H305,2)</f>
        <v>0</v>
      </c>
      <c r="BL305" s="20" t="s">
        <v>149</v>
      </c>
      <c r="BM305" s="226" t="s">
        <v>1089</v>
      </c>
    </row>
    <row r="306" s="2" customFormat="1">
      <c r="A306" s="41"/>
      <c r="B306" s="42"/>
      <c r="C306" s="43"/>
      <c r="D306" s="228" t="s">
        <v>151</v>
      </c>
      <c r="E306" s="43"/>
      <c r="F306" s="229" t="s">
        <v>711</v>
      </c>
      <c r="G306" s="43"/>
      <c r="H306" s="43"/>
      <c r="I306" s="230"/>
      <c r="J306" s="43"/>
      <c r="K306" s="43"/>
      <c r="L306" s="47"/>
      <c r="M306" s="231"/>
      <c r="N306" s="232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0" t="s">
        <v>151</v>
      </c>
      <c r="AU306" s="20" t="s">
        <v>83</v>
      </c>
    </row>
    <row r="307" s="2" customFormat="1">
      <c r="A307" s="41"/>
      <c r="B307" s="42"/>
      <c r="C307" s="43"/>
      <c r="D307" s="233" t="s">
        <v>153</v>
      </c>
      <c r="E307" s="43"/>
      <c r="F307" s="234" t="s">
        <v>712</v>
      </c>
      <c r="G307" s="43"/>
      <c r="H307" s="43"/>
      <c r="I307" s="230"/>
      <c r="J307" s="43"/>
      <c r="K307" s="43"/>
      <c r="L307" s="47"/>
      <c r="M307" s="231"/>
      <c r="N307" s="232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153</v>
      </c>
      <c r="AU307" s="20" t="s">
        <v>83</v>
      </c>
    </row>
    <row r="308" s="14" customFormat="1">
      <c r="A308" s="14"/>
      <c r="B308" s="245"/>
      <c r="C308" s="246"/>
      <c r="D308" s="228" t="s">
        <v>155</v>
      </c>
      <c r="E308" s="247" t="s">
        <v>19</v>
      </c>
      <c r="F308" s="248" t="s">
        <v>983</v>
      </c>
      <c r="G308" s="246"/>
      <c r="H308" s="249">
        <v>21.140000000000001</v>
      </c>
      <c r="I308" s="250"/>
      <c r="J308" s="246"/>
      <c r="K308" s="246"/>
      <c r="L308" s="251"/>
      <c r="M308" s="252"/>
      <c r="N308" s="253"/>
      <c r="O308" s="253"/>
      <c r="P308" s="253"/>
      <c r="Q308" s="253"/>
      <c r="R308" s="253"/>
      <c r="S308" s="253"/>
      <c r="T308" s="25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5" t="s">
        <v>155</v>
      </c>
      <c r="AU308" s="255" t="s">
        <v>83</v>
      </c>
      <c r="AV308" s="14" t="s">
        <v>85</v>
      </c>
      <c r="AW308" s="14" t="s">
        <v>37</v>
      </c>
      <c r="AX308" s="14" t="s">
        <v>76</v>
      </c>
      <c r="AY308" s="255" t="s">
        <v>142</v>
      </c>
    </row>
    <row r="309" s="13" customFormat="1">
      <c r="A309" s="13"/>
      <c r="B309" s="235"/>
      <c r="C309" s="236"/>
      <c r="D309" s="228" t="s">
        <v>155</v>
      </c>
      <c r="E309" s="237" t="s">
        <v>19</v>
      </c>
      <c r="F309" s="238" t="s">
        <v>984</v>
      </c>
      <c r="G309" s="236"/>
      <c r="H309" s="237" t="s">
        <v>19</v>
      </c>
      <c r="I309" s="239"/>
      <c r="J309" s="236"/>
      <c r="K309" s="236"/>
      <c r="L309" s="240"/>
      <c r="M309" s="241"/>
      <c r="N309" s="242"/>
      <c r="O309" s="242"/>
      <c r="P309" s="242"/>
      <c r="Q309" s="242"/>
      <c r="R309" s="242"/>
      <c r="S309" s="242"/>
      <c r="T309" s="24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4" t="s">
        <v>155</v>
      </c>
      <c r="AU309" s="244" t="s">
        <v>83</v>
      </c>
      <c r="AV309" s="13" t="s">
        <v>83</v>
      </c>
      <c r="AW309" s="13" t="s">
        <v>37</v>
      </c>
      <c r="AX309" s="13" t="s">
        <v>76</v>
      </c>
      <c r="AY309" s="244" t="s">
        <v>142</v>
      </c>
    </row>
    <row r="310" s="14" customFormat="1">
      <c r="A310" s="14"/>
      <c r="B310" s="245"/>
      <c r="C310" s="246"/>
      <c r="D310" s="228" t="s">
        <v>155</v>
      </c>
      <c r="E310" s="247" t="s">
        <v>19</v>
      </c>
      <c r="F310" s="248" t="s">
        <v>985</v>
      </c>
      <c r="G310" s="246"/>
      <c r="H310" s="249">
        <v>274.31999999999999</v>
      </c>
      <c r="I310" s="250"/>
      <c r="J310" s="246"/>
      <c r="K310" s="246"/>
      <c r="L310" s="251"/>
      <c r="M310" s="252"/>
      <c r="N310" s="253"/>
      <c r="O310" s="253"/>
      <c r="P310" s="253"/>
      <c r="Q310" s="253"/>
      <c r="R310" s="253"/>
      <c r="S310" s="253"/>
      <c r="T310" s="25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5" t="s">
        <v>155</v>
      </c>
      <c r="AU310" s="255" t="s">
        <v>83</v>
      </c>
      <c r="AV310" s="14" t="s">
        <v>85</v>
      </c>
      <c r="AW310" s="14" t="s">
        <v>37</v>
      </c>
      <c r="AX310" s="14" t="s">
        <v>76</v>
      </c>
      <c r="AY310" s="255" t="s">
        <v>142</v>
      </c>
    </row>
    <row r="311" s="16" customFormat="1">
      <c r="A311" s="16"/>
      <c r="B311" s="267"/>
      <c r="C311" s="268"/>
      <c r="D311" s="228" t="s">
        <v>155</v>
      </c>
      <c r="E311" s="269" t="s">
        <v>19</v>
      </c>
      <c r="F311" s="270" t="s">
        <v>170</v>
      </c>
      <c r="G311" s="268"/>
      <c r="H311" s="271">
        <v>295.45999999999998</v>
      </c>
      <c r="I311" s="272"/>
      <c r="J311" s="268"/>
      <c r="K311" s="268"/>
      <c r="L311" s="273"/>
      <c r="M311" s="274"/>
      <c r="N311" s="275"/>
      <c r="O311" s="275"/>
      <c r="P311" s="275"/>
      <c r="Q311" s="275"/>
      <c r="R311" s="275"/>
      <c r="S311" s="275"/>
      <c r="T311" s="27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T311" s="277" t="s">
        <v>155</v>
      </c>
      <c r="AU311" s="277" t="s">
        <v>83</v>
      </c>
      <c r="AV311" s="16" t="s">
        <v>149</v>
      </c>
      <c r="AW311" s="16" t="s">
        <v>37</v>
      </c>
      <c r="AX311" s="16" t="s">
        <v>83</v>
      </c>
      <c r="AY311" s="277" t="s">
        <v>142</v>
      </c>
    </row>
    <row r="312" s="2" customFormat="1" ht="24.15" customHeight="1">
      <c r="A312" s="41"/>
      <c r="B312" s="42"/>
      <c r="C312" s="278" t="s">
        <v>340</v>
      </c>
      <c r="D312" s="278" t="s">
        <v>266</v>
      </c>
      <c r="E312" s="279" t="s">
        <v>714</v>
      </c>
      <c r="F312" s="280" t="s">
        <v>715</v>
      </c>
      <c r="G312" s="281" t="s">
        <v>346</v>
      </c>
      <c r="H312" s="282">
        <v>1</v>
      </c>
      <c r="I312" s="283"/>
      <c r="J312" s="284">
        <f>ROUND(I312*H312,2)</f>
        <v>0</v>
      </c>
      <c r="K312" s="280" t="s">
        <v>148</v>
      </c>
      <c r="L312" s="285"/>
      <c r="M312" s="286" t="s">
        <v>19</v>
      </c>
      <c r="N312" s="287" t="s">
        <v>47</v>
      </c>
      <c r="O312" s="87"/>
      <c r="P312" s="224">
        <f>O312*H312</f>
        <v>0</v>
      </c>
      <c r="Q312" s="224">
        <v>0.0072899999999999996</v>
      </c>
      <c r="R312" s="224">
        <f>Q312*H312</f>
        <v>0.0072899999999999996</v>
      </c>
      <c r="S312" s="224">
        <v>0</v>
      </c>
      <c r="T312" s="225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26" t="s">
        <v>205</v>
      </c>
      <c r="AT312" s="226" t="s">
        <v>266</v>
      </c>
      <c r="AU312" s="226" t="s">
        <v>83</v>
      </c>
      <c r="AY312" s="20" t="s">
        <v>142</v>
      </c>
      <c r="BE312" s="227">
        <f>IF(N312="základní",J312,0)</f>
        <v>0</v>
      </c>
      <c r="BF312" s="227">
        <f>IF(N312="snížená",J312,0)</f>
        <v>0</v>
      </c>
      <c r="BG312" s="227">
        <f>IF(N312="zákl. přenesená",J312,0)</f>
        <v>0</v>
      </c>
      <c r="BH312" s="227">
        <f>IF(N312="sníž. přenesená",J312,0)</f>
        <v>0</v>
      </c>
      <c r="BI312" s="227">
        <f>IF(N312="nulová",J312,0)</f>
        <v>0</v>
      </c>
      <c r="BJ312" s="20" t="s">
        <v>83</v>
      </c>
      <c r="BK312" s="227">
        <f>ROUND(I312*H312,2)</f>
        <v>0</v>
      </c>
      <c r="BL312" s="20" t="s">
        <v>149</v>
      </c>
      <c r="BM312" s="226" t="s">
        <v>1090</v>
      </c>
    </row>
    <row r="313" s="2" customFormat="1">
      <c r="A313" s="41"/>
      <c r="B313" s="42"/>
      <c r="C313" s="43"/>
      <c r="D313" s="228" t="s">
        <v>151</v>
      </c>
      <c r="E313" s="43"/>
      <c r="F313" s="229" t="s">
        <v>715</v>
      </c>
      <c r="G313" s="43"/>
      <c r="H313" s="43"/>
      <c r="I313" s="230"/>
      <c r="J313" s="43"/>
      <c r="K313" s="43"/>
      <c r="L313" s="47"/>
      <c r="M313" s="231"/>
      <c r="N313" s="232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151</v>
      </c>
      <c r="AU313" s="20" t="s">
        <v>83</v>
      </c>
    </row>
    <row r="314" s="2" customFormat="1" ht="24.15" customHeight="1">
      <c r="A314" s="41"/>
      <c r="B314" s="42"/>
      <c r="C314" s="278" t="s">
        <v>173</v>
      </c>
      <c r="D314" s="278" t="s">
        <v>266</v>
      </c>
      <c r="E314" s="279" t="s">
        <v>717</v>
      </c>
      <c r="F314" s="280" t="s">
        <v>718</v>
      </c>
      <c r="G314" s="281" t="s">
        <v>346</v>
      </c>
      <c r="H314" s="282">
        <v>49</v>
      </c>
      <c r="I314" s="283"/>
      <c r="J314" s="284">
        <f>ROUND(I314*H314,2)</f>
        <v>0</v>
      </c>
      <c r="K314" s="280" t="s">
        <v>148</v>
      </c>
      <c r="L314" s="285"/>
      <c r="M314" s="286" t="s">
        <v>19</v>
      </c>
      <c r="N314" s="287" t="s">
        <v>47</v>
      </c>
      <c r="O314" s="87"/>
      <c r="P314" s="224">
        <f>O314*H314</f>
        <v>0</v>
      </c>
      <c r="Q314" s="224">
        <v>0.0073099999999999997</v>
      </c>
      <c r="R314" s="224">
        <f>Q314*H314</f>
        <v>0.35819000000000001</v>
      </c>
      <c r="S314" s="224">
        <v>0</v>
      </c>
      <c r="T314" s="225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26" t="s">
        <v>205</v>
      </c>
      <c r="AT314" s="226" t="s">
        <v>266</v>
      </c>
      <c r="AU314" s="226" t="s">
        <v>83</v>
      </c>
      <c r="AY314" s="20" t="s">
        <v>142</v>
      </c>
      <c r="BE314" s="227">
        <f>IF(N314="základní",J314,0)</f>
        <v>0</v>
      </c>
      <c r="BF314" s="227">
        <f>IF(N314="snížená",J314,0)</f>
        <v>0</v>
      </c>
      <c r="BG314" s="227">
        <f>IF(N314="zákl. přenesená",J314,0)</f>
        <v>0</v>
      </c>
      <c r="BH314" s="227">
        <f>IF(N314="sníž. přenesená",J314,0)</f>
        <v>0</v>
      </c>
      <c r="BI314" s="227">
        <f>IF(N314="nulová",J314,0)</f>
        <v>0</v>
      </c>
      <c r="BJ314" s="20" t="s">
        <v>83</v>
      </c>
      <c r="BK314" s="227">
        <f>ROUND(I314*H314,2)</f>
        <v>0</v>
      </c>
      <c r="BL314" s="20" t="s">
        <v>149</v>
      </c>
      <c r="BM314" s="226" t="s">
        <v>1091</v>
      </c>
    </row>
    <row r="315" s="2" customFormat="1">
      <c r="A315" s="41"/>
      <c r="B315" s="42"/>
      <c r="C315" s="43"/>
      <c r="D315" s="228" t="s">
        <v>151</v>
      </c>
      <c r="E315" s="43"/>
      <c r="F315" s="229" t="s">
        <v>718</v>
      </c>
      <c r="G315" s="43"/>
      <c r="H315" s="43"/>
      <c r="I315" s="230"/>
      <c r="J315" s="43"/>
      <c r="K315" s="43"/>
      <c r="L315" s="47"/>
      <c r="M315" s="231"/>
      <c r="N315" s="232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151</v>
      </c>
      <c r="AU315" s="20" t="s">
        <v>83</v>
      </c>
    </row>
    <row r="316" s="14" customFormat="1">
      <c r="A316" s="14"/>
      <c r="B316" s="245"/>
      <c r="C316" s="246"/>
      <c r="D316" s="228" t="s">
        <v>155</v>
      </c>
      <c r="E316" s="246"/>
      <c r="F316" s="248" t="s">
        <v>1092</v>
      </c>
      <c r="G316" s="246"/>
      <c r="H316" s="249">
        <v>49</v>
      </c>
      <c r="I316" s="250"/>
      <c r="J316" s="246"/>
      <c r="K316" s="246"/>
      <c r="L316" s="251"/>
      <c r="M316" s="252"/>
      <c r="N316" s="253"/>
      <c r="O316" s="253"/>
      <c r="P316" s="253"/>
      <c r="Q316" s="253"/>
      <c r="R316" s="253"/>
      <c r="S316" s="253"/>
      <c r="T316" s="25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5" t="s">
        <v>155</v>
      </c>
      <c r="AU316" s="255" t="s">
        <v>83</v>
      </c>
      <c r="AV316" s="14" t="s">
        <v>85</v>
      </c>
      <c r="AW316" s="14" t="s">
        <v>4</v>
      </c>
      <c r="AX316" s="14" t="s">
        <v>83</v>
      </c>
      <c r="AY316" s="255" t="s">
        <v>142</v>
      </c>
    </row>
    <row r="317" s="2" customFormat="1" ht="24.15" customHeight="1">
      <c r="A317" s="41"/>
      <c r="B317" s="42"/>
      <c r="C317" s="215" t="s">
        <v>352</v>
      </c>
      <c r="D317" s="215" t="s">
        <v>144</v>
      </c>
      <c r="E317" s="216" t="s">
        <v>1093</v>
      </c>
      <c r="F317" s="217" t="s">
        <v>1094</v>
      </c>
      <c r="G317" s="218" t="s">
        <v>282</v>
      </c>
      <c r="H317" s="219">
        <v>8</v>
      </c>
      <c r="I317" s="220"/>
      <c r="J317" s="221">
        <f>ROUND(I317*H317,2)</f>
        <v>0</v>
      </c>
      <c r="K317" s="217" t="s">
        <v>148</v>
      </c>
      <c r="L317" s="47"/>
      <c r="M317" s="222" t="s">
        <v>19</v>
      </c>
      <c r="N317" s="223" t="s">
        <v>47</v>
      </c>
      <c r="O317" s="87"/>
      <c r="P317" s="224">
        <f>O317*H317</f>
        <v>0</v>
      </c>
      <c r="Q317" s="224">
        <v>0.0001019</v>
      </c>
      <c r="R317" s="224">
        <f>Q317*H317</f>
        <v>0.00081519999999999997</v>
      </c>
      <c r="S317" s="224">
        <v>0</v>
      </c>
      <c r="T317" s="225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26" t="s">
        <v>149</v>
      </c>
      <c r="AT317" s="226" t="s">
        <v>144</v>
      </c>
      <c r="AU317" s="226" t="s">
        <v>83</v>
      </c>
      <c r="AY317" s="20" t="s">
        <v>142</v>
      </c>
      <c r="BE317" s="227">
        <f>IF(N317="základní",J317,0)</f>
        <v>0</v>
      </c>
      <c r="BF317" s="227">
        <f>IF(N317="snížená",J317,0)</f>
        <v>0</v>
      </c>
      <c r="BG317" s="227">
        <f>IF(N317="zákl. přenesená",J317,0)</f>
        <v>0</v>
      </c>
      <c r="BH317" s="227">
        <f>IF(N317="sníž. přenesená",J317,0)</f>
        <v>0</v>
      </c>
      <c r="BI317" s="227">
        <f>IF(N317="nulová",J317,0)</f>
        <v>0</v>
      </c>
      <c r="BJ317" s="20" t="s">
        <v>83</v>
      </c>
      <c r="BK317" s="227">
        <f>ROUND(I317*H317,2)</f>
        <v>0</v>
      </c>
      <c r="BL317" s="20" t="s">
        <v>149</v>
      </c>
      <c r="BM317" s="226" t="s">
        <v>1095</v>
      </c>
    </row>
    <row r="318" s="2" customFormat="1">
      <c r="A318" s="41"/>
      <c r="B318" s="42"/>
      <c r="C318" s="43"/>
      <c r="D318" s="228" t="s">
        <v>151</v>
      </c>
      <c r="E318" s="43"/>
      <c r="F318" s="229" t="s">
        <v>1096</v>
      </c>
      <c r="G318" s="43"/>
      <c r="H318" s="43"/>
      <c r="I318" s="230"/>
      <c r="J318" s="43"/>
      <c r="K318" s="43"/>
      <c r="L318" s="47"/>
      <c r="M318" s="231"/>
      <c r="N318" s="232"/>
      <c r="O318" s="87"/>
      <c r="P318" s="87"/>
      <c r="Q318" s="87"/>
      <c r="R318" s="87"/>
      <c r="S318" s="87"/>
      <c r="T318" s="88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20" t="s">
        <v>151</v>
      </c>
      <c r="AU318" s="20" t="s">
        <v>83</v>
      </c>
    </row>
    <row r="319" s="2" customFormat="1">
      <c r="A319" s="41"/>
      <c r="B319" s="42"/>
      <c r="C319" s="43"/>
      <c r="D319" s="233" t="s">
        <v>153</v>
      </c>
      <c r="E319" s="43"/>
      <c r="F319" s="234" t="s">
        <v>1097</v>
      </c>
      <c r="G319" s="43"/>
      <c r="H319" s="43"/>
      <c r="I319" s="230"/>
      <c r="J319" s="43"/>
      <c r="K319" s="43"/>
      <c r="L319" s="47"/>
      <c r="M319" s="231"/>
      <c r="N319" s="232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153</v>
      </c>
      <c r="AU319" s="20" t="s">
        <v>83</v>
      </c>
    </row>
    <row r="320" s="2" customFormat="1" ht="16.5" customHeight="1">
      <c r="A320" s="41"/>
      <c r="B320" s="42"/>
      <c r="C320" s="278" t="s">
        <v>357</v>
      </c>
      <c r="D320" s="278" t="s">
        <v>266</v>
      </c>
      <c r="E320" s="279" t="s">
        <v>1098</v>
      </c>
      <c r="F320" s="280" t="s">
        <v>1099</v>
      </c>
      <c r="G320" s="281" t="s">
        <v>282</v>
      </c>
      <c r="H320" s="282">
        <v>8</v>
      </c>
      <c r="I320" s="283"/>
      <c r="J320" s="284">
        <f>ROUND(I320*H320,2)</f>
        <v>0</v>
      </c>
      <c r="K320" s="280" t="s">
        <v>148</v>
      </c>
      <c r="L320" s="285"/>
      <c r="M320" s="286" t="s">
        <v>19</v>
      </c>
      <c r="N320" s="287" t="s">
        <v>47</v>
      </c>
      <c r="O320" s="87"/>
      <c r="P320" s="224">
        <f>O320*H320</f>
        <v>0</v>
      </c>
      <c r="Q320" s="224">
        <v>0.00156</v>
      </c>
      <c r="R320" s="224">
        <f>Q320*H320</f>
        <v>0.01248</v>
      </c>
      <c r="S320" s="224">
        <v>0</v>
      </c>
      <c r="T320" s="225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26" t="s">
        <v>205</v>
      </c>
      <c r="AT320" s="226" t="s">
        <v>266</v>
      </c>
      <c r="AU320" s="226" t="s">
        <v>83</v>
      </c>
      <c r="AY320" s="20" t="s">
        <v>142</v>
      </c>
      <c r="BE320" s="227">
        <f>IF(N320="základní",J320,0)</f>
        <v>0</v>
      </c>
      <c r="BF320" s="227">
        <f>IF(N320="snížená",J320,0)</f>
        <v>0</v>
      </c>
      <c r="BG320" s="227">
        <f>IF(N320="zákl. přenesená",J320,0)</f>
        <v>0</v>
      </c>
      <c r="BH320" s="227">
        <f>IF(N320="sníž. přenesená",J320,0)</f>
        <v>0</v>
      </c>
      <c r="BI320" s="227">
        <f>IF(N320="nulová",J320,0)</f>
        <v>0</v>
      </c>
      <c r="BJ320" s="20" t="s">
        <v>83</v>
      </c>
      <c r="BK320" s="227">
        <f>ROUND(I320*H320,2)</f>
        <v>0</v>
      </c>
      <c r="BL320" s="20" t="s">
        <v>149</v>
      </c>
      <c r="BM320" s="226" t="s">
        <v>1100</v>
      </c>
    </row>
    <row r="321" s="2" customFormat="1">
      <c r="A321" s="41"/>
      <c r="B321" s="42"/>
      <c r="C321" s="43"/>
      <c r="D321" s="228" t="s">
        <v>151</v>
      </c>
      <c r="E321" s="43"/>
      <c r="F321" s="229" t="s">
        <v>1099</v>
      </c>
      <c r="G321" s="43"/>
      <c r="H321" s="43"/>
      <c r="I321" s="230"/>
      <c r="J321" s="43"/>
      <c r="K321" s="43"/>
      <c r="L321" s="47"/>
      <c r="M321" s="231"/>
      <c r="N321" s="232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151</v>
      </c>
      <c r="AU321" s="20" t="s">
        <v>83</v>
      </c>
    </row>
    <row r="322" s="2" customFormat="1" ht="33" customHeight="1">
      <c r="A322" s="41"/>
      <c r="B322" s="42"/>
      <c r="C322" s="215" t="s">
        <v>364</v>
      </c>
      <c r="D322" s="215" t="s">
        <v>144</v>
      </c>
      <c r="E322" s="216" t="s">
        <v>1101</v>
      </c>
      <c r="F322" s="217" t="s">
        <v>1102</v>
      </c>
      <c r="G322" s="218" t="s">
        <v>282</v>
      </c>
      <c r="H322" s="219">
        <v>8</v>
      </c>
      <c r="I322" s="220"/>
      <c r="J322" s="221">
        <f>ROUND(I322*H322,2)</f>
        <v>0</v>
      </c>
      <c r="K322" s="217" t="s">
        <v>148</v>
      </c>
      <c r="L322" s="47"/>
      <c r="M322" s="222" t="s">
        <v>19</v>
      </c>
      <c r="N322" s="223" t="s">
        <v>47</v>
      </c>
      <c r="O322" s="87"/>
      <c r="P322" s="224">
        <f>O322*H322</f>
        <v>0</v>
      </c>
      <c r="Q322" s="224">
        <v>1.9E-06</v>
      </c>
      <c r="R322" s="224">
        <f>Q322*H322</f>
        <v>1.52E-05</v>
      </c>
      <c r="S322" s="224">
        <v>0</v>
      </c>
      <c r="T322" s="225">
        <f>S322*H322</f>
        <v>0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226" t="s">
        <v>149</v>
      </c>
      <c r="AT322" s="226" t="s">
        <v>144</v>
      </c>
      <c r="AU322" s="226" t="s">
        <v>83</v>
      </c>
      <c r="AY322" s="20" t="s">
        <v>142</v>
      </c>
      <c r="BE322" s="227">
        <f>IF(N322="základní",J322,0)</f>
        <v>0</v>
      </c>
      <c r="BF322" s="227">
        <f>IF(N322="snížená",J322,0)</f>
        <v>0</v>
      </c>
      <c r="BG322" s="227">
        <f>IF(N322="zákl. přenesená",J322,0)</f>
        <v>0</v>
      </c>
      <c r="BH322" s="227">
        <f>IF(N322="sníž. přenesená",J322,0)</f>
        <v>0</v>
      </c>
      <c r="BI322" s="227">
        <f>IF(N322="nulová",J322,0)</f>
        <v>0</v>
      </c>
      <c r="BJ322" s="20" t="s">
        <v>83</v>
      </c>
      <c r="BK322" s="227">
        <f>ROUND(I322*H322,2)</f>
        <v>0</v>
      </c>
      <c r="BL322" s="20" t="s">
        <v>149</v>
      </c>
      <c r="BM322" s="226" t="s">
        <v>1103</v>
      </c>
    </row>
    <row r="323" s="2" customFormat="1">
      <c r="A323" s="41"/>
      <c r="B323" s="42"/>
      <c r="C323" s="43"/>
      <c r="D323" s="228" t="s">
        <v>151</v>
      </c>
      <c r="E323" s="43"/>
      <c r="F323" s="229" t="s">
        <v>1104</v>
      </c>
      <c r="G323" s="43"/>
      <c r="H323" s="43"/>
      <c r="I323" s="230"/>
      <c r="J323" s="43"/>
      <c r="K323" s="43"/>
      <c r="L323" s="47"/>
      <c r="M323" s="231"/>
      <c r="N323" s="232"/>
      <c r="O323" s="87"/>
      <c r="P323" s="87"/>
      <c r="Q323" s="87"/>
      <c r="R323" s="87"/>
      <c r="S323" s="87"/>
      <c r="T323" s="88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T323" s="20" t="s">
        <v>151</v>
      </c>
      <c r="AU323" s="20" t="s">
        <v>83</v>
      </c>
    </row>
    <row r="324" s="2" customFormat="1">
      <c r="A324" s="41"/>
      <c r="B324" s="42"/>
      <c r="C324" s="43"/>
      <c r="D324" s="233" t="s">
        <v>153</v>
      </c>
      <c r="E324" s="43"/>
      <c r="F324" s="234" t="s">
        <v>1105</v>
      </c>
      <c r="G324" s="43"/>
      <c r="H324" s="43"/>
      <c r="I324" s="230"/>
      <c r="J324" s="43"/>
      <c r="K324" s="43"/>
      <c r="L324" s="47"/>
      <c r="M324" s="231"/>
      <c r="N324" s="232"/>
      <c r="O324" s="87"/>
      <c r="P324" s="87"/>
      <c r="Q324" s="87"/>
      <c r="R324" s="87"/>
      <c r="S324" s="87"/>
      <c r="T324" s="88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T324" s="20" t="s">
        <v>153</v>
      </c>
      <c r="AU324" s="20" t="s">
        <v>83</v>
      </c>
    </row>
    <row r="325" s="2" customFormat="1" ht="24.15" customHeight="1">
      <c r="A325" s="41"/>
      <c r="B325" s="42"/>
      <c r="C325" s="278" t="s">
        <v>180</v>
      </c>
      <c r="D325" s="278" t="s">
        <v>266</v>
      </c>
      <c r="E325" s="279" t="s">
        <v>1106</v>
      </c>
      <c r="F325" s="280" t="s">
        <v>1107</v>
      </c>
      <c r="G325" s="281" t="s">
        <v>282</v>
      </c>
      <c r="H325" s="282">
        <v>8</v>
      </c>
      <c r="I325" s="283"/>
      <c r="J325" s="284">
        <f>ROUND(I325*H325,2)</f>
        <v>0</v>
      </c>
      <c r="K325" s="280" t="s">
        <v>148</v>
      </c>
      <c r="L325" s="285"/>
      <c r="M325" s="286" t="s">
        <v>19</v>
      </c>
      <c r="N325" s="287" t="s">
        <v>47</v>
      </c>
      <c r="O325" s="87"/>
      <c r="P325" s="224">
        <f>O325*H325</f>
        <v>0</v>
      </c>
      <c r="Q325" s="224">
        <v>0.0047999999999999996</v>
      </c>
      <c r="R325" s="224">
        <f>Q325*H325</f>
        <v>0.038399999999999997</v>
      </c>
      <c r="S325" s="224">
        <v>0</v>
      </c>
      <c r="T325" s="225">
        <f>S325*H325</f>
        <v>0</v>
      </c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R325" s="226" t="s">
        <v>205</v>
      </c>
      <c r="AT325" s="226" t="s">
        <v>266</v>
      </c>
      <c r="AU325" s="226" t="s">
        <v>83</v>
      </c>
      <c r="AY325" s="20" t="s">
        <v>142</v>
      </c>
      <c r="BE325" s="227">
        <f>IF(N325="základní",J325,0)</f>
        <v>0</v>
      </c>
      <c r="BF325" s="227">
        <f>IF(N325="snížená",J325,0)</f>
        <v>0</v>
      </c>
      <c r="BG325" s="227">
        <f>IF(N325="zákl. přenesená",J325,0)</f>
        <v>0</v>
      </c>
      <c r="BH325" s="227">
        <f>IF(N325="sníž. přenesená",J325,0)</f>
        <v>0</v>
      </c>
      <c r="BI325" s="227">
        <f>IF(N325="nulová",J325,0)</f>
        <v>0</v>
      </c>
      <c r="BJ325" s="20" t="s">
        <v>83</v>
      </c>
      <c r="BK325" s="227">
        <f>ROUND(I325*H325,2)</f>
        <v>0</v>
      </c>
      <c r="BL325" s="20" t="s">
        <v>149</v>
      </c>
      <c r="BM325" s="226" t="s">
        <v>1108</v>
      </c>
    </row>
    <row r="326" s="2" customFormat="1">
      <c r="A326" s="41"/>
      <c r="B326" s="42"/>
      <c r="C326" s="43"/>
      <c r="D326" s="228" t="s">
        <v>151</v>
      </c>
      <c r="E326" s="43"/>
      <c r="F326" s="229" t="s">
        <v>1107</v>
      </c>
      <c r="G326" s="43"/>
      <c r="H326" s="43"/>
      <c r="I326" s="230"/>
      <c r="J326" s="43"/>
      <c r="K326" s="43"/>
      <c r="L326" s="47"/>
      <c r="M326" s="231"/>
      <c r="N326" s="232"/>
      <c r="O326" s="87"/>
      <c r="P326" s="87"/>
      <c r="Q326" s="87"/>
      <c r="R326" s="87"/>
      <c r="S326" s="87"/>
      <c r="T326" s="88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T326" s="20" t="s">
        <v>151</v>
      </c>
      <c r="AU326" s="20" t="s">
        <v>83</v>
      </c>
    </row>
    <row r="327" s="2" customFormat="1" ht="24.15" customHeight="1">
      <c r="A327" s="41"/>
      <c r="B327" s="42"/>
      <c r="C327" s="215" t="s">
        <v>374</v>
      </c>
      <c r="D327" s="215" t="s">
        <v>144</v>
      </c>
      <c r="E327" s="216" t="s">
        <v>752</v>
      </c>
      <c r="F327" s="217" t="s">
        <v>753</v>
      </c>
      <c r="G327" s="218" t="s">
        <v>754</v>
      </c>
      <c r="H327" s="219">
        <v>13</v>
      </c>
      <c r="I327" s="220"/>
      <c r="J327" s="221">
        <f>ROUND(I327*H327,2)</f>
        <v>0</v>
      </c>
      <c r="K327" s="217" t="s">
        <v>148</v>
      </c>
      <c r="L327" s="47"/>
      <c r="M327" s="222" t="s">
        <v>19</v>
      </c>
      <c r="N327" s="223" t="s">
        <v>47</v>
      </c>
      <c r="O327" s="87"/>
      <c r="P327" s="224">
        <f>O327*H327</f>
        <v>0</v>
      </c>
      <c r="Q327" s="224">
        <v>0.0003102</v>
      </c>
      <c r="R327" s="224">
        <f>Q327*H327</f>
        <v>0.0040325999999999999</v>
      </c>
      <c r="S327" s="224">
        <v>0</v>
      </c>
      <c r="T327" s="225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26" t="s">
        <v>149</v>
      </c>
      <c r="AT327" s="226" t="s">
        <v>144</v>
      </c>
      <c r="AU327" s="226" t="s">
        <v>83</v>
      </c>
      <c r="AY327" s="20" t="s">
        <v>142</v>
      </c>
      <c r="BE327" s="227">
        <f>IF(N327="základní",J327,0)</f>
        <v>0</v>
      </c>
      <c r="BF327" s="227">
        <f>IF(N327="snížená",J327,0)</f>
        <v>0</v>
      </c>
      <c r="BG327" s="227">
        <f>IF(N327="zákl. přenesená",J327,0)</f>
        <v>0</v>
      </c>
      <c r="BH327" s="227">
        <f>IF(N327="sníž. přenesená",J327,0)</f>
        <v>0</v>
      </c>
      <c r="BI327" s="227">
        <f>IF(N327="nulová",J327,0)</f>
        <v>0</v>
      </c>
      <c r="BJ327" s="20" t="s">
        <v>83</v>
      </c>
      <c r="BK327" s="227">
        <f>ROUND(I327*H327,2)</f>
        <v>0</v>
      </c>
      <c r="BL327" s="20" t="s">
        <v>149</v>
      </c>
      <c r="BM327" s="226" t="s">
        <v>968</v>
      </c>
    </row>
    <row r="328" s="2" customFormat="1">
      <c r="A328" s="41"/>
      <c r="B328" s="42"/>
      <c r="C328" s="43"/>
      <c r="D328" s="228" t="s">
        <v>151</v>
      </c>
      <c r="E328" s="43"/>
      <c r="F328" s="229" t="s">
        <v>756</v>
      </c>
      <c r="G328" s="43"/>
      <c r="H328" s="43"/>
      <c r="I328" s="230"/>
      <c r="J328" s="43"/>
      <c r="K328" s="43"/>
      <c r="L328" s="47"/>
      <c r="M328" s="231"/>
      <c r="N328" s="232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151</v>
      </c>
      <c r="AU328" s="20" t="s">
        <v>83</v>
      </c>
    </row>
    <row r="329" s="2" customFormat="1">
      <c r="A329" s="41"/>
      <c r="B329" s="42"/>
      <c r="C329" s="43"/>
      <c r="D329" s="233" t="s">
        <v>153</v>
      </c>
      <c r="E329" s="43"/>
      <c r="F329" s="234" t="s">
        <v>757</v>
      </c>
      <c r="G329" s="43"/>
      <c r="H329" s="43"/>
      <c r="I329" s="230"/>
      <c r="J329" s="43"/>
      <c r="K329" s="43"/>
      <c r="L329" s="47"/>
      <c r="M329" s="231"/>
      <c r="N329" s="232"/>
      <c r="O329" s="87"/>
      <c r="P329" s="87"/>
      <c r="Q329" s="87"/>
      <c r="R329" s="87"/>
      <c r="S329" s="87"/>
      <c r="T329" s="88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T329" s="20" t="s">
        <v>153</v>
      </c>
      <c r="AU329" s="20" t="s">
        <v>83</v>
      </c>
    </row>
    <row r="330" s="2" customFormat="1" ht="24.15" customHeight="1">
      <c r="A330" s="41"/>
      <c r="B330" s="42"/>
      <c r="C330" s="215" t="s">
        <v>188</v>
      </c>
      <c r="D330" s="215" t="s">
        <v>144</v>
      </c>
      <c r="E330" s="216" t="s">
        <v>758</v>
      </c>
      <c r="F330" s="217" t="s">
        <v>759</v>
      </c>
      <c r="G330" s="218" t="s">
        <v>282</v>
      </c>
      <c r="H330" s="219">
        <v>13</v>
      </c>
      <c r="I330" s="220"/>
      <c r="J330" s="221">
        <f>ROUND(I330*H330,2)</f>
        <v>0</v>
      </c>
      <c r="K330" s="217" t="s">
        <v>148</v>
      </c>
      <c r="L330" s="47"/>
      <c r="M330" s="222" t="s">
        <v>19</v>
      </c>
      <c r="N330" s="223" t="s">
        <v>47</v>
      </c>
      <c r="O330" s="87"/>
      <c r="P330" s="224">
        <f>O330*H330</f>
        <v>0</v>
      </c>
      <c r="Q330" s="224">
        <v>0.45937290600000003</v>
      </c>
      <c r="R330" s="224">
        <f>Q330*H330</f>
        <v>5.9718477780000008</v>
      </c>
      <c r="S330" s="224">
        <v>0</v>
      </c>
      <c r="T330" s="225">
        <f>S330*H330</f>
        <v>0</v>
      </c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R330" s="226" t="s">
        <v>149</v>
      </c>
      <c r="AT330" s="226" t="s">
        <v>144</v>
      </c>
      <c r="AU330" s="226" t="s">
        <v>83</v>
      </c>
      <c r="AY330" s="20" t="s">
        <v>142</v>
      </c>
      <c r="BE330" s="227">
        <f>IF(N330="základní",J330,0)</f>
        <v>0</v>
      </c>
      <c r="BF330" s="227">
        <f>IF(N330="snížená",J330,0)</f>
        <v>0</v>
      </c>
      <c r="BG330" s="227">
        <f>IF(N330="zákl. přenesená",J330,0)</f>
        <v>0</v>
      </c>
      <c r="BH330" s="227">
        <f>IF(N330="sníž. přenesená",J330,0)</f>
        <v>0</v>
      </c>
      <c r="BI330" s="227">
        <f>IF(N330="nulová",J330,0)</f>
        <v>0</v>
      </c>
      <c r="BJ330" s="20" t="s">
        <v>83</v>
      </c>
      <c r="BK330" s="227">
        <f>ROUND(I330*H330,2)</f>
        <v>0</v>
      </c>
      <c r="BL330" s="20" t="s">
        <v>149</v>
      </c>
      <c r="BM330" s="226" t="s">
        <v>1109</v>
      </c>
    </row>
    <row r="331" s="2" customFormat="1">
      <c r="A331" s="41"/>
      <c r="B331" s="42"/>
      <c r="C331" s="43"/>
      <c r="D331" s="228" t="s">
        <v>151</v>
      </c>
      <c r="E331" s="43"/>
      <c r="F331" s="229" t="s">
        <v>761</v>
      </c>
      <c r="G331" s="43"/>
      <c r="H331" s="43"/>
      <c r="I331" s="230"/>
      <c r="J331" s="43"/>
      <c r="K331" s="43"/>
      <c r="L331" s="47"/>
      <c r="M331" s="231"/>
      <c r="N331" s="232"/>
      <c r="O331" s="87"/>
      <c r="P331" s="87"/>
      <c r="Q331" s="87"/>
      <c r="R331" s="87"/>
      <c r="S331" s="87"/>
      <c r="T331" s="88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T331" s="20" t="s">
        <v>151</v>
      </c>
      <c r="AU331" s="20" t="s">
        <v>83</v>
      </c>
    </row>
    <row r="332" s="2" customFormat="1">
      <c r="A332" s="41"/>
      <c r="B332" s="42"/>
      <c r="C332" s="43"/>
      <c r="D332" s="233" t="s">
        <v>153</v>
      </c>
      <c r="E332" s="43"/>
      <c r="F332" s="234" t="s">
        <v>762</v>
      </c>
      <c r="G332" s="43"/>
      <c r="H332" s="43"/>
      <c r="I332" s="230"/>
      <c r="J332" s="43"/>
      <c r="K332" s="43"/>
      <c r="L332" s="47"/>
      <c r="M332" s="231"/>
      <c r="N332" s="232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153</v>
      </c>
      <c r="AU332" s="20" t="s">
        <v>83</v>
      </c>
    </row>
    <row r="333" s="2" customFormat="1" ht="24.15" customHeight="1">
      <c r="A333" s="41"/>
      <c r="B333" s="42"/>
      <c r="C333" s="215" t="s">
        <v>383</v>
      </c>
      <c r="D333" s="215" t="s">
        <v>144</v>
      </c>
      <c r="E333" s="216" t="s">
        <v>768</v>
      </c>
      <c r="F333" s="217" t="s">
        <v>769</v>
      </c>
      <c r="G333" s="218" t="s">
        <v>346</v>
      </c>
      <c r="H333" s="219">
        <v>295.45999999999998</v>
      </c>
      <c r="I333" s="220"/>
      <c r="J333" s="221">
        <f>ROUND(I333*H333,2)</f>
        <v>0</v>
      </c>
      <c r="K333" s="217" t="s">
        <v>148</v>
      </c>
      <c r="L333" s="47"/>
      <c r="M333" s="222" t="s">
        <v>19</v>
      </c>
      <c r="N333" s="223" t="s">
        <v>47</v>
      </c>
      <c r="O333" s="87"/>
      <c r="P333" s="224">
        <f>O333*H333</f>
        <v>0</v>
      </c>
      <c r="Q333" s="224">
        <v>0</v>
      </c>
      <c r="R333" s="224">
        <f>Q333*H333</f>
        <v>0</v>
      </c>
      <c r="S333" s="224">
        <v>0</v>
      </c>
      <c r="T333" s="225">
        <f>S333*H333</f>
        <v>0</v>
      </c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R333" s="226" t="s">
        <v>149</v>
      </c>
      <c r="AT333" s="226" t="s">
        <v>144</v>
      </c>
      <c r="AU333" s="226" t="s">
        <v>83</v>
      </c>
      <c r="AY333" s="20" t="s">
        <v>142</v>
      </c>
      <c r="BE333" s="227">
        <f>IF(N333="základní",J333,0)</f>
        <v>0</v>
      </c>
      <c r="BF333" s="227">
        <f>IF(N333="snížená",J333,0)</f>
        <v>0</v>
      </c>
      <c r="BG333" s="227">
        <f>IF(N333="zákl. přenesená",J333,0)</f>
        <v>0</v>
      </c>
      <c r="BH333" s="227">
        <f>IF(N333="sníž. přenesená",J333,0)</f>
        <v>0</v>
      </c>
      <c r="BI333" s="227">
        <f>IF(N333="nulová",J333,0)</f>
        <v>0</v>
      </c>
      <c r="BJ333" s="20" t="s">
        <v>83</v>
      </c>
      <c r="BK333" s="227">
        <f>ROUND(I333*H333,2)</f>
        <v>0</v>
      </c>
      <c r="BL333" s="20" t="s">
        <v>149</v>
      </c>
      <c r="BM333" s="226" t="s">
        <v>1110</v>
      </c>
    </row>
    <row r="334" s="2" customFormat="1">
      <c r="A334" s="41"/>
      <c r="B334" s="42"/>
      <c r="C334" s="43"/>
      <c r="D334" s="228" t="s">
        <v>151</v>
      </c>
      <c r="E334" s="43"/>
      <c r="F334" s="229" t="s">
        <v>771</v>
      </c>
      <c r="G334" s="43"/>
      <c r="H334" s="43"/>
      <c r="I334" s="230"/>
      <c r="J334" s="43"/>
      <c r="K334" s="43"/>
      <c r="L334" s="47"/>
      <c r="M334" s="231"/>
      <c r="N334" s="232"/>
      <c r="O334" s="87"/>
      <c r="P334" s="87"/>
      <c r="Q334" s="87"/>
      <c r="R334" s="87"/>
      <c r="S334" s="87"/>
      <c r="T334" s="88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T334" s="20" t="s">
        <v>151</v>
      </c>
      <c r="AU334" s="20" t="s">
        <v>83</v>
      </c>
    </row>
    <row r="335" s="2" customFormat="1">
      <c r="A335" s="41"/>
      <c r="B335" s="42"/>
      <c r="C335" s="43"/>
      <c r="D335" s="233" t="s">
        <v>153</v>
      </c>
      <c r="E335" s="43"/>
      <c r="F335" s="234" t="s">
        <v>772</v>
      </c>
      <c r="G335" s="43"/>
      <c r="H335" s="43"/>
      <c r="I335" s="230"/>
      <c r="J335" s="43"/>
      <c r="K335" s="43"/>
      <c r="L335" s="47"/>
      <c r="M335" s="231"/>
      <c r="N335" s="232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20" t="s">
        <v>153</v>
      </c>
      <c r="AU335" s="20" t="s">
        <v>83</v>
      </c>
    </row>
    <row r="336" s="2" customFormat="1" ht="24.15" customHeight="1">
      <c r="A336" s="41"/>
      <c r="B336" s="42"/>
      <c r="C336" s="215" t="s">
        <v>387</v>
      </c>
      <c r="D336" s="215" t="s">
        <v>144</v>
      </c>
      <c r="E336" s="216" t="s">
        <v>788</v>
      </c>
      <c r="F336" s="217" t="s">
        <v>789</v>
      </c>
      <c r="G336" s="218" t="s">
        <v>282</v>
      </c>
      <c r="H336" s="219">
        <v>9</v>
      </c>
      <c r="I336" s="220"/>
      <c r="J336" s="221">
        <f>ROUND(I336*H336,2)</f>
        <v>0</v>
      </c>
      <c r="K336" s="217" t="s">
        <v>148</v>
      </c>
      <c r="L336" s="47"/>
      <c r="M336" s="222" t="s">
        <v>19</v>
      </c>
      <c r="N336" s="223" t="s">
        <v>47</v>
      </c>
      <c r="O336" s="87"/>
      <c r="P336" s="224">
        <f>O336*H336</f>
        <v>0</v>
      </c>
      <c r="Q336" s="224">
        <v>0.010186000000000001</v>
      </c>
      <c r="R336" s="224">
        <f>Q336*H336</f>
        <v>0.091674000000000005</v>
      </c>
      <c r="S336" s="224">
        <v>0</v>
      </c>
      <c r="T336" s="225">
        <f>S336*H336</f>
        <v>0</v>
      </c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R336" s="226" t="s">
        <v>149</v>
      </c>
      <c r="AT336" s="226" t="s">
        <v>144</v>
      </c>
      <c r="AU336" s="226" t="s">
        <v>83</v>
      </c>
      <c r="AY336" s="20" t="s">
        <v>142</v>
      </c>
      <c r="BE336" s="227">
        <f>IF(N336="základní",J336,0)</f>
        <v>0</v>
      </c>
      <c r="BF336" s="227">
        <f>IF(N336="snížená",J336,0)</f>
        <v>0</v>
      </c>
      <c r="BG336" s="227">
        <f>IF(N336="zákl. přenesená",J336,0)</f>
        <v>0</v>
      </c>
      <c r="BH336" s="227">
        <f>IF(N336="sníž. přenesená",J336,0)</f>
        <v>0</v>
      </c>
      <c r="BI336" s="227">
        <f>IF(N336="nulová",J336,0)</f>
        <v>0</v>
      </c>
      <c r="BJ336" s="20" t="s">
        <v>83</v>
      </c>
      <c r="BK336" s="227">
        <f>ROUND(I336*H336,2)</f>
        <v>0</v>
      </c>
      <c r="BL336" s="20" t="s">
        <v>149</v>
      </c>
      <c r="BM336" s="226" t="s">
        <v>1111</v>
      </c>
    </row>
    <row r="337" s="2" customFormat="1">
      <c r="A337" s="41"/>
      <c r="B337" s="42"/>
      <c r="C337" s="43"/>
      <c r="D337" s="228" t="s">
        <v>151</v>
      </c>
      <c r="E337" s="43"/>
      <c r="F337" s="229" t="s">
        <v>789</v>
      </c>
      <c r="G337" s="43"/>
      <c r="H337" s="43"/>
      <c r="I337" s="230"/>
      <c r="J337" s="43"/>
      <c r="K337" s="43"/>
      <c r="L337" s="47"/>
      <c r="M337" s="231"/>
      <c r="N337" s="232"/>
      <c r="O337" s="87"/>
      <c r="P337" s="87"/>
      <c r="Q337" s="87"/>
      <c r="R337" s="87"/>
      <c r="S337" s="87"/>
      <c r="T337" s="88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T337" s="20" t="s">
        <v>151</v>
      </c>
      <c r="AU337" s="20" t="s">
        <v>83</v>
      </c>
    </row>
    <row r="338" s="2" customFormat="1">
      <c r="A338" s="41"/>
      <c r="B338" s="42"/>
      <c r="C338" s="43"/>
      <c r="D338" s="233" t="s">
        <v>153</v>
      </c>
      <c r="E338" s="43"/>
      <c r="F338" s="234" t="s">
        <v>791</v>
      </c>
      <c r="G338" s="43"/>
      <c r="H338" s="43"/>
      <c r="I338" s="230"/>
      <c r="J338" s="43"/>
      <c r="K338" s="43"/>
      <c r="L338" s="47"/>
      <c r="M338" s="231"/>
      <c r="N338" s="232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153</v>
      </c>
      <c r="AU338" s="20" t="s">
        <v>83</v>
      </c>
    </row>
    <row r="339" s="14" customFormat="1">
      <c r="A339" s="14"/>
      <c r="B339" s="245"/>
      <c r="C339" s="246"/>
      <c r="D339" s="228" t="s">
        <v>155</v>
      </c>
      <c r="E339" s="247" t="s">
        <v>19</v>
      </c>
      <c r="F339" s="248" t="s">
        <v>1112</v>
      </c>
      <c r="G339" s="246"/>
      <c r="H339" s="249">
        <v>0</v>
      </c>
      <c r="I339" s="250"/>
      <c r="J339" s="246"/>
      <c r="K339" s="246"/>
      <c r="L339" s="251"/>
      <c r="M339" s="252"/>
      <c r="N339" s="253"/>
      <c r="O339" s="253"/>
      <c r="P339" s="253"/>
      <c r="Q339" s="253"/>
      <c r="R339" s="253"/>
      <c r="S339" s="253"/>
      <c r="T339" s="25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5" t="s">
        <v>155</v>
      </c>
      <c r="AU339" s="255" t="s">
        <v>83</v>
      </c>
      <c r="AV339" s="14" t="s">
        <v>85</v>
      </c>
      <c r="AW339" s="14" t="s">
        <v>37</v>
      </c>
      <c r="AX339" s="14" t="s">
        <v>76</v>
      </c>
      <c r="AY339" s="255" t="s">
        <v>142</v>
      </c>
    </row>
    <row r="340" s="14" customFormat="1">
      <c r="A340" s="14"/>
      <c r="B340" s="245"/>
      <c r="C340" s="246"/>
      <c r="D340" s="228" t="s">
        <v>155</v>
      </c>
      <c r="E340" s="247" t="s">
        <v>19</v>
      </c>
      <c r="F340" s="248" t="s">
        <v>1113</v>
      </c>
      <c r="G340" s="246"/>
      <c r="H340" s="249">
        <v>0</v>
      </c>
      <c r="I340" s="250"/>
      <c r="J340" s="246"/>
      <c r="K340" s="246"/>
      <c r="L340" s="251"/>
      <c r="M340" s="252"/>
      <c r="N340" s="253"/>
      <c r="O340" s="253"/>
      <c r="P340" s="253"/>
      <c r="Q340" s="253"/>
      <c r="R340" s="253"/>
      <c r="S340" s="253"/>
      <c r="T340" s="25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5" t="s">
        <v>155</v>
      </c>
      <c r="AU340" s="255" t="s">
        <v>83</v>
      </c>
      <c r="AV340" s="14" t="s">
        <v>85</v>
      </c>
      <c r="AW340" s="14" t="s">
        <v>37</v>
      </c>
      <c r="AX340" s="14" t="s">
        <v>76</v>
      </c>
      <c r="AY340" s="255" t="s">
        <v>142</v>
      </c>
    </row>
    <row r="341" s="14" customFormat="1">
      <c r="A341" s="14"/>
      <c r="B341" s="245"/>
      <c r="C341" s="246"/>
      <c r="D341" s="228" t="s">
        <v>155</v>
      </c>
      <c r="E341" s="247" t="s">
        <v>19</v>
      </c>
      <c r="F341" s="248" t="s">
        <v>1114</v>
      </c>
      <c r="G341" s="246"/>
      <c r="H341" s="249">
        <v>1</v>
      </c>
      <c r="I341" s="250"/>
      <c r="J341" s="246"/>
      <c r="K341" s="246"/>
      <c r="L341" s="251"/>
      <c r="M341" s="252"/>
      <c r="N341" s="253"/>
      <c r="O341" s="253"/>
      <c r="P341" s="253"/>
      <c r="Q341" s="253"/>
      <c r="R341" s="253"/>
      <c r="S341" s="253"/>
      <c r="T341" s="25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5" t="s">
        <v>155</v>
      </c>
      <c r="AU341" s="255" t="s">
        <v>83</v>
      </c>
      <c r="AV341" s="14" t="s">
        <v>85</v>
      </c>
      <c r="AW341" s="14" t="s">
        <v>37</v>
      </c>
      <c r="AX341" s="14" t="s">
        <v>76</v>
      </c>
      <c r="AY341" s="255" t="s">
        <v>142</v>
      </c>
    </row>
    <row r="342" s="14" customFormat="1">
      <c r="A342" s="14"/>
      <c r="B342" s="245"/>
      <c r="C342" s="246"/>
      <c r="D342" s="228" t="s">
        <v>155</v>
      </c>
      <c r="E342" s="247" t="s">
        <v>19</v>
      </c>
      <c r="F342" s="248" t="s">
        <v>1115</v>
      </c>
      <c r="G342" s="246"/>
      <c r="H342" s="249">
        <v>0</v>
      </c>
      <c r="I342" s="250"/>
      <c r="J342" s="246"/>
      <c r="K342" s="246"/>
      <c r="L342" s="251"/>
      <c r="M342" s="252"/>
      <c r="N342" s="253"/>
      <c r="O342" s="253"/>
      <c r="P342" s="253"/>
      <c r="Q342" s="253"/>
      <c r="R342" s="253"/>
      <c r="S342" s="253"/>
      <c r="T342" s="25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5" t="s">
        <v>155</v>
      </c>
      <c r="AU342" s="255" t="s">
        <v>83</v>
      </c>
      <c r="AV342" s="14" t="s">
        <v>85</v>
      </c>
      <c r="AW342" s="14" t="s">
        <v>37</v>
      </c>
      <c r="AX342" s="14" t="s">
        <v>76</v>
      </c>
      <c r="AY342" s="255" t="s">
        <v>142</v>
      </c>
    </row>
    <row r="343" s="14" customFormat="1">
      <c r="A343" s="14"/>
      <c r="B343" s="245"/>
      <c r="C343" s="246"/>
      <c r="D343" s="228" t="s">
        <v>155</v>
      </c>
      <c r="E343" s="247" t="s">
        <v>19</v>
      </c>
      <c r="F343" s="248" t="s">
        <v>1116</v>
      </c>
      <c r="G343" s="246"/>
      <c r="H343" s="249">
        <v>0</v>
      </c>
      <c r="I343" s="250"/>
      <c r="J343" s="246"/>
      <c r="K343" s="246"/>
      <c r="L343" s="251"/>
      <c r="M343" s="252"/>
      <c r="N343" s="253"/>
      <c r="O343" s="253"/>
      <c r="P343" s="253"/>
      <c r="Q343" s="253"/>
      <c r="R343" s="253"/>
      <c r="S343" s="253"/>
      <c r="T343" s="25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5" t="s">
        <v>155</v>
      </c>
      <c r="AU343" s="255" t="s">
        <v>83</v>
      </c>
      <c r="AV343" s="14" t="s">
        <v>85</v>
      </c>
      <c r="AW343" s="14" t="s">
        <v>37</v>
      </c>
      <c r="AX343" s="14" t="s">
        <v>76</v>
      </c>
      <c r="AY343" s="255" t="s">
        <v>142</v>
      </c>
    </row>
    <row r="344" s="14" customFormat="1">
      <c r="A344" s="14"/>
      <c r="B344" s="245"/>
      <c r="C344" s="246"/>
      <c r="D344" s="228" t="s">
        <v>155</v>
      </c>
      <c r="E344" s="247" t="s">
        <v>19</v>
      </c>
      <c r="F344" s="248" t="s">
        <v>1117</v>
      </c>
      <c r="G344" s="246"/>
      <c r="H344" s="249">
        <v>1</v>
      </c>
      <c r="I344" s="250"/>
      <c r="J344" s="246"/>
      <c r="K344" s="246"/>
      <c r="L344" s="251"/>
      <c r="M344" s="252"/>
      <c r="N344" s="253"/>
      <c r="O344" s="253"/>
      <c r="P344" s="253"/>
      <c r="Q344" s="253"/>
      <c r="R344" s="253"/>
      <c r="S344" s="253"/>
      <c r="T344" s="25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5" t="s">
        <v>155</v>
      </c>
      <c r="AU344" s="255" t="s">
        <v>83</v>
      </c>
      <c r="AV344" s="14" t="s">
        <v>85</v>
      </c>
      <c r="AW344" s="14" t="s">
        <v>37</v>
      </c>
      <c r="AX344" s="14" t="s">
        <v>76</v>
      </c>
      <c r="AY344" s="255" t="s">
        <v>142</v>
      </c>
    </row>
    <row r="345" s="14" customFormat="1">
      <c r="A345" s="14"/>
      <c r="B345" s="245"/>
      <c r="C345" s="246"/>
      <c r="D345" s="228" t="s">
        <v>155</v>
      </c>
      <c r="E345" s="247" t="s">
        <v>19</v>
      </c>
      <c r="F345" s="248" t="s">
        <v>1118</v>
      </c>
      <c r="G345" s="246"/>
      <c r="H345" s="249">
        <v>2</v>
      </c>
      <c r="I345" s="250"/>
      <c r="J345" s="246"/>
      <c r="K345" s="246"/>
      <c r="L345" s="251"/>
      <c r="M345" s="252"/>
      <c r="N345" s="253"/>
      <c r="O345" s="253"/>
      <c r="P345" s="253"/>
      <c r="Q345" s="253"/>
      <c r="R345" s="253"/>
      <c r="S345" s="253"/>
      <c r="T345" s="25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5" t="s">
        <v>155</v>
      </c>
      <c r="AU345" s="255" t="s">
        <v>83</v>
      </c>
      <c r="AV345" s="14" t="s">
        <v>85</v>
      </c>
      <c r="AW345" s="14" t="s">
        <v>37</v>
      </c>
      <c r="AX345" s="14" t="s">
        <v>76</v>
      </c>
      <c r="AY345" s="255" t="s">
        <v>142</v>
      </c>
    </row>
    <row r="346" s="14" customFormat="1">
      <c r="A346" s="14"/>
      <c r="B346" s="245"/>
      <c r="C346" s="246"/>
      <c r="D346" s="228" t="s">
        <v>155</v>
      </c>
      <c r="E346" s="247" t="s">
        <v>19</v>
      </c>
      <c r="F346" s="248" t="s">
        <v>1119</v>
      </c>
      <c r="G346" s="246"/>
      <c r="H346" s="249">
        <v>0</v>
      </c>
      <c r="I346" s="250"/>
      <c r="J346" s="246"/>
      <c r="K346" s="246"/>
      <c r="L346" s="251"/>
      <c r="M346" s="252"/>
      <c r="N346" s="253"/>
      <c r="O346" s="253"/>
      <c r="P346" s="253"/>
      <c r="Q346" s="253"/>
      <c r="R346" s="253"/>
      <c r="S346" s="253"/>
      <c r="T346" s="25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5" t="s">
        <v>155</v>
      </c>
      <c r="AU346" s="255" t="s">
        <v>83</v>
      </c>
      <c r="AV346" s="14" t="s">
        <v>85</v>
      </c>
      <c r="AW346" s="14" t="s">
        <v>37</v>
      </c>
      <c r="AX346" s="14" t="s">
        <v>76</v>
      </c>
      <c r="AY346" s="255" t="s">
        <v>142</v>
      </c>
    </row>
    <row r="347" s="14" customFormat="1">
      <c r="A347" s="14"/>
      <c r="B347" s="245"/>
      <c r="C347" s="246"/>
      <c r="D347" s="228" t="s">
        <v>155</v>
      </c>
      <c r="E347" s="247" t="s">
        <v>19</v>
      </c>
      <c r="F347" s="248" t="s">
        <v>1120</v>
      </c>
      <c r="G347" s="246"/>
      <c r="H347" s="249">
        <v>2</v>
      </c>
      <c r="I347" s="250"/>
      <c r="J347" s="246"/>
      <c r="K347" s="246"/>
      <c r="L347" s="251"/>
      <c r="M347" s="252"/>
      <c r="N347" s="253"/>
      <c r="O347" s="253"/>
      <c r="P347" s="253"/>
      <c r="Q347" s="253"/>
      <c r="R347" s="253"/>
      <c r="S347" s="253"/>
      <c r="T347" s="25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5" t="s">
        <v>155</v>
      </c>
      <c r="AU347" s="255" t="s">
        <v>83</v>
      </c>
      <c r="AV347" s="14" t="s">
        <v>85</v>
      </c>
      <c r="AW347" s="14" t="s">
        <v>37</v>
      </c>
      <c r="AX347" s="14" t="s">
        <v>76</v>
      </c>
      <c r="AY347" s="255" t="s">
        <v>142</v>
      </c>
    </row>
    <row r="348" s="14" customFormat="1">
      <c r="A348" s="14"/>
      <c r="B348" s="245"/>
      <c r="C348" s="246"/>
      <c r="D348" s="228" t="s">
        <v>155</v>
      </c>
      <c r="E348" s="247" t="s">
        <v>19</v>
      </c>
      <c r="F348" s="248" t="s">
        <v>1121</v>
      </c>
      <c r="G348" s="246"/>
      <c r="H348" s="249">
        <v>2</v>
      </c>
      <c r="I348" s="250"/>
      <c r="J348" s="246"/>
      <c r="K348" s="246"/>
      <c r="L348" s="251"/>
      <c r="M348" s="252"/>
      <c r="N348" s="253"/>
      <c r="O348" s="253"/>
      <c r="P348" s="253"/>
      <c r="Q348" s="253"/>
      <c r="R348" s="253"/>
      <c r="S348" s="253"/>
      <c r="T348" s="25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5" t="s">
        <v>155</v>
      </c>
      <c r="AU348" s="255" t="s">
        <v>83</v>
      </c>
      <c r="AV348" s="14" t="s">
        <v>85</v>
      </c>
      <c r="AW348" s="14" t="s">
        <v>37</v>
      </c>
      <c r="AX348" s="14" t="s">
        <v>76</v>
      </c>
      <c r="AY348" s="255" t="s">
        <v>142</v>
      </c>
    </row>
    <row r="349" s="14" customFormat="1">
      <c r="A349" s="14"/>
      <c r="B349" s="245"/>
      <c r="C349" s="246"/>
      <c r="D349" s="228" t="s">
        <v>155</v>
      </c>
      <c r="E349" s="247" t="s">
        <v>19</v>
      </c>
      <c r="F349" s="248" t="s">
        <v>1122</v>
      </c>
      <c r="G349" s="246"/>
      <c r="H349" s="249">
        <v>1</v>
      </c>
      <c r="I349" s="250"/>
      <c r="J349" s="246"/>
      <c r="K349" s="246"/>
      <c r="L349" s="251"/>
      <c r="M349" s="252"/>
      <c r="N349" s="253"/>
      <c r="O349" s="253"/>
      <c r="P349" s="253"/>
      <c r="Q349" s="253"/>
      <c r="R349" s="253"/>
      <c r="S349" s="253"/>
      <c r="T349" s="25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5" t="s">
        <v>155</v>
      </c>
      <c r="AU349" s="255" t="s">
        <v>83</v>
      </c>
      <c r="AV349" s="14" t="s">
        <v>85</v>
      </c>
      <c r="AW349" s="14" t="s">
        <v>37</v>
      </c>
      <c r="AX349" s="14" t="s">
        <v>76</v>
      </c>
      <c r="AY349" s="255" t="s">
        <v>142</v>
      </c>
    </row>
    <row r="350" s="15" customFormat="1">
      <c r="A350" s="15"/>
      <c r="B350" s="256"/>
      <c r="C350" s="257"/>
      <c r="D350" s="228" t="s">
        <v>155</v>
      </c>
      <c r="E350" s="258" t="s">
        <v>19</v>
      </c>
      <c r="F350" s="259" t="s">
        <v>159</v>
      </c>
      <c r="G350" s="257"/>
      <c r="H350" s="260">
        <v>9</v>
      </c>
      <c r="I350" s="261"/>
      <c r="J350" s="257"/>
      <c r="K350" s="257"/>
      <c r="L350" s="262"/>
      <c r="M350" s="263"/>
      <c r="N350" s="264"/>
      <c r="O350" s="264"/>
      <c r="P350" s="264"/>
      <c r="Q350" s="264"/>
      <c r="R350" s="264"/>
      <c r="S350" s="264"/>
      <c r="T350" s="26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66" t="s">
        <v>155</v>
      </c>
      <c r="AU350" s="266" t="s">
        <v>83</v>
      </c>
      <c r="AV350" s="15" t="s">
        <v>160</v>
      </c>
      <c r="AW350" s="15" t="s">
        <v>37</v>
      </c>
      <c r="AX350" s="15" t="s">
        <v>76</v>
      </c>
      <c r="AY350" s="266" t="s">
        <v>142</v>
      </c>
    </row>
    <row r="351" s="16" customFormat="1">
      <c r="A351" s="16"/>
      <c r="B351" s="267"/>
      <c r="C351" s="268"/>
      <c r="D351" s="228" t="s">
        <v>155</v>
      </c>
      <c r="E351" s="269" t="s">
        <v>19</v>
      </c>
      <c r="F351" s="270" t="s">
        <v>170</v>
      </c>
      <c r="G351" s="268"/>
      <c r="H351" s="271">
        <v>9</v>
      </c>
      <c r="I351" s="272"/>
      <c r="J351" s="268"/>
      <c r="K351" s="268"/>
      <c r="L351" s="273"/>
      <c r="M351" s="274"/>
      <c r="N351" s="275"/>
      <c r="O351" s="275"/>
      <c r="P351" s="275"/>
      <c r="Q351" s="275"/>
      <c r="R351" s="275"/>
      <c r="S351" s="275"/>
      <c r="T351" s="27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T351" s="277" t="s">
        <v>155</v>
      </c>
      <c r="AU351" s="277" t="s">
        <v>83</v>
      </c>
      <c r="AV351" s="16" t="s">
        <v>149</v>
      </c>
      <c r="AW351" s="16" t="s">
        <v>37</v>
      </c>
      <c r="AX351" s="16" t="s">
        <v>83</v>
      </c>
      <c r="AY351" s="277" t="s">
        <v>142</v>
      </c>
    </row>
    <row r="352" s="2" customFormat="1" ht="16.5" customHeight="1">
      <c r="A352" s="41"/>
      <c r="B352" s="42"/>
      <c r="C352" s="278" t="s">
        <v>393</v>
      </c>
      <c r="D352" s="278" t="s">
        <v>266</v>
      </c>
      <c r="E352" s="279" t="s">
        <v>792</v>
      </c>
      <c r="F352" s="280" t="s">
        <v>793</v>
      </c>
      <c r="G352" s="281" t="s">
        <v>282</v>
      </c>
      <c r="H352" s="282">
        <v>4</v>
      </c>
      <c r="I352" s="283"/>
      <c r="J352" s="284">
        <f>ROUND(I352*H352,2)</f>
        <v>0</v>
      </c>
      <c r="K352" s="280" t="s">
        <v>148</v>
      </c>
      <c r="L352" s="285"/>
      <c r="M352" s="286" t="s">
        <v>19</v>
      </c>
      <c r="N352" s="287" t="s">
        <v>47</v>
      </c>
      <c r="O352" s="87"/>
      <c r="P352" s="224">
        <f>O352*H352</f>
        <v>0</v>
      </c>
      <c r="Q352" s="224">
        <v>0.73999999999999999</v>
      </c>
      <c r="R352" s="224">
        <f>Q352*H352</f>
        <v>2.96</v>
      </c>
      <c r="S352" s="224">
        <v>0</v>
      </c>
      <c r="T352" s="225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226" t="s">
        <v>205</v>
      </c>
      <c r="AT352" s="226" t="s">
        <v>266</v>
      </c>
      <c r="AU352" s="226" t="s">
        <v>83</v>
      </c>
      <c r="AY352" s="20" t="s">
        <v>142</v>
      </c>
      <c r="BE352" s="227">
        <f>IF(N352="základní",J352,0)</f>
        <v>0</v>
      </c>
      <c r="BF352" s="227">
        <f>IF(N352="snížená",J352,0)</f>
        <v>0</v>
      </c>
      <c r="BG352" s="227">
        <f>IF(N352="zákl. přenesená",J352,0)</f>
        <v>0</v>
      </c>
      <c r="BH352" s="227">
        <f>IF(N352="sníž. přenesená",J352,0)</f>
        <v>0</v>
      </c>
      <c r="BI352" s="227">
        <f>IF(N352="nulová",J352,0)</f>
        <v>0</v>
      </c>
      <c r="BJ352" s="20" t="s">
        <v>83</v>
      </c>
      <c r="BK352" s="227">
        <f>ROUND(I352*H352,2)</f>
        <v>0</v>
      </c>
      <c r="BL352" s="20" t="s">
        <v>149</v>
      </c>
      <c r="BM352" s="226" t="s">
        <v>1123</v>
      </c>
    </row>
    <row r="353" s="2" customFormat="1">
      <c r="A353" s="41"/>
      <c r="B353" s="42"/>
      <c r="C353" s="43"/>
      <c r="D353" s="228" t="s">
        <v>151</v>
      </c>
      <c r="E353" s="43"/>
      <c r="F353" s="229" t="s">
        <v>793</v>
      </c>
      <c r="G353" s="43"/>
      <c r="H353" s="43"/>
      <c r="I353" s="230"/>
      <c r="J353" s="43"/>
      <c r="K353" s="43"/>
      <c r="L353" s="47"/>
      <c r="M353" s="231"/>
      <c r="N353" s="232"/>
      <c r="O353" s="87"/>
      <c r="P353" s="87"/>
      <c r="Q353" s="87"/>
      <c r="R353" s="87"/>
      <c r="S353" s="87"/>
      <c r="T353" s="88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20" t="s">
        <v>151</v>
      </c>
      <c r="AU353" s="20" t="s">
        <v>83</v>
      </c>
    </row>
    <row r="354" s="14" customFormat="1">
      <c r="A354" s="14"/>
      <c r="B354" s="245"/>
      <c r="C354" s="246"/>
      <c r="D354" s="228" t="s">
        <v>155</v>
      </c>
      <c r="E354" s="247" t="s">
        <v>19</v>
      </c>
      <c r="F354" s="248" t="s">
        <v>1117</v>
      </c>
      <c r="G354" s="246"/>
      <c r="H354" s="249">
        <v>1</v>
      </c>
      <c r="I354" s="250"/>
      <c r="J354" s="246"/>
      <c r="K354" s="246"/>
      <c r="L354" s="251"/>
      <c r="M354" s="252"/>
      <c r="N354" s="253"/>
      <c r="O354" s="253"/>
      <c r="P354" s="253"/>
      <c r="Q354" s="253"/>
      <c r="R354" s="253"/>
      <c r="S354" s="253"/>
      <c r="T354" s="25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5" t="s">
        <v>155</v>
      </c>
      <c r="AU354" s="255" t="s">
        <v>83</v>
      </c>
      <c r="AV354" s="14" t="s">
        <v>85</v>
      </c>
      <c r="AW354" s="14" t="s">
        <v>37</v>
      </c>
      <c r="AX354" s="14" t="s">
        <v>76</v>
      </c>
      <c r="AY354" s="255" t="s">
        <v>142</v>
      </c>
    </row>
    <row r="355" s="14" customFormat="1">
      <c r="A355" s="14"/>
      <c r="B355" s="245"/>
      <c r="C355" s="246"/>
      <c r="D355" s="228" t="s">
        <v>155</v>
      </c>
      <c r="E355" s="247" t="s">
        <v>19</v>
      </c>
      <c r="F355" s="248" t="s">
        <v>1124</v>
      </c>
      <c r="G355" s="246"/>
      <c r="H355" s="249">
        <v>1</v>
      </c>
      <c r="I355" s="250"/>
      <c r="J355" s="246"/>
      <c r="K355" s="246"/>
      <c r="L355" s="251"/>
      <c r="M355" s="252"/>
      <c r="N355" s="253"/>
      <c r="O355" s="253"/>
      <c r="P355" s="253"/>
      <c r="Q355" s="253"/>
      <c r="R355" s="253"/>
      <c r="S355" s="253"/>
      <c r="T355" s="25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5" t="s">
        <v>155</v>
      </c>
      <c r="AU355" s="255" t="s">
        <v>83</v>
      </c>
      <c r="AV355" s="14" t="s">
        <v>85</v>
      </c>
      <c r="AW355" s="14" t="s">
        <v>37</v>
      </c>
      <c r="AX355" s="14" t="s">
        <v>76</v>
      </c>
      <c r="AY355" s="255" t="s">
        <v>142</v>
      </c>
    </row>
    <row r="356" s="14" customFormat="1">
      <c r="A356" s="14"/>
      <c r="B356" s="245"/>
      <c r="C356" s="246"/>
      <c r="D356" s="228" t="s">
        <v>155</v>
      </c>
      <c r="E356" s="247" t="s">
        <v>19</v>
      </c>
      <c r="F356" s="248" t="s">
        <v>1125</v>
      </c>
      <c r="G356" s="246"/>
      <c r="H356" s="249">
        <v>1</v>
      </c>
      <c r="I356" s="250"/>
      <c r="J356" s="246"/>
      <c r="K356" s="246"/>
      <c r="L356" s="251"/>
      <c r="M356" s="252"/>
      <c r="N356" s="253"/>
      <c r="O356" s="253"/>
      <c r="P356" s="253"/>
      <c r="Q356" s="253"/>
      <c r="R356" s="253"/>
      <c r="S356" s="253"/>
      <c r="T356" s="25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5" t="s">
        <v>155</v>
      </c>
      <c r="AU356" s="255" t="s">
        <v>83</v>
      </c>
      <c r="AV356" s="14" t="s">
        <v>85</v>
      </c>
      <c r="AW356" s="14" t="s">
        <v>37</v>
      </c>
      <c r="AX356" s="14" t="s">
        <v>76</v>
      </c>
      <c r="AY356" s="255" t="s">
        <v>142</v>
      </c>
    </row>
    <row r="357" s="14" customFormat="1">
      <c r="A357" s="14"/>
      <c r="B357" s="245"/>
      <c r="C357" s="246"/>
      <c r="D357" s="228" t="s">
        <v>155</v>
      </c>
      <c r="E357" s="247" t="s">
        <v>19</v>
      </c>
      <c r="F357" s="248" t="s">
        <v>1126</v>
      </c>
      <c r="G357" s="246"/>
      <c r="H357" s="249">
        <v>1</v>
      </c>
      <c r="I357" s="250"/>
      <c r="J357" s="246"/>
      <c r="K357" s="246"/>
      <c r="L357" s="251"/>
      <c r="M357" s="252"/>
      <c r="N357" s="253"/>
      <c r="O357" s="253"/>
      <c r="P357" s="253"/>
      <c r="Q357" s="253"/>
      <c r="R357" s="253"/>
      <c r="S357" s="253"/>
      <c r="T357" s="25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5" t="s">
        <v>155</v>
      </c>
      <c r="AU357" s="255" t="s">
        <v>83</v>
      </c>
      <c r="AV357" s="14" t="s">
        <v>85</v>
      </c>
      <c r="AW357" s="14" t="s">
        <v>37</v>
      </c>
      <c r="AX357" s="14" t="s">
        <v>76</v>
      </c>
      <c r="AY357" s="255" t="s">
        <v>142</v>
      </c>
    </row>
    <row r="358" s="16" customFormat="1">
      <c r="A358" s="16"/>
      <c r="B358" s="267"/>
      <c r="C358" s="268"/>
      <c r="D358" s="228" t="s">
        <v>155</v>
      </c>
      <c r="E358" s="269" t="s">
        <v>19</v>
      </c>
      <c r="F358" s="270" t="s">
        <v>170</v>
      </c>
      <c r="G358" s="268"/>
      <c r="H358" s="271">
        <v>4</v>
      </c>
      <c r="I358" s="272"/>
      <c r="J358" s="268"/>
      <c r="K358" s="268"/>
      <c r="L358" s="273"/>
      <c r="M358" s="274"/>
      <c r="N358" s="275"/>
      <c r="O358" s="275"/>
      <c r="P358" s="275"/>
      <c r="Q358" s="275"/>
      <c r="R358" s="275"/>
      <c r="S358" s="275"/>
      <c r="T358" s="27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T358" s="277" t="s">
        <v>155</v>
      </c>
      <c r="AU358" s="277" t="s">
        <v>83</v>
      </c>
      <c r="AV358" s="16" t="s">
        <v>149</v>
      </c>
      <c r="AW358" s="16" t="s">
        <v>37</v>
      </c>
      <c r="AX358" s="16" t="s">
        <v>83</v>
      </c>
      <c r="AY358" s="277" t="s">
        <v>142</v>
      </c>
    </row>
    <row r="359" s="2" customFormat="1" ht="16.5" customHeight="1">
      <c r="A359" s="41"/>
      <c r="B359" s="42"/>
      <c r="C359" s="278" t="s">
        <v>397</v>
      </c>
      <c r="D359" s="278" t="s">
        <v>266</v>
      </c>
      <c r="E359" s="279" t="s">
        <v>795</v>
      </c>
      <c r="F359" s="280" t="s">
        <v>796</v>
      </c>
      <c r="G359" s="281" t="s">
        <v>282</v>
      </c>
      <c r="H359" s="282">
        <v>4</v>
      </c>
      <c r="I359" s="283"/>
      <c r="J359" s="284">
        <f>ROUND(I359*H359,2)</f>
        <v>0</v>
      </c>
      <c r="K359" s="280" t="s">
        <v>148</v>
      </c>
      <c r="L359" s="285"/>
      <c r="M359" s="286" t="s">
        <v>19</v>
      </c>
      <c r="N359" s="287" t="s">
        <v>47</v>
      </c>
      <c r="O359" s="87"/>
      <c r="P359" s="224">
        <f>O359*H359</f>
        <v>0</v>
      </c>
      <c r="Q359" s="224">
        <v>0.37</v>
      </c>
      <c r="R359" s="224">
        <f>Q359*H359</f>
        <v>1.48</v>
      </c>
      <c r="S359" s="224">
        <v>0</v>
      </c>
      <c r="T359" s="225">
        <f>S359*H359</f>
        <v>0</v>
      </c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R359" s="226" t="s">
        <v>205</v>
      </c>
      <c r="AT359" s="226" t="s">
        <v>266</v>
      </c>
      <c r="AU359" s="226" t="s">
        <v>83</v>
      </c>
      <c r="AY359" s="20" t="s">
        <v>142</v>
      </c>
      <c r="BE359" s="227">
        <f>IF(N359="základní",J359,0)</f>
        <v>0</v>
      </c>
      <c r="BF359" s="227">
        <f>IF(N359="snížená",J359,0)</f>
        <v>0</v>
      </c>
      <c r="BG359" s="227">
        <f>IF(N359="zákl. přenesená",J359,0)</f>
        <v>0</v>
      </c>
      <c r="BH359" s="227">
        <f>IF(N359="sníž. přenesená",J359,0)</f>
        <v>0</v>
      </c>
      <c r="BI359" s="227">
        <f>IF(N359="nulová",J359,0)</f>
        <v>0</v>
      </c>
      <c r="BJ359" s="20" t="s">
        <v>83</v>
      </c>
      <c r="BK359" s="227">
        <f>ROUND(I359*H359,2)</f>
        <v>0</v>
      </c>
      <c r="BL359" s="20" t="s">
        <v>149</v>
      </c>
      <c r="BM359" s="226" t="s">
        <v>1127</v>
      </c>
    </row>
    <row r="360" s="2" customFormat="1">
      <c r="A360" s="41"/>
      <c r="B360" s="42"/>
      <c r="C360" s="43"/>
      <c r="D360" s="228" t="s">
        <v>151</v>
      </c>
      <c r="E360" s="43"/>
      <c r="F360" s="229" t="s">
        <v>796</v>
      </c>
      <c r="G360" s="43"/>
      <c r="H360" s="43"/>
      <c r="I360" s="230"/>
      <c r="J360" s="43"/>
      <c r="K360" s="43"/>
      <c r="L360" s="47"/>
      <c r="M360" s="231"/>
      <c r="N360" s="232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T360" s="20" t="s">
        <v>151</v>
      </c>
      <c r="AU360" s="20" t="s">
        <v>83</v>
      </c>
    </row>
    <row r="361" s="14" customFormat="1">
      <c r="A361" s="14"/>
      <c r="B361" s="245"/>
      <c r="C361" s="246"/>
      <c r="D361" s="228" t="s">
        <v>155</v>
      </c>
      <c r="E361" s="247" t="s">
        <v>19</v>
      </c>
      <c r="F361" s="248" t="s">
        <v>1124</v>
      </c>
      <c r="G361" s="246"/>
      <c r="H361" s="249">
        <v>1</v>
      </c>
      <c r="I361" s="250"/>
      <c r="J361" s="246"/>
      <c r="K361" s="246"/>
      <c r="L361" s="251"/>
      <c r="M361" s="252"/>
      <c r="N361" s="253"/>
      <c r="O361" s="253"/>
      <c r="P361" s="253"/>
      <c r="Q361" s="253"/>
      <c r="R361" s="253"/>
      <c r="S361" s="253"/>
      <c r="T361" s="25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5" t="s">
        <v>155</v>
      </c>
      <c r="AU361" s="255" t="s">
        <v>83</v>
      </c>
      <c r="AV361" s="14" t="s">
        <v>85</v>
      </c>
      <c r="AW361" s="14" t="s">
        <v>37</v>
      </c>
      <c r="AX361" s="14" t="s">
        <v>76</v>
      </c>
      <c r="AY361" s="255" t="s">
        <v>142</v>
      </c>
    </row>
    <row r="362" s="14" customFormat="1">
      <c r="A362" s="14"/>
      <c r="B362" s="245"/>
      <c r="C362" s="246"/>
      <c r="D362" s="228" t="s">
        <v>155</v>
      </c>
      <c r="E362" s="247" t="s">
        <v>19</v>
      </c>
      <c r="F362" s="248" t="s">
        <v>1125</v>
      </c>
      <c r="G362" s="246"/>
      <c r="H362" s="249">
        <v>1</v>
      </c>
      <c r="I362" s="250"/>
      <c r="J362" s="246"/>
      <c r="K362" s="246"/>
      <c r="L362" s="251"/>
      <c r="M362" s="252"/>
      <c r="N362" s="253"/>
      <c r="O362" s="253"/>
      <c r="P362" s="253"/>
      <c r="Q362" s="253"/>
      <c r="R362" s="253"/>
      <c r="S362" s="253"/>
      <c r="T362" s="25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5" t="s">
        <v>155</v>
      </c>
      <c r="AU362" s="255" t="s">
        <v>83</v>
      </c>
      <c r="AV362" s="14" t="s">
        <v>85</v>
      </c>
      <c r="AW362" s="14" t="s">
        <v>37</v>
      </c>
      <c r="AX362" s="14" t="s">
        <v>76</v>
      </c>
      <c r="AY362" s="255" t="s">
        <v>142</v>
      </c>
    </row>
    <row r="363" s="14" customFormat="1">
      <c r="A363" s="14"/>
      <c r="B363" s="245"/>
      <c r="C363" s="246"/>
      <c r="D363" s="228" t="s">
        <v>155</v>
      </c>
      <c r="E363" s="247" t="s">
        <v>19</v>
      </c>
      <c r="F363" s="248" t="s">
        <v>1126</v>
      </c>
      <c r="G363" s="246"/>
      <c r="H363" s="249">
        <v>1</v>
      </c>
      <c r="I363" s="250"/>
      <c r="J363" s="246"/>
      <c r="K363" s="246"/>
      <c r="L363" s="251"/>
      <c r="M363" s="252"/>
      <c r="N363" s="253"/>
      <c r="O363" s="253"/>
      <c r="P363" s="253"/>
      <c r="Q363" s="253"/>
      <c r="R363" s="253"/>
      <c r="S363" s="253"/>
      <c r="T363" s="25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5" t="s">
        <v>155</v>
      </c>
      <c r="AU363" s="255" t="s">
        <v>83</v>
      </c>
      <c r="AV363" s="14" t="s">
        <v>85</v>
      </c>
      <c r="AW363" s="14" t="s">
        <v>37</v>
      </c>
      <c r="AX363" s="14" t="s">
        <v>76</v>
      </c>
      <c r="AY363" s="255" t="s">
        <v>142</v>
      </c>
    </row>
    <row r="364" s="14" customFormat="1">
      <c r="A364" s="14"/>
      <c r="B364" s="245"/>
      <c r="C364" s="246"/>
      <c r="D364" s="228" t="s">
        <v>155</v>
      </c>
      <c r="E364" s="247" t="s">
        <v>19</v>
      </c>
      <c r="F364" s="248" t="s">
        <v>1122</v>
      </c>
      <c r="G364" s="246"/>
      <c r="H364" s="249">
        <v>1</v>
      </c>
      <c r="I364" s="250"/>
      <c r="J364" s="246"/>
      <c r="K364" s="246"/>
      <c r="L364" s="251"/>
      <c r="M364" s="252"/>
      <c r="N364" s="253"/>
      <c r="O364" s="253"/>
      <c r="P364" s="253"/>
      <c r="Q364" s="253"/>
      <c r="R364" s="253"/>
      <c r="S364" s="253"/>
      <c r="T364" s="25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5" t="s">
        <v>155</v>
      </c>
      <c r="AU364" s="255" t="s">
        <v>83</v>
      </c>
      <c r="AV364" s="14" t="s">
        <v>85</v>
      </c>
      <c r="AW364" s="14" t="s">
        <v>37</v>
      </c>
      <c r="AX364" s="14" t="s">
        <v>76</v>
      </c>
      <c r="AY364" s="255" t="s">
        <v>142</v>
      </c>
    </row>
    <row r="365" s="15" customFormat="1">
      <c r="A365" s="15"/>
      <c r="B365" s="256"/>
      <c r="C365" s="257"/>
      <c r="D365" s="228" t="s">
        <v>155</v>
      </c>
      <c r="E365" s="258" t="s">
        <v>19</v>
      </c>
      <c r="F365" s="259" t="s">
        <v>159</v>
      </c>
      <c r="G365" s="257"/>
      <c r="H365" s="260">
        <v>4</v>
      </c>
      <c r="I365" s="261"/>
      <c r="J365" s="257"/>
      <c r="K365" s="257"/>
      <c r="L365" s="262"/>
      <c r="M365" s="263"/>
      <c r="N365" s="264"/>
      <c r="O365" s="264"/>
      <c r="P365" s="264"/>
      <c r="Q365" s="264"/>
      <c r="R365" s="264"/>
      <c r="S365" s="264"/>
      <c r="T365" s="26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66" t="s">
        <v>155</v>
      </c>
      <c r="AU365" s="266" t="s">
        <v>83</v>
      </c>
      <c r="AV365" s="15" t="s">
        <v>160</v>
      </c>
      <c r="AW365" s="15" t="s">
        <v>37</v>
      </c>
      <c r="AX365" s="15" t="s">
        <v>76</v>
      </c>
      <c r="AY365" s="266" t="s">
        <v>142</v>
      </c>
    </row>
    <row r="366" s="16" customFormat="1">
      <c r="A366" s="16"/>
      <c r="B366" s="267"/>
      <c r="C366" s="268"/>
      <c r="D366" s="228" t="s">
        <v>155</v>
      </c>
      <c r="E366" s="269" t="s">
        <v>19</v>
      </c>
      <c r="F366" s="270" t="s">
        <v>170</v>
      </c>
      <c r="G366" s="268"/>
      <c r="H366" s="271">
        <v>4</v>
      </c>
      <c r="I366" s="272"/>
      <c r="J366" s="268"/>
      <c r="K366" s="268"/>
      <c r="L366" s="273"/>
      <c r="M366" s="274"/>
      <c r="N366" s="275"/>
      <c r="O366" s="275"/>
      <c r="P366" s="275"/>
      <c r="Q366" s="275"/>
      <c r="R366" s="275"/>
      <c r="S366" s="275"/>
      <c r="T366" s="27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T366" s="277" t="s">
        <v>155</v>
      </c>
      <c r="AU366" s="277" t="s">
        <v>83</v>
      </c>
      <c r="AV366" s="16" t="s">
        <v>149</v>
      </c>
      <c r="AW366" s="16" t="s">
        <v>37</v>
      </c>
      <c r="AX366" s="16" t="s">
        <v>83</v>
      </c>
      <c r="AY366" s="277" t="s">
        <v>142</v>
      </c>
    </row>
    <row r="367" s="2" customFormat="1" ht="16.5" customHeight="1">
      <c r="A367" s="41"/>
      <c r="B367" s="42"/>
      <c r="C367" s="278" t="s">
        <v>401</v>
      </c>
      <c r="D367" s="278" t="s">
        <v>266</v>
      </c>
      <c r="E367" s="279" t="s">
        <v>798</v>
      </c>
      <c r="F367" s="280" t="s">
        <v>799</v>
      </c>
      <c r="G367" s="281" t="s">
        <v>282</v>
      </c>
      <c r="H367" s="282">
        <v>1</v>
      </c>
      <c r="I367" s="283"/>
      <c r="J367" s="284">
        <f>ROUND(I367*H367,2)</f>
        <v>0</v>
      </c>
      <c r="K367" s="280" t="s">
        <v>148</v>
      </c>
      <c r="L367" s="285"/>
      <c r="M367" s="286" t="s">
        <v>19</v>
      </c>
      <c r="N367" s="287" t="s">
        <v>47</v>
      </c>
      <c r="O367" s="87"/>
      <c r="P367" s="224">
        <f>O367*H367</f>
        <v>0</v>
      </c>
      <c r="Q367" s="224">
        <v>0.185</v>
      </c>
      <c r="R367" s="224">
        <f>Q367*H367</f>
        <v>0.185</v>
      </c>
      <c r="S367" s="224">
        <v>0</v>
      </c>
      <c r="T367" s="225">
        <f>S367*H367</f>
        <v>0</v>
      </c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R367" s="226" t="s">
        <v>205</v>
      </c>
      <c r="AT367" s="226" t="s">
        <v>266</v>
      </c>
      <c r="AU367" s="226" t="s">
        <v>83</v>
      </c>
      <c r="AY367" s="20" t="s">
        <v>142</v>
      </c>
      <c r="BE367" s="227">
        <f>IF(N367="základní",J367,0)</f>
        <v>0</v>
      </c>
      <c r="BF367" s="227">
        <f>IF(N367="snížená",J367,0)</f>
        <v>0</v>
      </c>
      <c r="BG367" s="227">
        <f>IF(N367="zákl. přenesená",J367,0)</f>
        <v>0</v>
      </c>
      <c r="BH367" s="227">
        <f>IF(N367="sníž. přenesená",J367,0)</f>
        <v>0</v>
      </c>
      <c r="BI367" s="227">
        <f>IF(N367="nulová",J367,0)</f>
        <v>0</v>
      </c>
      <c r="BJ367" s="20" t="s">
        <v>83</v>
      </c>
      <c r="BK367" s="227">
        <f>ROUND(I367*H367,2)</f>
        <v>0</v>
      </c>
      <c r="BL367" s="20" t="s">
        <v>149</v>
      </c>
      <c r="BM367" s="226" t="s">
        <v>1128</v>
      </c>
    </row>
    <row r="368" s="2" customFormat="1">
      <c r="A368" s="41"/>
      <c r="B368" s="42"/>
      <c r="C368" s="43"/>
      <c r="D368" s="228" t="s">
        <v>151</v>
      </c>
      <c r="E368" s="43"/>
      <c r="F368" s="229" t="s">
        <v>799</v>
      </c>
      <c r="G368" s="43"/>
      <c r="H368" s="43"/>
      <c r="I368" s="230"/>
      <c r="J368" s="43"/>
      <c r="K368" s="43"/>
      <c r="L368" s="47"/>
      <c r="M368" s="231"/>
      <c r="N368" s="232"/>
      <c r="O368" s="87"/>
      <c r="P368" s="87"/>
      <c r="Q368" s="87"/>
      <c r="R368" s="87"/>
      <c r="S368" s="87"/>
      <c r="T368" s="88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T368" s="20" t="s">
        <v>151</v>
      </c>
      <c r="AU368" s="20" t="s">
        <v>83</v>
      </c>
    </row>
    <row r="369" s="14" customFormat="1">
      <c r="A369" s="14"/>
      <c r="B369" s="245"/>
      <c r="C369" s="246"/>
      <c r="D369" s="228" t="s">
        <v>155</v>
      </c>
      <c r="E369" s="247" t="s">
        <v>19</v>
      </c>
      <c r="F369" s="248" t="s">
        <v>1114</v>
      </c>
      <c r="G369" s="246"/>
      <c r="H369" s="249">
        <v>1</v>
      </c>
      <c r="I369" s="250"/>
      <c r="J369" s="246"/>
      <c r="K369" s="246"/>
      <c r="L369" s="251"/>
      <c r="M369" s="252"/>
      <c r="N369" s="253"/>
      <c r="O369" s="253"/>
      <c r="P369" s="253"/>
      <c r="Q369" s="253"/>
      <c r="R369" s="253"/>
      <c r="S369" s="253"/>
      <c r="T369" s="25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5" t="s">
        <v>155</v>
      </c>
      <c r="AU369" s="255" t="s">
        <v>83</v>
      </c>
      <c r="AV369" s="14" t="s">
        <v>85</v>
      </c>
      <c r="AW369" s="14" t="s">
        <v>37</v>
      </c>
      <c r="AX369" s="14" t="s">
        <v>76</v>
      </c>
      <c r="AY369" s="255" t="s">
        <v>142</v>
      </c>
    </row>
    <row r="370" s="15" customFormat="1">
      <c r="A370" s="15"/>
      <c r="B370" s="256"/>
      <c r="C370" s="257"/>
      <c r="D370" s="228" t="s">
        <v>155</v>
      </c>
      <c r="E370" s="258" t="s">
        <v>19</v>
      </c>
      <c r="F370" s="259" t="s">
        <v>159</v>
      </c>
      <c r="G370" s="257"/>
      <c r="H370" s="260">
        <v>1</v>
      </c>
      <c r="I370" s="261"/>
      <c r="J370" s="257"/>
      <c r="K370" s="257"/>
      <c r="L370" s="262"/>
      <c r="M370" s="263"/>
      <c r="N370" s="264"/>
      <c r="O370" s="264"/>
      <c r="P370" s="264"/>
      <c r="Q370" s="264"/>
      <c r="R370" s="264"/>
      <c r="S370" s="264"/>
      <c r="T370" s="26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266" t="s">
        <v>155</v>
      </c>
      <c r="AU370" s="266" t="s">
        <v>83</v>
      </c>
      <c r="AV370" s="15" t="s">
        <v>160</v>
      </c>
      <c r="AW370" s="15" t="s">
        <v>37</v>
      </c>
      <c r="AX370" s="15" t="s">
        <v>76</v>
      </c>
      <c r="AY370" s="266" t="s">
        <v>142</v>
      </c>
    </row>
    <row r="371" s="16" customFormat="1">
      <c r="A371" s="16"/>
      <c r="B371" s="267"/>
      <c r="C371" s="268"/>
      <c r="D371" s="228" t="s">
        <v>155</v>
      </c>
      <c r="E371" s="269" t="s">
        <v>19</v>
      </c>
      <c r="F371" s="270" t="s">
        <v>170</v>
      </c>
      <c r="G371" s="268"/>
      <c r="H371" s="271">
        <v>1</v>
      </c>
      <c r="I371" s="272"/>
      <c r="J371" s="268"/>
      <c r="K371" s="268"/>
      <c r="L371" s="273"/>
      <c r="M371" s="274"/>
      <c r="N371" s="275"/>
      <c r="O371" s="275"/>
      <c r="P371" s="275"/>
      <c r="Q371" s="275"/>
      <c r="R371" s="275"/>
      <c r="S371" s="275"/>
      <c r="T371" s="27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T371" s="277" t="s">
        <v>155</v>
      </c>
      <c r="AU371" s="277" t="s">
        <v>83</v>
      </c>
      <c r="AV371" s="16" t="s">
        <v>149</v>
      </c>
      <c r="AW371" s="16" t="s">
        <v>37</v>
      </c>
      <c r="AX371" s="16" t="s">
        <v>83</v>
      </c>
      <c r="AY371" s="277" t="s">
        <v>142</v>
      </c>
    </row>
    <row r="372" s="2" customFormat="1" ht="24.15" customHeight="1">
      <c r="A372" s="41"/>
      <c r="B372" s="42"/>
      <c r="C372" s="215" t="s">
        <v>407</v>
      </c>
      <c r="D372" s="215" t="s">
        <v>144</v>
      </c>
      <c r="E372" s="216" t="s">
        <v>801</v>
      </c>
      <c r="F372" s="217" t="s">
        <v>802</v>
      </c>
      <c r="G372" s="218" t="s">
        <v>282</v>
      </c>
      <c r="H372" s="219">
        <v>11</v>
      </c>
      <c r="I372" s="220"/>
      <c r="J372" s="221">
        <f>ROUND(I372*H372,2)</f>
        <v>0</v>
      </c>
      <c r="K372" s="217" t="s">
        <v>148</v>
      </c>
      <c r="L372" s="47"/>
      <c r="M372" s="222" t="s">
        <v>19</v>
      </c>
      <c r="N372" s="223" t="s">
        <v>47</v>
      </c>
      <c r="O372" s="87"/>
      <c r="P372" s="224">
        <f>O372*H372</f>
        <v>0</v>
      </c>
      <c r="Q372" s="224">
        <v>0.01248</v>
      </c>
      <c r="R372" s="224">
        <f>Q372*H372</f>
        <v>0.13727999999999999</v>
      </c>
      <c r="S372" s="224">
        <v>0</v>
      </c>
      <c r="T372" s="225">
        <f>S372*H372</f>
        <v>0</v>
      </c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R372" s="226" t="s">
        <v>149</v>
      </c>
      <c r="AT372" s="226" t="s">
        <v>144</v>
      </c>
      <c r="AU372" s="226" t="s">
        <v>83</v>
      </c>
      <c r="AY372" s="20" t="s">
        <v>142</v>
      </c>
      <c r="BE372" s="227">
        <f>IF(N372="základní",J372,0)</f>
        <v>0</v>
      </c>
      <c r="BF372" s="227">
        <f>IF(N372="snížená",J372,0)</f>
        <v>0</v>
      </c>
      <c r="BG372" s="227">
        <f>IF(N372="zákl. přenesená",J372,0)</f>
        <v>0</v>
      </c>
      <c r="BH372" s="227">
        <f>IF(N372="sníž. přenesená",J372,0)</f>
        <v>0</v>
      </c>
      <c r="BI372" s="227">
        <f>IF(N372="nulová",J372,0)</f>
        <v>0</v>
      </c>
      <c r="BJ372" s="20" t="s">
        <v>83</v>
      </c>
      <c r="BK372" s="227">
        <f>ROUND(I372*H372,2)</f>
        <v>0</v>
      </c>
      <c r="BL372" s="20" t="s">
        <v>149</v>
      </c>
      <c r="BM372" s="226" t="s">
        <v>1129</v>
      </c>
    </row>
    <row r="373" s="2" customFormat="1">
      <c r="A373" s="41"/>
      <c r="B373" s="42"/>
      <c r="C373" s="43"/>
      <c r="D373" s="228" t="s">
        <v>151</v>
      </c>
      <c r="E373" s="43"/>
      <c r="F373" s="229" t="s">
        <v>802</v>
      </c>
      <c r="G373" s="43"/>
      <c r="H373" s="43"/>
      <c r="I373" s="230"/>
      <c r="J373" s="43"/>
      <c r="K373" s="43"/>
      <c r="L373" s="47"/>
      <c r="M373" s="231"/>
      <c r="N373" s="232"/>
      <c r="O373" s="87"/>
      <c r="P373" s="87"/>
      <c r="Q373" s="87"/>
      <c r="R373" s="87"/>
      <c r="S373" s="87"/>
      <c r="T373" s="88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T373" s="20" t="s">
        <v>151</v>
      </c>
      <c r="AU373" s="20" t="s">
        <v>83</v>
      </c>
    </row>
    <row r="374" s="2" customFormat="1">
      <c r="A374" s="41"/>
      <c r="B374" s="42"/>
      <c r="C374" s="43"/>
      <c r="D374" s="233" t="s">
        <v>153</v>
      </c>
      <c r="E374" s="43"/>
      <c r="F374" s="234" t="s">
        <v>804</v>
      </c>
      <c r="G374" s="43"/>
      <c r="H374" s="43"/>
      <c r="I374" s="230"/>
      <c r="J374" s="43"/>
      <c r="K374" s="43"/>
      <c r="L374" s="47"/>
      <c r="M374" s="231"/>
      <c r="N374" s="232"/>
      <c r="O374" s="87"/>
      <c r="P374" s="87"/>
      <c r="Q374" s="87"/>
      <c r="R374" s="87"/>
      <c r="S374" s="87"/>
      <c r="T374" s="88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T374" s="20" t="s">
        <v>153</v>
      </c>
      <c r="AU374" s="20" t="s">
        <v>83</v>
      </c>
    </row>
    <row r="375" s="2" customFormat="1" ht="24.15" customHeight="1">
      <c r="A375" s="41"/>
      <c r="B375" s="42"/>
      <c r="C375" s="278" t="s">
        <v>411</v>
      </c>
      <c r="D375" s="278" t="s">
        <v>266</v>
      </c>
      <c r="E375" s="279" t="s">
        <v>805</v>
      </c>
      <c r="F375" s="280" t="s">
        <v>806</v>
      </c>
      <c r="G375" s="281" t="s">
        <v>282</v>
      </c>
      <c r="H375" s="282">
        <v>11</v>
      </c>
      <c r="I375" s="283"/>
      <c r="J375" s="284">
        <f>ROUND(I375*H375,2)</f>
        <v>0</v>
      </c>
      <c r="K375" s="280" t="s">
        <v>148</v>
      </c>
      <c r="L375" s="285"/>
      <c r="M375" s="286" t="s">
        <v>19</v>
      </c>
      <c r="N375" s="287" t="s">
        <v>47</v>
      </c>
      <c r="O375" s="87"/>
      <c r="P375" s="224">
        <f>O375*H375</f>
        <v>0</v>
      </c>
      <c r="Q375" s="224">
        <v>0.54800000000000004</v>
      </c>
      <c r="R375" s="224">
        <f>Q375*H375</f>
        <v>6.0280000000000005</v>
      </c>
      <c r="S375" s="224">
        <v>0</v>
      </c>
      <c r="T375" s="225">
        <f>S375*H375</f>
        <v>0</v>
      </c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R375" s="226" t="s">
        <v>205</v>
      </c>
      <c r="AT375" s="226" t="s">
        <v>266</v>
      </c>
      <c r="AU375" s="226" t="s">
        <v>83</v>
      </c>
      <c r="AY375" s="20" t="s">
        <v>142</v>
      </c>
      <c r="BE375" s="227">
        <f>IF(N375="základní",J375,0)</f>
        <v>0</v>
      </c>
      <c r="BF375" s="227">
        <f>IF(N375="snížená",J375,0)</f>
        <v>0</v>
      </c>
      <c r="BG375" s="227">
        <f>IF(N375="zákl. přenesená",J375,0)</f>
        <v>0</v>
      </c>
      <c r="BH375" s="227">
        <f>IF(N375="sníž. přenesená",J375,0)</f>
        <v>0</v>
      </c>
      <c r="BI375" s="227">
        <f>IF(N375="nulová",J375,0)</f>
        <v>0</v>
      </c>
      <c r="BJ375" s="20" t="s">
        <v>83</v>
      </c>
      <c r="BK375" s="227">
        <f>ROUND(I375*H375,2)</f>
        <v>0</v>
      </c>
      <c r="BL375" s="20" t="s">
        <v>149</v>
      </c>
      <c r="BM375" s="226" t="s">
        <v>1130</v>
      </c>
    </row>
    <row r="376" s="2" customFormat="1">
      <c r="A376" s="41"/>
      <c r="B376" s="42"/>
      <c r="C376" s="43"/>
      <c r="D376" s="228" t="s">
        <v>151</v>
      </c>
      <c r="E376" s="43"/>
      <c r="F376" s="229" t="s">
        <v>806</v>
      </c>
      <c r="G376" s="43"/>
      <c r="H376" s="43"/>
      <c r="I376" s="230"/>
      <c r="J376" s="43"/>
      <c r="K376" s="43"/>
      <c r="L376" s="47"/>
      <c r="M376" s="231"/>
      <c r="N376" s="232"/>
      <c r="O376" s="87"/>
      <c r="P376" s="87"/>
      <c r="Q376" s="87"/>
      <c r="R376" s="87"/>
      <c r="S376" s="87"/>
      <c r="T376" s="88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T376" s="20" t="s">
        <v>151</v>
      </c>
      <c r="AU376" s="20" t="s">
        <v>83</v>
      </c>
    </row>
    <row r="377" s="2" customFormat="1" ht="24.15" customHeight="1">
      <c r="A377" s="41"/>
      <c r="B377" s="42"/>
      <c r="C377" s="215" t="s">
        <v>418</v>
      </c>
      <c r="D377" s="215" t="s">
        <v>144</v>
      </c>
      <c r="E377" s="216" t="s">
        <v>808</v>
      </c>
      <c r="F377" s="217" t="s">
        <v>809</v>
      </c>
      <c r="G377" s="218" t="s">
        <v>282</v>
      </c>
      <c r="H377" s="219">
        <v>11</v>
      </c>
      <c r="I377" s="220"/>
      <c r="J377" s="221">
        <f>ROUND(I377*H377,2)</f>
        <v>0</v>
      </c>
      <c r="K377" s="217" t="s">
        <v>148</v>
      </c>
      <c r="L377" s="47"/>
      <c r="M377" s="222" t="s">
        <v>19</v>
      </c>
      <c r="N377" s="223" t="s">
        <v>47</v>
      </c>
      <c r="O377" s="87"/>
      <c r="P377" s="224">
        <f>O377*H377</f>
        <v>0</v>
      </c>
      <c r="Q377" s="224">
        <v>0.028538000000000001</v>
      </c>
      <c r="R377" s="224">
        <f>Q377*H377</f>
        <v>0.31391800000000003</v>
      </c>
      <c r="S377" s="224">
        <v>0</v>
      </c>
      <c r="T377" s="225">
        <f>S377*H377</f>
        <v>0</v>
      </c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R377" s="226" t="s">
        <v>149</v>
      </c>
      <c r="AT377" s="226" t="s">
        <v>144</v>
      </c>
      <c r="AU377" s="226" t="s">
        <v>83</v>
      </c>
      <c r="AY377" s="20" t="s">
        <v>142</v>
      </c>
      <c r="BE377" s="227">
        <f>IF(N377="základní",J377,0)</f>
        <v>0</v>
      </c>
      <c r="BF377" s="227">
        <f>IF(N377="snížená",J377,0)</f>
        <v>0</v>
      </c>
      <c r="BG377" s="227">
        <f>IF(N377="zákl. přenesená",J377,0)</f>
        <v>0</v>
      </c>
      <c r="BH377" s="227">
        <f>IF(N377="sníž. přenesená",J377,0)</f>
        <v>0</v>
      </c>
      <c r="BI377" s="227">
        <f>IF(N377="nulová",J377,0)</f>
        <v>0</v>
      </c>
      <c r="BJ377" s="20" t="s">
        <v>83</v>
      </c>
      <c r="BK377" s="227">
        <f>ROUND(I377*H377,2)</f>
        <v>0</v>
      </c>
      <c r="BL377" s="20" t="s">
        <v>149</v>
      </c>
      <c r="BM377" s="226" t="s">
        <v>1131</v>
      </c>
    </row>
    <row r="378" s="2" customFormat="1">
      <c r="A378" s="41"/>
      <c r="B378" s="42"/>
      <c r="C378" s="43"/>
      <c r="D378" s="228" t="s">
        <v>151</v>
      </c>
      <c r="E378" s="43"/>
      <c r="F378" s="229" t="s">
        <v>809</v>
      </c>
      <c r="G378" s="43"/>
      <c r="H378" s="43"/>
      <c r="I378" s="230"/>
      <c r="J378" s="43"/>
      <c r="K378" s="43"/>
      <c r="L378" s="47"/>
      <c r="M378" s="231"/>
      <c r="N378" s="232"/>
      <c r="O378" s="87"/>
      <c r="P378" s="87"/>
      <c r="Q378" s="87"/>
      <c r="R378" s="87"/>
      <c r="S378" s="87"/>
      <c r="T378" s="88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T378" s="20" t="s">
        <v>151</v>
      </c>
      <c r="AU378" s="20" t="s">
        <v>83</v>
      </c>
    </row>
    <row r="379" s="2" customFormat="1">
      <c r="A379" s="41"/>
      <c r="B379" s="42"/>
      <c r="C379" s="43"/>
      <c r="D379" s="233" t="s">
        <v>153</v>
      </c>
      <c r="E379" s="43"/>
      <c r="F379" s="234" t="s">
        <v>811</v>
      </c>
      <c r="G379" s="43"/>
      <c r="H379" s="43"/>
      <c r="I379" s="230"/>
      <c r="J379" s="43"/>
      <c r="K379" s="43"/>
      <c r="L379" s="47"/>
      <c r="M379" s="231"/>
      <c r="N379" s="232"/>
      <c r="O379" s="87"/>
      <c r="P379" s="87"/>
      <c r="Q379" s="87"/>
      <c r="R379" s="87"/>
      <c r="S379" s="87"/>
      <c r="T379" s="88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20" t="s">
        <v>153</v>
      </c>
      <c r="AU379" s="20" t="s">
        <v>83</v>
      </c>
    </row>
    <row r="380" s="2" customFormat="1" ht="24.15" customHeight="1">
      <c r="A380" s="41"/>
      <c r="B380" s="42"/>
      <c r="C380" s="278" t="s">
        <v>424</v>
      </c>
      <c r="D380" s="278" t="s">
        <v>266</v>
      </c>
      <c r="E380" s="279" t="s">
        <v>812</v>
      </c>
      <c r="F380" s="280" t="s">
        <v>813</v>
      </c>
      <c r="G380" s="281" t="s">
        <v>282</v>
      </c>
      <c r="H380" s="282">
        <v>11</v>
      </c>
      <c r="I380" s="283"/>
      <c r="J380" s="284">
        <f>ROUND(I380*H380,2)</f>
        <v>0</v>
      </c>
      <c r="K380" s="280" t="s">
        <v>19</v>
      </c>
      <c r="L380" s="285"/>
      <c r="M380" s="286" t="s">
        <v>19</v>
      </c>
      <c r="N380" s="287" t="s">
        <v>47</v>
      </c>
      <c r="O380" s="87"/>
      <c r="P380" s="224">
        <f>O380*H380</f>
        <v>0</v>
      </c>
      <c r="Q380" s="224">
        <v>5.5999999999999996</v>
      </c>
      <c r="R380" s="224">
        <f>Q380*H380</f>
        <v>61.599999999999994</v>
      </c>
      <c r="S380" s="224">
        <v>0</v>
      </c>
      <c r="T380" s="225">
        <f>S380*H380</f>
        <v>0</v>
      </c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R380" s="226" t="s">
        <v>205</v>
      </c>
      <c r="AT380" s="226" t="s">
        <v>266</v>
      </c>
      <c r="AU380" s="226" t="s">
        <v>83</v>
      </c>
      <c r="AY380" s="20" t="s">
        <v>142</v>
      </c>
      <c r="BE380" s="227">
        <f>IF(N380="základní",J380,0)</f>
        <v>0</v>
      </c>
      <c r="BF380" s="227">
        <f>IF(N380="snížená",J380,0)</f>
        <v>0</v>
      </c>
      <c r="BG380" s="227">
        <f>IF(N380="zákl. přenesená",J380,0)</f>
        <v>0</v>
      </c>
      <c r="BH380" s="227">
        <f>IF(N380="sníž. přenesená",J380,0)</f>
        <v>0</v>
      </c>
      <c r="BI380" s="227">
        <f>IF(N380="nulová",J380,0)</f>
        <v>0</v>
      </c>
      <c r="BJ380" s="20" t="s">
        <v>83</v>
      </c>
      <c r="BK380" s="227">
        <f>ROUND(I380*H380,2)</f>
        <v>0</v>
      </c>
      <c r="BL380" s="20" t="s">
        <v>149</v>
      </c>
      <c r="BM380" s="226" t="s">
        <v>1132</v>
      </c>
    </row>
    <row r="381" s="2" customFormat="1">
      <c r="A381" s="41"/>
      <c r="B381" s="42"/>
      <c r="C381" s="43"/>
      <c r="D381" s="228" t="s">
        <v>151</v>
      </c>
      <c r="E381" s="43"/>
      <c r="F381" s="229" t="s">
        <v>813</v>
      </c>
      <c r="G381" s="43"/>
      <c r="H381" s="43"/>
      <c r="I381" s="230"/>
      <c r="J381" s="43"/>
      <c r="K381" s="43"/>
      <c r="L381" s="47"/>
      <c r="M381" s="231"/>
      <c r="N381" s="232"/>
      <c r="O381" s="87"/>
      <c r="P381" s="87"/>
      <c r="Q381" s="87"/>
      <c r="R381" s="87"/>
      <c r="S381" s="87"/>
      <c r="T381" s="88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T381" s="20" t="s">
        <v>151</v>
      </c>
      <c r="AU381" s="20" t="s">
        <v>83</v>
      </c>
    </row>
    <row r="382" s="2" customFormat="1" ht="37.8" customHeight="1">
      <c r="A382" s="41"/>
      <c r="B382" s="42"/>
      <c r="C382" s="215" t="s">
        <v>428</v>
      </c>
      <c r="D382" s="215" t="s">
        <v>144</v>
      </c>
      <c r="E382" s="216" t="s">
        <v>877</v>
      </c>
      <c r="F382" s="217" t="s">
        <v>878</v>
      </c>
      <c r="G382" s="218" t="s">
        <v>282</v>
      </c>
      <c r="H382" s="219">
        <v>11</v>
      </c>
      <c r="I382" s="220"/>
      <c r="J382" s="221">
        <f>ROUND(I382*H382,2)</f>
        <v>0</v>
      </c>
      <c r="K382" s="217" t="s">
        <v>148</v>
      </c>
      <c r="L382" s="47"/>
      <c r="M382" s="222" t="s">
        <v>19</v>
      </c>
      <c r="N382" s="223" t="s">
        <v>47</v>
      </c>
      <c r="O382" s="87"/>
      <c r="P382" s="224">
        <f>O382*H382</f>
        <v>0</v>
      </c>
      <c r="Q382" s="224">
        <v>0.089999999999999997</v>
      </c>
      <c r="R382" s="224">
        <f>Q382*H382</f>
        <v>0.98999999999999999</v>
      </c>
      <c r="S382" s="224">
        <v>0</v>
      </c>
      <c r="T382" s="225">
        <f>S382*H382</f>
        <v>0</v>
      </c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R382" s="226" t="s">
        <v>149</v>
      </c>
      <c r="AT382" s="226" t="s">
        <v>144</v>
      </c>
      <c r="AU382" s="226" t="s">
        <v>83</v>
      </c>
      <c r="AY382" s="20" t="s">
        <v>142</v>
      </c>
      <c r="BE382" s="227">
        <f>IF(N382="základní",J382,0)</f>
        <v>0</v>
      </c>
      <c r="BF382" s="227">
        <f>IF(N382="snížená",J382,0)</f>
        <v>0</v>
      </c>
      <c r="BG382" s="227">
        <f>IF(N382="zákl. přenesená",J382,0)</f>
        <v>0</v>
      </c>
      <c r="BH382" s="227">
        <f>IF(N382="sníž. přenesená",J382,0)</f>
        <v>0</v>
      </c>
      <c r="BI382" s="227">
        <f>IF(N382="nulová",J382,0)</f>
        <v>0</v>
      </c>
      <c r="BJ382" s="20" t="s">
        <v>83</v>
      </c>
      <c r="BK382" s="227">
        <f>ROUND(I382*H382,2)</f>
        <v>0</v>
      </c>
      <c r="BL382" s="20" t="s">
        <v>149</v>
      </c>
      <c r="BM382" s="226" t="s">
        <v>1133</v>
      </c>
    </row>
    <row r="383" s="2" customFormat="1">
      <c r="A383" s="41"/>
      <c r="B383" s="42"/>
      <c r="C383" s="43"/>
      <c r="D383" s="228" t="s">
        <v>151</v>
      </c>
      <c r="E383" s="43"/>
      <c r="F383" s="229" t="s">
        <v>880</v>
      </c>
      <c r="G383" s="43"/>
      <c r="H383" s="43"/>
      <c r="I383" s="230"/>
      <c r="J383" s="43"/>
      <c r="K383" s="43"/>
      <c r="L383" s="47"/>
      <c r="M383" s="231"/>
      <c r="N383" s="232"/>
      <c r="O383" s="87"/>
      <c r="P383" s="87"/>
      <c r="Q383" s="87"/>
      <c r="R383" s="87"/>
      <c r="S383" s="87"/>
      <c r="T383" s="88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T383" s="20" t="s">
        <v>151</v>
      </c>
      <c r="AU383" s="20" t="s">
        <v>83</v>
      </c>
    </row>
    <row r="384" s="2" customFormat="1">
      <c r="A384" s="41"/>
      <c r="B384" s="42"/>
      <c r="C384" s="43"/>
      <c r="D384" s="233" t="s">
        <v>153</v>
      </c>
      <c r="E384" s="43"/>
      <c r="F384" s="234" t="s">
        <v>881</v>
      </c>
      <c r="G384" s="43"/>
      <c r="H384" s="43"/>
      <c r="I384" s="230"/>
      <c r="J384" s="43"/>
      <c r="K384" s="43"/>
      <c r="L384" s="47"/>
      <c r="M384" s="231"/>
      <c r="N384" s="232"/>
      <c r="O384" s="87"/>
      <c r="P384" s="87"/>
      <c r="Q384" s="87"/>
      <c r="R384" s="87"/>
      <c r="S384" s="87"/>
      <c r="T384" s="88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T384" s="20" t="s">
        <v>153</v>
      </c>
      <c r="AU384" s="20" t="s">
        <v>83</v>
      </c>
    </row>
    <row r="385" s="2" customFormat="1" ht="24.15" customHeight="1">
      <c r="A385" s="41"/>
      <c r="B385" s="42"/>
      <c r="C385" s="278" t="s">
        <v>432</v>
      </c>
      <c r="D385" s="278" t="s">
        <v>266</v>
      </c>
      <c r="E385" s="279" t="s">
        <v>882</v>
      </c>
      <c r="F385" s="280" t="s">
        <v>883</v>
      </c>
      <c r="G385" s="281" t="s">
        <v>282</v>
      </c>
      <c r="H385" s="282">
        <v>11</v>
      </c>
      <c r="I385" s="283"/>
      <c r="J385" s="284">
        <f>ROUND(I385*H385,2)</f>
        <v>0</v>
      </c>
      <c r="K385" s="280" t="s">
        <v>148</v>
      </c>
      <c r="L385" s="285"/>
      <c r="M385" s="286" t="s">
        <v>19</v>
      </c>
      <c r="N385" s="287" t="s">
        <v>47</v>
      </c>
      <c r="O385" s="87"/>
      <c r="P385" s="224">
        <f>O385*H385</f>
        <v>0</v>
      </c>
      <c r="Q385" s="224">
        <v>0.056300000000000003</v>
      </c>
      <c r="R385" s="224">
        <f>Q385*H385</f>
        <v>0.61930000000000007</v>
      </c>
      <c r="S385" s="224">
        <v>0</v>
      </c>
      <c r="T385" s="225">
        <f>S385*H385</f>
        <v>0</v>
      </c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R385" s="226" t="s">
        <v>205</v>
      </c>
      <c r="AT385" s="226" t="s">
        <v>266</v>
      </c>
      <c r="AU385" s="226" t="s">
        <v>83</v>
      </c>
      <c r="AY385" s="20" t="s">
        <v>142</v>
      </c>
      <c r="BE385" s="227">
        <f>IF(N385="základní",J385,0)</f>
        <v>0</v>
      </c>
      <c r="BF385" s="227">
        <f>IF(N385="snížená",J385,0)</f>
        <v>0</v>
      </c>
      <c r="BG385" s="227">
        <f>IF(N385="zákl. přenesená",J385,0)</f>
        <v>0</v>
      </c>
      <c r="BH385" s="227">
        <f>IF(N385="sníž. přenesená",J385,0)</f>
        <v>0</v>
      </c>
      <c r="BI385" s="227">
        <f>IF(N385="nulová",J385,0)</f>
        <v>0</v>
      </c>
      <c r="BJ385" s="20" t="s">
        <v>83</v>
      </c>
      <c r="BK385" s="227">
        <f>ROUND(I385*H385,2)</f>
        <v>0</v>
      </c>
      <c r="BL385" s="20" t="s">
        <v>149</v>
      </c>
      <c r="BM385" s="226" t="s">
        <v>1134</v>
      </c>
    </row>
    <row r="386" s="2" customFormat="1">
      <c r="A386" s="41"/>
      <c r="B386" s="42"/>
      <c r="C386" s="43"/>
      <c r="D386" s="228" t="s">
        <v>151</v>
      </c>
      <c r="E386" s="43"/>
      <c r="F386" s="229" t="s">
        <v>883</v>
      </c>
      <c r="G386" s="43"/>
      <c r="H386" s="43"/>
      <c r="I386" s="230"/>
      <c r="J386" s="43"/>
      <c r="K386" s="43"/>
      <c r="L386" s="47"/>
      <c r="M386" s="231"/>
      <c r="N386" s="232"/>
      <c r="O386" s="87"/>
      <c r="P386" s="87"/>
      <c r="Q386" s="87"/>
      <c r="R386" s="87"/>
      <c r="S386" s="87"/>
      <c r="T386" s="88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T386" s="20" t="s">
        <v>151</v>
      </c>
      <c r="AU386" s="20" t="s">
        <v>83</v>
      </c>
    </row>
    <row r="387" s="2" customFormat="1" ht="16.5" customHeight="1">
      <c r="A387" s="41"/>
      <c r="B387" s="42"/>
      <c r="C387" s="215" t="s">
        <v>439</v>
      </c>
      <c r="D387" s="215" t="s">
        <v>144</v>
      </c>
      <c r="E387" s="216" t="s">
        <v>896</v>
      </c>
      <c r="F387" s="217" t="s">
        <v>897</v>
      </c>
      <c r="G387" s="218" t="s">
        <v>346</v>
      </c>
      <c r="H387" s="219">
        <v>295.45999999999998</v>
      </c>
      <c r="I387" s="220"/>
      <c r="J387" s="221">
        <f>ROUND(I387*H387,2)</f>
        <v>0</v>
      </c>
      <c r="K387" s="217" t="s">
        <v>148</v>
      </c>
      <c r="L387" s="47"/>
      <c r="M387" s="222" t="s">
        <v>19</v>
      </c>
      <c r="N387" s="223" t="s">
        <v>47</v>
      </c>
      <c r="O387" s="87"/>
      <c r="P387" s="224">
        <f>O387*H387</f>
        <v>0</v>
      </c>
      <c r="Q387" s="224">
        <v>0.00019536</v>
      </c>
      <c r="R387" s="224">
        <f>Q387*H387</f>
        <v>0.057721065599999996</v>
      </c>
      <c r="S387" s="224">
        <v>0</v>
      </c>
      <c r="T387" s="225">
        <f>S387*H387</f>
        <v>0</v>
      </c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R387" s="226" t="s">
        <v>149</v>
      </c>
      <c r="AT387" s="226" t="s">
        <v>144</v>
      </c>
      <c r="AU387" s="226" t="s">
        <v>83</v>
      </c>
      <c r="AY387" s="20" t="s">
        <v>142</v>
      </c>
      <c r="BE387" s="227">
        <f>IF(N387="základní",J387,0)</f>
        <v>0</v>
      </c>
      <c r="BF387" s="227">
        <f>IF(N387="snížená",J387,0)</f>
        <v>0</v>
      </c>
      <c r="BG387" s="227">
        <f>IF(N387="zákl. přenesená",J387,0)</f>
        <v>0</v>
      </c>
      <c r="BH387" s="227">
        <f>IF(N387="sníž. přenesená",J387,0)</f>
        <v>0</v>
      </c>
      <c r="BI387" s="227">
        <f>IF(N387="nulová",J387,0)</f>
        <v>0</v>
      </c>
      <c r="BJ387" s="20" t="s">
        <v>83</v>
      </c>
      <c r="BK387" s="227">
        <f>ROUND(I387*H387,2)</f>
        <v>0</v>
      </c>
      <c r="BL387" s="20" t="s">
        <v>149</v>
      </c>
      <c r="BM387" s="226" t="s">
        <v>981</v>
      </c>
    </row>
    <row r="388" s="2" customFormat="1">
      <c r="A388" s="41"/>
      <c r="B388" s="42"/>
      <c r="C388" s="43"/>
      <c r="D388" s="228" t="s">
        <v>151</v>
      </c>
      <c r="E388" s="43"/>
      <c r="F388" s="229" t="s">
        <v>899</v>
      </c>
      <c r="G388" s="43"/>
      <c r="H388" s="43"/>
      <c r="I388" s="230"/>
      <c r="J388" s="43"/>
      <c r="K388" s="43"/>
      <c r="L388" s="47"/>
      <c r="M388" s="231"/>
      <c r="N388" s="232"/>
      <c r="O388" s="87"/>
      <c r="P388" s="87"/>
      <c r="Q388" s="87"/>
      <c r="R388" s="87"/>
      <c r="S388" s="87"/>
      <c r="T388" s="88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T388" s="20" t="s">
        <v>151</v>
      </c>
      <c r="AU388" s="20" t="s">
        <v>83</v>
      </c>
    </row>
    <row r="389" s="2" customFormat="1">
      <c r="A389" s="41"/>
      <c r="B389" s="42"/>
      <c r="C389" s="43"/>
      <c r="D389" s="233" t="s">
        <v>153</v>
      </c>
      <c r="E389" s="43"/>
      <c r="F389" s="234" t="s">
        <v>900</v>
      </c>
      <c r="G389" s="43"/>
      <c r="H389" s="43"/>
      <c r="I389" s="230"/>
      <c r="J389" s="43"/>
      <c r="K389" s="43"/>
      <c r="L389" s="47"/>
      <c r="M389" s="231"/>
      <c r="N389" s="232"/>
      <c r="O389" s="87"/>
      <c r="P389" s="87"/>
      <c r="Q389" s="87"/>
      <c r="R389" s="87"/>
      <c r="S389" s="87"/>
      <c r="T389" s="88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T389" s="20" t="s">
        <v>153</v>
      </c>
      <c r="AU389" s="20" t="s">
        <v>83</v>
      </c>
    </row>
    <row r="390" s="14" customFormat="1">
      <c r="A390" s="14"/>
      <c r="B390" s="245"/>
      <c r="C390" s="246"/>
      <c r="D390" s="228" t="s">
        <v>155</v>
      </c>
      <c r="E390" s="247" t="s">
        <v>19</v>
      </c>
      <c r="F390" s="248" t="s">
        <v>983</v>
      </c>
      <c r="G390" s="246"/>
      <c r="H390" s="249">
        <v>21.140000000000001</v>
      </c>
      <c r="I390" s="250"/>
      <c r="J390" s="246"/>
      <c r="K390" s="246"/>
      <c r="L390" s="251"/>
      <c r="M390" s="252"/>
      <c r="N390" s="253"/>
      <c r="O390" s="253"/>
      <c r="P390" s="253"/>
      <c r="Q390" s="253"/>
      <c r="R390" s="253"/>
      <c r="S390" s="253"/>
      <c r="T390" s="25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5" t="s">
        <v>155</v>
      </c>
      <c r="AU390" s="255" t="s">
        <v>83</v>
      </c>
      <c r="AV390" s="14" t="s">
        <v>85</v>
      </c>
      <c r="AW390" s="14" t="s">
        <v>37</v>
      </c>
      <c r="AX390" s="14" t="s">
        <v>76</v>
      </c>
      <c r="AY390" s="255" t="s">
        <v>142</v>
      </c>
    </row>
    <row r="391" s="15" customFormat="1">
      <c r="A391" s="15"/>
      <c r="B391" s="256"/>
      <c r="C391" s="257"/>
      <c r="D391" s="228" t="s">
        <v>155</v>
      </c>
      <c r="E391" s="258" t="s">
        <v>19</v>
      </c>
      <c r="F391" s="259" t="s">
        <v>159</v>
      </c>
      <c r="G391" s="257"/>
      <c r="H391" s="260">
        <v>21.140000000000001</v>
      </c>
      <c r="I391" s="261"/>
      <c r="J391" s="257"/>
      <c r="K391" s="257"/>
      <c r="L391" s="262"/>
      <c r="M391" s="263"/>
      <c r="N391" s="264"/>
      <c r="O391" s="264"/>
      <c r="P391" s="264"/>
      <c r="Q391" s="264"/>
      <c r="R391" s="264"/>
      <c r="S391" s="264"/>
      <c r="T391" s="26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66" t="s">
        <v>155</v>
      </c>
      <c r="AU391" s="266" t="s">
        <v>83</v>
      </c>
      <c r="AV391" s="15" t="s">
        <v>160</v>
      </c>
      <c r="AW391" s="15" t="s">
        <v>37</v>
      </c>
      <c r="AX391" s="15" t="s">
        <v>76</v>
      </c>
      <c r="AY391" s="266" t="s">
        <v>142</v>
      </c>
    </row>
    <row r="392" s="13" customFormat="1">
      <c r="A392" s="13"/>
      <c r="B392" s="235"/>
      <c r="C392" s="236"/>
      <c r="D392" s="228" t="s">
        <v>155</v>
      </c>
      <c r="E392" s="237" t="s">
        <v>19</v>
      </c>
      <c r="F392" s="238" t="s">
        <v>984</v>
      </c>
      <c r="G392" s="236"/>
      <c r="H392" s="237" t="s">
        <v>19</v>
      </c>
      <c r="I392" s="239"/>
      <c r="J392" s="236"/>
      <c r="K392" s="236"/>
      <c r="L392" s="240"/>
      <c r="M392" s="241"/>
      <c r="N392" s="242"/>
      <c r="O392" s="242"/>
      <c r="P392" s="242"/>
      <c r="Q392" s="242"/>
      <c r="R392" s="242"/>
      <c r="S392" s="242"/>
      <c r="T392" s="24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4" t="s">
        <v>155</v>
      </c>
      <c r="AU392" s="244" t="s">
        <v>83</v>
      </c>
      <c r="AV392" s="13" t="s">
        <v>83</v>
      </c>
      <c r="AW392" s="13" t="s">
        <v>37</v>
      </c>
      <c r="AX392" s="13" t="s">
        <v>76</v>
      </c>
      <c r="AY392" s="244" t="s">
        <v>142</v>
      </c>
    </row>
    <row r="393" s="14" customFormat="1">
      <c r="A393" s="14"/>
      <c r="B393" s="245"/>
      <c r="C393" s="246"/>
      <c r="D393" s="228" t="s">
        <v>155</v>
      </c>
      <c r="E393" s="247" t="s">
        <v>19</v>
      </c>
      <c r="F393" s="248" t="s">
        <v>985</v>
      </c>
      <c r="G393" s="246"/>
      <c r="H393" s="249">
        <v>274.31999999999999</v>
      </c>
      <c r="I393" s="250"/>
      <c r="J393" s="246"/>
      <c r="K393" s="246"/>
      <c r="L393" s="251"/>
      <c r="M393" s="252"/>
      <c r="N393" s="253"/>
      <c r="O393" s="253"/>
      <c r="P393" s="253"/>
      <c r="Q393" s="253"/>
      <c r="R393" s="253"/>
      <c r="S393" s="253"/>
      <c r="T393" s="25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5" t="s">
        <v>155</v>
      </c>
      <c r="AU393" s="255" t="s">
        <v>83</v>
      </c>
      <c r="AV393" s="14" t="s">
        <v>85</v>
      </c>
      <c r="AW393" s="14" t="s">
        <v>37</v>
      </c>
      <c r="AX393" s="14" t="s">
        <v>76</v>
      </c>
      <c r="AY393" s="255" t="s">
        <v>142</v>
      </c>
    </row>
    <row r="394" s="15" customFormat="1">
      <c r="A394" s="15"/>
      <c r="B394" s="256"/>
      <c r="C394" s="257"/>
      <c r="D394" s="228" t="s">
        <v>155</v>
      </c>
      <c r="E394" s="258" t="s">
        <v>19</v>
      </c>
      <c r="F394" s="259" t="s">
        <v>159</v>
      </c>
      <c r="G394" s="257"/>
      <c r="H394" s="260">
        <v>274.31999999999999</v>
      </c>
      <c r="I394" s="261"/>
      <c r="J394" s="257"/>
      <c r="K394" s="257"/>
      <c r="L394" s="262"/>
      <c r="M394" s="263"/>
      <c r="N394" s="264"/>
      <c r="O394" s="264"/>
      <c r="P394" s="264"/>
      <c r="Q394" s="264"/>
      <c r="R394" s="264"/>
      <c r="S394" s="264"/>
      <c r="T394" s="26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66" t="s">
        <v>155</v>
      </c>
      <c r="AU394" s="266" t="s">
        <v>83</v>
      </c>
      <c r="AV394" s="15" t="s">
        <v>160</v>
      </c>
      <c r="AW394" s="15" t="s">
        <v>37</v>
      </c>
      <c r="AX394" s="15" t="s">
        <v>76</v>
      </c>
      <c r="AY394" s="266" t="s">
        <v>142</v>
      </c>
    </row>
    <row r="395" s="16" customFormat="1">
      <c r="A395" s="16"/>
      <c r="B395" s="267"/>
      <c r="C395" s="268"/>
      <c r="D395" s="228" t="s">
        <v>155</v>
      </c>
      <c r="E395" s="269" t="s">
        <v>19</v>
      </c>
      <c r="F395" s="270" t="s">
        <v>170</v>
      </c>
      <c r="G395" s="268"/>
      <c r="H395" s="271">
        <v>295.45999999999998</v>
      </c>
      <c r="I395" s="272"/>
      <c r="J395" s="268"/>
      <c r="K395" s="268"/>
      <c r="L395" s="273"/>
      <c r="M395" s="274"/>
      <c r="N395" s="275"/>
      <c r="O395" s="275"/>
      <c r="P395" s="275"/>
      <c r="Q395" s="275"/>
      <c r="R395" s="275"/>
      <c r="S395" s="275"/>
      <c r="T395" s="27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T395" s="277" t="s">
        <v>155</v>
      </c>
      <c r="AU395" s="277" t="s">
        <v>83</v>
      </c>
      <c r="AV395" s="16" t="s">
        <v>149</v>
      </c>
      <c r="AW395" s="16" t="s">
        <v>37</v>
      </c>
      <c r="AX395" s="16" t="s">
        <v>83</v>
      </c>
      <c r="AY395" s="277" t="s">
        <v>142</v>
      </c>
    </row>
    <row r="396" s="2" customFormat="1" ht="24.15" customHeight="1">
      <c r="A396" s="41"/>
      <c r="B396" s="42"/>
      <c r="C396" s="215" t="s">
        <v>445</v>
      </c>
      <c r="D396" s="215" t="s">
        <v>144</v>
      </c>
      <c r="E396" s="216" t="s">
        <v>902</v>
      </c>
      <c r="F396" s="217" t="s">
        <v>903</v>
      </c>
      <c r="G396" s="218" t="s">
        <v>346</v>
      </c>
      <c r="H396" s="219">
        <v>295.45999999999998</v>
      </c>
      <c r="I396" s="220"/>
      <c r="J396" s="221">
        <f>ROUND(I396*H396,2)</f>
        <v>0</v>
      </c>
      <c r="K396" s="217" t="s">
        <v>148</v>
      </c>
      <c r="L396" s="47"/>
      <c r="M396" s="222" t="s">
        <v>19</v>
      </c>
      <c r="N396" s="223" t="s">
        <v>47</v>
      </c>
      <c r="O396" s="87"/>
      <c r="P396" s="224">
        <f>O396*H396</f>
        <v>0</v>
      </c>
      <c r="Q396" s="224">
        <v>0.000126</v>
      </c>
      <c r="R396" s="224">
        <f>Q396*H396</f>
        <v>0.037227959999999997</v>
      </c>
      <c r="S396" s="224">
        <v>0</v>
      </c>
      <c r="T396" s="225">
        <f>S396*H396</f>
        <v>0</v>
      </c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R396" s="226" t="s">
        <v>149</v>
      </c>
      <c r="AT396" s="226" t="s">
        <v>144</v>
      </c>
      <c r="AU396" s="226" t="s">
        <v>83</v>
      </c>
      <c r="AY396" s="20" t="s">
        <v>142</v>
      </c>
      <c r="BE396" s="227">
        <f>IF(N396="základní",J396,0)</f>
        <v>0</v>
      </c>
      <c r="BF396" s="227">
        <f>IF(N396="snížená",J396,0)</f>
        <v>0</v>
      </c>
      <c r="BG396" s="227">
        <f>IF(N396="zákl. přenesená",J396,0)</f>
        <v>0</v>
      </c>
      <c r="BH396" s="227">
        <f>IF(N396="sníž. přenesená",J396,0)</f>
        <v>0</v>
      </c>
      <c r="BI396" s="227">
        <f>IF(N396="nulová",J396,0)</f>
        <v>0</v>
      </c>
      <c r="BJ396" s="20" t="s">
        <v>83</v>
      </c>
      <c r="BK396" s="227">
        <f>ROUND(I396*H396,2)</f>
        <v>0</v>
      </c>
      <c r="BL396" s="20" t="s">
        <v>149</v>
      </c>
      <c r="BM396" s="226" t="s">
        <v>986</v>
      </c>
    </row>
    <row r="397" s="2" customFormat="1">
      <c r="A397" s="41"/>
      <c r="B397" s="42"/>
      <c r="C397" s="43"/>
      <c r="D397" s="228" t="s">
        <v>151</v>
      </c>
      <c r="E397" s="43"/>
      <c r="F397" s="229" t="s">
        <v>905</v>
      </c>
      <c r="G397" s="43"/>
      <c r="H397" s="43"/>
      <c r="I397" s="230"/>
      <c r="J397" s="43"/>
      <c r="K397" s="43"/>
      <c r="L397" s="47"/>
      <c r="M397" s="231"/>
      <c r="N397" s="232"/>
      <c r="O397" s="87"/>
      <c r="P397" s="87"/>
      <c r="Q397" s="87"/>
      <c r="R397" s="87"/>
      <c r="S397" s="87"/>
      <c r="T397" s="88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T397" s="20" t="s">
        <v>151</v>
      </c>
      <c r="AU397" s="20" t="s">
        <v>83</v>
      </c>
    </row>
    <row r="398" s="2" customFormat="1">
      <c r="A398" s="41"/>
      <c r="B398" s="42"/>
      <c r="C398" s="43"/>
      <c r="D398" s="233" t="s">
        <v>153</v>
      </c>
      <c r="E398" s="43"/>
      <c r="F398" s="234" t="s">
        <v>906</v>
      </c>
      <c r="G398" s="43"/>
      <c r="H398" s="43"/>
      <c r="I398" s="230"/>
      <c r="J398" s="43"/>
      <c r="K398" s="43"/>
      <c r="L398" s="47"/>
      <c r="M398" s="231"/>
      <c r="N398" s="232"/>
      <c r="O398" s="87"/>
      <c r="P398" s="87"/>
      <c r="Q398" s="87"/>
      <c r="R398" s="87"/>
      <c r="S398" s="87"/>
      <c r="T398" s="88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T398" s="20" t="s">
        <v>153</v>
      </c>
      <c r="AU398" s="20" t="s">
        <v>83</v>
      </c>
    </row>
    <row r="399" s="12" customFormat="1" ht="25.92" customHeight="1">
      <c r="A399" s="12"/>
      <c r="B399" s="199"/>
      <c r="C399" s="200"/>
      <c r="D399" s="201" t="s">
        <v>75</v>
      </c>
      <c r="E399" s="202" t="s">
        <v>211</v>
      </c>
      <c r="F399" s="202" t="s">
        <v>497</v>
      </c>
      <c r="G399" s="200"/>
      <c r="H399" s="200"/>
      <c r="I399" s="203"/>
      <c r="J399" s="204">
        <f>BK399</f>
        <v>0</v>
      </c>
      <c r="K399" s="200"/>
      <c r="L399" s="205"/>
      <c r="M399" s="206"/>
      <c r="N399" s="207"/>
      <c r="O399" s="207"/>
      <c r="P399" s="208">
        <f>SUM(P400:P406)</f>
        <v>0</v>
      </c>
      <c r="Q399" s="207"/>
      <c r="R399" s="208">
        <f>SUM(R400:R406)</f>
        <v>0.0001338701</v>
      </c>
      <c r="S399" s="207"/>
      <c r="T399" s="209">
        <f>SUM(T400:T406)</f>
        <v>0</v>
      </c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R399" s="210" t="s">
        <v>83</v>
      </c>
      <c r="AT399" s="211" t="s">
        <v>75</v>
      </c>
      <c r="AU399" s="211" t="s">
        <v>76</v>
      </c>
      <c r="AY399" s="210" t="s">
        <v>142</v>
      </c>
      <c r="BK399" s="212">
        <f>SUM(BK400:BK406)</f>
        <v>0</v>
      </c>
    </row>
    <row r="400" s="2" customFormat="1" ht="24.15" customHeight="1">
      <c r="A400" s="41"/>
      <c r="B400" s="42"/>
      <c r="C400" s="215" t="s">
        <v>449</v>
      </c>
      <c r="D400" s="215" t="s">
        <v>144</v>
      </c>
      <c r="E400" s="216" t="s">
        <v>499</v>
      </c>
      <c r="F400" s="217" t="s">
        <v>500</v>
      </c>
      <c r="G400" s="218" t="s">
        <v>346</v>
      </c>
      <c r="H400" s="219">
        <v>81.379999999999995</v>
      </c>
      <c r="I400" s="220"/>
      <c r="J400" s="221">
        <f>ROUND(I400*H400,2)</f>
        <v>0</v>
      </c>
      <c r="K400" s="217" t="s">
        <v>148</v>
      </c>
      <c r="L400" s="47"/>
      <c r="M400" s="222" t="s">
        <v>19</v>
      </c>
      <c r="N400" s="223" t="s">
        <v>47</v>
      </c>
      <c r="O400" s="87"/>
      <c r="P400" s="224">
        <f>O400*H400</f>
        <v>0</v>
      </c>
      <c r="Q400" s="224">
        <v>1.6449999999999999E-06</v>
      </c>
      <c r="R400" s="224">
        <f>Q400*H400</f>
        <v>0.0001338701</v>
      </c>
      <c r="S400" s="224">
        <v>0</v>
      </c>
      <c r="T400" s="225">
        <f>S400*H400</f>
        <v>0</v>
      </c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R400" s="226" t="s">
        <v>149</v>
      </c>
      <c r="AT400" s="226" t="s">
        <v>144</v>
      </c>
      <c r="AU400" s="226" t="s">
        <v>83</v>
      </c>
      <c r="AY400" s="20" t="s">
        <v>142</v>
      </c>
      <c r="BE400" s="227">
        <f>IF(N400="základní",J400,0)</f>
        <v>0</v>
      </c>
      <c r="BF400" s="227">
        <f>IF(N400="snížená",J400,0)</f>
        <v>0</v>
      </c>
      <c r="BG400" s="227">
        <f>IF(N400="zákl. přenesená",J400,0)</f>
        <v>0</v>
      </c>
      <c r="BH400" s="227">
        <f>IF(N400="sníž. přenesená",J400,0)</f>
        <v>0</v>
      </c>
      <c r="BI400" s="227">
        <f>IF(N400="nulová",J400,0)</f>
        <v>0</v>
      </c>
      <c r="BJ400" s="20" t="s">
        <v>83</v>
      </c>
      <c r="BK400" s="227">
        <f>ROUND(I400*H400,2)</f>
        <v>0</v>
      </c>
      <c r="BL400" s="20" t="s">
        <v>149</v>
      </c>
      <c r="BM400" s="226" t="s">
        <v>1135</v>
      </c>
    </row>
    <row r="401" s="2" customFormat="1">
      <c r="A401" s="41"/>
      <c r="B401" s="42"/>
      <c r="C401" s="43"/>
      <c r="D401" s="228" t="s">
        <v>151</v>
      </c>
      <c r="E401" s="43"/>
      <c r="F401" s="229" t="s">
        <v>502</v>
      </c>
      <c r="G401" s="43"/>
      <c r="H401" s="43"/>
      <c r="I401" s="230"/>
      <c r="J401" s="43"/>
      <c r="K401" s="43"/>
      <c r="L401" s="47"/>
      <c r="M401" s="231"/>
      <c r="N401" s="232"/>
      <c r="O401" s="87"/>
      <c r="P401" s="87"/>
      <c r="Q401" s="87"/>
      <c r="R401" s="87"/>
      <c r="S401" s="87"/>
      <c r="T401" s="88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T401" s="20" t="s">
        <v>151</v>
      </c>
      <c r="AU401" s="20" t="s">
        <v>83</v>
      </c>
    </row>
    <row r="402" s="2" customFormat="1">
      <c r="A402" s="41"/>
      <c r="B402" s="42"/>
      <c r="C402" s="43"/>
      <c r="D402" s="233" t="s">
        <v>153</v>
      </c>
      <c r="E402" s="43"/>
      <c r="F402" s="234" t="s">
        <v>503</v>
      </c>
      <c r="G402" s="43"/>
      <c r="H402" s="43"/>
      <c r="I402" s="230"/>
      <c r="J402" s="43"/>
      <c r="K402" s="43"/>
      <c r="L402" s="47"/>
      <c r="M402" s="231"/>
      <c r="N402" s="232"/>
      <c r="O402" s="87"/>
      <c r="P402" s="87"/>
      <c r="Q402" s="87"/>
      <c r="R402" s="87"/>
      <c r="S402" s="87"/>
      <c r="T402" s="88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T402" s="20" t="s">
        <v>153</v>
      </c>
      <c r="AU402" s="20" t="s">
        <v>83</v>
      </c>
    </row>
    <row r="403" s="13" customFormat="1">
      <c r="A403" s="13"/>
      <c r="B403" s="235"/>
      <c r="C403" s="236"/>
      <c r="D403" s="228" t="s">
        <v>155</v>
      </c>
      <c r="E403" s="237" t="s">
        <v>19</v>
      </c>
      <c r="F403" s="238" t="s">
        <v>588</v>
      </c>
      <c r="G403" s="236"/>
      <c r="H403" s="237" t="s">
        <v>19</v>
      </c>
      <c r="I403" s="239"/>
      <c r="J403" s="236"/>
      <c r="K403" s="236"/>
      <c r="L403" s="240"/>
      <c r="M403" s="241"/>
      <c r="N403" s="242"/>
      <c r="O403" s="242"/>
      <c r="P403" s="242"/>
      <c r="Q403" s="242"/>
      <c r="R403" s="242"/>
      <c r="S403" s="242"/>
      <c r="T403" s="24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4" t="s">
        <v>155</v>
      </c>
      <c r="AU403" s="244" t="s">
        <v>83</v>
      </c>
      <c r="AV403" s="13" t="s">
        <v>83</v>
      </c>
      <c r="AW403" s="13" t="s">
        <v>37</v>
      </c>
      <c r="AX403" s="13" t="s">
        <v>76</v>
      </c>
      <c r="AY403" s="244" t="s">
        <v>142</v>
      </c>
    </row>
    <row r="404" s="14" customFormat="1">
      <c r="A404" s="14"/>
      <c r="B404" s="245"/>
      <c r="C404" s="246"/>
      <c r="D404" s="228" t="s">
        <v>155</v>
      </c>
      <c r="E404" s="247" t="s">
        <v>19</v>
      </c>
      <c r="F404" s="248" t="s">
        <v>1136</v>
      </c>
      <c r="G404" s="246"/>
      <c r="H404" s="249">
        <v>42.280000000000001</v>
      </c>
      <c r="I404" s="250"/>
      <c r="J404" s="246"/>
      <c r="K404" s="246"/>
      <c r="L404" s="251"/>
      <c r="M404" s="252"/>
      <c r="N404" s="253"/>
      <c r="O404" s="253"/>
      <c r="P404" s="253"/>
      <c r="Q404" s="253"/>
      <c r="R404" s="253"/>
      <c r="S404" s="253"/>
      <c r="T404" s="25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5" t="s">
        <v>155</v>
      </c>
      <c r="AU404" s="255" t="s">
        <v>83</v>
      </c>
      <c r="AV404" s="14" t="s">
        <v>85</v>
      </c>
      <c r="AW404" s="14" t="s">
        <v>37</v>
      </c>
      <c r="AX404" s="14" t="s">
        <v>76</v>
      </c>
      <c r="AY404" s="255" t="s">
        <v>142</v>
      </c>
    </row>
    <row r="405" s="14" customFormat="1">
      <c r="A405" s="14"/>
      <c r="B405" s="245"/>
      <c r="C405" s="246"/>
      <c r="D405" s="228" t="s">
        <v>155</v>
      </c>
      <c r="E405" s="247" t="s">
        <v>19</v>
      </c>
      <c r="F405" s="248" t="s">
        <v>1137</v>
      </c>
      <c r="G405" s="246"/>
      <c r="H405" s="249">
        <v>39.100000000000001</v>
      </c>
      <c r="I405" s="250"/>
      <c r="J405" s="246"/>
      <c r="K405" s="246"/>
      <c r="L405" s="251"/>
      <c r="M405" s="252"/>
      <c r="N405" s="253"/>
      <c r="O405" s="253"/>
      <c r="P405" s="253"/>
      <c r="Q405" s="253"/>
      <c r="R405" s="253"/>
      <c r="S405" s="253"/>
      <c r="T405" s="25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5" t="s">
        <v>155</v>
      </c>
      <c r="AU405" s="255" t="s">
        <v>83</v>
      </c>
      <c r="AV405" s="14" t="s">
        <v>85</v>
      </c>
      <c r="AW405" s="14" t="s">
        <v>37</v>
      </c>
      <c r="AX405" s="14" t="s">
        <v>76</v>
      </c>
      <c r="AY405" s="255" t="s">
        <v>142</v>
      </c>
    </row>
    <row r="406" s="16" customFormat="1">
      <c r="A406" s="16"/>
      <c r="B406" s="267"/>
      <c r="C406" s="268"/>
      <c r="D406" s="228" t="s">
        <v>155</v>
      </c>
      <c r="E406" s="269" t="s">
        <v>19</v>
      </c>
      <c r="F406" s="270" t="s">
        <v>170</v>
      </c>
      <c r="G406" s="268"/>
      <c r="H406" s="271">
        <v>81.379999999999995</v>
      </c>
      <c r="I406" s="272"/>
      <c r="J406" s="268"/>
      <c r="K406" s="268"/>
      <c r="L406" s="273"/>
      <c r="M406" s="274"/>
      <c r="N406" s="275"/>
      <c r="O406" s="275"/>
      <c r="P406" s="275"/>
      <c r="Q406" s="275"/>
      <c r="R406" s="275"/>
      <c r="S406" s="275"/>
      <c r="T406" s="27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T406" s="277" t="s">
        <v>155</v>
      </c>
      <c r="AU406" s="277" t="s">
        <v>83</v>
      </c>
      <c r="AV406" s="16" t="s">
        <v>149</v>
      </c>
      <c r="AW406" s="16" t="s">
        <v>37</v>
      </c>
      <c r="AX406" s="16" t="s">
        <v>83</v>
      </c>
      <c r="AY406" s="277" t="s">
        <v>142</v>
      </c>
    </row>
    <row r="407" s="12" customFormat="1" ht="25.92" customHeight="1">
      <c r="A407" s="12"/>
      <c r="B407" s="199"/>
      <c r="C407" s="200"/>
      <c r="D407" s="201" t="s">
        <v>75</v>
      </c>
      <c r="E407" s="202" t="s">
        <v>505</v>
      </c>
      <c r="F407" s="202" t="s">
        <v>506</v>
      </c>
      <c r="G407" s="200"/>
      <c r="H407" s="200"/>
      <c r="I407" s="203"/>
      <c r="J407" s="204">
        <f>BK407</f>
        <v>0</v>
      </c>
      <c r="K407" s="200"/>
      <c r="L407" s="205"/>
      <c r="M407" s="206"/>
      <c r="N407" s="207"/>
      <c r="O407" s="207"/>
      <c r="P407" s="208">
        <f>SUM(P408:P421)</f>
        <v>0</v>
      </c>
      <c r="Q407" s="207"/>
      <c r="R407" s="208">
        <f>SUM(R408:R421)</f>
        <v>0</v>
      </c>
      <c r="S407" s="207"/>
      <c r="T407" s="209">
        <f>SUM(T408:T421)</f>
        <v>0</v>
      </c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R407" s="210" t="s">
        <v>83</v>
      </c>
      <c r="AT407" s="211" t="s">
        <v>75</v>
      </c>
      <c r="AU407" s="211" t="s">
        <v>76</v>
      </c>
      <c r="AY407" s="210" t="s">
        <v>142</v>
      </c>
      <c r="BK407" s="212">
        <f>SUM(BK408:BK421)</f>
        <v>0</v>
      </c>
    </row>
    <row r="408" s="2" customFormat="1" ht="21.75" customHeight="1">
      <c r="A408" s="41"/>
      <c r="B408" s="42"/>
      <c r="C408" s="215" t="s">
        <v>455</v>
      </c>
      <c r="D408" s="215" t="s">
        <v>144</v>
      </c>
      <c r="E408" s="216" t="s">
        <v>508</v>
      </c>
      <c r="F408" s="217" t="s">
        <v>509</v>
      </c>
      <c r="G408" s="218" t="s">
        <v>240</v>
      </c>
      <c r="H408" s="219">
        <v>25.228000000000002</v>
      </c>
      <c r="I408" s="220"/>
      <c r="J408" s="221">
        <f>ROUND(I408*H408,2)</f>
        <v>0</v>
      </c>
      <c r="K408" s="217" t="s">
        <v>148</v>
      </c>
      <c r="L408" s="47"/>
      <c r="M408" s="222" t="s">
        <v>19</v>
      </c>
      <c r="N408" s="223" t="s">
        <v>47</v>
      </c>
      <c r="O408" s="87"/>
      <c r="P408" s="224">
        <f>O408*H408</f>
        <v>0</v>
      </c>
      <c r="Q408" s="224">
        <v>0</v>
      </c>
      <c r="R408" s="224">
        <f>Q408*H408</f>
        <v>0</v>
      </c>
      <c r="S408" s="224">
        <v>0</v>
      </c>
      <c r="T408" s="225">
        <f>S408*H408</f>
        <v>0</v>
      </c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R408" s="226" t="s">
        <v>149</v>
      </c>
      <c r="AT408" s="226" t="s">
        <v>144</v>
      </c>
      <c r="AU408" s="226" t="s">
        <v>83</v>
      </c>
      <c r="AY408" s="20" t="s">
        <v>142</v>
      </c>
      <c r="BE408" s="227">
        <f>IF(N408="základní",J408,0)</f>
        <v>0</v>
      </c>
      <c r="BF408" s="227">
        <f>IF(N408="snížená",J408,0)</f>
        <v>0</v>
      </c>
      <c r="BG408" s="227">
        <f>IF(N408="zákl. přenesená",J408,0)</f>
        <v>0</v>
      </c>
      <c r="BH408" s="227">
        <f>IF(N408="sníž. přenesená",J408,0)</f>
        <v>0</v>
      </c>
      <c r="BI408" s="227">
        <f>IF(N408="nulová",J408,0)</f>
        <v>0</v>
      </c>
      <c r="BJ408" s="20" t="s">
        <v>83</v>
      </c>
      <c r="BK408" s="227">
        <f>ROUND(I408*H408,2)</f>
        <v>0</v>
      </c>
      <c r="BL408" s="20" t="s">
        <v>149</v>
      </c>
      <c r="BM408" s="226" t="s">
        <v>1138</v>
      </c>
    </row>
    <row r="409" s="2" customFormat="1">
      <c r="A409" s="41"/>
      <c r="B409" s="42"/>
      <c r="C409" s="43"/>
      <c r="D409" s="228" t="s">
        <v>151</v>
      </c>
      <c r="E409" s="43"/>
      <c r="F409" s="229" t="s">
        <v>511</v>
      </c>
      <c r="G409" s="43"/>
      <c r="H409" s="43"/>
      <c r="I409" s="230"/>
      <c r="J409" s="43"/>
      <c r="K409" s="43"/>
      <c r="L409" s="47"/>
      <c r="M409" s="231"/>
      <c r="N409" s="232"/>
      <c r="O409" s="87"/>
      <c r="P409" s="87"/>
      <c r="Q409" s="87"/>
      <c r="R409" s="87"/>
      <c r="S409" s="87"/>
      <c r="T409" s="88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T409" s="20" t="s">
        <v>151</v>
      </c>
      <c r="AU409" s="20" t="s">
        <v>83</v>
      </c>
    </row>
    <row r="410" s="2" customFormat="1">
      <c r="A410" s="41"/>
      <c r="B410" s="42"/>
      <c r="C410" s="43"/>
      <c r="D410" s="233" t="s">
        <v>153</v>
      </c>
      <c r="E410" s="43"/>
      <c r="F410" s="234" t="s">
        <v>512</v>
      </c>
      <c r="G410" s="43"/>
      <c r="H410" s="43"/>
      <c r="I410" s="230"/>
      <c r="J410" s="43"/>
      <c r="K410" s="43"/>
      <c r="L410" s="47"/>
      <c r="M410" s="231"/>
      <c r="N410" s="232"/>
      <c r="O410" s="87"/>
      <c r="P410" s="87"/>
      <c r="Q410" s="87"/>
      <c r="R410" s="87"/>
      <c r="S410" s="87"/>
      <c r="T410" s="88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T410" s="20" t="s">
        <v>153</v>
      </c>
      <c r="AU410" s="20" t="s">
        <v>83</v>
      </c>
    </row>
    <row r="411" s="2" customFormat="1" ht="24.15" customHeight="1">
      <c r="A411" s="41"/>
      <c r="B411" s="42"/>
      <c r="C411" s="215" t="s">
        <v>459</v>
      </c>
      <c r="D411" s="215" t="s">
        <v>144</v>
      </c>
      <c r="E411" s="216" t="s">
        <v>513</v>
      </c>
      <c r="F411" s="217" t="s">
        <v>514</v>
      </c>
      <c r="G411" s="218" t="s">
        <v>240</v>
      </c>
      <c r="H411" s="219">
        <v>1293.6479999999999</v>
      </c>
      <c r="I411" s="220"/>
      <c r="J411" s="221">
        <f>ROUND(I411*H411,2)</f>
        <v>0</v>
      </c>
      <c r="K411" s="217" t="s">
        <v>148</v>
      </c>
      <c r="L411" s="47"/>
      <c r="M411" s="222" t="s">
        <v>19</v>
      </c>
      <c r="N411" s="223" t="s">
        <v>47</v>
      </c>
      <c r="O411" s="87"/>
      <c r="P411" s="224">
        <f>O411*H411</f>
        <v>0</v>
      </c>
      <c r="Q411" s="224">
        <v>0</v>
      </c>
      <c r="R411" s="224">
        <f>Q411*H411</f>
        <v>0</v>
      </c>
      <c r="S411" s="224">
        <v>0</v>
      </c>
      <c r="T411" s="225">
        <f>S411*H411</f>
        <v>0</v>
      </c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R411" s="226" t="s">
        <v>149</v>
      </c>
      <c r="AT411" s="226" t="s">
        <v>144</v>
      </c>
      <c r="AU411" s="226" t="s">
        <v>83</v>
      </c>
      <c r="AY411" s="20" t="s">
        <v>142</v>
      </c>
      <c r="BE411" s="227">
        <f>IF(N411="základní",J411,0)</f>
        <v>0</v>
      </c>
      <c r="BF411" s="227">
        <f>IF(N411="snížená",J411,0)</f>
        <v>0</v>
      </c>
      <c r="BG411" s="227">
        <f>IF(N411="zákl. přenesená",J411,0)</f>
        <v>0</v>
      </c>
      <c r="BH411" s="227">
        <f>IF(N411="sníž. přenesená",J411,0)</f>
        <v>0</v>
      </c>
      <c r="BI411" s="227">
        <f>IF(N411="nulová",J411,0)</f>
        <v>0</v>
      </c>
      <c r="BJ411" s="20" t="s">
        <v>83</v>
      </c>
      <c r="BK411" s="227">
        <f>ROUND(I411*H411,2)</f>
        <v>0</v>
      </c>
      <c r="BL411" s="20" t="s">
        <v>149</v>
      </c>
      <c r="BM411" s="226" t="s">
        <v>1139</v>
      </c>
    </row>
    <row r="412" s="2" customFormat="1">
      <c r="A412" s="41"/>
      <c r="B412" s="42"/>
      <c r="C412" s="43"/>
      <c r="D412" s="228" t="s">
        <v>151</v>
      </c>
      <c r="E412" s="43"/>
      <c r="F412" s="229" t="s">
        <v>516</v>
      </c>
      <c r="G412" s="43"/>
      <c r="H412" s="43"/>
      <c r="I412" s="230"/>
      <c r="J412" s="43"/>
      <c r="K412" s="43"/>
      <c r="L412" s="47"/>
      <c r="M412" s="231"/>
      <c r="N412" s="232"/>
      <c r="O412" s="87"/>
      <c r="P412" s="87"/>
      <c r="Q412" s="87"/>
      <c r="R412" s="87"/>
      <c r="S412" s="87"/>
      <c r="T412" s="88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T412" s="20" t="s">
        <v>151</v>
      </c>
      <c r="AU412" s="20" t="s">
        <v>83</v>
      </c>
    </row>
    <row r="413" s="2" customFormat="1">
      <c r="A413" s="41"/>
      <c r="B413" s="42"/>
      <c r="C413" s="43"/>
      <c r="D413" s="233" t="s">
        <v>153</v>
      </c>
      <c r="E413" s="43"/>
      <c r="F413" s="234" t="s">
        <v>517</v>
      </c>
      <c r="G413" s="43"/>
      <c r="H413" s="43"/>
      <c r="I413" s="230"/>
      <c r="J413" s="43"/>
      <c r="K413" s="43"/>
      <c r="L413" s="47"/>
      <c r="M413" s="231"/>
      <c r="N413" s="232"/>
      <c r="O413" s="87"/>
      <c r="P413" s="87"/>
      <c r="Q413" s="87"/>
      <c r="R413" s="87"/>
      <c r="S413" s="87"/>
      <c r="T413" s="88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T413" s="20" t="s">
        <v>153</v>
      </c>
      <c r="AU413" s="20" t="s">
        <v>83</v>
      </c>
    </row>
    <row r="414" s="14" customFormat="1">
      <c r="A414" s="14"/>
      <c r="B414" s="245"/>
      <c r="C414" s="246"/>
      <c r="D414" s="228" t="s">
        <v>155</v>
      </c>
      <c r="E414" s="247" t="s">
        <v>19</v>
      </c>
      <c r="F414" s="248" t="s">
        <v>915</v>
      </c>
      <c r="G414" s="246"/>
      <c r="H414" s="249">
        <v>1293.6479999999999</v>
      </c>
      <c r="I414" s="250"/>
      <c r="J414" s="246"/>
      <c r="K414" s="246"/>
      <c r="L414" s="251"/>
      <c r="M414" s="252"/>
      <c r="N414" s="253"/>
      <c r="O414" s="253"/>
      <c r="P414" s="253"/>
      <c r="Q414" s="253"/>
      <c r="R414" s="253"/>
      <c r="S414" s="253"/>
      <c r="T414" s="25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5" t="s">
        <v>155</v>
      </c>
      <c r="AU414" s="255" t="s">
        <v>83</v>
      </c>
      <c r="AV414" s="14" t="s">
        <v>85</v>
      </c>
      <c r="AW414" s="14" t="s">
        <v>37</v>
      </c>
      <c r="AX414" s="14" t="s">
        <v>76</v>
      </c>
      <c r="AY414" s="255" t="s">
        <v>142</v>
      </c>
    </row>
    <row r="415" s="16" customFormat="1">
      <c r="A415" s="16"/>
      <c r="B415" s="267"/>
      <c r="C415" s="268"/>
      <c r="D415" s="228" t="s">
        <v>155</v>
      </c>
      <c r="E415" s="269" t="s">
        <v>19</v>
      </c>
      <c r="F415" s="270" t="s">
        <v>170</v>
      </c>
      <c r="G415" s="268"/>
      <c r="H415" s="271">
        <v>1293.6479999999999</v>
      </c>
      <c r="I415" s="272"/>
      <c r="J415" s="268"/>
      <c r="K415" s="268"/>
      <c r="L415" s="273"/>
      <c r="M415" s="274"/>
      <c r="N415" s="275"/>
      <c r="O415" s="275"/>
      <c r="P415" s="275"/>
      <c r="Q415" s="275"/>
      <c r="R415" s="275"/>
      <c r="S415" s="275"/>
      <c r="T415" s="27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T415" s="277" t="s">
        <v>155</v>
      </c>
      <c r="AU415" s="277" t="s">
        <v>83</v>
      </c>
      <c r="AV415" s="16" t="s">
        <v>149</v>
      </c>
      <c r="AW415" s="16" t="s">
        <v>37</v>
      </c>
      <c r="AX415" s="16" t="s">
        <v>83</v>
      </c>
      <c r="AY415" s="277" t="s">
        <v>142</v>
      </c>
    </row>
    <row r="416" s="2" customFormat="1" ht="44.25" customHeight="1">
      <c r="A416" s="41"/>
      <c r="B416" s="42"/>
      <c r="C416" s="215" t="s">
        <v>465</v>
      </c>
      <c r="D416" s="215" t="s">
        <v>144</v>
      </c>
      <c r="E416" s="216" t="s">
        <v>520</v>
      </c>
      <c r="F416" s="217" t="s">
        <v>521</v>
      </c>
      <c r="G416" s="218" t="s">
        <v>240</v>
      </c>
      <c r="H416" s="219">
        <v>16.276</v>
      </c>
      <c r="I416" s="220"/>
      <c r="J416" s="221">
        <f>ROUND(I416*H416,2)</f>
        <v>0</v>
      </c>
      <c r="K416" s="217" t="s">
        <v>148</v>
      </c>
      <c r="L416" s="47"/>
      <c r="M416" s="222" t="s">
        <v>19</v>
      </c>
      <c r="N416" s="223" t="s">
        <v>47</v>
      </c>
      <c r="O416" s="87"/>
      <c r="P416" s="224">
        <f>O416*H416</f>
        <v>0</v>
      </c>
      <c r="Q416" s="224">
        <v>0</v>
      </c>
      <c r="R416" s="224">
        <f>Q416*H416</f>
        <v>0</v>
      </c>
      <c r="S416" s="224">
        <v>0</v>
      </c>
      <c r="T416" s="225">
        <f>S416*H416</f>
        <v>0</v>
      </c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R416" s="226" t="s">
        <v>149</v>
      </c>
      <c r="AT416" s="226" t="s">
        <v>144</v>
      </c>
      <c r="AU416" s="226" t="s">
        <v>83</v>
      </c>
      <c r="AY416" s="20" t="s">
        <v>142</v>
      </c>
      <c r="BE416" s="227">
        <f>IF(N416="základní",J416,0)</f>
        <v>0</v>
      </c>
      <c r="BF416" s="227">
        <f>IF(N416="snížená",J416,0)</f>
        <v>0</v>
      </c>
      <c r="BG416" s="227">
        <f>IF(N416="zákl. přenesená",J416,0)</f>
        <v>0</v>
      </c>
      <c r="BH416" s="227">
        <f>IF(N416="sníž. přenesená",J416,0)</f>
        <v>0</v>
      </c>
      <c r="BI416" s="227">
        <f>IF(N416="nulová",J416,0)</f>
        <v>0</v>
      </c>
      <c r="BJ416" s="20" t="s">
        <v>83</v>
      </c>
      <c r="BK416" s="227">
        <f>ROUND(I416*H416,2)</f>
        <v>0</v>
      </c>
      <c r="BL416" s="20" t="s">
        <v>149</v>
      </c>
      <c r="BM416" s="226" t="s">
        <v>1140</v>
      </c>
    </row>
    <row r="417" s="2" customFormat="1">
      <c r="A417" s="41"/>
      <c r="B417" s="42"/>
      <c r="C417" s="43"/>
      <c r="D417" s="228" t="s">
        <v>151</v>
      </c>
      <c r="E417" s="43"/>
      <c r="F417" s="229" t="s">
        <v>242</v>
      </c>
      <c r="G417" s="43"/>
      <c r="H417" s="43"/>
      <c r="I417" s="230"/>
      <c r="J417" s="43"/>
      <c r="K417" s="43"/>
      <c r="L417" s="47"/>
      <c r="M417" s="231"/>
      <c r="N417" s="232"/>
      <c r="O417" s="87"/>
      <c r="P417" s="87"/>
      <c r="Q417" s="87"/>
      <c r="R417" s="87"/>
      <c r="S417" s="87"/>
      <c r="T417" s="88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T417" s="20" t="s">
        <v>151</v>
      </c>
      <c r="AU417" s="20" t="s">
        <v>83</v>
      </c>
    </row>
    <row r="418" s="2" customFormat="1">
      <c r="A418" s="41"/>
      <c r="B418" s="42"/>
      <c r="C418" s="43"/>
      <c r="D418" s="233" t="s">
        <v>153</v>
      </c>
      <c r="E418" s="43"/>
      <c r="F418" s="234" t="s">
        <v>523</v>
      </c>
      <c r="G418" s="43"/>
      <c r="H418" s="43"/>
      <c r="I418" s="230"/>
      <c r="J418" s="43"/>
      <c r="K418" s="43"/>
      <c r="L418" s="47"/>
      <c r="M418" s="231"/>
      <c r="N418" s="232"/>
      <c r="O418" s="87"/>
      <c r="P418" s="87"/>
      <c r="Q418" s="87"/>
      <c r="R418" s="87"/>
      <c r="S418" s="87"/>
      <c r="T418" s="88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T418" s="20" t="s">
        <v>153</v>
      </c>
      <c r="AU418" s="20" t="s">
        <v>83</v>
      </c>
    </row>
    <row r="419" s="2" customFormat="1" ht="44.25" customHeight="1">
      <c r="A419" s="41"/>
      <c r="B419" s="42"/>
      <c r="C419" s="215" t="s">
        <v>226</v>
      </c>
      <c r="D419" s="215" t="s">
        <v>144</v>
      </c>
      <c r="E419" s="216" t="s">
        <v>524</v>
      </c>
      <c r="F419" s="217" t="s">
        <v>525</v>
      </c>
      <c r="G419" s="218" t="s">
        <v>240</v>
      </c>
      <c r="H419" s="219">
        <v>8.952</v>
      </c>
      <c r="I419" s="220"/>
      <c r="J419" s="221">
        <f>ROUND(I419*H419,2)</f>
        <v>0</v>
      </c>
      <c r="K419" s="217" t="s">
        <v>148</v>
      </c>
      <c r="L419" s="47"/>
      <c r="M419" s="222" t="s">
        <v>19</v>
      </c>
      <c r="N419" s="223" t="s">
        <v>47</v>
      </c>
      <c r="O419" s="87"/>
      <c r="P419" s="224">
        <f>O419*H419</f>
        <v>0</v>
      </c>
      <c r="Q419" s="224">
        <v>0</v>
      </c>
      <c r="R419" s="224">
        <f>Q419*H419</f>
        <v>0</v>
      </c>
      <c r="S419" s="224">
        <v>0</v>
      </c>
      <c r="T419" s="225">
        <f>S419*H419</f>
        <v>0</v>
      </c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R419" s="226" t="s">
        <v>149</v>
      </c>
      <c r="AT419" s="226" t="s">
        <v>144</v>
      </c>
      <c r="AU419" s="226" t="s">
        <v>83</v>
      </c>
      <c r="AY419" s="20" t="s">
        <v>142</v>
      </c>
      <c r="BE419" s="227">
        <f>IF(N419="základní",J419,0)</f>
        <v>0</v>
      </c>
      <c r="BF419" s="227">
        <f>IF(N419="snížená",J419,0)</f>
        <v>0</v>
      </c>
      <c r="BG419" s="227">
        <f>IF(N419="zákl. přenesená",J419,0)</f>
        <v>0</v>
      </c>
      <c r="BH419" s="227">
        <f>IF(N419="sníž. přenesená",J419,0)</f>
        <v>0</v>
      </c>
      <c r="BI419" s="227">
        <f>IF(N419="nulová",J419,0)</f>
        <v>0</v>
      </c>
      <c r="BJ419" s="20" t="s">
        <v>83</v>
      </c>
      <c r="BK419" s="227">
        <f>ROUND(I419*H419,2)</f>
        <v>0</v>
      </c>
      <c r="BL419" s="20" t="s">
        <v>149</v>
      </c>
      <c r="BM419" s="226" t="s">
        <v>1141</v>
      </c>
    </row>
    <row r="420" s="2" customFormat="1">
      <c r="A420" s="41"/>
      <c r="B420" s="42"/>
      <c r="C420" s="43"/>
      <c r="D420" s="228" t="s">
        <v>151</v>
      </c>
      <c r="E420" s="43"/>
      <c r="F420" s="229" t="s">
        <v>527</v>
      </c>
      <c r="G420" s="43"/>
      <c r="H420" s="43"/>
      <c r="I420" s="230"/>
      <c r="J420" s="43"/>
      <c r="K420" s="43"/>
      <c r="L420" s="47"/>
      <c r="M420" s="231"/>
      <c r="N420" s="232"/>
      <c r="O420" s="87"/>
      <c r="P420" s="87"/>
      <c r="Q420" s="87"/>
      <c r="R420" s="87"/>
      <c r="S420" s="87"/>
      <c r="T420" s="88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T420" s="20" t="s">
        <v>151</v>
      </c>
      <c r="AU420" s="20" t="s">
        <v>83</v>
      </c>
    </row>
    <row r="421" s="2" customFormat="1">
      <c r="A421" s="41"/>
      <c r="B421" s="42"/>
      <c r="C421" s="43"/>
      <c r="D421" s="233" t="s">
        <v>153</v>
      </c>
      <c r="E421" s="43"/>
      <c r="F421" s="234" t="s">
        <v>528</v>
      </c>
      <c r="G421" s="43"/>
      <c r="H421" s="43"/>
      <c r="I421" s="230"/>
      <c r="J421" s="43"/>
      <c r="K421" s="43"/>
      <c r="L421" s="47"/>
      <c r="M421" s="231"/>
      <c r="N421" s="232"/>
      <c r="O421" s="87"/>
      <c r="P421" s="87"/>
      <c r="Q421" s="87"/>
      <c r="R421" s="87"/>
      <c r="S421" s="87"/>
      <c r="T421" s="88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T421" s="20" t="s">
        <v>153</v>
      </c>
      <c r="AU421" s="20" t="s">
        <v>83</v>
      </c>
    </row>
    <row r="422" s="12" customFormat="1" ht="25.92" customHeight="1">
      <c r="A422" s="12"/>
      <c r="B422" s="199"/>
      <c r="C422" s="200"/>
      <c r="D422" s="201" t="s">
        <v>75</v>
      </c>
      <c r="E422" s="202" t="s">
        <v>529</v>
      </c>
      <c r="F422" s="202" t="s">
        <v>530</v>
      </c>
      <c r="G422" s="200"/>
      <c r="H422" s="200"/>
      <c r="I422" s="203"/>
      <c r="J422" s="204">
        <f>BK422</f>
        <v>0</v>
      </c>
      <c r="K422" s="200"/>
      <c r="L422" s="205"/>
      <c r="M422" s="206"/>
      <c r="N422" s="207"/>
      <c r="O422" s="207"/>
      <c r="P422" s="208">
        <f>SUM(P423:P425)</f>
        <v>0</v>
      </c>
      <c r="Q422" s="207"/>
      <c r="R422" s="208">
        <f>SUM(R423:R425)</f>
        <v>0</v>
      </c>
      <c r="S422" s="207"/>
      <c r="T422" s="209">
        <f>SUM(T423:T425)</f>
        <v>0</v>
      </c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R422" s="210" t="s">
        <v>83</v>
      </c>
      <c r="AT422" s="211" t="s">
        <v>75</v>
      </c>
      <c r="AU422" s="211" t="s">
        <v>76</v>
      </c>
      <c r="AY422" s="210" t="s">
        <v>142</v>
      </c>
      <c r="BK422" s="212">
        <f>SUM(BK423:BK425)</f>
        <v>0</v>
      </c>
    </row>
    <row r="423" s="2" customFormat="1" ht="24.15" customHeight="1">
      <c r="A423" s="41"/>
      <c r="B423" s="42"/>
      <c r="C423" s="215" t="s">
        <v>472</v>
      </c>
      <c r="D423" s="215" t="s">
        <v>144</v>
      </c>
      <c r="E423" s="216" t="s">
        <v>532</v>
      </c>
      <c r="F423" s="217" t="s">
        <v>533</v>
      </c>
      <c r="G423" s="218" t="s">
        <v>240</v>
      </c>
      <c r="H423" s="219">
        <v>276.42500000000001</v>
      </c>
      <c r="I423" s="220"/>
      <c r="J423" s="221">
        <f>ROUND(I423*H423,2)</f>
        <v>0</v>
      </c>
      <c r="K423" s="217" t="s">
        <v>148</v>
      </c>
      <c r="L423" s="47"/>
      <c r="M423" s="222" t="s">
        <v>19</v>
      </c>
      <c r="N423" s="223" t="s">
        <v>47</v>
      </c>
      <c r="O423" s="87"/>
      <c r="P423" s="224">
        <f>O423*H423</f>
        <v>0</v>
      </c>
      <c r="Q423" s="224">
        <v>0</v>
      </c>
      <c r="R423" s="224">
        <f>Q423*H423</f>
        <v>0</v>
      </c>
      <c r="S423" s="224">
        <v>0</v>
      </c>
      <c r="T423" s="225">
        <f>S423*H423</f>
        <v>0</v>
      </c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R423" s="226" t="s">
        <v>149</v>
      </c>
      <c r="AT423" s="226" t="s">
        <v>144</v>
      </c>
      <c r="AU423" s="226" t="s">
        <v>83</v>
      </c>
      <c r="AY423" s="20" t="s">
        <v>142</v>
      </c>
      <c r="BE423" s="227">
        <f>IF(N423="základní",J423,0)</f>
        <v>0</v>
      </c>
      <c r="BF423" s="227">
        <f>IF(N423="snížená",J423,0)</f>
        <v>0</v>
      </c>
      <c r="BG423" s="227">
        <f>IF(N423="zákl. přenesená",J423,0)</f>
        <v>0</v>
      </c>
      <c r="BH423" s="227">
        <f>IF(N423="sníž. přenesená",J423,0)</f>
        <v>0</v>
      </c>
      <c r="BI423" s="227">
        <f>IF(N423="nulová",J423,0)</f>
        <v>0</v>
      </c>
      <c r="BJ423" s="20" t="s">
        <v>83</v>
      </c>
      <c r="BK423" s="227">
        <f>ROUND(I423*H423,2)</f>
        <v>0</v>
      </c>
      <c r="BL423" s="20" t="s">
        <v>149</v>
      </c>
      <c r="BM423" s="226" t="s">
        <v>987</v>
      </c>
    </row>
    <row r="424" s="2" customFormat="1">
      <c r="A424" s="41"/>
      <c r="B424" s="42"/>
      <c r="C424" s="43"/>
      <c r="D424" s="228" t="s">
        <v>151</v>
      </c>
      <c r="E424" s="43"/>
      <c r="F424" s="229" t="s">
        <v>535</v>
      </c>
      <c r="G424" s="43"/>
      <c r="H424" s="43"/>
      <c r="I424" s="230"/>
      <c r="J424" s="43"/>
      <c r="K424" s="43"/>
      <c r="L424" s="47"/>
      <c r="M424" s="231"/>
      <c r="N424" s="232"/>
      <c r="O424" s="87"/>
      <c r="P424" s="87"/>
      <c r="Q424" s="87"/>
      <c r="R424" s="87"/>
      <c r="S424" s="87"/>
      <c r="T424" s="88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T424" s="20" t="s">
        <v>151</v>
      </c>
      <c r="AU424" s="20" t="s">
        <v>83</v>
      </c>
    </row>
    <row r="425" s="2" customFormat="1">
      <c r="A425" s="41"/>
      <c r="B425" s="42"/>
      <c r="C425" s="43"/>
      <c r="D425" s="233" t="s">
        <v>153</v>
      </c>
      <c r="E425" s="43"/>
      <c r="F425" s="234" t="s">
        <v>536</v>
      </c>
      <c r="G425" s="43"/>
      <c r="H425" s="43"/>
      <c r="I425" s="230"/>
      <c r="J425" s="43"/>
      <c r="K425" s="43"/>
      <c r="L425" s="47"/>
      <c r="M425" s="289"/>
      <c r="N425" s="290"/>
      <c r="O425" s="291"/>
      <c r="P425" s="291"/>
      <c r="Q425" s="291"/>
      <c r="R425" s="291"/>
      <c r="S425" s="291"/>
      <c r="T425" s="292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T425" s="20" t="s">
        <v>153</v>
      </c>
      <c r="AU425" s="20" t="s">
        <v>83</v>
      </c>
    </row>
    <row r="426" s="2" customFormat="1" ht="6.96" customHeight="1">
      <c r="A426" s="41"/>
      <c r="B426" s="62"/>
      <c r="C426" s="63"/>
      <c r="D426" s="63"/>
      <c r="E426" s="63"/>
      <c r="F426" s="63"/>
      <c r="G426" s="63"/>
      <c r="H426" s="63"/>
      <c r="I426" s="63"/>
      <c r="J426" s="63"/>
      <c r="K426" s="63"/>
      <c r="L426" s="47"/>
      <c r="M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</row>
  </sheetData>
  <sheetProtection sheet="1" autoFilter="0" formatColumns="0" formatRows="0" objects="1" scenarios="1" spinCount="100000" saltValue="7+lRI/jIlnjsY0YL1TVkl6I8bwTzERYxIhqnaYOPLh3/TnI/lKGNLe/GeyJdIuon6WDwLpQ9y3VNcHvlc1F1FA==" hashValue="t26getkb8JYFwyNGjKkM0DqpJbZh7BNIRmoJAs0pSRCOoF2DwPtRKpbanVW/gmjMEoE+GbYVGna4PuK2+lVjBw==" algorithmName="SHA-512" password="CC35"/>
  <autoFilter ref="C91:K42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6" r:id="rId1" display="https://podminky.urs.cz/item/CS_URS_2025_02/113107182"/>
    <hyperlink ref="F103" r:id="rId2" display="https://podminky.urs.cz/item/CS_URS_2025_02/113152111"/>
    <hyperlink ref="F110" r:id="rId3" display="https://podminky.urs.cz/item/CS_URS_2025_02/115101201"/>
    <hyperlink ref="F115" r:id="rId4" display="https://podminky.urs.cz/item/CS_URS_2025_02/115108111"/>
    <hyperlink ref="F120" r:id="rId5" display="https://podminky.urs.cz/item/CS_URS_2025_02/132254104"/>
    <hyperlink ref="F137" r:id="rId6" display="https://podminky.urs.cz/item/CS_URS_2025_02/132354104"/>
    <hyperlink ref="F154" r:id="rId7" display="https://podminky.urs.cz/item/CS_URS_2025_02/133251102"/>
    <hyperlink ref="F171" r:id="rId8" display="https://podminky.urs.cz/item/CS_URS_2025_02/133351102"/>
    <hyperlink ref="F188" r:id="rId9" display="https://podminky.urs.cz/item/CS_URS_2025_02/139001101"/>
    <hyperlink ref="F196" r:id="rId10" display="https://podminky.urs.cz/item/CS_URS_2025_02/151101201"/>
    <hyperlink ref="F212" r:id="rId11" display="https://podminky.urs.cz/item/CS_URS_2025_02/151101211"/>
    <hyperlink ref="F215" r:id="rId12" display="https://podminky.urs.cz/item/CS_URS_2025_02/151101301"/>
    <hyperlink ref="F218" r:id="rId13" display="https://podminky.urs.cz/item/CS_URS_2025_02/151101311"/>
    <hyperlink ref="F221" r:id="rId14" display="https://podminky.urs.cz/item/CS_URS_2025_02/162751117"/>
    <hyperlink ref="F227" r:id="rId15" display="https://podminky.urs.cz/item/CS_URS_2025_02/162751119"/>
    <hyperlink ref="F232" r:id="rId16" display="https://podminky.urs.cz/item/CS_URS_2025_02/171201231"/>
    <hyperlink ref="F237" r:id="rId17" display="https://podminky.urs.cz/item/CS_URS_2025_02/171251201"/>
    <hyperlink ref="F240" r:id="rId18" display="https://podminky.urs.cz/item/CS_URS_2025_02/174151101"/>
    <hyperlink ref="F262" r:id="rId19" display="https://podminky.urs.cz/item/CS_URS_2025_02/175151101"/>
    <hyperlink ref="F275" r:id="rId20" display="https://podminky.urs.cz/item/CS_URS_2025_02/451572111"/>
    <hyperlink ref="F284" r:id="rId21" display="https://podminky.urs.cz/item/CS_URS_2025_02/452112111"/>
    <hyperlink ref="F290" r:id="rId22" display="https://podminky.urs.cz/item/CS_URS_2025_02/564861111"/>
    <hyperlink ref="F297" r:id="rId23" display="https://podminky.urs.cz/item/CS_URS_2025_02/573231111"/>
    <hyperlink ref="F300" r:id="rId24" display="https://podminky.urs.cz/item/CS_URS_2025_02/577134111"/>
    <hyperlink ref="F303" r:id="rId25" display="https://podminky.urs.cz/item/CS_URS_2025_02/577155012"/>
    <hyperlink ref="F307" r:id="rId26" display="https://podminky.urs.cz/item/CS_URS_2025_02/871360310"/>
    <hyperlink ref="F319" r:id="rId27" display="https://podminky.urs.cz/item/CS_URS_2025_02/877350410"/>
    <hyperlink ref="F324" r:id="rId28" display="https://podminky.urs.cz/item/CS_URS_2025_02/877360320"/>
    <hyperlink ref="F329" r:id="rId29" display="https://podminky.urs.cz/item/CS_URS_2025_02/892362121"/>
    <hyperlink ref="F332" r:id="rId30" display="https://podminky.urs.cz/item/CS_URS_2025_02/892372111"/>
    <hyperlink ref="F335" r:id="rId31" display="https://podminky.urs.cz/item/CS_URS_2025_02/892381111"/>
    <hyperlink ref="F338" r:id="rId32" display="https://podminky.urs.cz/item/CS_URS_2025_02/894411311"/>
    <hyperlink ref="F374" r:id="rId33" display="https://podminky.urs.cz/item/CS_URS_2025_02/894412411"/>
    <hyperlink ref="F379" r:id="rId34" display="https://podminky.urs.cz/item/CS_URS_2025_02/894414111"/>
    <hyperlink ref="F384" r:id="rId35" display="https://podminky.urs.cz/item/CS_URS_2025_02/899104112"/>
    <hyperlink ref="F389" r:id="rId36" display="https://podminky.urs.cz/item/CS_URS_2025_02/899721112"/>
    <hyperlink ref="F398" r:id="rId37" display="https://podminky.urs.cz/item/CS_URS_2025_02/899722114"/>
    <hyperlink ref="F402" r:id="rId38" display="https://podminky.urs.cz/item/CS_URS_2025_02/919735112"/>
    <hyperlink ref="F410" r:id="rId39" display="https://podminky.urs.cz/item/CS_URS_2025_02/997221551"/>
    <hyperlink ref="F413" r:id="rId40" display="https://podminky.urs.cz/item/CS_URS_2025_02/997221559"/>
    <hyperlink ref="F418" r:id="rId41" display="https://podminky.urs.cz/item/CS_URS_2025_02/997221873"/>
    <hyperlink ref="F421" r:id="rId42" display="https://podminky.urs.cz/item/CS_URS_2025_02/997221875"/>
    <hyperlink ref="F425" r:id="rId43" display="https://podminky.urs.cz/item/CS_URS_2025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4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103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85</v>
      </c>
    </row>
    <row r="4" s="1" customFormat="1" ht="24.96" customHeight="1">
      <c r="B4" s="23"/>
      <c r="D4" s="143" t="s">
        <v>104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26.25" customHeight="1">
      <c r="B7" s="23"/>
      <c r="E7" s="146" t="str">
        <f>'Rekapitulace stavby'!K6</f>
        <v>Dešťová a splašková kanalizace v zastavěném území mistní části Pelhřimova - Skrýšov - 2.etapa</v>
      </c>
      <c r="F7" s="145"/>
      <c r="G7" s="145"/>
      <c r="H7" s="145"/>
      <c r="L7" s="23"/>
    </row>
    <row r="8" s="1" customFormat="1" ht="12" customHeight="1">
      <c r="B8" s="23"/>
      <c r="D8" s="145" t="s">
        <v>105</v>
      </c>
      <c r="L8" s="23"/>
    </row>
    <row r="9" s="2" customFormat="1" ht="16.5" customHeight="1">
      <c r="A9" s="41"/>
      <c r="B9" s="47"/>
      <c r="C9" s="41"/>
      <c r="D9" s="41"/>
      <c r="E9" s="146" t="s">
        <v>995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107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1142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39</v>
      </c>
      <c r="G14" s="41"/>
      <c r="H14" s="41"/>
      <c r="I14" s="145" t="s">
        <v>23</v>
      </c>
      <c r="J14" s="149" t="str">
        <f>'Rekapitulace stavby'!AN8</f>
        <v>1. 8. 2025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>00248801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>Město Pelhřimov</v>
      </c>
      <c r="F17" s="41"/>
      <c r="G17" s="41"/>
      <c r="H17" s="41"/>
      <c r="I17" s="145" t="s">
        <v>29</v>
      </c>
      <c r="J17" s="136" t="str">
        <f>IF('Rekapitulace stavby'!AN11="","",'Rekapitulace stavby'!AN11)</f>
        <v>CZ00248801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31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29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33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>06530591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>Studio A s.r.o.</v>
      </c>
      <c r="F23" s="41"/>
      <c r="G23" s="41"/>
      <c r="H23" s="41"/>
      <c r="I23" s="145" t="s">
        <v>29</v>
      </c>
      <c r="J23" s="136" t="str">
        <f>IF('Rekapitulace stavby'!AN17="","",'Rekapitulace stavby'!AN17)</f>
        <v>CZ06530591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38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29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40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42</v>
      </c>
      <c r="E32" s="41"/>
      <c r="F32" s="41"/>
      <c r="G32" s="41"/>
      <c r="H32" s="41"/>
      <c r="I32" s="41"/>
      <c r="J32" s="156">
        <f>ROUND(J88,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44</v>
      </c>
      <c r="G34" s="41"/>
      <c r="H34" s="41"/>
      <c r="I34" s="157" t="s">
        <v>43</v>
      </c>
      <c r="J34" s="157" t="s">
        <v>45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46</v>
      </c>
      <c r="E35" s="145" t="s">
        <v>47</v>
      </c>
      <c r="F35" s="159">
        <f>ROUND((SUM(BE88:BE195)),  2)</f>
        <v>0</v>
      </c>
      <c r="G35" s="41"/>
      <c r="H35" s="41"/>
      <c r="I35" s="160">
        <v>0.20999999999999999</v>
      </c>
      <c r="J35" s="159">
        <f>ROUND(((SUM(BE88:BE195))*I35),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48</v>
      </c>
      <c r="F36" s="159">
        <f>ROUND((SUM(BF88:BF195)),  2)</f>
        <v>0</v>
      </c>
      <c r="G36" s="41"/>
      <c r="H36" s="41"/>
      <c r="I36" s="160">
        <v>0.12</v>
      </c>
      <c r="J36" s="159">
        <f>ROUND(((SUM(BF88:BF195))*I36),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49</v>
      </c>
      <c r="F37" s="159">
        <f>ROUND((SUM(BG88:BG195)),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50</v>
      </c>
      <c r="F38" s="159">
        <f>ROUND((SUM(BH88:BH195)),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51</v>
      </c>
      <c r="F39" s="159">
        <f>ROUND((SUM(BI88:BI195)),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52</v>
      </c>
      <c r="E41" s="163"/>
      <c r="F41" s="163"/>
      <c r="G41" s="164" t="s">
        <v>53</v>
      </c>
      <c r="H41" s="165" t="s">
        <v>54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109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26.25" customHeight="1">
      <c r="A50" s="41"/>
      <c r="B50" s="42"/>
      <c r="C50" s="43"/>
      <c r="D50" s="43"/>
      <c r="E50" s="172" t="str">
        <f>E7</f>
        <v>Dešťová a splašková kanalizace v zastavěném území mistní části Pelhřimova - Skrýšov - 2.etapa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105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995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107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IO 04 - Kácení stromů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1. 8. 2025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Město Pelhřimov</v>
      </c>
      <c r="G58" s="43"/>
      <c r="H58" s="43"/>
      <c r="I58" s="35" t="s">
        <v>33</v>
      </c>
      <c r="J58" s="39" t="str">
        <f>E23</f>
        <v>Studio A s.r.o.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31</v>
      </c>
      <c r="D59" s="43"/>
      <c r="E59" s="43"/>
      <c r="F59" s="30" t="str">
        <f>IF(E20="","",E20)</f>
        <v>Vyplň údaj</v>
      </c>
      <c r="G59" s="43"/>
      <c r="H59" s="43"/>
      <c r="I59" s="35" t="s">
        <v>38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110</v>
      </c>
      <c r="D61" s="174"/>
      <c r="E61" s="174"/>
      <c r="F61" s="174"/>
      <c r="G61" s="174"/>
      <c r="H61" s="174"/>
      <c r="I61" s="174"/>
      <c r="J61" s="175" t="s">
        <v>111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74</v>
      </c>
      <c r="D63" s="43"/>
      <c r="E63" s="43"/>
      <c r="F63" s="43"/>
      <c r="G63" s="43"/>
      <c r="H63" s="43"/>
      <c r="I63" s="43"/>
      <c r="J63" s="105">
        <f>J88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112</v>
      </c>
    </row>
    <row r="64" s="9" customFormat="1" ht="24.96" customHeight="1">
      <c r="A64" s="9"/>
      <c r="B64" s="177"/>
      <c r="C64" s="178"/>
      <c r="D64" s="179" t="s">
        <v>113</v>
      </c>
      <c r="E64" s="180"/>
      <c r="F64" s="180"/>
      <c r="G64" s="180"/>
      <c r="H64" s="180"/>
      <c r="I64" s="180"/>
      <c r="J64" s="181">
        <f>J89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114</v>
      </c>
      <c r="E65" s="185"/>
      <c r="F65" s="185"/>
      <c r="G65" s="185"/>
      <c r="H65" s="185"/>
      <c r="I65" s="185"/>
      <c r="J65" s="186">
        <f>J90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1143</v>
      </c>
      <c r="E66" s="185"/>
      <c r="F66" s="185"/>
      <c r="G66" s="185"/>
      <c r="H66" s="185"/>
      <c r="I66" s="185"/>
      <c r="J66" s="186">
        <f>J187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1"/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72" s="2" customFormat="1" ht="6.96" customHeight="1">
      <c r="A72" s="41"/>
      <c r="B72" s="64"/>
      <c r="C72" s="65"/>
      <c r="D72" s="65"/>
      <c r="E72" s="65"/>
      <c r="F72" s="65"/>
      <c r="G72" s="65"/>
      <c r="H72" s="65"/>
      <c r="I72" s="65"/>
      <c r="J72" s="65"/>
      <c r="K72" s="65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24.96" customHeight="1">
      <c r="A73" s="41"/>
      <c r="B73" s="42"/>
      <c r="C73" s="26" t="s">
        <v>127</v>
      </c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16</v>
      </c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26.25" customHeight="1">
      <c r="A76" s="41"/>
      <c r="B76" s="42"/>
      <c r="C76" s="43"/>
      <c r="D76" s="43"/>
      <c r="E76" s="172" t="str">
        <f>E7</f>
        <v>Dešťová a splašková kanalizace v zastavěném území mistní části Pelhřimova - Skrýšov - 2.etapa</v>
      </c>
      <c r="F76" s="35"/>
      <c r="G76" s="35"/>
      <c r="H76" s="35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1" customFormat="1" ht="12" customHeight="1">
      <c r="B77" s="24"/>
      <c r="C77" s="35" t="s">
        <v>105</v>
      </c>
      <c r="D77" s="25"/>
      <c r="E77" s="25"/>
      <c r="F77" s="25"/>
      <c r="G77" s="25"/>
      <c r="H77" s="25"/>
      <c r="I77" s="25"/>
      <c r="J77" s="25"/>
      <c r="K77" s="25"/>
      <c r="L77" s="23"/>
    </row>
    <row r="78" s="2" customFormat="1" ht="16.5" customHeight="1">
      <c r="A78" s="41"/>
      <c r="B78" s="42"/>
      <c r="C78" s="43"/>
      <c r="D78" s="43"/>
      <c r="E78" s="172" t="s">
        <v>995</v>
      </c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107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E11</f>
        <v>IO 04 - Kácení stromů</v>
      </c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21</v>
      </c>
      <c r="D82" s="43"/>
      <c r="E82" s="43"/>
      <c r="F82" s="30" t="str">
        <f>F14</f>
        <v xml:space="preserve"> </v>
      </c>
      <c r="G82" s="43"/>
      <c r="H82" s="43"/>
      <c r="I82" s="35" t="s">
        <v>23</v>
      </c>
      <c r="J82" s="75" t="str">
        <f>IF(J14="","",J14)</f>
        <v>1. 8. 2025</v>
      </c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25</v>
      </c>
      <c r="D84" s="43"/>
      <c r="E84" s="43"/>
      <c r="F84" s="30" t="str">
        <f>E17</f>
        <v>Město Pelhřimov</v>
      </c>
      <c r="G84" s="43"/>
      <c r="H84" s="43"/>
      <c r="I84" s="35" t="s">
        <v>33</v>
      </c>
      <c r="J84" s="39" t="str">
        <f>E23</f>
        <v>Studio A s.r.o.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31</v>
      </c>
      <c r="D85" s="43"/>
      <c r="E85" s="43"/>
      <c r="F85" s="30" t="str">
        <f>IF(E20="","",E20)</f>
        <v>Vyplň údaj</v>
      </c>
      <c r="G85" s="43"/>
      <c r="H85" s="43"/>
      <c r="I85" s="35" t="s">
        <v>38</v>
      </c>
      <c r="J85" s="39" t="str">
        <f>E26</f>
        <v xml:space="preserve"> 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8"/>
      <c r="B87" s="189"/>
      <c r="C87" s="190" t="s">
        <v>128</v>
      </c>
      <c r="D87" s="191" t="s">
        <v>61</v>
      </c>
      <c r="E87" s="191" t="s">
        <v>57</v>
      </c>
      <c r="F87" s="191" t="s">
        <v>58</v>
      </c>
      <c r="G87" s="191" t="s">
        <v>129</v>
      </c>
      <c r="H87" s="191" t="s">
        <v>130</v>
      </c>
      <c r="I87" s="191" t="s">
        <v>131</v>
      </c>
      <c r="J87" s="191" t="s">
        <v>111</v>
      </c>
      <c r="K87" s="192" t="s">
        <v>132</v>
      </c>
      <c r="L87" s="193"/>
      <c r="M87" s="95" t="s">
        <v>19</v>
      </c>
      <c r="N87" s="96" t="s">
        <v>46</v>
      </c>
      <c r="O87" s="96" t="s">
        <v>133</v>
      </c>
      <c r="P87" s="96" t="s">
        <v>134</v>
      </c>
      <c r="Q87" s="96" t="s">
        <v>135</v>
      </c>
      <c r="R87" s="96" t="s">
        <v>136</v>
      </c>
      <c r="S87" s="96" t="s">
        <v>137</v>
      </c>
      <c r="T87" s="97" t="s">
        <v>138</v>
      </c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</row>
    <row r="88" s="2" customFormat="1" ht="22.8" customHeight="1">
      <c r="A88" s="41"/>
      <c r="B88" s="42"/>
      <c r="C88" s="102" t="s">
        <v>139</v>
      </c>
      <c r="D88" s="43"/>
      <c r="E88" s="43"/>
      <c r="F88" s="43"/>
      <c r="G88" s="43"/>
      <c r="H88" s="43"/>
      <c r="I88" s="43"/>
      <c r="J88" s="194">
        <f>BK88</f>
        <v>0</v>
      </c>
      <c r="K88" s="43"/>
      <c r="L88" s="47"/>
      <c r="M88" s="98"/>
      <c r="N88" s="195"/>
      <c r="O88" s="99"/>
      <c r="P88" s="196">
        <f>P89</f>
        <v>0</v>
      </c>
      <c r="Q88" s="99"/>
      <c r="R88" s="196">
        <f>R89</f>
        <v>0</v>
      </c>
      <c r="S88" s="99"/>
      <c r="T88" s="197">
        <f>T89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75</v>
      </c>
      <c r="AU88" s="20" t="s">
        <v>112</v>
      </c>
      <c r="BK88" s="198">
        <f>BK89</f>
        <v>0</v>
      </c>
    </row>
    <row r="89" s="12" customFormat="1" ht="25.92" customHeight="1">
      <c r="A89" s="12"/>
      <c r="B89" s="199"/>
      <c r="C89" s="200"/>
      <c r="D89" s="201" t="s">
        <v>75</v>
      </c>
      <c r="E89" s="202" t="s">
        <v>140</v>
      </c>
      <c r="F89" s="202" t="s">
        <v>141</v>
      </c>
      <c r="G89" s="200"/>
      <c r="H89" s="200"/>
      <c r="I89" s="203"/>
      <c r="J89" s="204">
        <f>BK89</f>
        <v>0</v>
      </c>
      <c r="K89" s="200"/>
      <c r="L89" s="205"/>
      <c r="M89" s="206"/>
      <c r="N89" s="207"/>
      <c r="O89" s="207"/>
      <c r="P89" s="208">
        <f>P90+P187</f>
        <v>0</v>
      </c>
      <c r="Q89" s="207"/>
      <c r="R89" s="208">
        <f>R90+R187</f>
        <v>0</v>
      </c>
      <c r="S89" s="207"/>
      <c r="T89" s="209">
        <f>T90+T187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0" t="s">
        <v>83</v>
      </c>
      <c r="AT89" s="211" t="s">
        <v>75</v>
      </c>
      <c r="AU89" s="211" t="s">
        <v>76</v>
      </c>
      <c r="AY89" s="210" t="s">
        <v>142</v>
      </c>
      <c r="BK89" s="212">
        <f>BK90+BK187</f>
        <v>0</v>
      </c>
    </row>
    <row r="90" s="12" customFormat="1" ht="22.8" customHeight="1">
      <c r="A90" s="12"/>
      <c r="B90" s="199"/>
      <c r="C90" s="200"/>
      <c r="D90" s="201" t="s">
        <v>75</v>
      </c>
      <c r="E90" s="213" t="s">
        <v>83</v>
      </c>
      <c r="F90" s="213" t="s">
        <v>143</v>
      </c>
      <c r="G90" s="200"/>
      <c r="H90" s="200"/>
      <c r="I90" s="203"/>
      <c r="J90" s="214">
        <f>BK90</f>
        <v>0</v>
      </c>
      <c r="K90" s="200"/>
      <c r="L90" s="205"/>
      <c r="M90" s="206"/>
      <c r="N90" s="207"/>
      <c r="O90" s="207"/>
      <c r="P90" s="208">
        <f>SUM(P91:P186)</f>
        <v>0</v>
      </c>
      <c r="Q90" s="207"/>
      <c r="R90" s="208">
        <f>SUM(R91:R186)</f>
        <v>0</v>
      </c>
      <c r="S90" s="207"/>
      <c r="T90" s="209">
        <f>SUM(T91:T186)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0" t="s">
        <v>83</v>
      </c>
      <c r="AT90" s="211" t="s">
        <v>75</v>
      </c>
      <c r="AU90" s="211" t="s">
        <v>83</v>
      </c>
      <c r="AY90" s="210" t="s">
        <v>142</v>
      </c>
      <c r="BK90" s="212">
        <f>SUM(BK91:BK186)</f>
        <v>0</v>
      </c>
    </row>
    <row r="91" s="2" customFormat="1" ht="24.15" customHeight="1">
      <c r="A91" s="41"/>
      <c r="B91" s="42"/>
      <c r="C91" s="215" t="s">
        <v>83</v>
      </c>
      <c r="D91" s="215" t="s">
        <v>144</v>
      </c>
      <c r="E91" s="216" t="s">
        <v>1144</v>
      </c>
      <c r="F91" s="217" t="s">
        <v>1145</v>
      </c>
      <c r="G91" s="218" t="s">
        <v>282</v>
      </c>
      <c r="H91" s="219">
        <v>11</v>
      </c>
      <c r="I91" s="220"/>
      <c r="J91" s="221">
        <f>ROUND(I91*H91,2)</f>
        <v>0</v>
      </c>
      <c r="K91" s="217" t="s">
        <v>148</v>
      </c>
      <c r="L91" s="47"/>
      <c r="M91" s="222" t="s">
        <v>19</v>
      </c>
      <c r="N91" s="223" t="s">
        <v>47</v>
      </c>
      <c r="O91" s="87"/>
      <c r="P91" s="224">
        <f>O91*H91</f>
        <v>0</v>
      </c>
      <c r="Q91" s="224">
        <v>0</v>
      </c>
      <c r="R91" s="224">
        <f>Q91*H91</f>
        <v>0</v>
      </c>
      <c r="S91" s="224">
        <v>0</v>
      </c>
      <c r="T91" s="225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6" t="s">
        <v>149</v>
      </c>
      <c r="AT91" s="226" t="s">
        <v>144</v>
      </c>
      <c r="AU91" s="226" t="s">
        <v>85</v>
      </c>
      <c r="AY91" s="20" t="s">
        <v>142</v>
      </c>
      <c r="BE91" s="227">
        <f>IF(N91="základní",J91,0)</f>
        <v>0</v>
      </c>
      <c r="BF91" s="227">
        <f>IF(N91="snížená",J91,0)</f>
        <v>0</v>
      </c>
      <c r="BG91" s="227">
        <f>IF(N91="zákl. přenesená",J91,0)</f>
        <v>0</v>
      </c>
      <c r="BH91" s="227">
        <f>IF(N91="sníž. přenesená",J91,0)</f>
        <v>0</v>
      </c>
      <c r="BI91" s="227">
        <f>IF(N91="nulová",J91,0)</f>
        <v>0</v>
      </c>
      <c r="BJ91" s="20" t="s">
        <v>83</v>
      </c>
      <c r="BK91" s="227">
        <f>ROUND(I91*H91,2)</f>
        <v>0</v>
      </c>
      <c r="BL91" s="20" t="s">
        <v>149</v>
      </c>
      <c r="BM91" s="226" t="s">
        <v>85</v>
      </c>
    </row>
    <row r="92" s="2" customFormat="1">
      <c r="A92" s="41"/>
      <c r="B92" s="42"/>
      <c r="C92" s="43"/>
      <c r="D92" s="228" t="s">
        <v>151</v>
      </c>
      <c r="E92" s="43"/>
      <c r="F92" s="229" t="s">
        <v>1146</v>
      </c>
      <c r="G92" s="43"/>
      <c r="H92" s="43"/>
      <c r="I92" s="230"/>
      <c r="J92" s="43"/>
      <c r="K92" s="43"/>
      <c r="L92" s="47"/>
      <c r="M92" s="231"/>
      <c r="N92" s="232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151</v>
      </c>
      <c r="AU92" s="20" t="s">
        <v>85</v>
      </c>
    </row>
    <row r="93" s="2" customFormat="1">
      <c r="A93" s="41"/>
      <c r="B93" s="42"/>
      <c r="C93" s="43"/>
      <c r="D93" s="233" t="s">
        <v>153</v>
      </c>
      <c r="E93" s="43"/>
      <c r="F93" s="234" t="s">
        <v>1147</v>
      </c>
      <c r="G93" s="43"/>
      <c r="H93" s="43"/>
      <c r="I93" s="230"/>
      <c r="J93" s="43"/>
      <c r="K93" s="43"/>
      <c r="L93" s="47"/>
      <c r="M93" s="231"/>
      <c r="N93" s="232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153</v>
      </c>
      <c r="AU93" s="20" t="s">
        <v>85</v>
      </c>
    </row>
    <row r="94" s="14" customFormat="1">
      <c r="A94" s="14"/>
      <c r="B94" s="245"/>
      <c r="C94" s="246"/>
      <c r="D94" s="228" t="s">
        <v>155</v>
      </c>
      <c r="E94" s="247" t="s">
        <v>19</v>
      </c>
      <c r="F94" s="248" t="s">
        <v>1148</v>
      </c>
      <c r="G94" s="246"/>
      <c r="H94" s="249">
        <v>11</v>
      </c>
      <c r="I94" s="250"/>
      <c r="J94" s="246"/>
      <c r="K94" s="246"/>
      <c r="L94" s="251"/>
      <c r="M94" s="252"/>
      <c r="N94" s="253"/>
      <c r="O94" s="253"/>
      <c r="P94" s="253"/>
      <c r="Q94" s="253"/>
      <c r="R94" s="253"/>
      <c r="S94" s="253"/>
      <c r="T94" s="25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55" t="s">
        <v>155</v>
      </c>
      <c r="AU94" s="255" t="s">
        <v>85</v>
      </c>
      <c r="AV94" s="14" t="s">
        <v>85</v>
      </c>
      <c r="AW94" s="14" t="s">
        <v>37</v>
      </c>
      <c r="AX94" s="14" t="s">
        <v>76</v>
      </c>
      <c r="AY94" s="255" t="s">
        <v>142</v>
      </c>
    </row>
    <row r="95" s="16" customFormat="1">
      <c r="A95" s="16"/>
      <c r="B95" s="267"/>
      <c r="C95" s="268"/>
      <c r="D95" s="228" t="s">
        <v>155</v>
      </c>
      <c r="E95" s="269" t="s">
        <v>19</v>
      </c>
      <c r="F95" s="270" t="s">
        <v>170</v>
      </c>
      <c r="G95" s="268"/>
      <c r="H95" s="271">
        <v>11</v>
      </c>
      <c r="I95" s="272"/>
      <c r="J95" s="268"/>
      <c r="K95" s="268"/>
      <c r="L95" s="273"/>
      <c r="M95" s="274"/>
      <c r="N95" s="275"/>
      <c r="O95" s="275"/>
      <c r="P95" s="275"/>
      <c r="Q95" s="275"/>
      <c r="R95" s="275"/>
      <c r="S95" s="275"/>
      <c r="T95" s="27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T95" s="277" t="s">
        <v>155</v>
      </c>
      <c r="AU95" s="277" t="s">
        <v>85</v>
      </c>
      <c r="AV95" s="16" t="s">
        <v>149</v>
      </c>
      <c r="AW95" s="16" t="s">
        <v>37</v>
      </c>
      <c r="AX95" s="16" t="s">
        <v>83</v>
      </c>
      <c r="AY95" s="277" t="s">
        <v>142</v>
      </c>
    </row>
    <row r="96" s="2" customFormat="1" ht="24.15" customHeight="1">
      <c r="A96" s="41"/>
      <c r="B96" s="42"/>
      <c r="C96" s="215" t="s">
        <v>85</v>
      </c>
      <c r="D96" s="215" t="s">
        <v>144</v>
      </c>
      <c r="E96" s="216" t="s">
        <v>1149</v>
      </c>
      <c r="F96" s="217" t="s">
        <v>1150</v>
      </c>
      <c r="G96" s="218" t="s">
        <v>282</v>
      </c>
      <c r="H96" s="219">
        <v>2</v>
      </c>
      <c r="I96" s="220"/>
      <c r="J96" s="221">
        <f>ROUND(I96*H96,2)</f>
        <v>0</v>
      </c>
      <c r="K96" s="217" t="s">
        <v>148</v>
      </c>
      <c r="L96" s="47"/>
      <c r="M96" s="222" t="s">
        <v>19</v>
      </c>
      <c r="N96" s="223" t="s">
        <v>47</v>
      </c>
      <c r="O96" s="87"/>
      <c r="P96" s="224">
        <f>O96*H96</f>
        <v>0</v>
      </c>
      <c r="Q96" s="224">
        <v>0</v>
      </c>
      <c r="R96" s="224">
        <f>Q96*H96</f>
        <v>0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149</v>
      </c>
      <c r="AT96" s="226" t="s">
        <v>144</v>
      </c>
      <c r="AU96" s="226" t="s">
        <v>85</v>
      </c>
      <c r="AY96" s="20" t="s">
        <v>142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83</v>
      </c>
      <c r="BK96" s="227">
        <f>ROUND(I96*H96,2)</f>
        <v>0</v>
      </c>
      <c r="BL96" s="20" t="s">
        <v>149</v>
      </c>
      <c r="BM96" s="226" t="s">
        <v>149</v>
      </c>
    </row>
    <row r="97" s="2" customFormat="1">
      <c r="A97" s="41"/>
      <c r="B97" s="42"/>
      <c r="C97" s="43"/>
      <c r="D97" s="228" t="s">
        <v>151</v>
      </c>
      <c r="E97" s="43"/>
      <c r="F97" s="229" t="s">
        <v>1151</v>
      </c>
      <c r="G97" s="43"/>
      <c r="H97" s="43"/>
      <c r="I97" s="230"/>
      <c r="J97" s="43"/>
      <c r="K97" s="43"/>
      <c r="L97" s="47"/>
      <c r="M97" s="231"/>
      <c r="N97" s="232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151</v>
      </c>
      <c r="AU97" s="20" t="s">
        <v>85</v>
      </c>
    </row>
    <row r="98" s="2" customFormat="1">
      <c r="A98" s="41"/>
      <c r="B98" s="42"/>
      <c r="C98" s="43"/>
      <c r="D98" s="233" t="s">
        <v>153</v>
      </c>
      <c r="E98" s="43"/>
      <c r="F98" s="234" t="s">
        <v>1152</v>
      </c>
      <c r="G98" s="43"/>
      <c r="H98" s="43"/>
      <c r="I98" s="230"/>
      <c r="J98" s="43"/>
      <c r="K98" s="43"/>
      <c r="L98" s="47"/>
      <c r="M98" s="231"/>
      <c r="N98" s="232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153</v>
      </c>
      <c r="AU98" s="20" t="s">
        <v>85</v>
      </c>
    </row>
    <row r="99" s="14" customFormat="1">
      <c r="A99" s="14"/>
      <c r="B99" s="245"/>
      <c r="C99" s="246"/>
      <c r="D99" s="228" t="s">
        <v>155</v>
      </c>
      <c r="E99" s="247" t="s">
        <v>19</v>
      </c>
      <c r="F99" s="248" t="s">
        <v>1153</v>
      </c>
      <c r="G99" s="246"/>
      <c r="H99" s="249">
        <v>2</v>
      </c>
      <c r="I99" s="250"/>
      <c r="J99" s="246"/>
      <c r="K99" s="246"/>
      <c r="L99" s="251"/>
      <c r="M99" s="252"/>
      <c r="N99" s="253"/>
      <c r="O99" s="253"/>
      <c r="P99" s="253"/>
      <c r="Q99" s="253"/>
      <c r="R99" s="253"/>
      <c r="S99" s="253"/>
      <c r="T99" s="25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5" t="s">
        <v>155</v>
      </c>
      <c r="AU99" s="255" t="s">
        <v>85</v>
      </c>
      <c r="AV99" s="14" t="s">
        <v>85</v>
      </c>
      <c r="AW99" s="14" t="s">
        <v>37</v>
      </c>
      <c r="AX99" s="14" t="s">
        <v>76</v>
      </c>
      <c r="AY99" s="255" t="s">
        <v>142</v>
      </c>
    </row>
    <row r="100" s="16" customFormat="1">
      <c r="A100" s="16"/>
      <c r="B100" s="267"/>
      <c r="C100" s="268"/>
      <c r="D100" s="228" t="s">
        <v>155</v>
      </c>
      <c r="E100" s="269" t="s">
        <v>19</v>
      </c>
      <c r="F100" s="270" t="s">
        <v>170</v>
      </c>
      <c r="G100" s="268"/>
      <c r="H100" s="271">
        <v>2</v>
      </c>
      <c r="I100" s="272"/>
      <c r="J100" s="268"/>
      <c r="K100" s="268"/>
      <c r="L100" s="273"/>
      <c r="M100" s="274"/>
      <c r="N100" s="275"/>
      <c r="O100" s="275"/>
      <c r="P100" s="275"/>
      <c r="Q100" s="275"/>
      <c r="R100" s="275"/>
      <c r="S100" s="275"/>
      <c r="T100" s="27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T100" s="277" t="s">
        <v>155</v>
      </c>
      <c r="AU100" s="277" t="s">
        <v>85</v>
      </c>
      <c r="AV100" s="16" t="s">
        <v>149</v>
      </c>
      <c r="AW100" s="16" t="s">
        <v>37</v>
      </c>
      <c r="AX100" s="16" t="s">
        <v>83</v>
      </c>
      <c r="AY100" s="277" t="s">
        <v>142</v>
      </c>
    </row>
    <row r="101" s="2" customFormat="1" ht="24.15" customHeight="1">
      <c r="A101" s="41"/>
      <c r="B101" s="42"/>
      <c r="C101" s="215" t="s">
        <v>160</v>
      </c>
      <c r="D101" s="215" t="s">
        <v>144</v>
      </c>
      <c r="E101" s="216" t="s">
        <v>1154</v>
      </c>
      <c r="F101" s="217" t="s">
        <v>1155</v>
      </c>
      <c r="G101" s="218" t="s">
        <v>282</v>
      </c>
      <c r="H101" s="219">
        <v>2</v>
      </c>
      <c r="I101" s="220"/>
      <c r="J101" s="221">
        <f>ROUND(I101*H101,2)</f>
        <v>0</v>
      </c>
      <c r="K101" s="217" t="s">
        <v>148</v>
      </c>
      <c r="L101" s="47"/>
      <c r="M101" s="222" t="s">
        <v>19</v>
      </c>
      <c r="N101" s="223" t="s">
        <v>47</v>
      </c>
      <c r="O101" s="87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149</v>
      </c>
      <c r="AT101" s="226" t="s">
        <v>144</v>
      </c>
      <c r="AU101" s="226" t="s">
        <v>85</v>
      </c>
      <c r="AY101" s="20" t="s">
        <v>142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83</v>
      </c>
      <c r="BK101" s="227">
        <f>ROUND(I101*H101,2)</f>
        <v>0</v>
      </c>
      <c r="BL101" s="20" t="s">
        <v>149</v>
      </c>
      <c r="BM101" s="226" t="s">
        <v>191</v>
      </c>
    </row>
    <row r="102" s="2" customFormat="1">
      <c r="A102" s="41"/>
      <c r="B102" s="42"/>
      <c r="C102" s="43"/>
      <c r="D102" s="228" t="s">
        <v>151</v>
      </c>
      <c r="E102" s="43"/>
      <c r="F102" s="229" t="s">
        <v>1156</v>
      </c>
      <c r="G102" s="43"/>
      <c r="H102" s="43"/>
      <c r="I102" s="230"/>
      <c r="J102" s="43"/>
      <c r="K102" s="43"/>
      <c r="L102" s="47"/>
      <c r="M102" s="231"/>
      <c r="N102" s="232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151</v>
      </c>
      <c r="AU102" s="20" t="s">
        <v>85</v>
      </c>
    </row>
    <row r="103" s="2" customFormat="1">
      <c r="A103" s="41"/>
      <c r="B103" s="42"/>
      <c r="C103" s="43"/>
      <c r="D103" s="233" t="s">
        <v>153</v>
      </c>
      <c r="E103" s="43"/>
      <c r="F103" s="234" t="s">
        <v>1157</v>
      </c>
      <c r="G103" s="43"/>
      <c r="H103" s="43"/>
      <c r="I103" s="230"/>
      <c r="J103" s="43"/>
      <c r="K103" s="43"/>
      <c r="L103" s="47"/>
      <c r="M103" s="231"/>
      <c r="N103" s="232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153</v>
      </c>
      <c r="AU103" s="20" t="s">
        <v>85</v>
      </c>
    </row>
    <row r="104" s="14" customFormat="1">
      <c r="A104" s="14"/>
      <c r="B104" s="245"/>
      <c r="C104" s="246"/>
      <c r="D104" s="228" t="s">
        <v>155</v>
      </c>
      <c r="E104" s="247" t="s">
        <v>19</v>
      </c>
      <c r="F104" s="248" t="s">
        <v>1158</v>
      </c>
      <c r="G104" s="246"/>
      <c r="H104" s="249">
        <v>2</v>
      </c>
      <c r="I104" s="250"/>
      <c r="J104" s="246"/>
      <c r="K104" s="246"/>
      <c r="L104" s="251"/>
      <c r="M104" s="252"/>
      <c r="N104" s="253"/>
      <c r="O104" s="253"/>
      <c r="P104" s="253"/>
      <c r="Q104" s="253"/>
      <c r="R104" s="253"/>
      <c r="S104" s="253"/>
      <c r="T104" s="25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5" t="s">
        <v>155</v>
      </c>
      <c r="AU104" s="255" t="s">
        <v>85</v>
      </c>
      <c r="AV104" s="14" t="s">
        <v>85</v>
      </c>
      <c r="AW104" s="14" t="s">
        <v>37</v>
      </c>
      <c r="AX104" s="14" t="s">
        <v>76</v>
      </c>
      <c r="AY104" s="255" t="s">
        <v>142</v>
      </c>
    </row>
    <row r="105" s="16" customFormat="1">
      <c r="A105" s="16"/>
      <c r="B105" s="267"/>
      <c r="C105" s="268"/>
      <c r="D105" s="228" t="s">
        <v>155</v>
      </c>
      <c r="E105" s="269" t="s">
        <v>19</v>
      </c>
      <c r="F105" s="270" t="s">
        <v>170</v>
      </c>
      <c r="G105" s="268"/>
      <c r="H105" s="271">
        <v>2</v>
      </c>
      <c r="I105" s="272"/>
      <c r="J105" s="268"/>
      <c r="K105" s="268"/>
      <c r="L105" s="273"/>
      <c r="M105" s="274"/>
      <c r="N105" s="275"/>
      <c r="O105" s="275"/>
      <c r="P105" s="275"/>
      <c r="Q105" s="275"/>
      <c r="R105" s="275"/>
      <c r="S105" s="275"/>
      <c r="T105" s="27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T105" s="277" t="s">
        <v>155</v>
      </c>
      <c r="AU105" s="277" t="s">
        <v>85</v>
      </c>
      <c r="AV105" s="16" t="s">
        <v>149</v>
      </c>
      <c r="AW105" s="16" t="s">
        <v>37</v>
      </c>
      <c r="AX105" s="16" t="s">
        <v>83</v>
      </c>
      <c r="AY105" s="277" t="s">
        <v>142</v>
      </c>
    </row>
    <row r="106" s="2" customFormat="1" ht="24.15" customHeight="1">
      <c r="A106" s="41"/>
      <c r="B106" s="42"/>
      <c r="C106" s="215" t="s">
        <v>149</v>
      </c>
      <c r="D106" s="215" t="s">
        <v>144</v>
      </c>
      <c r="E106" s="216" t="s">
        <v>1159</v>
      </c>
      <c r="F106" s="217" t="s">
        <v>1160</v>
      </c>
      <c r="G106" s="218" t="s">
        <v>282</v>
      </c>
      <c r="H106" s="219">
        <v>1</v>
      </c>
      <c r="I106" s="220"/>
      <c r="J106" s="221">
        <f>ROUND(I106*H106,2)</f>
        <v>0</v>
      </c>
      <c r="K106" s="217" t="s">
        <v>148</v>
      </c>
      <c r="L106" s="47"/>
      <c r="M106" s="222" t="s">
        <v>19</v>
      </c>
      <c r="N106" s="223" t="s">
        <v>47</v>
      </c>
      <c r="O106" s="87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149</v>
      </c>
      <c r="AT106" s="226" t="s">
        <v>144</v>
      </c>
      <c r="AU106" s="226" t="s">
        <v>85</v>
      </c>
      <c r="AY106" s="20" t="s">
        <v>142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83</v>
      </c>
      <c r="BK106" s="227">
        <f>ROUND(I106*H106,2)</f>
        <v>0</v>
      </c>
      <c r="BL106" s="20" t="s">
        <v>149</v>
      </c>
      <c r="BM106" s="226" t="s">
        <v>205</v>
      </c>
    </row>
    <row r="107" s="2" customFormat="1">
      <c r="A107" s="41"/>
      <c r="B107" s="42"/>
      <c r="C107" s="43"/>
      <c r="D107" s="228" t="s">
        <v>151</v>
      </c>
      <c r="E107" s="43"/>
      <c r="F107" s="229" t="s">
        <v>1161</v>
      </c>
      <c r="G107" s="43"/>
      <c r="H107" s="43"/>
      <c r="I107" s="230"/>
      <c r="J107" s="43"/>
      <c r="K107" s="43"/>
      <c r="L107" s="47"/>
      <c r="M107" s="231"/>
      <c r="N107" s="232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151</v>
      </c>
      <c r="AU107" s="20" t="s">
        <v>85</v>
      </c>
    </row>
    <row r="108" s="2" customFormat="1">
      <c r="A108" s="41"/>
      <c r="B108" s="42"/>
      <c r="C108" s="43"/>
      <c r="D108" s="233" t="s">
        <v>153</v>
      </c>
      <c r="E108" s="43"/>
      <c r="F108" s="234" t="s">
        <v>1162</v>
      </c>
      <c r="G108" s="43"/>
      <c r="H108" s="43"/>
      <c r="I108" s="230"/>
      <c r="J108" s="43"/>
      <c r="K108" s="43"/>
      <c r="L108" s="47"/>
      <c r="M108" s="231"/>
      <c r="N108" s="232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153</v>
      </c>
      <c r="AU108" s="20" t="s">
        <v>85</v>
      </c>
    </row>
    <row r="109" s="14" customFormat="1">
      <c r="A109" s="14"/>
      <c r="B109" s="245"/>
      <c r="C109" s="246"/>
      <c r="D109" s="228" t="s">
        <v>155</v>
      </c>
      <c r="E109" s="247" t="s">
        <v>19</v>
      </c>
      <c r="F109" s="248" t="s">
        <v>1163</v>
      </c>
      <c r="G109" s="246"/>
      <c r="H109" s="249">
        <v>1</v>
      </c>
      <c r="I109" s="250"/>
      <c r="J109" s="246"/>
      <c r="K109" s="246"/>
      <c r="L109" s="251"/>
      <c r="M109" s="252"/>
      <c r="N109" s="253"/>
      <c r="O109" s="253"/>
      <c r="P109" s="253"/>
      <c r="Q109" s="253"/>
      <c r="R109" s="253"/>
      <c r="S109" s="253"/>
      <c r="T109" s="25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5" t="s">
        <v>155</v>
      </c>
      <c r="AU109" s="255" t="s">
        <v>85</v>
      </c>
      <c r="AV109" s="14" t="s">
        <v>85</v>
      </c>
      <c r="AW109" s="14" t="s">
        <v>37</v>
      </c>
      <c r="AX109" s="14" t="s">
        <v>76</v>
      </c>
      <c r="AY109" s="255" t="s">
        <v>142</v>
      </c>
    </row>
    <row r="110" s="16" customFormat="1">
      <c r="A110" s="16"/>
      <c r="B110" s="267"/>
      <c r="C110" s="268"/>
      <c r="D110" s="228" t="s">
        <v>155</v>
      </c>
      <c r="E110" s="269" t="s">
        <v>19</v>
      </c>
      <c r="F110" s="270" t="s">
        <v>170</v>
      </c>
      <c r="G110" s="268"/>
      <c r="H110" s="271">
        <v>1</v>
      </c>
      <c r="I110" s="272"/>
      <c r="J110" s="268"/>
      <c r="K110" s="268"/>
      <c r="L110" s="273"/>
      <c r="M110" s="274"/>
      <c r="N110" s="275"/>
      <c r="O110" s="275"/>
      <c r="P110" s="275"/>
      <c r="Q110" s="275"/>
      <c r="R110" s="275"/>
      <c r="S110" s="275"/>
      <c r="T110" s="27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T110" s="277" t="s">
        <v>155</v>
      </c>
      <c r="AU110" s="277" t="s">
        <v>85</v>
      </c>
      <c r="AV110" s="16" t="s">
        <v>149</v>
      </c>
      <c r="AW110" s="16" t="s">
        <v>37</v>
      </c>
      <c r="AX110" s="16" t="s">
        <v>83</v>
      </c>
      <c r="AY110" s="277" t="s">
        <v>142</v>
      </c>
    </row>
    <row r="111" s="2" customFormat="1" ht="21.75" customHeight="1">
      <c r="A111" s="41"/>
      <c r="B111" s="42"/>
      <c r="C111" s="215" t="s">
        <v>184</v>
      </c>
      <c r="D111" s="215" t="s">
        <v>144</v>
      </c>
      <c r="E111" s="216" t="s">
        <v>1164</v>
      </c>
      <c r="F111" s="217" t="s">
        <v>1165</v>
      </c>
      <c r="G111" s="218" t="s">
        <v>282</v>
      </c>
      <c r="H111" s="219">
        <v>13</v>
      </c>
      <c r="I111" s="220"/>
      <c r="J111" s="221">
        <f>ROUND(I111*H111,2)</f>
        <v>0</v>
      </c>
      <c r="K111" s="217" t="s">
        <v>148</v>
      </c>
      <c r="L111" s="47"/>
      <c r="M111" s="222" t="s">
        <v>19</v>
      </c>
      <c r="N111" s="223" t="s">
        <v>47</v>
      </c>
      <c r="O111" s="87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149</v>
      </c>
      <c r="AT111" s="226" t="s">
        <v>144</v>
      </c>
      <c r="AU111" s="226" t="s">
        <v>85</v>
      </c>
      <c r="AY111" s="20" t="s">
        <v>142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83</v>
      </c>
      <c r="BK111" s="227">
        <f>ROUND(I111*H111,2)</f>
        <v>0</v>
      </c>
      <c r="BL111" s="20" t="s">
        <v>149</v>
      </c>
      <c r="BM111" s="226" t="s">
        <v>217</v>
      </c>
    </row>
    <row r="112" s="2" customFormat="1">
      <c r="A112" s="41"/>
      <c r="B112" s="42"/>
      <c r="C112" s="43"/>
      <c r="D112" s="228" t="s">
        <v>151</v>
      </c>
      <c r="E112" s="43"/>
      <c r="F112" s="229" t="s">
        <v>1166</v>
      </c>
      <c r="G112" s="43"/>
      <c r="H112" s="43"/>
      <c r="I112" s="230"/>
      <c r="J112" s="43"/>
      <c r="K112" s="43"/>
      <c r="L112" s="47"/>
      <c r="M112" s="231"/>
      <c r="N112" s="232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151</v>
      </c>
      <c r="AU112" s="20" t="s">
        <v>85</v>
      </c>
    </row>
    <row r="113" s="2" customFormat="1">
      <c r="A113" s="41"/>
      <c r="B113" s="42"/>
      <c r="C113" s="43"/>
      <c r="D113" s="233" t="s">
        <v>153</v>
      </c>
      <c r="E113" s="43"/>
      <c r="F113" s="234" t="s">
        <v>1167</v>
      </c>
      <c r="G113" s="43"/>
      <c r="H113" s="43"/>
      <c r="I113" s="230"/>
      <c r="J113" s="43"/>
      <c r="K113" s="43"/>
      <c r="L113" s="47"/>
      <c r="M113" s="231"/>
      <c r="N113" s="232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153</v>
      </c>
      <c r="AU113" s="20" t="s">
        <v>85</v>
      </c>
    </row>
    <row r="114" s="14" customFormat="1">
      <c r="A114" s="14"/>
      <c r="B114" s="245"/>
      <c r="C114" s="246"/>
      <c r="D114" s="228" t="s">
        <v>155</v>
      </c>
      <c r="E114" s="247" t="s">
        <v>19</v>
      </c>
      <c r="F114" s="248" t="s">
        <v>1148</v>
      </c>
      <c r="G114" s="246"/>
      <c r="H114" s="249">
        <v>11</v>
      </c>
      <c r="I114" s="250"/>
      <c r="J114" s="246"/>
      <c r="K114" s="246"/>
      <c r="L114" s="251"/>
      <c r="M114" s="252"/>
      <c r="N114" s="253"/>
      <c r="O114" s="253"/>
      <c r="P114" s="253"/>
      <c r="Q114" s="253"/>
      <c r="R114" s="253"/>
      <c r="S114" s="253"/>
      <c r="T114" s="25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5" t="s">
        <v>155</v>
      </c>
      <c r="AU114" s="255" t="s">
        <v>85</v>
      </c>
      <c r="AV114" s="14" t="s">
        <v>85</v>
      </c>
      <c r="AW114" s="14" t="s">
        <v>37</v>
      </c>
      <c r="AX114" s="14" t="s">
        <v>76</v>
      </c>
      <c r="AY114" s="255" t="s">
        <v>142</v>
      </c>
    </row>
    <row r="115" s="14" customFormat="1">
      <c r="A115" s="14"/>
      <c r="B115" s="245"/>
      <c r="C115" s="246"/>
      <c r="D115" s="228" t="s">
        <v>155</v>
      </c>
      <c r="E115" s="247" t="s">
        <v>19</v>
      </c>
      <c r="F115" s="248" t="s">
        <v>1158</v>
      </c>
      <c r="G115" s="246"/>
      <c r="H115" s="249">
        <v>2</v>
      </c>
      <c r="I115" s="250"/>
      <c r="J115" s="246"/>
      <c r="K115" s="246"/>
      <c r="L115" s="251"/>
      <c r="M115" s="252"/>
      <c r="N115" s="253"/>
      <c r="O115" s="253"/>
      <c r="P115" s="253"/>
      <c r="Q115" s="253"/>
      <c r="R115" s="253"/>
      <c r="S115" s="253"/>
      <c r="T115" s="25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5" t="s">
        <v>155</v>
      </c>
      <c r="AU115" s="255" t="s">
        <v>85</v>
      </c>
      <c r="AV115" s="14" t="s">
        <v>85</v>
      </c>
      <c r="AW115" s="14" t="s">
        <v>37</v>
      </c>
      <c r="AX115" s="14" t="s">
        <v>76</v>
      </c>
      <c r="AY115" s="255" t="s">
        <v>142</v>
      </c>
    </row>
    <row r="116" s="16" customFormat="1">
      <c r="A116" s="16"/>
      <c r="B116" s="267"/>
      <c r="C116" s="268"/>
      <c r="D116" s="228" t="s">
        <v>155</v>
      </c>
      <c r="E116" s="269" t="s">
        <v>19</v>
      </c>
      <c r="F116" s="270" t="s">
        <v>170</v>
      </c>
      <c r="G116" s="268"/>
      <c r="H116" s="271">
        <v>13</v>
      </c>
      <c r="I116" s="272"/>
      <c r="J116" s="268"/>
      <c r="K116" s="268"/>
      <c r="L116" s="273"/>
      <c r="M116" s="274"/>
      <c r="N116" s="275"/>
      <c r="O116" s="275"/>
      <c r="P116" s="275"/>
      <c r="Q116" s="275"/>
      <c r="R116" s="275"/>
      <c r="S116" s="275"/>
      <c r="T116" s="27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T116" s="277" t="s">
        <v>155</v>
      </c>
      <c r="AU116" s="277" t="s">
        <v>85</v>
      </c>
      <c r="AV116" s="16" t="s">
        <v>149</v>
      </c>
      <c r="AW116" s="16" t="s">
        <v>37</v>
      </c>
      <c r="AX116" s="16" t="s">
        <v>83</v>
      </c>
      <c r="AY116" s="277" t="s">
        <v>142</v>
      </c>
    </row>
    <row r="117" s="2" customFormat="1" ht="21.75" customHeight="1">
      <c r="A117" s="41"/>
      <c r="B117" s="42"/>
      <c r="C117" s="215" t="s">
        <v>191</v>
      </c>
      <c r="D117" s="215" t="s">
        <v>144</v>
      </c>
      <c r="E117" s="216" t="s">
        <v>1168</v>
      </c>
      <c r="F117" s="217" t="s">
        <v>1169</v>
      </c>
      <c r="G117" s="218" t="s">
        <v>282</v>
      </c>
      <c r="H117" s="219">
        <v>3</v>
      </c>
      <c r="I117" s="220"/>
      <c r="J117" s="221">
        <f>ROUND(I117*H117,2)</f>
        <v>0</v>
      </c>
      <c r="K117" s="217" t="s">
        <v>148</v>
      </c>
      <c r="L117" s="47"/>
      <c r="M117" s="222" t="s">
        <v>19</v>
      </c>
      <c r="N117" s="223" t="s">
        <v>47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149</v>
      </c>
      <c r="AT117" s="226" t="s">
        <v>144</v>
      </c>
      <c r="AU117" s="226" t="s">
        <v>85</v>
      </c>
      <c r="AY117" s="20" t="s">
        <v>142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83</v>
      </c>
      <c r="BK117" s="227">
        <f>ROUND(I117*H117,2)</f>
        <v>0</v>
      </c>
      <c r="BL117" s="20" t="s">
        <v>149</v>
      </c>
      <c r="BM117" s="226" t="s">
        <v>8</v>
      </c>
    </row>
    <row r="118" s="2" customFormat="1">
      <c r="A118" s="41"/>
      <c r="B118" s="42"/>
      <c r="C118" s="43"/>
      <c r="D118" s="228" t="s">
        <v>151</v>
      </c>
      <c r="E118" s="43"/>
      <c r="F118" s="229" t="s">
        <v>1170</v>
      </c>
      <c r="G118" s="43"/>
      <c r="H118" s="43"/>
      <c r="I118" s="230"/>
      <c r="J118" s="43"/>
      <c r="K118" s="43"/>
      <c r="L118" s="47"/>
      <c r="M118" s="231"/>
      <c r="N118" s="232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151</v>
      </c>
      <c r="AU118" s="20" t="s">
        <v>85</v>
      </c>
    </row>
    <row r="119" s="2" customFormat="1">
      <c r="A119" s="41"/>
      <c r="B119" s="42"/>
      <c r="C119" s="43"/>
      <c r="D119" s="233" t="s">
        <v>153</v>
      </c>
      <c r="E119" s="43"/>
      <c r="F119" s="234" t="s">
        <v>1171</v>
      </c>
      <c r="G119" s="43"/>
      <c r="H119" s="43"/>
      <c r="I119" s="230"/>
      <c r="J119" s="43"/>
      <c r="K119" s="43"/>
      <c r="L119" s="47"/>
      <c r="M119" s="231"/>
      <c r="N119" s="232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153</v>
      </c>
      <c r="AU119" s="20" t="s">
        <v>85</v>
      </c>
    </row>
    <row r="120" s="14" customFormat="1">
      <c r="A120" s="14"/>
      <c r="B120" s="245"/>
      <c r="C120" s="246"/>
      <c r="D120" s="228" t="s">
        <v>155</v>
      </c>
      <c r="E120" s="247" t="s">
        <v>19</v>
      </c>
      <c r="F120" s="248" t="s">
        <v>1153</v>
      </c>
      <c r="G120" s="246"/>
      <c r="H120" s="249">
        <v>2</v>
      </c>
      <c r="I120" s="250"/>
      <c r="J120" s="246"/>
      <c r="K120" s="246"/>
      <c r="L120" s="251"/>
      <c r="M120" s="252"/>
      <c r="N120" s="253"/>
      <c r="O120" s="253"/>
      <c r="P120" s="253"/>
      <c r="Q120" s="253"/>
      <c r="R120" s="253"/>
      <c r="S120" s="253"/>
      <c r="T120" s="25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5" t="s">
        <v>155</v>
      </c>
      <c r="AU120" s="255" t="s">
        <v>85</v>
      </c>
      <c r="AV120" s="14" t="s">
        <v>85</v>
      </c>
      <c r="AW120" s="14" t="s">
        <v>37</v>
      </c>
      <c r="AX120" s="14" t="s">
        <v>76</v>
      </c>
      <c r="AY120" s="255" t="s">
        <v>142</v>
      </c>
    </row>
    <row r="121" s="14" customFormat="1">
      <c r="A121" s="14"/>
      <c r="B121" s="245"/>
      <c r="C121" s="246"/>
      <c r="D121" s="228" t="s">
        <v>155</v>
      </c>
      <c r="E121" s="247" t="s">
        <v>19</v>
      </c>
      <c r="F121" s="248" t="s">
        <v>1163</v>
      </c>
      <c r="G121" s="246"/>
      <c r="H121" s="249">
        <v>1</v>
      </c>
      <c r="I121" s="250"/>
      <c r="J121" s="246"/>
      <c r="K121" s="246"/>
      <c r="L121" s="251"/>
      <c r="M121" s="252"/>
      <c r="N121" s="253"/>
      <c r="O121" s="253"/>
      <c r="P121" s="253"/>
      <c r="Q121" s="253"/>
      <c r="R121" s="253"/>
      <c r="S121" s="253"/>
      <c r="T121" s="25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5" t="s">
        <v>155</v>
      </c>
      <c r="AU121" s="255" t="s">
        <v>85</v>
      </c>
      <c r="AV121" s="14" t="s">
        <v>85</v>
      </c>
      <c r="AW121" s="14" t="s">
        <v>37</v>
      </c>
      <c r="AX121" s="14" t="s">
        <v>76</v>
      </c>
      <c r="AY121" s="255" t="s">
        <v>142</v>
      </c>
    </row>
    <row r="122" s="16" customFormat="1">
      <c r="A122" s="16"/>
      <c r="B122" s="267"/>
      <c r="C122" s="268"/>
      <c r="D122" s="228" t="s">
        <v>155</v>
      </c>
      <c r="E122" s="269" t="s">
        <v>19</v>
      </c>
      <c r="F122" s="270" t="s">
        <v>170</v>
      </c>
      <c r="G122" s="268"/>
      <c r="H122" s="271">
        <v>3</v>
      </c>
      <c r="I122" s="272"/>
      <c r="J122" s="268"/>
      <c r="K122" s="268"/>
      <c r="L122" s="273"/>
      <c r="M122" s="274"/>
      <c r="N122" s="275"/>
      <c r="O122" s="275"/>
      <c r="P122" s="275"/>
      <c r="Q122" s="275"/>
      <c r="R122" s="275"/>
      <c r="S122" s="275"/>
      <c r="T122" s="27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T122" s="277" t="s">
        <v>155</v>
      </c>
      <c r="AU122" s="277" t="s">
        <v>85</v>
      </c>
      <c r="AV122" s="16" t="s">
        <v>149</v>
      </c>
      <c r="AW122" s="16" t="s">
        <v>37</v>
      </c>
      <c r="AX122" s="16" t="s">
        <v>83</v>
      </c>
      <c r="AY122" s="277" t="s">
        <v>142</v>
      </c>
    </row>
    <row r="123" s="2" customFormat="1" ht="24.15" customHeight="1">
      <c r="A123" s="41"/>
      <c r="B123" s="42"/>
      <c r="C123" s="215" t="s">
        <v>197</v>
      </c>
      <c r="D123" s="215" t="s">
        <v>144</v>
      </c>
      <c r="E123" s="216" t="s">
        <v>1172</v>
      </c>
      <c r="F123" s="217" t="s">
        <v>1173</v>
      </c>
      <c r="G123" s="218" t="s">
        <v>282</v>
      </c>
      <c r="H123" s="219">
        <v>11</v>
      </c>
      <c r="I123" s="220"/>
      <c r="J123" s="221">
        <f>ROUND(I123*H123,2)</f>
        <v>0</v>
      </c>
      <c r="K123" s="217" t="s">
        <v>148</v>
      </c>
      <c r="L123" s="47"/>
      <c r="M123" s="222" t="s">
        <v>19</v>
      </c>
      <c r="N123" s="223" t="s">
        <v>47</v>
      </c>
      <c r="O123" s="87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6" t="s">
        <v>149</v>
      </c>
      <c r="AT123" s="226" t="s">
        <v>144</v>
      </c>
      <c r="AU123" s="226" t="s">
        <v>85</v>
      </c>
      <c r="AY123" s="20" t="s">
        <v>142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20" t="s">
        <v>83</v>
      </c>
      <c r="BK123" s="227">
        <f>ROUND(I123*H123,2)</f>
        <v>0</v>
      </c>
      <c r="BL123" s="20" t="s">
        <v>149</v>
      </c>
      <c r="BM123" s="226" t="s">
        <v>200</v>
      </c>
    </row>
    <row r="124" s="2" customFormat="1">
      <c r="A124" s="41"/>
      <c r="B124" s="42"/>
      <c r="C124" s="43"/>
      <c r="D124" s="228" t="s">
        <v>151</v>
      </c>
      <c r="E124" s="43"/>
      <c r="F124" s="229" t="s">
        <v>1174</v>
      </c>
      <c r="G124" s="43"/>
      <c r="H124" s="43"/>
      <c r="I124" s="230"/>
      <c r="J124" s="43"/>
      <c r="K124" s="43"/>
      <c r="L124" s="47"/>
      <c r="M124" s="231"/>
      <c r="N124" s="232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151</v>
      </c>
      <c r="AU124" s="20" t="s">
        <v>85</v>
      </c>
    </row>
    <row r="125" s="2" customFormat="1">
      <c r="A125" s="41"/>
      <c r="B125" s="42"/>
      <c r="C125" s="43"/>
      <c r="D125" s="233" t="s">
        <v>153</v>
      </c>
      <c r="E125" s="43"/>
      <c r="F125" s="234" t="s">
        <v>1175</v>
      </c>
      <c r="G125" s="43"/>
      <c r="H125" s="43"/>
      <c r="I125" s="230"/>
      <c r="J125" s="43"/>
      <c r="K125" s="43"/>
      <c r="L125" s="47"/>
      <c r="M125" s="231"/>
      <c r="N125" s="232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153</v>
      </c>
      <c r="AU125" s="20" t="s">
        <v>85</v>
      </c>
    </row>
    <row r="126" s="14" customFormat="1">
      <c r="A126" s="14"/>
      <c r="B126" s="245"/>
      <c r="C126" s="246"/>
      <c r="D126" s="228" t="s">
        <v>155</v>
      </c>
      <c r="E126" s="247" t="s">
        <v>19</v>
      </c>
      <c r="F126" s="248" t="s">
        <v>1148</v>
      </c>
      <c r="G126" s="246"/>
      <c r="H126" s="249">
        <v>11</v>
      </c>
      <c r="I126" s="250"/>
      <c r="J126" s="246"/>
      <c r="K126" s="246"/>
      <c r="L126" s="251"/>
      <c r="M126" s="252"/>
      <c r="N126" s="253"/>
      <c r="O126" s="253"/>
      <c r="P126" s="253"/>
      <c r="Q126" s="253"/>
      <c r="R126" s="253"/>
      <c r="S126" s="253"/>
      <c r="T126" s="25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5" t="s">
        <v>155</v>
      </c>
      <c r="AU126" s="255" t="s">
        <v>85</v>
      </c>
      <c r="AV126" s="14" t="s">
        <v>85</v>
      </c>
      <c r="AW126" s="14" t="s">
        <v>37</v>
      </c>
      <c r="AX126" s="14" t="s">
        <v>76</v>
      </c>
      <c r="AY126" s="255" t="s">
        <v>142</v>
      </c>
    </row>
    <row r="127" s="16" customFormat="1">
      <c r="A127" s="16"/>
      <c r="B127" s="267"/>
      <c r="C127" s="268"/>
      <c r="D127" s="228" t="s">
        <v>155</v>
      </c>
      <c r="E127" s="269" t="s">
        <v>19</v>
      </c>
      <c r="F127" s="270" t="s">
        <v>170</v>
      </c>
      <c r="G127" s="268"/>
      <c r="H127" s="271">
        <v>11</v>
      </c>
      <c r="I127" s="272"/>
      <c r="J127" s="268"/>
      <c r="K127" s="268"/>
      <c r="L127" s="273"/>
      <c r="M127" s="274"/>
      <c r="N127" s="275"/>
      <c r="O127" s="275"/>
      <c r="P127" s="275"/>
      <c r="Q127" s="275"/>
      <c r="R127" s="275"/>
      <c r="S127" s="275"/>
      <c r="T127" s="27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T127" s="277" t="s">
        <v>155</v>
      </c>
      <c r="AU127" s="277" t="s">
        <v>85</v>
      </c>
      <c r="AV127" s="16" t="s">
        <v>149</v>
      </c>
      <c r="AW127" s="16" t="s">
        <v>37</v>
      </c>
      <c r="AX127" s="16" t="s">
        <v>83</v>
      </c>
      <c r="AY127" s="277" t="s">
        <v>142</v>
      </c>
    </row>
    <row r="128" s="2" customFormat="1" ht="24.15" customHeight="1">
      <c r="A128" s="41"/>
      <c r="B128" s="42"/>
      <c r="C128" s="215" t="s">
        <v>205</v>
      </c>
      <c r="D128" s="215" t="s">
        <v>144</v>
      </c>
      <c r="E128" s="216" t="s">
        <v>1176</v>
      </c>
      <c r="F128" s="217" t="s">
        <v>1177</v>
      </c>
      <c r="G128" s="218" t="s">
        <v>282</v>
      </c>
      <c r="H128" s="219">
        <v>2</v>
      </c>
      <c r="I128" s="220"/>
      <c r="J128" s="221">
        <f>ROUND(I128*H128,2)</f>
        <v>0</v>
      </c>
      <c r="K128" s="217" t="s">
        <v>148</v>
      </c>
      <c r="L128" s="47"/>
      <c r="M128" s="222" t="s">
        <v>19</v>
      </c>
      <c r="N128" s="223" t="s">
        <v>47</v>
      </c>
      <c r="O128" s="87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6" t="s">
        <v>149</v>
      </c>
      <c r="AT128" s="226" t="s">
        <v>144</v>
      </c>
      <c r="AU128" s="226" t="s">
        <v>85</v>
      </c>
      <c r="AY128" s="20" t="s">
        <v>142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20" t="s">
        <v>83</v>
      </c>
      <c r="BK128" s="227">
        <f>ROUND(I128*H128,2)</f>
        <v>0</v>
      </c>
      <c r="BL128" s="20" t="s">
        <v>149</v>
      </c>
      <c r="BM128" s="226" t="s">
        <v>208</v>
      </c>
    </row>
    <row r="129" s="2" customFormat="1">
      <c r="A129" s="41"/>
      <c r="B129" s="42"/>
      <c r="C129" s="43"/>
      <c r="D129" s="228" t="s">
        <v>151</v>
      </c>
      <c r="E129" s="43"/>
      <c r="F129" s="229" t="s">
        <v>1178</v>
      </c>
      <c r="G129" s="43"/>
      <c r="H129" s="43"/>
      <c r="I129" s="230"/>
      <c r="J129" s="43"/>
      <c r="K129" s="43"/>
      <c r="L129" s="47"/>
      <c r="M129" s="231"/>
      <c r="N129" s="232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151</v>
      </c>
      <c r="AU129" s="20" t="s">
        <v>85</v>
      </c>
    </row>
    <row r="130" s="2" customFormat="1">
      <c r="A130" s="41"/>
      <c r="B130" s="42"/>
      <c r="C130" s="43"/>
      <c r="D130" s="233" t="s">
        <v>153</v>
      </c>
      <c r="E130" s="43"/>
      <c r="F130" s="234" t="s">
        <v>1179</v>
      </c>
      <c r="G130" s="43"/>
      <c r="H130" s="43"/>
      <c r="I130" s="230"/>
      <c r="J130" s="43"/>
      <c r="K130" s="43"/>
      <c r="L130" s="47"/>
      <c r="M130" s="231"/>
      <c r="N130" s="232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153</v>
      </c>
      <c r="AU130" s="20" t="s">
        <v>85</v>
      </c>
    </row>
    <row r="131" s="14" customFormat="1">
      <c r="A131" s="14"/>
      <c r="B131" s="245"/>
      <c r="C131" s="246"/>
      <c r="D131" s="228" t="s">
        <v>155</v>
      </c>
      <c r="E131" s="247" t="s">
        <v>19</v>
      </c>
      <c r="F131" s="248" t="s">
        <v>1153</v>
      </c>
      <c r="G131" s="246"/>
      <c r="H131" s="249">
        <v>2</v>
      </c>
      <c r="I131" s="250"/>
      <c r="J131" s="246"/>
      <c r="K131" s="246"/>
      <c r="L131" s="251"/>
      <c r="M131" s="252"/>
      <c r="N131" s="253"/>
      <c r="O131" s="253"/>
      <c r="P131" s="253"/>
      <c r="Q131" s="253"/>
      <c r="R131" s="253"/>
      <c r="S131" s="253"/>
      <c r="T131" s="25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5" t="s">
        <v>155</v>
      </c>
      <c r="AU131" s="255" t="s">
        <v>85</v>
      </c>
      <c r="AV131" s="14" t="s">
        <v>85</v>
      </c>
      <c r="AW131" s="14" t="s">
        <v>37</v>
      </c>
      <c r="AX131" s="14" t="s">
        <v>76</v>
      </c>
      <c r="AY131" s="255" t="s">
        <v>142</v>
      </c>
    </row>
    <row r="132" s="16" customFormat="1">
      <c r="A132" s="16"/>
      <c r="B132" s="267"/>
      <c r="C132" s="268"/>
      <c r="D132" s="228" t="s">
        <v>155</v>
      </c>
      <c r="E132" s="269" t="s">
        <v>19</v>
      </c>
      <c r="F132" s="270" t="s">
        <v>170</v>
      </c>
      <c r="G132" s="268"/>
      <c r="H132" s="271">
        <v>2</v>
      </c>
      <c r="I132" s="272"/>
      <c r="J132" s="268"/>
      <c r="K132" s="268"/>
      <c r="L132" s="273"/>
      <c r="M132" s="274"/>
      <c r="N132" s="275"/>
      <c r="O132" s="275"/>
      <c r="P132" s="275"/>
      <c r="Q132" s="275"/>
      <c r="R132" s="275"/>
      <c r="S132" s="275"/>
      <c r="T132" s="27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T132" s="277" t="s">
        <v>155</v>
      </c>
      <c r="AU132" s="277" t="s">
        <v>85</v>
      </c>
      <c r="AV132" s="16" t="s">
        <v>149</v>
      </c>
      <c r="AW132" s="16" t="s">
        <v>37</v>
      </c>
      <c r="AX132" s="16" t="s">
        <v>83</v>
      </c>
      <c r="AY132" s="277" t="s">
        <v>142</v>
      </c>
    </row>
    <row r="133" s="2" customFormat="1" ht="24.15" customHeight="1">
      <c r="A133" s="41"/>
      <c r="B133" s="42"/>
      <c r="C133" s="215" t="s">
        <v>211</v>
      </c>
      <c r="D133" s="215" t="s">
        <v>144</v>
      </c>
      <c r="E133" s="216" t="s">
        <v>1180</v>
      </c>
      <c r="F133" s="217" t="s">
        <v>1181</v>
      </c>
      <c r="G133" s="218" t="s">
        <v>282</v>
      </c>
      <c r="H133" s="219">
        <v>2</v>
      </c>
      <c r="I133" s="220"/>
      <c r="J133" s="221">
        <f>ROUND(I133*H133,2)</f>
        <v>0</v>
      </c>
      <c r="K133" s="217" t="s">
        <v>148</v>
      </c>
      <c r="L133" s="47"/>
      <c r="M133" s="222" t="s">
        <v>19</v>
      </c>
      <c r="N133" s="223" t="s">
        <v>47</v>
      </c>
      <c r="O133" s="87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6" t="s">
        <v>149</v>
      </c>
      <c r="AT133" s="226" t="s">
        <v>144</v>
      </c>
      <c r="AU133" s="226" t="s">
        <v>85</v>
      </c>
      <c r="AY133" s="20" t="s">
        <v>142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20" t="s">
        <v>83</v>
      </c>
      <c r="BK133" s="227">
        <f>ROUND(I133*H133,2)</f>
        <v>0</v>
      </c>
      <c r="BL133" s="20" t="s">
        <v>149</v>
      </c>
      <c r="BM133" s="226" t="s">
        <v>272</v>
      </c>
    </row>
    <row r="134" s="2" customFormat="1">
      <c r="A134" s="41"/>
      <c r="B134" s="42"/>
      <c r="C134" s="43"/>
      <c r="D134" s="228" t="s">
        <v>151</v>
      </c>
      <c r="E134" s="43"/>
      <c r="F134" s="229" t="s">
        <v>1182</v>
      </c>
      <c r="G134" s="43"/>
      <c r="H134" s="43"/>
      <c r="I134" s="230"/>
      <c r="J134" s="43"/>
      <c r="K134" s="43"/>
      <c r="L134" s="47"/>
      <c r="M134" s="231"/>
      <c r="N134" s="232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151</v>
      </c>
      <c r="AU134" s="20" t="s">
        <v>85</v>
      </c>
    </row>
    <row r="135" s="2" customFormat="1">
      <c r="A135" s="41"/>
      <c r="B135" s="42"/>
      <c r="C135" s="43"/>
      <c r="D135" s="233" t="s">
        <v>153</v>
      </c>
      <c r="E135" s="43"/>
      <c r="F135" s="234" t="s">
        <v>1183</v>
      </c>
      <c r="G135" s="43"/>
      <c r="H135" s="43"/>
      <c r="I135" s="230"/>
      <c r="J135" s="43"/>
      <c r="K135" s="43"/>
      <c r="L135" s="47"/>
      <c r="M135" s="231"/>
      <c r="N135" s="232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153</v>
      </c>
      <c r="AU135" s="20" t="s">
        <v>85</v>
      </c>
    </row>
    <row r="136" s="14" customFormat="1">
      <c r="A136" s="14"/>
      <c r="B136" s="245"/>
      <c r="C136" s="246"/>
      <c r="D136" s="228" t="s">
        <v>155</v>
      </c>
      <c r="E136" s="247" t="s">
        <v>19</v>
      </c>
      <c r="F136" s="248" t="s">
        <v>1158</v>
      </c>
      <c r="G136" s="246"/>
      <c r="H136" s="249">
        <v>2</v>
      </c>
      <c r="I136" s="250"/>
      <c r="J136" s="246"/>
      <c r="K136" s="246"/>
      <c r="L136" s="251"/>
      <c r="M136" s="252"/>
      <c r="N136" s="253"/>
      <c r="O136" s="253"/>
      <c r="P136" s="253"/>
      <c r="Q136" s="253"/>
      <c r="R136" s="253"/>
      <c r="S136" s="253"/>
      <c r="T136" s="25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5" t="s">
        <v>155</v>
      </c>
      <c r="AU136" s="255" t="s">
        <v>85</v>
      </c>
      <c r="AV136" s="14" t="s">
        <v>85</v>
      </c>
      <c r="AW136" s="14" t="s">
        <v>37</v>
      </c>
      <c r="AX136" s="14" t="s">
        <v>76</v>
      </c>
      <c r="AY136" s="255" t="s">
        <v>142</v>
      </c>
    </row>
    <row r="137" s="16" customFormat="1">
      <c r="A137" s="16"/>
      <c r="B137" s="267"/>
      <c r="C137" s="268"/>
      <c r="D137" s="228" t="s">
        <v>155</v>
      </c>
      <c r="E137" s="269" t="s">
        <v>19</v>
      </c>
      <c r="F137" s="270" t="s">
        <v>170</v>
      </c>
      <c r="G137" s="268"/>
      <c r="H137" s="271">
        <v>2</v>
      </c>
      <c r="I137" s="272"/>
      <c r="J137" s="268"/>
      <c r="K137" s="268"/>
      <c r="L137" s="273"/>
      <c r="M137" s="274"/>
      <c r="N137" s="275"/>
      <c r="O137" s="275"/>
      <c r="P137" s="275"/>
      <c r="Q137" s="275"/>
      <c r="R137" s="275"/>
      <c r="S137" s="275"/>
      <c r="T137" s="27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T137" s="277" t="s">
        <v>155</v>
      </c>
      <c r="AU137" s="277" t="s">
        <v>85</v>
      </c>
      <c r="AV137" s="16" t="s">
        <v>149</v>
      </c>
      <c r="AW137" s="16" t="s">
        <v>37</v>
      </c>
      <c r="AX137" s="16" t="s">
        <v>83</v>
      </c>
      <c r="AY137" s="277" t="s">
        <v>142</v>
      </c>
    </row>
    <row r="138" s="2" customFormat="1" ht="24.15" customHeight="1">
      <c r="A138" s="41"/>
      <c r="B138" s="42"/>
      <c r="C138" s="215" t="s">
        <v>217</v>
      </c>
      <c r="D138" s="215" t="s">
        <v>144</v>
      </c>
      <c r="E138" s="216" t="s">
        <v>1184</v>
      </c>
      <c r="F138" s="217" t="s">
        <v>1185</v>
      </c>
      <c r="G138" s="218" t="s">
        <v>282</v>
      </c>
      <c r="H138" s="219">
        <v>1</v>
      </c>
      <c r="I138" s="220"/>
      <c r="J138" s="221">
        <f>ROUND(I138*H138,2)</f>
        <v>0</v>
      </c>
      <c r="K138" s="217" t="s">
        <v>148</v>
      </c>
      <c r="L138" s="47"/>
      <c r="M138" s="222" t="s">
        <v>19</v>
      </c>
      <c r="N138" s="223" t="s">
        <v>47</v>
      </c>
      <c r="O138" s="87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149</v>
      </c>
      <c r="AT138" s="226" t="s">
        <v>144</v>
      </c>
      <c r="AU138" s="226" t="s">
        <v>85</v>
      </c>
      <c r="AY138" s="20" t="s">
        <v>142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83</v>
      </c>
      <c r="BK138" s="227">
        <f>ROUND(I138*H138,2)</f>
        <v>0</v>
      </c>
      <c r="BL138" s="20" t="s">
        <v>149</v>
      </c>
      <c r="BM138" s="226" t="s">
        <v>286</v>
      </c>
    </row>
    <row r="139" s="2" customFormat="1">
      <c r="A139" s="41"/>
      <c r="B139" s="42"/>
      <c r="C139" s="43"/>
      <c r="D139" s="228" t="s">
        <v>151</v>
      </c>
      <c r="E139" s="43"/>
      <c r="F139" s="229" t="s">
        <v>1186</v>
      </c>
      <c r="G139" s="43"/>
      <c r="H139" s="43"/>
      <c r="I139" s="230"/>
      <c r="J139" s="43"/>
      <c r="K139" s="43"/>
      <c r="L139" s="47"/>
      <c r="M139" s="231"/>
      <c r="N139" s="232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151</v>
      </c>
      <c r="AU139" s="20" t="s">
        <v>85</v>
      </c>
    </row>
    <row r="140" s="2" customFormat="1">
      <c r="A140" s="41"/>
      <c r="B140" s="42"/>
      <c r="C140" s="43"/>
      <c r="D140" s="233" t="s">
        <v>153</v>
      </c>
      <c r="E140" s="43"/>
      <c r="F140" s="234" t="s">
        <v>1187</v>
      </c>
      <c r="G140" s="43"/>
      <c r="H140" s="43"/>
      <c r="I140" s="230"/>
      <c r="J140" s="43"/>
      <c r="K140" s="43"/>
      <c r="L140" s="47"/>
      <c r="M140" s="231"/>
      <c r="N140" s="232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153</v>
      </c>
      <c r="AU140" s="20" t="s">
        <v>85</v>
      </c>
    </row>
    <row r="141" s="14" customFormat="1">
      <c r="A141" s="14"/>
      <c r="B141" s="245"/>
      <c r="C141" s="246"/>
      <c r="D141" s="228" t="s">
        <v>155</v>
      </c>
      <c r="E141" s="247" t="s">
        <v>19</v>
      </c>
      <c r="F141" s="248" t="s">
        <v>1163</v>
      </c>
      <c r="G141" s="246"/>
      <c r="H141" s="249">
        <v>1</v>
      </c>
      <c r="I141" s="250"/>
      <c r="J141" s="246"/>
      <c r="K141" s="246"/>
      <c r="L141" s="251"/>
      <c r="M141" s="252"/>
      <c r="N141" s="253"/>
      <c r="O141" s="253"/>
      <c r="P141" s="253"/>
      <c r="Q141" s="253"/>
      <c r="R141" s="253"/>
      <c r="S141" s="253"/>
      <c r="T141" s="25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5" t="s">
        <v>155</v>
      </c>
      <c r="AU141" s="255" t="s">
        <v>85</v>
      </c>
      <c r="AV141" s="14" t="s">
        <v>85</v>
      </c>
      <c r="AW141" s="14" t="s">
        <v>37</v>
      </c>
      <c r="AX141" s="14" t="s">
        <v>76</v>
      </c>
      <c r="AY141" s="255" t="s">
        <v>142</v>
      </c>
    </row>
    <row r="142" s="16" customFormat="1">
      <c r="A142" s="16"/>
      <c r="B142" s="267"/>
      <c r="C142" s="268"/>
      <c r="D142" s="228" t="s">
        <v>155</v>
      </c>
      <c r="E142" s="269" t="s">
        <v>19</v>
      </c>
      <c r="F142" s="270" t="s">
        <v>170</v>
      </c>
      <c r="G142" s="268"/>
      <c r="H142" s="271">
        <v>1</v>
      </c>
      <c r="I142" s="272"/>
      <c r="J142" s="268"/>
      <c r="K142" s="268"/>
      <c r="L142" s="273"/>
      <c r="M142" s="274"/>
      <c r="N142" s="275"/>
      <c r="O142" s="275"/>
      <c r="P142" s="275"/>
      <c r="Q142" s="275"/>
      <c r="R142" s="275"/>
      <c r="S142" s="275"/>
      <c r="T142" s="27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T142" s="277" t="s">
        <v>155</v>
      </c>
      <c r="AU142" s="277" t="s">
        <v>85</v>
      </c>
      <c r="AV142" s="16" t="s">
        <v>149</v>
      </c>
      <c r="AW142" s="16" t="s">
        <v>37</v>
      </c>
      <c r="AX142" s="16" t="s">
        <v>83</v>
      </c>
      <c r="AY142" s="277" t="s">
        <v>142</v>
      </c>
    </row>
    <row r="143" s="2" customFormat="1" ht="24.15" customHeight="1">
      <c r="A143" s="41"/>
      <c r="B143" s="42"/>
      <c r="C143" s="215" t="s">
        <v>223</v>
      </c>
      <c r="D143" s="215" t="s">
        <v>144</v>
      </c>
      <c r="E143" s="216" t="s">
        <v>1188</v>
      </c>
      <c r="F143" s="217" t="s">
        <v>1189</v>
      </c>
      <c r="G143" s="218" t="s">
        <v>282</v>
      </c>
      <c r="H143" s="219">
        <v>13</v>
      </c>
      <c r="I143" s="220"/>
      <c r="J143" s="221">
        <f>ROUND(I143*H143,2)</f>
        <v>0</v>
      </c>
      <c r="K143" s="217" t="s">
        <v>148</v>
      </c>
      <c r="L143" s="47"/>
      <c r="M143" s="222" t="s">
        <v>19</v>
      </c>
      <c r="N143" s="223" t="s">
        <v>47</v>
      </c>
      <c r="O143" s="87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6" t="s">
        <v>149</v>
      </c>
      <c r="AT143" s="226" t="s">
        <v>144</v>
      </c>
      <c r="AU143" s="226" t="s">
        <v>85</v>
      </c>
      <c r="AY143" s="20" t="s">
        <v>142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20" t="s">
        <v>83</v>
      </c>
      <c r="BK143" s="227">
        <f>ROUND(I143*H143,2)</f>
        <v>0</v>
      </c>
      <c r="BL143" s="20" t="s">
        <v>149</v>
      </c>
      <c r="BM143" s="226" t="s">
        <v>299</v>
      </c>
    </row>
    <row r="144" s="2" customFormat="1">
      <c r="A144" s="41"/>
      <c r="B144" s="42"/>
      <c r="C144" s="43"/>
      <c r="D144" s="228" t="s">
        <v>151</v>
      </c>
      <c r="E144" s="43"/>
      <c r="F144" s="229" t="s">
        <v>1190</v>
      </c>
      <c r="G144" s="43"/>
      <c r="H144" s="43"/>
      <c r="I144" s="230"/>
      <c r="J144" s="43"/>
      <c r="K144" s="43"/>
      <c r="L144" s="47"/>
      <c r="M144" s="231"/>
      <c r="N144" s="232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151</v>
      </c>
      <c r="AU144" s="20" t="s">
        <v>85</v>
      </c>
    </row>
    <row r="145" s="2" customFormat="1">
      <c r="A145" s="41"/>
      <c r="B145" s="42"/>
      <c r="C145" s="43"/>
      <c r="D145" s="233" t="s">
        <v>153</v>
      </c>
      <c r="E145" s="43"/>
      <c r="F145" s="234" t="s">
        <v>1191</v>
      </c>
      <c r="G145" s="43"/>
      <c r="H145" s="43"/>
      <c r="I145" s="230"/>
      <c r="J145" s="43"/>
      <c r="K145" s="43"/>
      <c r="L145" s="47"/>
      <c r="M145" s="231"/>
      <c r="N145" s="232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153</v>
      </c>
      <c r="AU145" s="20" t="s">
        <v>85</v>
      </c>
    </row>
    <row r="146" s="14" customFormat="1">
      <c r="A146" s="14"/>
      <c r="B146" s="245"/>
      <c r="C146" s="246"/>
      <c r="D146" s="228" t="s">
        <v>155</v>
      </c>
      <c r="E146" s="247" t="s">
        <v>19</v>
      </c>
      <c r="F146" s="248" t="s">
        <v>1148</v>
      </c>
      <c r="G146" s="246"/>
      <c r="H146" s="249">
        <v>11</v>
      </c>
      <c r="I146" s="250"/>
      <c r="J146" s="246"/>
      <c r="K146" s="246"/>
      <c r="L146" s="251"/>
      <c r="M146" s="252"/>
      <c r="N146" s="253"/>
      <c r="O146" s="253"/>
      <c r="P146" s="253"/>
      <c r="Q146" s="253"/>
      <c r="R146" s="253"/>
      <c r="S146" s="253"/>
      <c r="T146" s="25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5" t="s">
        <v>155</v>
      </c>
      <c r="AU146" s="255" t="s">
        <v>85</v>
      </c>
      <c r="AV146" s="14" t="s">
        <v>85</v>
      </c>
      <c r="AW146" s="14" t="s">
        <v>37</v>
      </c>
      <c r="AX146" s="14" t="s">
        <v>76</v>
      </c>
      <c r="AY146" s="255" t="s">
        <v>142</v>
      </c>
    </row>
    <row r="147" s="14" customFormat="1">
      <c r="A147" s="14"/>
      <c r="B147" s="245"/>
      <c r="C147" s="246"/>
      <c r="D147" s="228" t="s">
        <v>155</v>
      </c>
      <c r="E147" s="247" t="s">
        <v>19</v>
      </c>
      <c r="F147" s="248" t="s">
        <v>1158</v>
      </c>
      <c r="G147" s="246"/>
      <c r="H147" s="249">
        <v>2</v>
      </c>
      <c r="I147" s="250"/>
      <c r="J147" s="246"/>
      <c r="K147" s="246"/>
      <c r="L147" s="251"/>
      <c r="M147" s="252"/>
      <c r="N147" s="253"/>
      <c r="O147" s="253"/>
      <c r="P147" s="253"/>
      <c r="Q147" s="253"/>
      <c r="R147" s="253"/>
      <c r="S147" s="253"/>
      <c r="T147" s="25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5" t="s">
        <v>155</v>
      </c>
      <c r="AU147" s="255" t="s">
        <v>85</v>
      </c>
      <c r="AV147" s="14" t="s">
        <v>85</v>
      </c>
      <c r="AW147" s="14" t="s">
        <v>37</v>
      </c>
      <c r="AX147" s="14" t="s">
        <v>76</v>
      </c>
      <c r="AY147" s="255" t="s">
        <v>142</v>
      </c>
    </row>
    <row r="148" s="16" customFormat="1">
      <c r="A148" s="16"/>
      <c r="B148" s="267"/>
      <c r="C148" s="268"/>
      <c r="D148" s="228" t="s">
        <v>155</v>
      </c>
      <c r="E148" s="269" t="s">
        <v>19</v>
      </c>
      <c r="F148" s="270" t="s">
        <v>170</v>
      </c>
      <c r="G148" s="268"/>
      <c r="H148" s="271">
        <v>13</v>
      </c>
      <c r="I148" s="272"/>
      <c r="J148" s="268"/>
      <c r="K148" s="268"/>
      <c r="L148" s="273"/>
      <c r="M148" s="274"/>
      <c r="N148" s="275"/>
      <c r="O148" s="275"/>
      <c r="P148" s="275"/>
      <c r="Q148" s="275"/>
      <c r="R148" s="275"/>
      <c r="S148" s="275"/>
      <c r="T148" s="27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T148" s="277" t="s">
        <v>155</v>
      </c>
      <c r="AU148" s="277" t="s">
        <v>85</v>
      </c>
      <c r="AV148" s="16" t="s">
        <v>149</v>
      </c>
      <c r="AW148" s="16" t="s">
        <v>37</v>
      </c>
      <c r="AX148" s="16" t="s">
        <v>83</v>
      </c>
      <c r="AY148" s="277" t="s">
        <v>142</v>
      </c>
    </row>
    <row r="149" s="2" customFormat="1" ht="24.15" customHeight="1">
      <c r="A149" s="41"/>
      <c r="B149" s="42"/>
      <c r="C149" s="215" t="s">
        <v>8</v>
      </c>
      <c r="D149" s="215" t="s">
        <v>144</v>
      </c>
      <c r="E149" s="216" t="s">
        <v>1192</v>
      </c>
      <c r="F149" s="217" t="s">
        <v>1193</v>
      </c>
      <c r="G149" s="218" t="s">
        <v>282</v>
      </c>
      <c r="H149" s="219">
        <v>3</v>
      </c>
      <c r="I149" s="220"/>
      <c r="J149" s="221">
        <f>ROUND(I149*H149,2)</f>
        <v>0</v>
      </c>
      <c r="K149" s="217" t="s">
        <v>148</v>
      </c>
      <c r="L149" s="47"/>
      <c r="M149" s="222" t="s">
        <v>19</v>
      </c>
      <c r="N149" s="223" t="s">
        <v>47</v>
      </c>
      <c r="O149" s="87"/>
      <c r="P149" s="224">
        <f>O149*H149</f>
        <v>0</v>
      </c>
      <c r="Q149" s="224">
        <v>0</v>
      </c>
      <c r="R149" s="224">
        <f>Q149*H149</f>
        <v>0</v>
      </c>
      <c r="S149" s="224">
        <v>0</v>
      </c>
      <c r="T149" s="225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26" t="s">
        <v>149</v>
      </c>
      <c r="AT149" s="226" t="s">
        <v>144</v>
      </c>
      <c r="AU149" s="226" t="s">
        <v>85</v>
      </c>
      <c r="AY149" s="20" t="s">
        <v>142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20" t="s">
        <v>83</v>
      </c>
      <c r="BK149" s="227">
        <f>ROUND(I149*H149,2)</f>
        <v>0</v>
      </c>
      <c r="BL149" s="20" t="s">
        <v>149</v>
      </c>
      <c r="BM149" s="226" t="s">
        <v>311</v>
      </c>
    </row>
    <row r="150" s="2" customFormat="1">
      <c r="A150" s="41"/>
      <c r="B150" s="42"/>
      <c r="C150" s="43"/>
      <c r="D150" s="228" t="s">
        <v>151</v>
      </c>
      <c r="E150" s="43"/>
      <c r="F150" s="229" t="s">
        <v>1194</v>
      </c>
      <c r="G150" s="43"/>
      <c r="H150" s="43"/>
      <c r="I150" s="230"/>
      <c r="J150" s="43"/>
      <c r="K150" s="43"/>
      <c r="L150" s="47"/>
      <c r="M150" s="231"/>
      <c r="N150" s="232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151</v>
      </c>
      <c r="AU150" s="20" t="s">
        <v>85</v>
      </c>
    </row>
    <row r="151" s="2" customFormat="1">
      <c r="A151" s="41"/>
      <c r="B151" s="42"/>
      <c r="C151" s="43"/>
      <c r="D151" s="233" t="s">
        <v>153</v>
      </c>
      <c r="E151" s="43"/>
      <c r="F151" s="234" t="s">
        <v>1195</v>
      </c>
      <c r="G151" s="43"/>
      <c r="H151" s="43"/>
      <c r="I151" s="230"/>
      <c r="J151" s="43"/>
      <c r="K151" s="43"/>
      <c r="L151" s="47"/>
      <c r="M151" s="231"/>
      <c r="N151" s="232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153</v>
      </c>
      <c r="AU151" s="20" t="s">
        <v>85</v>
      </c>
    </row>
    <row r="152" s="14" customFormat="1">
      <c r="A152" s="14"/>
      <c r="B152" s="245"/>
      <c r="C152" s="246"/>
      <c r="D152" s="228" t="s">
        <v>155</v>
      </c>
      <c r="E152" s="247" t="s">
        <v>19</v>
      </c>
      <c r="F152" s="248" t="s">
        <v>1153</v>
      </c>
      <c r="G152" s="246"/>
      <c r="H152" s="249">
        <v>2</v>
      </c>
      <c r="I152" s="250"/>
      <c r="J152" s="246"/>
      <c r="K152" s="246"/>
      <c r="L152" s="251"/>
      <c r="M152" s="252"/>
      <c r="N152" s="253"/>
      <c r="O152" s="253"/>
      <c r="P152" s="253"/>
      <c r="Q152" s="253"/>
      <c r="R152" s="253"/>
      <c r="S152" s="253"/>
      <c r="T152" s="25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5" t="s">
        <v>155</v>
      </c>
      <c r="AU152" s="255" t="s">
        <v>85</v>
      </c>
      <c r="AV152" s="14" t="s">
        <v>85</v>
      </c>
      <c r="AW152" s="14" t="s">
        <v>37</v>
      </c>
      <c r="AX152" s="14" t="s">
        <v>76</v>
      </c>
      <c r="AY152" s="255" t="s">
        <v>142</v>
      </c>
    </row>
    <row r="153" s="14" customFormat="1">
      <c r="A153" s="14"/>
      <c r="B153" s="245"/>
      <c r="C153" s="246"/>
      <c r="D153" s="228" t="s">
        <v>155</v>
      </c>
      <c r="E153" s="247" t="s">
        <v>19</v>
      </c>
      <c r="F153" s="248" t="s">
        <v>1163</v>
      </c>
      <c r="G153" s="246"/>
      <c r="H153" s="249">
        <v>1</v>
      </c>
      <c r="I153" s="250"/>
      <c r="J153" s="246"/>
      <c r="K153" s="246"/>
      <c r="L153" s="251"/>
      <c r="M153" s="252"/>
      <c r="N153" s="253"/>
      <c r="O153" s="253"/>
      <c r="P153" s="253"/>
      <c r="Q153" s="253"/>
      <c r="R153" s="253"/>
      <c r="S153" s="253"/>
      <c r="T153" s="25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5" t="s">
        <v>155</v>
      </c>
      <c r="AU153" s="255" t="s">
        <v>85</v>
      </c>
      <c r="AV153" s="14" t="s">
        <v>85</v>
      </c>
      <c r="AW153" s="14" t="s">
        <v>37</v>
      </c>
      <c r="AX153" s="14" t="s">
        <v>76</v>
      </c>
      <c r="AY153" s="255" t="s">
        <v>142</v>
      </c>
    </row>
    <row r="154" s="16" customFormat="1">
      <c r="A154" s="16"/>
      <c r="B154" s="267"/>
      <c r="C154" s="268"/>
      <c r="D154" s="228" t="s">
        <v>155</v>
      </c>
      <c r="E154" s="269" t="s">
        <v>19</v>
      </c>
      <c r="F154" s="270" t="s">
        <v>170</v>
      </c>
      <c r="G154" s="268"/>
      <c r="H154" s="271">
        <v>3</v>
      </c>
      <c r="I154" s="272"/>
      <c r="J154" s="268"/>
      <c r="K154" s="268"/>
      <c r="L154" s="273"/>
      <c r="M154" s="274"/>
      <c r="N154" s="275"/>
      <c r="O154" s="275"/>
      <c r="P154" s="275"/>
      <c r="Q154" s="275"/>
      <c r="R154" s="275"/>
      <c r="S154" s="275"/>
      <c r="T154" s="27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T154" s="277" t="s">
        <v>155</v>
      </c>
      <c r="AU154" s="277" t="s">
        <v>85</v>
      </c>
      <c r="AV154" s="16" t="s">
        <v>149</v>
      </c>
      <c r="AW154" s="16" t="s">
        <v>37</v>
      </c>
      <c r="AX154" s="16" t="s">
        <v>83</v>
      </c>
      <c r="AY154" s="277" t="s">
        <v>142</v>
      </c>
    </row>
    <row r="155" s="2" customFormat="1" ht="33" customHeight="1">
      <c r="A155" s="41"/>
      <c r="B155" s="42"/>
      <c r="C155" s="215" t="s">
        <v>237</v>
      </c>
      <c r="D155" s="215" t="s">
        <v>144</v>
      </c>
      <c r="E155" s="216" t="s">
        <v>1196</v>
      </c>
      <c r="F155" s="217" t="s">
        <v>1197</v>
      </c>
      <c r="G155" s="218" t="s">
        <v>282</v>
      </c>
      <c r="H155" s="219">
        <v>528</v>
      </c>
      <c r="I155" s="220"/>
      <c r="J155" s="221">
        <f>ROUND(I155*H155,2)</f>
        <v>0</v>
      </c>
      <c r="K155" s="217" t="s">
        <v>148</v>
      </c>
      <c r="L155" s="47"/>
      <c r="M155" s="222" t="s">
        <v>19</v>
      </c>
      <c r="N155" s="223" t="s">
        <v>47</v>
      </c>
      <c r="O155" s="87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26" t="s">
        <v>149</v>
      </c>
      <c r="AT155" s="226" t="s">
        <v>144</v>
      </c>
      <c r="AU155" s="226" t="s">
        <v>85</v>
      </c>
      <c r="AY155" s="20" t="s">
        <v>142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20" t="s">
        <v>83</v>
      </c>
      <c r="BK155" s="227">
        <f>ROUND(I155*H155,2)</f>
        <v>0</v>
      </c>
      <c r="BL155" s="20" t="s">
        <v>149</v>
      </c>
      <c r="BM155" s="226" t="s">
        <v>324</v>
      </c>
    </row>
    <row r="156" s="2" customFormat="1">
      <c r="A156" s="41"/>
      <c r="B156" s="42"/>
      <c r="C156" s="43"/>
      <c r="D156" s="228" t="s">
        <v>151</v>
      </c>
      <c r="E156" s="43"/>
      <c r="F156" s="229" t="s">
        <v>1198</v>
      </c>
      <c r="G156" s="43"/>
      <c r="H156" s="43"/>
      <c r="I156" s="230"/>
      <c r="J156" s="43"/>
      <c r="K156" s="43"/>
      <c r="L156" s="47"/>
      <c r="M156" s="231"/>
      <c r="N156" s="232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151</v>
      </c>
      <c r="AU156" s="20" t="s">
        <v>85</v>
      </c>
    </row>
    <row r="157" s="2" customFormat="1">
      <c r="A157" s="41"/>
      <c r="B157" s="42"/>
      <c r="C157" s="43"/>
      <c r="D157" s="233" t="s">
        <v>153</v>
      </c>
      <c r="E157" s="43"/>
      <c r="F157" s="234" t="s">
        <v>1199</v>
      </c>
      <c r="G157" s="43"/>
      <c r="H157" s="43"/>
      <c r="I157" s="230"/>
      <c r="J157" s="43"/>
      <c r="K157" s="43"/>
      <c r="L157" s="47"/>
      <c r="M157" s="231"/>
      <c r="N157" s="232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153</v>
      </c>
      <c r="AU157" s="20" t="s">
        <v>85</v>
      </c>
    </row>
    <row r="158" s="14" customFormat="1">
      <c r="A158" s="14"/>
      <c r="B158" s="245"/>
      <c r="C158" s="246"/>
      <c r="D158" s="228" t="s">
        <v>155</v>
      </c>
      <c r="E158" s="247" t="s">
        <v>19</v>
      </c>
      <c r="F158" s="248" t="s">
        <v>1200</v>
      </c>
      <c r="G158" s="246"/>
      <c r="H158" s="249">
        <v>528</v>
      </c>
      <c r="I158" s="250"/>
      <c r="J158" s="246"/>
      <c r="K158" s="246"/>
      <c r="L158" s="251"/>
      <c r="M158" s="252"/>
      <c r="N158" s="253"/>
      <c r="O158" s="253"/>
      <c r="P158" s="253"/>
      <c r="Q158" s="253"/>
      <c r="R158" s="253"/>
      <c r="S158" s="253"/>
      <c r="T158" s="25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5" t="s">
        <v>155</v>
      </c>
      <c r="AU158" s="255" t="s">
        <v>85</v>
      </c>
      <c r="AV158" s="14" t="s">
        <v>85</v>
      </c>
      <c r="AW158" s="14" t="s">
        <v>37</v>
      </c>
      <c r="AX158" s="14" t="s">
        <v>76</v>
      </c>
      <c r="AY158" s="255" t="s">
        <v>142</v>
      </c>
    </row>
    <row r="159" s="16" customFormat="1">
      <c r="A159" s="16"/>
      <c r="B159" s="267"/>
      <c r="C159" s="268"/>
      <c r="D159" s="228" t="s">
        <v>155</v>
      </c>
      <c r="E159" s="269" t="s">
        <v>19</v>
      </c>
      <c r="F159" s="270" t="s">
        <v>170</v>
      </c>
      <c r="G159" s="268"/>
      <c r="H159" s="271">
        <v>528</v>
      </c>
      <c r="I159" s="272"/>
      <c r="J159" s="268"/>
      <c r="K159" s="268"/>
      <c r="L159" s="273"/>
      <c r="M159" s="274"/>
      <c r="N159" s="275"/>
      <c r="O159" s="275"/>
      <c r="P159" s="275"/>
      <c r="Q159" s="275"/>
      <c r="R159" s="275"/>
      <c r="S159" s="275"/>
      <c r="T159" s="27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T159" s="277" t="s">
        <v>155</v>
      </c>
      <c r="AU159" s="277" t="s">
        <v>85</v>
      </c>
      <c r="AV159" s="16" t="s">
        <v>149</v>
      </c>
      <c r="AW159" s="16" t="s">
        <v>37</v>
      </c>
      <c r="AX159" s="16" t="s">
        <v>83</v>
      </c>
      <c r="AY159" s="277" t="s">
        <v>142</v>
      </c>
    </row>
    <row r="160" s="2" customFormat="1" ht="33" customHeight="1">
      <c r="A160" s="41"/>
      <c r="B160" s="42"/>
      <c r="C160" s="215" t="s">
        <v>200</v>
      </c>
      <c r="D160" s="215" t="s">
        <v>144</v>
      </c>
      <c r="E160" s="216" t="s">
        <v>1201</v>
      </c>
      <c r="F160" s="217" t="s">
        <v>1202</v>
      </c>
      <c r="G160" s="218" t="s">
        <v>282</v>
      </c>
      <c r="H160" s="219">
        <v>96</v>
      </c>
      <c r="I160" s="220"/>
      <c r="J160" s="221">
        <f>ROUND(I160*H160,2)</f>
        <v>0</v>
      </c>
      <c r="K160" s="217" t="s">
        <v>148</v>
      </c>
      <c r="L160" s="47"/>
      <c r="M160" s="222" t="s">
        <v>19</v>
      </c>
      <c r="N160" s="223" t="s">
        <v>47</v>
      </c>
      <c r="O160" s="87"/>
      <c r="P160" s="224">
        <f>O160*H160</f>
        <v>0</v>
      </c>
      <c r="Q160" s="224">
        <v>0</v>
      </c>
      <c r="R160" s="224">
        <f>Q160*H160</f>
        <v>0</v>
      </c>
      <c r="S160" s="224">
        <v>0</v>
      </c>
      <c r="T160" s="225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26" t="s">
        <v>149</v>
      </c>
      <c r="AT160" s="226" t="s">
        <v>144</v>
      </c>
      <c r="AU160" s="226" t="s">
        <v>85</v>
      </c>
      <c r="AY160" s="20" t="s">
        <v>142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20" t="s">
        <v>83</v>
      </c>
      <c r="BK160" s="227">
        <f>ROUND(I160*H160,2)</f>
        <v>0</v>
      </c>
      <c r="BL160" s="20" t="s">
        <v>149</v>
      </c>
      <c r="BM160" s="226" t="s">
        <v>334</v>
      </c>
    </row>
    <row r="161" s="2" customFormat="1">
      <c r="A161" s="41"/>
      <c r="B161" s="42"/>
      <c r="C161" s="43"/>
      <c r="D161" s="228" t="s">
        <v>151</v>
      </c>
      <c r="E161" s="43"/>
      <c r="F161" s="229" t="s">
        <v>1203</v>
      </c>
      <c r="G161" s="43"/>
      <c r="H161" s="43"/>
      <c r="I161" s="230"/>
      <c r="J161" s="43"/>
      <c r="K161" s="43"/>
      <c r="L161" s="47"/>
      <c r="M161" s="231"/>
      <c r="N161" s="232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151</v>
      </c>
      <c r="AU161" s="20" t="s">
        <v>85</v>
      </c>
    </row>
    <row r="162" s="2" customFormat="1">
      <c r="A162" s="41"/>
      <c r="B162" s="42"/>
      <c r="C162" s="43"/>
      <c r="D162" s="233" t="s">
        <v>153</v>
      </c>
      <c r="E162" s="43"/>
      <c r="F162" s="234" t="s">
        <v>1204</v>
      </c>
      <c r="G162" s="43"/>
      <c r="H162" s="43"/>
      <c r="I162" s="230"/>
      <c r="J162" s="43"/>
      <c r="K162" s="43"/>
      <c r="L162" s="47"/>
      <c r="M162" s="231"/>
      <c r="N162" s="232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153</v>
      </c>
      <c r="AU162" s="20" t="s">
        <v>85</v>
      </c>
    </row>
    <row r="163" s="14" customFormat="1">
      <c r="A163" s="14"/>
      <c r="B163" s="245"/>
      <c r="C163" s="246"/>
      <c r="D163" s="228" t="s">
        <v>155</v>
      </c>
      <c r="E163" s="247" t="s">
        <v>19</v>
      </c>
      <c r="F163" s="248" t="s">
        <v>1205</v>
      </c>
      <c r="G163" s="246"/>
      <c r="H163" s="249">
        <v>96</v>
      </c>
      <c r="I163" s="250"/>
      <c r="J163" s="246"/>
      <c r="K163" s="246"/>
      <c r="L163" s="251"/>
      <c r="M163" s="252"/>
      <c r="N163" s="253"/>
      <c r="O163" s="253"/>
      <c r="P163" s="253"/>
      <c r="Q163" s="253"/>
      <c r="R163" s="253"/>
      <c r="S163" s="253"/>
      <c r="T163" s="25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5" t="s">
        <v>155</v>
      </c>
      <c r="AU163" s="255" t="s">
        <v>85</v>
      </c>
      <c r="AV163" s="14" t="s">
        <v>85</v>
      </c>
      <c r="AW163" s="14" t="s">
        <v>37</v>
      </c>
      <c r="AX163" s="14" t="s">
        <v>76</v>
      </c>
      <c r="AY163" s="255" t="s">
        <v>142</v>
      </c>
    </row>
    <row r="164" s="16" customFormat="1">
      <c r="A164" s="16"/>
      <c r="B164" s="267"/>
      <c r="C164" s="268"/>
      <c r="D164" s="228" t="s">
        <v>155</v>
      </c>
      <c r="E164" s="269" t="s">
        <v>19</v>
      </c>
      <c r="F164" s="270" t="s">
        <v>170</v>
      </c>
      <c r="G164" s="268"/>
      <c r="H164" s="271">
        <v>96</v>
      </c>
      <c r="I164" s="272"/>
      <c r="J164" s="268"/>
      <c r="K164" s="268"/>
      <c r="L164" s="273"/>
      <c r="M164" s="274"/>
      <c r="N164" s="275"/>
      <c r="O164" s="275"/>
      <c r="P164" s="275"/>
      <c r="Q164" s="275"/>
      <c r="R164" s="275"/>
      <c r="S164" s="275"/>
      <c r="T164" s="27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T164" s="277" t="s">
        <v>155</v>
      </c>
      <c r="AU164" s="277" t="s">
        <v>85</v>
      </c>
      <c r="AV164" s="16" t="s">
        <v>149</v>
      </c>
      <c r="AW164" s="16" t="s">
        <v>37</v>
      </c>
      <c r="AX164" s="16" t="s">
        <v>83</v>
      </c>
      <c r="AY164" s="277" t="s">
        <v>142</v>
      </c>
    </row>
    <row r="165" s="2" customFormat="1" ht="33" customHeight="1">
      <c r="A165" s="41"/>
      <c r="B165" s="42"/>
      <c r="C165" s="215" t="s">
        <v>250</v>
      </c>
      <c r="D165" s="215" t="s">
        <v>144</v>
      </c>
      <c r="E165" s="216" t="s">
        <v>1206</v>
      </c>
      <c r="F165" s="217" t="s">
        <v>1207</v>
      </c>
      <c r="G165" s="218" t="s">
        <v>282</v>
      </c>
      <c r="H165" s="219">
        <v>96</v>
      </c>
      <c r="I165" s="220"/>
      <c r="J165" s="221">
        <f>ROUND(I165*H165,2)</f>
        <v>0</v>
      </c>
      <c r="K165" s="217" t="s">
        <v>148</v>
      </c>
      <c r="L165" s="47"/>
      <c r="M165" s="222" t="s">
        <v>19</v>
      </c>
      <c r="N165" s="223" t="s">
        <v>47</v>
      </c>
      <c r="O165" s="87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6" t="s">
        <v>149</v>
      </c>
      <c r="AT165" s="226" t="s">
        <v>144</v>
      </c>
      <c r="AU165" s="226" t="s">
        <v>85</v>
      </c>
      <c r="AY165" s="20" t="s">
        <v>142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20" t="s">
        <v>83</v>
      </c>
      <c r="BK165" s="227">
        <f>ROUND(I165*H165,2)</f>
        <v>0</v>
      </c>
      <c r="BL165" s="20" t="s">
        <v>149</v>
      </c>
      <c r="BM165" s="226" t="s">
        <v>173</v>
      </c>
    </row>
    <row r="166" s="2" customFormat="1">
      <c r="A166" s="41"/>
      <c r="B166" s="42"/>
      <c r="C166" s="43"/>
      <c r="D166" s="228" t="s">
        <v>151</v>
      </c>
      <c r="E166" s="43"/>
      <c r="F166" s="229" t="s">
        <v>1208</v>
      </c>
      <c r="G166" s="43"/>
      <c r="H166" s="43"/>
      <c r="I166" s="230"/>
      <c r="J166" s="43"/>
      <c r="K166" s="43"/>
      <c r="L166" s="47"/>
      <c r="M166" s="231"/>
      <c r="N166" s="232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151</v>
      </c>
      <c r="AU166" s="20" t="s">
        <v>85</v>
      </c>
    </row>
    <row r="167" s="2" customFormat="1">
      <c r="A167" s="41"/>
      <c r="B167" s="42"/>
      <c r="C167" s="43"/>
      <c r="D167" s="233" t="s">
        <v>153</v>
      </c>
      <c r="E167" s="43"/>
      <c r="F167" s="234" t="s">
        <v>1209</v>
      </c>
      <c r="G167" s="43"/>
      <c r="H167" s="43"/>
      <c r="I167" s="230"/>
      <c r="J167" s="43"/>
      <c r="K167" s="43"/>
      <c r="L167" s="47"/>
      <c r="M167" s="231"/>
      <c r="N167" s="232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153</v>
      </c>
      <c r="AU167" s="20" t="s">
        <v>85</v>
      </c>
    </row>
    <row r="168" s="14" customFormat="1">
      <c r="A168" s="14"/>
      <c r="B168" s="245"/>
      <c r="C168" s="246"/>
      <c r="D168" s="228" t="s">
        <v>155</v>
      </c>
      <c r="E168" s="247" t="s">
        <v>19</v>
      </c>
      <c r="F168" s="248" t="s">
        <v>1210</v>
      </c>
      <c r="G168" s="246"/>
      <c r="H168" s="249">
        <v>96</v>
      </c>
      <c r="I168" s="250"/>
      <c r="J168" s="246"/>
      <c r="K168" s="246"/>
      <c r="L168" s="251"/>
      <c r="M168" s="252"/>
      <c r="N168" s="253"/>
      <c r="O168" s="253"/>
      <c r="P168" s="253"/>
      <c r="Q168" s="253"/>
      <c r="R168" s="253"/>
      <c r="S168" s="253"/>
      <c r="T168" s="25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5" t="s">
        <v>155</v>
      </c>
      <c r="AU168" s="255" t="s">
        <v>85</v>
      </c>
      <c r="AV168" s="14" t="s">
        <v>85</v>
      </c>
      <c r="AW168" s="14" t="s">
        <v>37</v>
      </c>
      <c r="AX168" s="14" t="s">
        <v>76</v>
      </c>
      <c r="AY168" s="255" t="s">
        <v>142</v>
      </c>
    </row>
    <row r="169" s="16" customFormat="1">
      <c r="A169" s="16"/>
      <c r="B169" s="267"/>
      <c r="C169" s="268"/>
      <c r="D169" s="228" t="s">
        <v>155</v>
      </c>
      <c r="E169" s="269" t="s">
        <v>19</v>
      </c>
      <c r="F169" s="270" t="s">
        <v>170</v>
      </c>
      <c r="G169" s="268"/>
      <c r="H169" s="271">
        <v>96</v>
      </c>
      <c r="I169" s="272"/>
      <c r="J169" s="268"/>
      <c r="K169" s="268"/>
      <c r="L169" s="273"/>
      <c r="M169" s="274"/>
      <c r="N169" s="275"/>
      <c r="O169" s="275"/>
      <c r="P169" s="275"/>
      <c r="Q169" s="275"/>
      <c r="R169" s="275"/>
      <c r="S169" s="275"/>
      <c r="T169" s="27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T169" s="277" t="s">
        <v>155</v>
      </c>
      <c r="AU169" s="277" t="s">
        <v>85</v>
      </c>
      <c r="AV169" s="16" t="s">
        <v>149</v>
      </c>
      <c r="AW169" s="16" t="s">
        <v>37</v>
      </c>
      <c r="AX169" s="16" t="s">
        <v>83</v>
      </c>
      <c r="AY169" s="277" t="s">
        <v>142</v>
      </c>
    </row>
    <row r="170" s="2" customFormat="1" ht="33" customHeight="1">
      <c r="A170" s="41"/>
      <c r="B170" s="42"/>
      <c r="C170" s="215" t="s">
        <v>208</v>
      </c>
      <c r="D170" s="215" t="s">
        <v>144</v>
      </c>
      <c r="E170" s="216" t="s">
        <v>1211</v>
      </c>
      <c r="F170" s="217" t="s">
        <v>1212</v>
      </c>
      <c r="G170" s="218" t="s">
        <v>282</v>
      </c>
      <c r="H170" s="219">
        <v>48</v>
      </c>
      <c r="I170" s="220"/>
      <c r="J170" s="221">
        <f>ROUND(I170*H170,2)</f>
        <v>0</v>
      </c>
      <c r="K170" s="217" t="s">
        <v>148</v>
      </c>
      <c r="L170" s="47"/>
      <c r="M170" s="222" t="s">
        <v>19</v>
      </c>
      <c r="N170" s="223" t="s">
        <v>47</v>
      </c>
      <c r="O170" s="87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6" t="s">
        <v>149</v>
      </c>
      <c r="AT170" s="226" t="s">
        <v>144</v>
      </c>
      <c r="AU170" s="226" t="s">
        <v>85</v>
      </c>
      <c r="AY170" s="20" t="s">
        <v>142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20" t="s">
        <v>83</v>
      </c>
      <c r="BK170" s="227">
        <f>ROUND(I170*H170,2)</f>
        <v>0</v>
      </c>
      <c r="BL170" s="20" t="s">
        <v>149</v>
      </c>
      <c r="BM170" s="226" t="s">
        <v>357</v>
      </c>
    </row>
    <row r="171" s="2" customFormat="1">
      <c r="A171" s="41"/>
      <c r="B171" s="42"/>
      <c r="C171" s="43"/>
      <c r="D171" s="228" t="s">
        <v>151</v>
      </c>
      <c r="E171" s="43"/>
      <c r="F171" s="229" t="s">
        <v>1213</v>
      </c>
      <c r="G171" s="43"/>
      <c r="H171" s="43"/>
      <c r="I171" s="230"/>
      <c r="J171" s="43"/>
      <c r="K171" s="43"/>
      <c r="L171" s="47"/>
      <c r="M171" s="231"/>
      <c r="N171" s="232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151</v>
      </c>
      <c r="AU171" s="20" t="s">
        <v>85</v>
      </c>
    </row>
    <row r="172" s="2" customFormat="1">
      <c r="A172" s="41"/>
      <c r="B172" s="42"/>
      <c r="C172" s="43"/>
      <c r="D172" s="233" t="s">
        <v>153</v>
      </c>
      <c r="E172" s="43"/>
      <c r="F172" s="234" t="s">
        <v>1214</v>
      </c>
      <c r="G172" s="43"/>
      <c r="H172" s="43"/>
      <c r="I172" s="230"/>
      <c r="J172" s="43"/>
      <c r="K172" s="43"/>
      <c r="L172" s="47"/>
      <c r="M172" s="231"/>
      <c r="N172" s="232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153</v>
      </c>
      <c r="AU172" s="20" t="s">
        <v>85</v>
      </c>
    </row>
    <row r="173" s="14" customFormat="1">
      <c r="A173" s="14"/>
      <c r="B173" s="245"/>
      <c r="C173" s="246"/>
      <c r="D173" s="228" t="s">
        <v>155</v>
      </c>
      <c r="E173" s="247" t="s">
        <v>19</v>
      </c>
      <c r="F173" s="248" t="s">
        <v>1215</v>
      </c>
      <c r="G173" s="246"/>
      <c r="H173" s="249">
        <v>48</v>
      </c>
      <c r="I173" s="250"/>
      <c r="J173" s="246"/>
      <c r="K173" s="246"/>
      <c r="L173" s="251"/>
      <c r="M173" s="252"/>
      <c r="N173" s="253"/>
      <c r="O173" s="253"/>
      <c r="P173" s="253"/>
      <c r="Q173" s="253"/>
      <c r="R173" s="253"/>
      <c r="S173" s="253"/>
      <c r="T173" s="25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5" t="s">
        <v>155</v>
      </c>
      <c r="AU173" s="255" t="s">
        <v>85</v>
      </c>
      <c r="AV173" s="14" t="s">
        <v>85</v>
      </c>
      <c r="AW173" s="14" t="s">
        <v>37</v>
      </c>
      <c r="AX173" s="14" t="s">
        <v>76</v>
      </c>
      <c r="AY173" s="255" t="s">
        <v>142</v>
      </c>
    </row>
    <row r="174" s="16" customFormat="1">
      <c r="A174" s="16"/>
      <c r="B174" s="267"/>
      <c r="C174" s="268"/>
      <c r="D174" s="228" t="s">
        <v>155</v>
      </c>
      <c r="E174" s="269" t="s">
        <v>19</v>
      </c>
      <c r="F174" s="270" t="s">
        <v>170</v>
      </c>
      <c r="G174" s="268"/>
      <c r="H174" s="271">
        <v>48</v>
      </c>
      <c r="I174" s="272"/>
      <c r="J174" s="268"/>
      <c r="K174" s="268"/>
      <c r="L174" s="273"/>
      <c r="M174" s="274"/>
      <c r="N174" s="275"/>
      <c r="O174" s="275"/>
      <c r="P174" s="275"/>
      <c r="Q174" s="275"/>
      <c r="R174" s="275"/>
      <c r="S174" s="275"/>
      <c r="T174" s="27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T174" s="277" t="s">
        <v>155</v>
      </c>
      <c r="AU174" s="277" t="s">
        <v>85</v>
      </c>
      <c r="AV174" s="16" t="s">
        <v>149</v>
      </c>
      <c r="AW174" s="16" t="s">
        <v>37</v>
      </c>
      <c r="AX174" s="16" t="s">
        <v>83</v>
      </c>
      <c r="AY174" s="277" t="s">
        <v>142</v>
      </c>
    </row>
    <row r="175" s="2" customFormat="1" ht="24.15" customHeight="1">
      <c r="A175" s="41"/>
      <c r="B175" s="42"/>
      <c r="C175" s="215" t="s">
        <v>265</v>
      </c>
      <c r="D175" s="215" t="s">
        <v>144</v>
      </c>
      <c r="E175" s="216" t="s">
        <v>1216</v>
      </c>
      <c r="F175" s="217" t="s">
        <v>1217</v>
      </c>
      <c r="G175" s="218" t="s">
        <v>282</v>
      </c>
      <c r="H175" s="219">
        <v>624</v>
      </c>
      <c r="I175" s="220"/>
      <c r="J175" s="221">
        <f>ROUND(I175*H175,2)</f>
        <v>0</v>
      </c>
      <c r="K175" s="217" t="s">
        <v>148</v>
      </c>
      <c r="L175" s="47"/>
      <c r="M175" s="222" t="s">
        <v>19</v>
      </c>
      <c r="N175" s="223" t="s">
        <v>47</v>
      </c>
      <c r="O175" s="87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6" t="s">
        <v>149</v>
      </c>
      <c r="AT175" s="226" t="s">
        <v>144</v>
      </c>
      <c r="AU175" s="226" t="s">
        <v>85</v>
      </c>
      <c r="AY175" s="20" t="s">
        <v>142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20" t="s">
        <v>83</v>
      </c>
      <c r="BK175" s="227">
        <f>ROUND(I175*H175,2)</f>
        <v>0</v>
      </c>
      <c r="BL175" s="20" t="s">
        <v>149</v>
      </c>
      <c r="BM175" s="226" t="s">
        <v>180</v>
      </c>
    </row>
    <row r="176" s="2" customFormat="1">
      <c r="A176" s="41"/>
      <c r="B176" s="42"/>
      <c r="C176" s="43"/>
      <c r="D176" s="228" t="s">
        <v>151</v>
      </c>
      <c r="E176" s="43"/>
      <c r="F176" s="229" t="s">
        <v>1218</v>
      </c>
      <c r="G176" s="43"/>
      <c r="H176" s="43"/>
      <c r="I176" s="230"/>
      <c r="J176" s="43"/>
      <c r="K176" s="43"/>
      <c r="L176" s="47"/>
      <c r="M176" s="231"/>
      <c r="N176" s="232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151</v>
      </c>
      <c r="AU176" s="20" t="s">
        <v>85</v>
      </c>
    </row>
    <row r="177" s="2" customFormat="1">
      <c r="A177" s="41"/>
      <c r="B177" s="42"/>
      <c r="C177" s="43"/>
      <c r="D177" s="233" t="s">
        <v>153</v>
      </c>
      <c r="E177" s="43"/>
      <c r="F177" s="234" t="s">
        <v>1219</v>
      </c>
      <c r="G177" s="43"/>
      <c r="H177" s="43"/>
      <c r="I177" s="230"/>
      <c r="J177" s="43"/>
      <c r="K177" s="43"/>
      <c r="L177" s="47"/>
      <c r="M177" s="231"/>
      <c r="N177" s="232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153</v>
      </c>
      <c r="AU177" s="20" t="s">
        <v>85</v>
      </c>
    </row>
    <row r="178" s="14" customFormat="1">
      <c r="A178" s="14"/>
      <c r="B178" s="245"/>
      <c r="C178" s="246"/>
      <c r="D178" s="228" t="s">
        <v>155</v>
      </c>
      <c r="E178" s="247" t="s">
        <v>19</v>
      </c>
      <c r="F178" s="248" t="s">
        <v>1200</v>
      </c>
      <c r="G178" s="246"/>
      <c r="H178" s="249">
        <v>528</v>
      </c>
      <c r="I178" s="250"/>
      <c r="J178" s="246"/>
      <c r="K178" s="246"/>
      <c r="L178" s="251"/>
      <c r="M178" s="252"/>
      <c r="N178" s="253"/>
      <c r="O178" s="253"/>
      <c r="P178" s="253"/>
      <c r="Q178" s="253"/>
      <c r="R178" s="253"/>
      <c r="S178" s="253"/>
      <c r="T178" s="25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5" t="s">
        <v>155</v>
      </c>
      <c r="AU178" s="255" t="s">
        <v>85</v>
      </c>
      <c r="AV178" s="14" t="s">
        <v>85</v>
      </c>
      <c r="AW178" s="14" t="s">
        <v>37</v>
      </c>
      <c r="AX178" s="14" t="s">
        <v>76</v>
      </c>
      <c r="AY178" s="255" t="s">
        <v>142</v>
      </c>
    </row>
    <row r="179" s="14" customFormat="1">
      <c r="A179" s="14"/>
      <c r="B179" s="245"/>
      <c r="C179" s="246"/>
      <c r="D179" s="228" t="s">
        <v>155</v>
      </c>
      <c r="E179" s="247" t="s">
        <v>19</v>
      </c>
      <c r="F179" s="248" t="s">
        <v>1210</v>
      </c>
      <c r="G179" s="246"/>
      <c r="H179" s="249">
        <v>96</v>
      </c>
      <c r="I179" s="250"/>
      <c r="J179" s="246"/>
      <c r="K179" s="246"/>
      <c r="L179" s="251"/>
      <c r="M179" s="252"/>
      <c r="N179" s="253"/>
      <c r="O179" s="253"/>
      <c r="P179" s="253"/>
      <c r="Q179" s="253"/>
      <c r="R179" s="253"/>
      <c r="S179" s="253"/>
      <c r="T179" s="25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5" t="s">
        <v>155</v>
      </c>
      <c r="AU179" s="255" t="s">
        <v>85</v>
      </c>
      <c r="AV179" s="14" t="s">
        <v>85</v>
      </c>
      <c r="AW179" s="14" t="s">
        <v>37</v>
      </c>
      <c r="AX179" s="14" t="s">
        <v>76</v>
      </c>
      <c r="AY179" s="255" t="s">
        <v>142</v>
      </c>
    </row>
    <row r="180" s="16" customFormat="1">
      <c r="A180" s="16"/>
      <c r="B180" s="267"/>
      <c r="C180" s="268"/>
      <c r="D180" s="228" t="s">
        <v>155</v>
      </c>
      <c r="E180" s="269" t="s">
        <v>19</v>
      </c>
      <c r="F180" s="270" t="s">
        <v>170</v>
      </c>
      <c r="G180" s="268"/>
      <c r="H180" s="271">
        <v>624</v>
      </c>
      <c r="I180" s="272"/>
      <c r="J180" s="268"/>
      <c r="K180" s="268"/>
      <c r="L180" s="273"/>
      <c r="M180" s="274"/>
      <c r="N180" s="275"/>
      <c r="O180" s="275"/>
      <c r="P180" s="275"/>
      <c r="Q180" s="275"/>
      <c r="R180" s="275"/>
      <c r="S180" s="275"/>
      <c r="T180" s="27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T180" s="277" t="s">
        <v>155</v>
      </c>
      <c r="AU180" s="277" t="s">
        <v>85</v>
      </c>
      <c r="AV180" s="16" t="s">
        <v>149</v>
      </c>
      <c r="AW180" s="16" t="s">
        <v>37</v>
      </c>
      <c r="AX180" s="16" t="s">
        <v>83</v>
      </c>
      <c r="AY180" s="277" t="s">
        <v>142</v>
      </c>
    </row>
    <row r="181" s="2" customFormat="1" ht="24.15" customHeight="1">
      <c r="A181" s="41"/>
      <c r="B181" s="42"/>
      <c r="C181" s="215" t="s">
        <v>272</v>
      </c>
      <c r="D181" s="215" t="s">
        <v>144</v>
      </c>
      <c r="E181" s="216" t="s">
        <v>1220</v>
      </c>
      <c r="F181" s="217" t="s">
        <v>1221</v>
      </c>
      <c r="G181" s="218" t="s">
        <v>282</v>
      </c>
      <c r="H181" s="219">
        <v>144</v>
      </c>
      <c r="I181" s="220"/>
      <c r="J181" s="221">
        <f>ROUND(I181*H181,2)</f>
        <v>0</v>
      </c>
      <c r="K181" s="217" t="s">
        <v>148</v>
      </c>
      <c r="L181" s="47"/>
      <c r="M181" s="222" t="s">
        <v>19</v>
      </c>
      <c r="N181" s="223" t="s">
        <v>47</v>
      </c>
      <c r="O181" s="87"/>
      <c r="P181" s="224">
        <f>O181*H181</f>
        <v>0</v>
      </c>
      <c r="Q181" s="224">
        <v>0</v>
      </c>
      <c r="R181" s="224">
        <f>Q181*H181</f>
        <v>0</v>
      </c>
      <c r="S181" s="224">
        <v>0</v>
      </c>
      <c r="T181" s="225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26" t="s">
        <v>149</v>
      </c>
      <c r="AT181" s="226" t="s">
        <v>144</v>
      </c>
      <c r="AU181" s="226" t="s">
        <v>85</v>
      </c>
      <c r="AY181" s="20" t="s">
        <v>142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20" t="s">
        <v>83</v>
      </c>
      <c r="BK181" s="227">
        <f>ROUND(I181*H181,2)</f>
        <v>0</v>
      </c>
      <c r="BL181" s="20" t="s">
        <v>149</v>
      </c>
      <c r="BM181" s="226" t="s">
        <v>188</v>
      </c>
    </row>
    <row r="182" s="2" customFormat="1">
      <c r="A182" s="41"/>
      <c r="B182" s="42"/>
      <c r="C182" s="43"/>
      <c r="D182" s="228" t="s">
        <v>151</v>
      </c>
      <c r="E182" s="43"/>
      <c r="F182" s="229" t="s">
        <v>1222</v>
      </c>
      <c r="G182" s="43"/>
      <c r="H182" s="43"/>
      <c r="I182" s="230"/>
      <c r="J182" s="43"/>
      <c r="K182" s="43"/>
      <c r="L182" s="47"/>
      <c r="M182" s="231"/>
      <c r="N182" s="232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151</v>
      </c>
      <c r="AU182" s="20" t="s">
        <v>85</v>
      </c>
    </row>
    <row r="183" s="2" customFormat="1">
      <c r="A183" s="41"/>
      <c r="B183" s="42"/>
      <c r="C183" s="43"/>
      <c r="D183" s="233" t="s">
        <v>153</v>
      </c>
      <c r="E183" s="43"/>
      <c r="F183" s="234" t="s">
        <v>1223</v>
      </c>
      <c r="G183" s="43"/>
      <c r="H183" s="43"/>
      <c r="I183" s="230"/>
      <c r="J183" s="43"/>
      <c r="K183" s="43"/>
      <c r="L183" s="47"/>
      <c r="M183" s="231"/>
      <c r="N183" s="232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153</v>
      </c>
      <c r="AU183" s="20" t="s">
        <v>85</v>
      </c>
    </row>
    <row r="184" s="14" customFormat="1">
      <c r="A184" s="14"/>
      <c r="B184" s="245"/>
      <c r="C184" s="246"/>
      <c r="D184" s="228" t="s">
        <v>155</v>
      </c>
      <c r="E184" s="247" t="s">
        <v>19</v>
      </c>
      <c r="F184" s="248" t="s">
        <v>1205</v>
      </c>
      <c r="G184" s="246"/>
      <c r="H184" s="249">
        <v>96</v>
      </c>
      <c r="I184" s="250"/>
      <c r="J184" s="246"/>
      <c r="K184" s="246"/>
      <c r="L184" s="251"/>
      <c r="M184" s="252"/>
      <c r="N184" s="253"/>
      <c r="O184" s="253"/>
      <c r="P184" s="253"/>
      <c r="Q184" s="253"/>
      <c r="R184" s="253"/>
      <c r="S184" s="253"/>
      <c r="T184" s="25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5" t="s">
        <v>155</v>
      </c>
      <c r="AU184" s="255" t="s">
        <v>85</v>
      </c>
      <c r="AV184" s="14" t="s">
        <v>85</v>
      </c>
      <c r="AW184" s="14" t="s">
        <v>37</v>
      </c>
      <c r="AX184" s="14" t="s">
        <v>76</v>
      </c>
      <c r="AY184" s="255" t="s">
        <v>142</v>
      </c>
    </row>
    <row r="185" s="14" customFormat="1">
      <c r="A185" s="14"/>
      <c r="B185" s="245"/>
      <c r="C185" s="246"/>
      <c r="D185" s="228" t="s">
        <v>155</v>
      </c>
      <c r="E185" s="247" t="s">
        <v>19</v>
      </c>
      <c r="F185" s="248" t="s">
        <v>1215</v>
      </c>
      <c r="G185" s="246"/>
      <c r="H185" s="249">
        <v>48</v>
      </c>
      <c r="I185" s="250"/>
      <c r="J185" s="246"/>
      <c r="K185" s="246"/>
      <c r="L185" s="251"/>
      <c r="M185" s="252"/>
      <c r="N185" s="253"/>
      <c r="O185" s="253"/>
      <c r="P185" s="253"/>
      <c r="Q185" s="253"/>
      <c r="R185" s="253"/>
      <c r="S185" s="253"/>
      <c r="T185" s="25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5" t="s">
        <v>155</v>
      </c>
      <c r="AU185" s="255" t="s">
        <v>85</v>
      </c>
      <c r="AV185" s="14" t="s">
        <v>85</v>
      </c>
      <c r="AW185" s="14" t="s">
        <v>37</v>
      </c>
      <c r="AX185" s="14" t="s">
        <v>76</v>
      </c>
      <c r="AY185" s="255" t="s">
        <v>142</v>
      </c>
    </row>
    <row r="186" s="16" customFormat="1">
      <c r="A186" s="16"/>
      <c r="B186" s="267"/>
      <c r="C186" s="268"/>
      <c r="D186" s="228" t="s">
        <v>155</v>
      </c>
      <c r="E186" s="269" t="s">
        <v>19</v>
      </c>
      <c r="F186" s="270" t="s">
        <v>170</v>
      </c>
      <c r="G186" s="268"/>
      <c r="H186" s="271">
        <v>144</v>
      </c>
      <c r="I186" s="272"/>
      <c r="J186" s="268"/>
      <c r="K186" s="268"/>
      <c r="L186" s="273"/>
      <c r="M186" s="274"/>
      <c r="N186" s="275"/>
      <c r="O186" s="275"/>
      <c r="P186" s="275"/>
      <c r="Q186" s="275"/>
      <c r="R186" s="275"/>
      <c r="S186" s="275"/>
      <c r="T186" s="27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T186" s="277" t="s">
        <v>155</v>
      </c>
      <c r="AU186" s="277" t="s">
        <v>85</v>
      </c>
      <c r="AV186" s="16" t="s">
        <v>149</v>
      </c>
      <c r="AW186" s="16" t="s">
        <v>37</v>
      </c>
      <c r="AX186" s="16" t="s">
        <v>83</v>
      </c>
      <c r="AY186" s="277" t="s">
        <v>142</v>
      </c>
    </row>
    <row r="187" s="12" customFormat="1" ht="22.8" customHeight="1">
      <c r="A187" s="12"/>
      <c r="B187" s="199"/>
      <c r="C187" s="200"/>
      <c r="D187" s="201" t="s">
        <v>75</v>
      </c>
      <c r="E187" s="213" t="s">
        <v>505</v>
      </c>
      <c r="F187" s="213" t="s">
        <v>1224</v>
      </c>
      <c r="G187" s="200"/>
      <c r="H187" s="200"/>
      <c r="I187" s="203"/>
      <c r="J187" s="214">
        <f>BK187</f>
        <v>0</v>
      </c>
      <c r="K187" s="200"/>
      <c r="L187" s="205"/>
      <c r="M187" s="206"/>
      <c r="N187" s="207"/>
      <c r="O187" s="207"/>
      <c r="P187" s="208">
        <f>SUM(P188:P195)</f>
        <v>0</v>
      </c>
      <c r="Q187" s="207"/>
      <c r="R187" s="208">
        <f>SUM(R188:R195)</f>
        <v>0</v>
      </c>
      <c r="S187" s="207"/>
      <c r="T187" s="209">
        <f>SUM(T188:T195)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0" t="s">
        <v>83</v>
      </c>
      <c r="AT187" s="211" t="s">
        <v>75</v>
      </c>
      <c r="AU187" s="211" t="s">
        <v>83</v>
      </c>
      <c r="AY187" s="210" t="s">
        <v>142</v>
      </c>
      <c r="BK187" s="212">
        <f>SUM(BK188:BK195)</f>
        <v>0</v>
      </c>
    </row>
    <row r="188" s="2" customFormat="1" ht="33" customHeight="1">
      <c r="A188" s="41"/>
      <c r="B188" s="42"/>
      <c r="C188" s="215" t="s">
        <v>279</v>
      </c>
      <c r="D188" s="215" t="s">
        <v>144</v>
      </c>
      <c r="E188" s="216" t="s">
        <v>1225</v>
      </c>
      <c r="F188" s="217" t="s">
        <v>1226</v>
      </c>
      <c r="G188" s="218" t="s">
        <v>240</v>
      </c>
      <c r="H188" s="219">
        <v>45.5</v>
      </c>
      <c r="I188" s="220"/>
      <c r="J188" s="221">
        <f>ROUND(I188*H188,2)</f>
        <v>0</v>
      </c>
      <c r="K188" s="217" t="s">
        <v>148</v>
      </c>
      <c r="L188" s="47"/>
      <c r="M188" s="222" t="s">
        <v>19</v>
      </c>
      <c r="N188" s="223" t="s">
        <v>47</v>
      </c>
      <c r="O188" s="87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26" t="s">
        <v>149</v>
      </c>
      <c r="AT188" s="226" t="s">
        <v>144</v>
      </c>
      <c r="AU188" s="226" t="s">
        <v>85</v>
      </c>
      <c r="AY188" s="20" t="s">
        <v>142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20" t="s">
        <v>83</v>
      </c>
      <c r="BK188" s="227">
        <f>ROUND(I188*H188,2)</f>
        <v>0</v>
      </c>
      <c r="BL188" s="20" t="s">
        <v>149</v>
      </c>
      <c r="BM188" s="226" t="s">
        <v>1227</v>
      </c>
    </row>
    <row r="189" s="2" customFormat="1">
      <c r="A189" s="41"/>
      <c r="B189" s="42"/>
      <c r="C189" s="43"/>
      <c r="D189" s="228" t="s">
        <v>151</v>
      </c>
      <c r="E189" s="43"/>
      <c r="F189" s="229" t="s">
        <v>1228</v>
      </c>
      <c r="G189" s="43"/>
      <c r="H189" s="43"/>
      <c r="I189" s="230"/>
      <c r="J189" s="43"/>
      <c r="K189" s="43"/>
      <c r="L189" s="47"/>
      <c r="M189" s="231"/>
      <c r="N189" s="232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151</v>
      </c>
      <c r="AU189" s="20" t="s">
        <v>85</v>
      </c>
    </row>
    <row r="190" s="2" customFormat="1">
      <c r="A190" s="41"/>
      <c r="B190" s="42"/>
      <c r="C190" s="43"/>
      <c r="D190" s="233" t="s">
        <v>153</v>
      </c>
      <c r="E190" s="43"/>
      <c r="F190" s="234" t="s">
        <v>1229</v>
      </c>
      <c r="G190" s="43"/>
      <c r="H190" s="43"/>
      <c r="I190" s="230"/>
      <c r="J190" s="43"/>
      <c r="K190" s="43"/>
      <c r="L190" s="47"/>
      <c r="M190" s="231"/>
      <c r="N190" s="232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153</v>
      </c>
      <c r="AU190" s="20" t="s">
        <v>85</v>
      </c>
    </row>
    <row r="191" s="14" customFormat="1">
      <c r="A191" s="14"/>
      <c r="B191" s="245"/>
      <c r="C191" s="246"/>
      <c r="D191" s="228" t="s">
        <v>155</v>
      </c>
      <c r="E191" s="247" t="s">
        <v>19</v>
      </c>
      <c r="F191" s="248" t="s">
        <v>1230</v>
      </c>
      <c r="G191" s="246"/>
      <c r="H191" s="249">
        <v>8</v>
      </c>
      <c r="I191" s="250"/>
      <c r="J191" s="246"/>
      <c r="K191" s="246"/>
      <c r="L191" s="251"/>
      <c r="M191" s="252"/>
      <c r="N191" s="253"/>
      <c r="O191" s="253"/>
      <c r="P191" s="253"/>
      <c r="Q191" s="253"/>
      <c r="R191" s="253"/>
      <c r="S191" s="253"/>
      <c r="T191" s="25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5" t="s">
        <v>155</v>
      </c>
      <c r="AU191" s="255" t="s">
        <v>85</v>
      </c>
      <c r="AV191" s="14" t="s">
        <v>85</v>
      </c>
      <c r="AW191" s="14" t="s">
        <v>37</v>
      </c>
      <c r="AX191" s="14" t="s">
        <v>76</v>
      </c>
      <c r="AY191" s="255" t="s">
        <v>142</v>
      </c>
    </row>
    <row r="192" s="14" customFormat="1">
      <c r="A192" s="14"/>
      <c r="B192" s="245"/>
      <c r="C192" s="246"/>
      <c r="D192" s="228" t="s">
        <v>155</v>
      </c>
      <c r="E192" s="247" t="s">
        <v>19</v>
      </c>
      <c r="F192" s="248" t="s">
        <v>1231</v>
      </c>
      <c r="G192" s="246"/>
      <c r="H192" s="249">
        <v>2.5</v>
      </c>
      <c r="I192" s="250"/>
      <c r="J192" s="246"/>
      <c r="K192" s="246"/>
      <c r="L192" s="251"/>
      <c r="M192" s="252"/>
      <c r="N192" s="253"/>
      <c r="O192" s="253"/>
      <c r="P192" s="253"/>
      <c r="Q192" s="253"/>
      <c r="R192" s="253"/>
      <c r="S192" s="253"/>
      <c r="T192" s="25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5" t="s">
        <v>155</v>
      </c>
      <c r="AU192" s="255" t="s">
        <v>85</v>
      </c>
      <c r="AV192" s="14" t="s">
        <v>85</v>
      </c>
      <c r="AW192" s="14" t="s">
        <v>37</v>
      </c>
      <c r="AX192" s="14" t="s">
        <v>76</v>
      </c>
      <c r="AY192" s="255" t="s">
        <v>142</v>
      </c>
    </row>
    <row r="193" s="14" customFormat="1">
      <c r="A193" s="14"/>
      <c r="B193" s="245"/>
      <c r="C193" s="246"/>
      <c r="D193" s="228" t="s">
        <v>155</v>
      </c>
      <c r="E193" s="247" t="s">
        <v>19</v>
      </c>
      <c r="F193" s="248" t="s">
        <v>1232</v>
      </c>
      <c r="G193" s="246"/>
      <c r="H193" s="249">
        <v>33</v>
      </c>
      <c r="I193" s="250"/>
      <c r="J193" s="246"/>
      <c r="K193" s="246"/>
      <c r="L193" s="251"/>
      <c r="M193" s="252"/>
      <c r="N193" s="253"/>
      <c r="O193" s="253"/>
      <c r="P193" s="253"/>
      <c r="Q193" s="253"/>
      <c r="R193" s="253"/>
      <c r="S193" s="253"/>
      <c r="T193" s="25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5" t="s">
        <v>155</v>
      </c>
      <c r="AU193" s="255" t="s">
        <v>85</v>
      </c>
      <c r="AV193" s="14" t="s">
        <v>85</v>
      </c>
      <c r="AW193" s="14" t="s">
        <v>37</v>
      </c>
      <c r="AX193" s="14" t="s">
        <v>76</v>
      </c>
      <c r="AY193" s="255" t="s">
        <v>142</v>
      </c>
    </row>
    <row r="194" s="14" customFormat="1">
      <c r="A194" s="14"/>
      <c r="B194" s="245"/>
      <c r="C194" s="246"/>
      <c r="D194" s="228" t="s">
        <v>155</v>
      </c>
      <c r="E194" s="247" t="s">
        <v>19</v>
      </c>
      <c r="F194" s="248" t="s">
        <v>1233</v>
      </c>
      <c r="G194" s="246"/>
      <c r="H194" s="249">
        <v>2</v>
      </c>
      <c r="I194" s="250"/>
      <c r="J194" s="246"/>
      <c r="K194" s="246"/>
      <c r="L194" s="251"/>
      <c r="M194" s="252"/>
      <c r="N194" s="253"/>
      <c r="O194" s="253"/>
      <c r="P194" s="253"/>
      <c r="Q194" s="253"/>
      <c r="R194" s="253"/>
      <c r="S194" s="253"/>
      <c r="T194" s="25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5" t="s">
        <v>155</v>
      </c>
      <c r="AU194" s="255" t="s">
        <v>85</v>
      </c>
      <c r="AV194" s="14" t="s">
        <v>85</v>
      </c>
      <c r="AW194" s="14" t="s">
        <v>37</v>
      </c>
      <c r="AX194" s="14" t="s">
        <v>76</v>
      </c>
      <c r="AY194" s="255" t="s">
        <v>142</v>
      </c>
    </row>
    <row r="195" s="16" customFormat="1">
      <c r="A195" s="16"/>
      <c r="B195" s="267"/>
      <c r="C195" s="268"/>
      <c r="D195" s="228" t="s">
        <v>155</v>
      </c>
      <c r="E195" s="269" t="s">
        <v>19</v>
      </c>
      <c r="F195" s="270" t="s">
        <v>170</v>
      </c>
      <c r="G195" s="268"/>
      <c r="H195" s="271">
        <v>45.5</v>
      </c>
      <c r="I195" s="272"/>
      <c r="J195" s="268"/>
      <c r="K195" s="268"/>
      <c r="L195" s="273"/>
      <c r="M195" s="293"/>
      <c r="N195" s="294"/>
      <c r="O195" s="294"/>
      <c r="P195" s="294"/>
      <c r="Q195" s="294"/>
      <c r="R195" s="294"/>
      <c r="S195" s="294"/>
      <c r="T195" s="295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T195" s="277" t="s">
        <v>155</v>
      </c>
      <c r="AU195" s="277" t="s">
        <v>85</v>
      </c>
      <c r="AV195" s="16" t="s">
        <v>149</v>
      </c>
      <c r="AW195" s="16" t="s">
        <v>37</v>
      </c>
      <c r="AX195" s="16" t="s">
        <v>83</v>
      </c>
      <c r="AY195" s="277" t="s">
        <v>142</v>
      </c>
    </row>
    <row r="196" s="2" customFormat="1" ht="6.96" customHeight="1">
      <c r="A196" s="41"/>
      <c r="B196" s="62"/>
      <c r="C196" s="63"/>
      <c r="D196" s="63"/>
      <c r="E196" s="63"/>
      <c r="F196" s="63"/>
      <c r="G196" s="63"/>
      <c r="H196" s="63"/>
      <c r="I196" s="63"/>
      <c r="J196" s="63"/>
      <c r="K196" s="63"/>
      <c r="L196" s="47"/>
      <c r="M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</row>
  </sheetData>
  <sheetProtection sheet="1" autoFilter="0" formatColumns="0" formatRows="0" objects="1" scenarios="1" spinCount="100000" saltValue="5UROlAK2IbJ9jVKKEwpYA8F967Uf/cTS+tGg+SH95eb4t4LhzkmScZk22lxoBsuyJQvkq6vo6hNoW2GsLV8aPQ==" hashValue="B5zSBrnZj8ZVIAR58myjt8yhGrb3vSbTYni+1bLoTPFYhqxGh24gYmw0h/Zni79fy6Y9jIgwsDf11HHNtG9jGw==" algorithmName="SHA-512" password="CC35"/>
  <autoFilter ref="C87:K19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hyperlinks>
    <hyperlink ref="F93" r:id="rId1" display="https://podminky.urs.cz/item/CS_URS_2025_02/112101101"/>
    <hyperlink ref="F98" r:id="rId2" display="https://podminky.urs.cz/item/CS_URS_2025_02/112101102"/>
    <hyperlink ref="F103" r:id="rId3" display="https://podminky.urs.cz/item/CS_URS_2025_02/112101121"/>
    <hyperlink ref="F108" r:id="rId4" display="https://podminky.urs.cz/item/CS_URS_2025_02/112101122"/>
    <hyperlink ref="F113" r:id="rId5" display="https://podminky.urs.cz/item/CS_URS_2025_02/112251101"/>
    <hyperlink ref="F119" r:id="rId6" display="https://podminky.urs.cz/item/CS_URS_2025_02/112251102"/>
    <hyperlink ref="F125" r:id="rId7" display="https://podminky.urs.cz/item/CS_URS_2025_02/162201401"/>
    <hyperlink ref="F130" r:id="rId8" display="https://podminky.urs.cz/item/CS_URS_2025_02/162201402"/>
    <hyperlink ref="F135" r:id="rId9" display="https://podminky.urs.cz/item/CS_URS_2025_02/162201405"/>
    <hyperlink ref="F140" r:id="rId10" display="https://podminky.urs.cz/item/CS_URS_2025_02/162201406"/>
    <hyperlink ref="F145" r:id="rId11" display="https://podminky.urs.cz/item/CS_URS_2025_02/162201421"/>
    <hyperlink ref="F151" r:id="rId12" display="https://podminky.urs.cz/item/CS_URS_2025_02/162201422"/>
    <hyperlink ref="F157" r:id="rId13" display="https://podminky.urs.cz/item/CS_URS_2025_02/162301931"/>
    <hyperlink ref="F162" r:id="rId14" display="https://podminky.urs.cz/item/CS_URS_2025_02/162301932"/>
    <hyperlink ref="F167" r:id="rId15" display="https://podminky.urs.cz/item/CS_URS_2025_02/162301941"/>
    <hyperlink ref="F172" r:id="rId16" display="https://podminky.urs.cz/item/CS_URS_2025_02/162301942"/>
    <hyperlink ref="F177" r:id="rId17" display="https://podminky.urs.cz/item/CS_URS_2025_02/162301971"/>
    <hyperlink ref="F183" r:id="rId18" display="https://podminky.urs.cz/item/CS_URS_2025_02/162301972"/>
    <hyperlink ref="F190" r:id="rId19" display="https://podminky.urs.cz/item/CS_URS_2025_02/9970138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0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6" customWidth="1"/>
    <col min="2" max="2" width="1.667969" style="296" customWidth="1"/>
    <col min="3" max="4" width="5" style="296" customWidth="1"/>
    <col min="5" max="5" width="11.66016" style="296" customWidth="1"/>
    <col min="6" max="6" width="9.160156" style="296" customWidth="1"/>
    <col min="7" max="7" width="5" style="296" customWidth="1"/>
    <col min="8" max="8" width="77.83203" style="296" customWidth="1"/>
    <col min="9" max="10" width="20" style="296" customWidth="1"/>
    <col min="11" max="11" width="1.667969" style="296" customWidth="1"/>
  </cols>
  <sheetData>
    <row r="1" s="1" customFormat="1" ht="37.5" customHeight="1"/>
    <row r="2" s="1" customFormat="1" ht="7.5" customHeight="1">
      <c r="B2" s="297"/>
      <c r="C2" s="298"/>
      <c r="D2" s="298"/>
      <c r="E2" s="298"/>
      <c r="F2" s="298"/>
      <c r="G2" s="298"/>
      <c r="H2" s="298"/>
      <c r="I2" s="298"/>
      <c r="J2" s="298"/>
      <c r="K2" s="299"/>
    </row>
    <row r="3" s="17" customFormat="1" ht="45" customHeight="1">
      <c r="B3" s="300"/>
      <c r="C3" s="301" t="s">
        <v>1234</v>
      </c>
      <c r="D3" s="301"/>
      <c r="E3" s="301"/>
      <c r="F3" s="301"/>
      <c r="G3" s="301"/>
      <c r="H3" s="301"/>
      <c r="I3" s="301"/>
      <c r="J3" s="301"/>
      <c r="K3" s="302"/>
    </row>
    <row r="4" s="1" customFormat="1" ht="25.5" customHeight="1">
      <c r="B4" s="303"/>
      <c r="C4" s="304" t="s">
        <v>1235</v>
      </c>
      <c r="D4" s="304"/>
      <c r="E4" s="304"/>
      <c r="F4" s="304"/>
      <c r="G4" s="304"/>
      <c r="H4" s="304"/>
      <c r="I4" s="304"/>
      <c r="J4" s="304"/>
      <c r="K4" s="305"/>
    </row>
    <row r="5" s="1" customFormat="1" ht="5.25" customHeight="1">
      <c r="B5" s="303"/>
      <c r="C5" s="306"/>
      <c r="D5" s="306"/>
      <c r="E5" s="306"/>
      <c r="F5" s="306"/>
      <c r="G5" s="306"/>
      <c r="H5" s="306"/>
      <c r="I5" s="306"/>
      <c r="J5" s="306"/>
      <c r="K5" s="305"/>
    </row>
    <row r="6" s="1" customFormat="1" ht="15" customHeight="1">
      <c r="B6" s="303"/>
      <c r="C6" s="307" t="s">
        <v>1236</v>
      </c>
      <c r="D6" s="307"/>
      <c r="E6" s="307"/>
      <c r="F6" s="307"/>
      <c r="G6" s="307"/>
      <c r="H6" s="307"/>
      <c r="I6" s="307"/>
      <c r="J6" s="307"/>
      <c r="K6" s="305"/>
    </row>
    <row r="7" s="1" customFormat="1" ht="15" customHeight="1">
      <c r="B7" s="308"/>
      <c r="C7" s="307" t="s">
        <v>1237</v>
      </c>
      <c r="D7" s="307"/>
      <c r="E7" s="307"/>
      <c r="F7" s="307"/>
      <c r="G7" s="307"/>
      <c r="H7" s="307"/>
      <c r="I7" s="307"/>
      <c r="J7" s="307"/>
      <c r="K7" s="305"/>
    </row>
    <row r="8" s="1" customFormat="1" ht="12.75" customHeight="1">
      <c r="B8" s="308"/>
      <c r="C8" s="307"/>
      <c r="D8" s="307"/>
      <c r="E8" s="307"/>
      <c r="F8" s="307"/>
      <c r="G8" s="307"/>
      <c r="H8" s="307"/>
      <c r="I8" s="307"/>
      <c r="J8" s="307"/>
      <c r="K8" s="305"/>
    </row>
    <row r="9" s="1" customFormat="1" ht="15" customHeight="1">
      <c r="B9" s="308"/>
      <c r="C9" s="307" t="s">
        <v>1238</v>
      </c>
      <c r="D9" s="307"/>
      <c r="E9" s="307"/>
      <c r="F9" s="307"/>
      <c r="G9" s="307"/>
      <c r="H9" s="307"/>
      <c r="I9" s="307"/>
      <c r="J9" s="307"/>
      <c r="K9" s="305"/>
    </row>
    <row r="10" s="1" customFormat="1" ht="15" customHeight="1">
      <c r="B10" s="308"/>
      <c r="C10" s="307"/>
      <c r="D10" s="307" t="s">
        <v>1239</v>
      </c>
      <c r="E10" s="307"/>
      <c r="F10" s="307"/>
      <c r="G10" s="307"/>
      <c r="H10" s="307"/>
      <c r="I10" s="307"/>
      <c r="J10" s="307"/>
      <c r="K10" s="305"/>
    </row>
    <row r="11" s="1" customFormat="1" ht="15" customHeight="1">
      <c r="B11" s="308"/>
      <c r="C11" s="309"/>
      <c r="D11" s="307" t="s">
        <v>1240</v>
      </c>
      <c r="E11" s="307"/>
      <c r="F11" s="307"/>
      <c r="G11" s="307"/>
      <c r="H11" s="307"/>
      <c r="I11" s="307"/>
      <c r="J11" s="307"/>
      <c r="K11" s="305"/>
    </row>
    <row r="12" s="1" customFormat="1" ht="15" customHeight="1">
      <c r="B12" s="308"/>
      <c r="C12" s="309"/>
      <c r="D12" s="307"/>
      <c r="E12" s="307"/>
      <c r="F12" s="307"/>
      <c r="G12" s="307"/>
      <c r="H12" s="307"/>
      <c r="I12" s="307"/>
      <c r="J12" s="307"/>
      <c r="K12" s="305"/>
    </row>
    <row r="13" s="1" customFormat="1" ht="15" customHeight="1">
      <c r="B13" s="308"/>
      <c r="C13" s="309"/>
      <c r="D13" s="310" t="s">
        <v>1241</v>
      </c>
      <c r="E13" s="307"/>
      <c r="F13" s="307"/>
      <c r="G13" s="307"/>
      <c r="H13" s="307"/>
      <c r="I13" s="307"/>
      <c r="J13" s="307"/>
      <c r="K13" s="305"/>
    </row>
    <row r="14" s="1" customFormat="1" ht="12.75" customHeight="1">
      <c r="B14" s="308"/>
      <c r="C14" s="309"/>
      <c r="D14" s="309"/>
      <c r="E14" s="309"/>
      <c r="F14" s="309"/>
      <c r="G14" s="309"/>
      <c r="H14" s="309"/>
      <c r="I14" s="309"/>
      <c r="J14" s="309"/>
      <c r="K14" s="305"/>
    </row>
    <row r="15" s="1" customFormat="1" ht="15" customHeight="1">
      <c r="B15" s="308"/>
      <c r="C15" s="309"/>
      <c r="D15" s="307" t="s">
        <v>1242</v>
      </c>
      <c r="E15" s="307"/>
      <c r="F15" s="307"/>
      <c r="G15" s="307"/>
      <c r="H15" s="307"/>
      <c r="I15" s="307"/>
      <c r="J15" s="307"/>
      <c r="K15" s="305"/>
    </row>
    <row r="16" s="1" customFormat="1" ht="15" customHeight="1">
      <c r="B16" s="308"/>
      <c r="C16" s="309"/>
      <c r="D16" s="307" t="s">
        <v>1243</v>
      </c>
      <c r="E16" s="307"/>
      <c r="F16" s="307"/>
      <c r="G16" s="307"/>
      <c r="H16" s="307"/>
      <c r="I16" s="307"/>
      <c r="J16" s="307"/>
      <c r="K16" s="305"/>
    </row>
    <row r="17" s="1" customFormat="1" ht="15" customHeight="1">
      <c r="B17" s="308"/>
      <c r="C17" s="309"/>
      <c r="D17" s="307" t="s">
        <v>1244</v>
      </c>
      <c r="E17" s="307"/>
      <c r="F17" s="307"/>
      <c r="G17" s="307"/>
      <c r="H17" s="307"/>
      <c r="I17" s="307"/>
      <c r="J17" s="307"/>
      <c r="K17" s="305"/>
    </row>
    <row r="18" s="1" customFormat="1" ht="15" customHeight="1">
      <c r="B18" s="308"/>
      <c r="C18" s="309"/>
      <c r="D18" s="309"/>
      <c r="E18" s="311" t="s">
        <v>82</v>
      </c>
      <c r="F18" s="307" t="s">
        <v>1245</v>
      </c>
      <c r="G18" s="307"/>
      <c r="H18" s="307"/>
      <c r="I18" s="307"/>
      <c r="J18" s="307"/>
      <c r="K18" s="305"/>
    </row>
    <row r="19" s="1" customFormat="1" ht="15" customHeight="1">
      <c r="B19" s="308"/>
      <c r="C19" s="309"/>
      <c r="D19" s="309"/>
      <c r="E19" s="311" t="s">
        <v>1246</v>
      </c>
      <c r="F19" s="307" t="s">
        <v>1247</v>
      </c>
      <c r="G19" s="307"/>
      <c r="H19" s="307"/>
      <c r="I19" s="307"/>
      <c r="J19" s="307"/>
      <c r="K19" s="305"/>
    </row>
    <row r="20" s="1" customFormat="1" ht="15" customHeight="1">
      <c r="B20" s="308"/>
      <c r="C20" s="309"/>
      <c r="D20" s="309"/>
      <c r="E20" s="311" t="s">
        <v>1248</v>
      </c>
      <c r="F20" s="307" t="s">
        <v>1249</v>
      </c>
      <c r="G20" s="307"/>
      <c r="H20" s="307"/>
      <c r="I20" s="307"/>
      <c r="J20" s="307"/>
      <c r="K20" s="305"/>
    </row>
    <row r="21" s="1" customFormat="1" ht="15" customHeight="1">
      <c r="B21" s="308"/>
      <c r="C21" s="309"/>
      <c r="D21" s="309"/>
      <c r="E21" s="311" t="s">
        <v>1250</v>
      </c>
      <c r="F21" s="307" t="s">
        <v>1251</v>
      </c>
      <c r="G21" s="307"/>
      <c r="H21" s="307"/>
      <c r="I21" s="307"/>
      <c r="J21" s="307"/>
      <c r="K21" s="305"/>
    </row>
    <row r="22" s="1" customFormat="1" ht="15" customHeight="1">
      <c r="B22" s="308"/>
      <c r="C22" s="309"/>
      <c r="D22" s="309"/>
      <c r="E22" s="311" t="s">
        <v>1252</v>
      </c>
      <c r="F22" s="307" t="s">
        <v>1253</v>
      </c>
      <c r="G22" s="307"/>
      <c r="H22" s="307"/>
      <c r="I22" s="307"/>
      <c r="J22" s="307"/>
      <c r="K22" s="305"/>
    </row>
    <row r="23" s="1" customFormat="1" ht="15" customHeight="1">
      <c r="B23" s="308"/>
      <c r="C23" s="309"/>
      <c r="D23" s="309"/>
      <c r="E23" s="311" t="s">
        <v>89</v>
      </c>
      <c r="F23" s="307" t="s">
        <v>1254</v>
      </c>
      <c r="G23" s="307"/>
      <c r="H23" s="307"/>
      <c r="I23" s="307"/>
      <c r="J23" s="307"/>
      <c r="K23" s="305"/>
    </row>
    <row r="24" s="1" customFormat="1" ht="12.75" customHeight="1">
      <c r="B24" s="308"/>
      <c r="C24" s="309"/>
      <c r="D24" s="309"/>
      <c r="E24" s="309"/>
      <c r="F24" s="309"/>
      <c r="G24" s="309"/>
      <c r="H24" s="309"/>
      <c r="I24" s="309"/>
      <c r="J24" s="309"/>
      <c r="K24" s="305"/>
    </row>
    <row r="25" s="1" customFormat="1" ht="15" customHeight="1">
      <c r="B25" s="308"/>
      <c r="C25" s="307" t="s">
        <v>1255</v>
      </c>
      <c r="D25" s="307"/>
      <c r="E25" s="307"/>
      <c r="F25" s="307"/>
      <c r="G25" s="307"/>
      <c r="H25" s="307"/>
      <c r="I25" s="307"/>
      <c r="J25" s="307"/>
      <c r="K25" s="305"/>
    </row>
    <row r="26" s="1" customFormat="1" ht="15" customHeight="1">
      <c r="B26" s="308"/>
      <c r="C26" s="307" t="s">
        <v>1256</v>
      </c>
      <c r="D26" s="307"/>
      <c r="E26" s="307"/>
      <c r="F26" s="307"/>
      <c r="G26" s="307"/>
      <c r="H26" s="307"/>
      <c r="I26" s="307"/>
      <c r="J26" s="307"/>
      <c r="K26" s="305"/>
    </row>
    <row r="27" s="1" customFormat="1" ht="15" customHeight="1">
      <c r="B27" s="308"/>
      <c r="C27" s="307"/>
      <c r="D27" s="307" t="s">
        <v>1257</v>
      </c>
      <c r="E27" s="307"/>
      <c r="F27" s="307"/>
      <c r="G27" s="307"/>
      <c r="H27" s="307"/>
      <c r="I27" s="307"/>
      <c r="J27" s="307"/>
      <c r="K27" s="305"/>
    </row>
    <row r="28" s="1" customFormat="1" ht="15" customHeight="1">
      <c r="B28" s="308"/>
      <c r="C28" s="309"/>
      <c r="D28" s="307" t="s">
        <v>1258</v>
      </c>
      <c r="E28" s="307"/>
      <c r="F28" s="307"/>
      <c r="G28" s="307"/>
      <c r="H28" s="307"/>
      <c r="I28" s="307"/>
      <c r="J28" s="307"/>
      <c r="K28" s="305"/>
    </row>
    <row r="29" s="1" customFormat="1" ht="12.75" customHeight="1">
      <c r="B29" s="308"/>
      <c r="C29" s="309"/>
      <c r="D29" s="309"/>
      <c r="E29" s="309"/>
      <c r="F29" s="309"/>
      <c r="G29" s="309"/>
      <c r="H29" s="309"/>
      <c r="I29" s="309"/>
      <c r="J29" s="309"/>
      <c r="K29" s="305"/>
    </row>
    <row r="30" s="1" customFormat="1" ht="15" customHeight="1">
      <c r="B30" s="308"/>
      <c r="C30" s="309"/>
      <c r="D30" s="307" t="s">
        <v>1259</v>
      </c>
      <c r="E30" s="307"/>
      <c r="F30" s="307"/>
      <c r="G30" s="307"/>
      <c r="H30" s="307"/>
      <c r="I30" s="307"/>
      <c r="J30" s="307"/>
      <c r="K30" s="305"/>
    </row>
    <row r="31" s="1" customFormat="1" ht="15" customHeight="1">
      <c r="B31" s="308"/>
      <c r="C31" s="309"/>
      <c r="D31" s="307" t="s">
        <v>1260</v>
      </c>
      <c r="E31" s="307"/>
      <c r="F31" s="307"/>
      <c r="G31" s="307"/>
      <c r="H31" s="307"/>
      <c r="I31" s="307"/>
      <c r="J31" s="307"/>
      <c r="K31" s="305"/>
    </row>
    <row r="32" s="1" customFormat="1" ht="12.75" customHeight="1">
      <c r="B32" s="308"/>
      <c r="C32" s="309"/>
      <c r="D32" s="309"/>
      <c r="E32" s="309"/>
      <c r="F32" s="309"/>
      <c r="G32" s="309"/>
      <c r="H32" s="309"/>
      <c r="I32" s="309"/>
      <c r="J32" s="309"/>
      <c r="K32" s="305"/>
    </row>
    <row r="33" s="1" customFormat="1" ht="15" customHeight="1">
      <c r="B33" s="308"/>
      <c r="C33" s="309"/>
      <c r="D33" s="307" t="s">
        <v>1261</v>
      </c>
      <c r="E33" s="307"/>
      <c r="F33" s="307"/>
      <c r="G33" s="307"/>
      <c r="H33" s="307"/>
      <c r="I33" s="307"/>
      <c r="J33" s="307"/>
      <c r="K33" s="305"/>
    </row>
    <row r="34" s="1" customFormat="1" ht="15" customHeight="1">
      <c r="B34" s="308"/>
      <c r="C34" s="309"/>
      <c r="D34" s="307" t="s">
        <v>1262</v>
      </c>
      <c r="E34" s="307"/>
      <c r="F34" s="307"/>
      <c r="G34" s="307"/>
      <c r="H34" s="307"/>
      <c r="I34" s="307"/>
      <c r="J34" s="307"/>
      <c r="K34" s="305"/>
    </row>
    <row r="35" s="1" customFormat="1" ht="15" customHeight="1">
      <c r="B35" s="308"/>
      <c r="C35" s="309"/>
      <c r="D35" s="307" t="s">
        <v>1263</v>
      </c>
      <c r="E35" s="307"/>
      <c r="F35" s="307"/>
      <c r="G35" s="307"/>
      <c r="H35" s="307"/>
      <c r="I35" s="307"/>
      <c r="J35" s="307"/>
      <c r="K35" s="305"/>
    </row>
    <row r="36" s="1" customFormat="1" ht="15" customHeight="1">
      <c r="B36" s="308"/>
      <c r="C36" s="309"/>
      <c r="D36" s="307"/>
      <c r="E36" s="310" t="s">
        <v>128</v>
      </c>
      <c r="F36" s="307"/>
      <c r="G36" s="307" t="s">
        <v>1264</v>
      </c>
      <c r="H36" s="307"/>
      <c r="I36" s="307"/>
      <c r="J36" s="307"/>
      <c r="K36" s="305"/>
    </row>
    <row r="37" s="1" customFormat="1" ht="30.75" customHeight="1">
      <c r="B37" s="308"/>
      <c r="C37" s="309"/>
      <c r="D37" s="307"/>
      <c r="E37" s="310" t="s">
        <v>1265</v>
      </c>
      <c r="F37" s="307"/>
      <c r="G37" s="307" t="s">
        <v>1266</v>
      </c>
      <c r="H37" s="307"/>
      <c r="I37" s="307"/>
      <c r="J37" s="307"/>
      <c r="K37" s="305"/>
    </row>
    <row r="38" s="1" customFormat="1" ht="15" customHeight="1">
      <c r="B38" s="308"/>
      <c r="C38" s="309"/>
      <c r="D38" s="307"/>
      <c r="E38" s="310" t="s">
        <v>57</v>
      </c>
      <c r="F38" s="307"/>
      <c r="G38" s="307" t="s">
        <v>1267</v>
      </c>
      <c r="H38" s="307"/>
      <c r="I38" s="307"/>
      <c r="J38" s="307"/>
      <c r="K38" s="305"/>
    </row>
    <row r="39" s="1" customFormat="1" ht="15" customHeight="1">
      <c r="B39" s="308"/>
      <c r="C39" s="309"/>
      <c r="D39" s="307"/>
      <c r="E39" s="310" t="s">
        <v>58</v>
      </c>
      <c r="F39" s="307"/>
      <c r="G39" s="307" t="s">
        <v>1268</v>
      </c>
      <c r="H39" s="307"/>
      <c r="I39" s="307"/>
      <c r="J39" s="307"/>
      <c r="K39" s="305"/>
    </row>
    <row r="40" s="1" customFormat="1" ht="15" customHeight="1">
      <c r="B40" s="308"/>
      <c r="C40" s="309"/>
      <c r="D40" s="307"/>
      <c r="E40" s="310" t="s">
        <v>129</v>
      </c>
      <c r="F40" s="307"/>
      <c r="G40" s="307" t="s">
        <v>1269</v>
      </c>
      <c r="H40" s="307"/>
      <c r="I40" s="307"/>
      <c r="J40" s="307"/>
      <c r="K40" s="305"/>
    </row>
    <row r="41" s="1" customFormat="1" ht="15" customHeight="1">
      <c r="B41" s="308"/>
      <c r="C41" s="309"/>
      <c r="D41" s="307"/>
      <c r="E41" s="310" t="s">
        <v>130</v>
      </c>
      <c r="F41" s="307"/>
      <c r="G41" s="307" t="s">
        <v>1270</v>
      </c>
      <c r="H41" s="307"/>
      <c r="I41" s="307"/>
      <c r="J41" s="307"/>
      <c r="K41" s="305"/>
    </row>
    <row r="42" s="1" customFormat="1" ht="15" customHeight="1">
      <c r="B42" s="308"/>
      <c r="C42" s="309"/>
      <c r="D42" s="307"/>
      <c r="E42" s="310" t="s">
        <v>1271</v>
      </c>
      <c r="F42" s="307"/>
      <c r="G42" s="307" t="s">
        <v>1272</v>
      </c>
      <c r="H42" s="307"/>
      <c r="I42" s="307"/>
      <c r="J42" s="307"/>
      <c r="K42" s="305"/>
    </row>
    <row r="43" s="1" customFormat="1" ht="15" customHeight="1">
      <c r="B43" s="308"/>
      <c r="C43" s="309"/>
      <c r="D43" s="307"/>
      <c r="E43" s="310"/>
      <c r="F43" s="307"/>
      <c r="G43" s="307" t="s">
        <v>1273</v>
      </c>
      <c r="H43" s="307"/>
      <c r="I43" s="307"/>
      <c r="J43" s="307"/>
      <c r="K43" s="305"/>
    </row>
    <row r="44" s="1" customFormat="1" ht="15" customHeight="1">
      <c r="B44" s="308"/>
      <c r="C44" s="309"/>
      <c r="D44" s="307"/>
      <c r="E44" s="310" t="s">
        <v>1274</v>
      </c>
      <c r="F44" s="307"/>
      <c r="G44" s="307" t="s">
        <v>1275</v>
      </c>
      <c r="H44" s="307"/>
      <c r="I44" s="307"/>
      <c r="J44" s="307"/>
      <c r="K44" s="305"/>
    </row>
    <row r="45" s="1" customFormat="1" ht="15" customHeight="1">
      <c r="B45" s="308"/>
      <c r="C45" s="309"/>
      <c r="D45" s="307"/>
      <c r="E45" s="310" t="s">
        <v>132</v>
      </c>
      <c r="F45" s="307"/>
      <c r="G45" s="307" t="s">
        <v>1276</v>
      </c>
      <c r="H45" s="307"/>
      <c r="I45" s="307"/>
      <c r="J45" s="307"/>
      <c r="K45" s="305"/>
    </row>
    <row r="46" s="1" customFormat="1" ht="12.75" customHeight="1">
      <c r="B46" s="308"/>
      <c r="C46" s="309"/>
      <c r="D46" s="307"/>
      <c r="E46" s="307"/>
      <c r="F46" s="307"/>
      <c r="G46" s="307"/>
      <c r="H46" s="307"/>
      <c r="I46" s="307"/>
      <c r="J46" s="307"/>
      <c r="K46" s="305"/>
    </row>
    <row r="47" s="1" customFormat="1" ht="15" customHeight="1">
      <c r="B47" s="308"/>
      <c r="C47" s="309"/>
      <c r="D47" s="307" t="s">
        <v>1277</v>
      </c>
      <c r="E47" s="307"/>
      <c r="F47" s="307"/>
      <c r="G47" s="307"/>
      <c r="H47" s="307"/>
      <c r="I47" s="307"/>
      <c r="J47" s="307"/>
      <c r="K47" s="305"/>
    </row>
    <row r="48" s="1" customFormat="1" ht="15" customHeight="1">
      <c r="B48" s="308"/>
      <c r="C48" s="309"/>
      <c r="D48" s="309"/>
      <c r="E48" s="307" t="s">
        <v>1278</v>
      </c>
      <c r="F48" s="307"/>
      <c r="G48" s="307"/>
      <c r="H48" s="307"/>
      <c r="I48" s="307"/>
      <c r="J48" s="307"/>
      <c r="K48" s="305"/>
    </row>
    <row r="49" s="1" customFormat="1" ht="15" customHeight="1">
      <c r="B49" s="308"/>
      <c r="C49" s="309"/>
      <c r="D49" s="309"/>
      <c r="E49" s="307" t="s">
        <v>1279</v>
      </c>
      <c r="F49" s="307"/>
      <c r="G49" s="307"/>
      <c r="H49" s="307"/>
      <c r="I49" s="307"/>
      <c r="J49" s="307"/>
      <c r="K49" s="305"/>
    </row>
    <row r="50" s="1" customFormat="1" ht="15" customHeight="1">
      <c r="B50" s="308"/>
      <c r="C50" s="309"/>
      <c r="D50" s="309"/>
      <c r="E50" s="307" t="s">
        <v>1280</v>
      </c>
      <c r="F50" s="307"/>
      <c r="G50" s="307"/>
      <c r="H50" s="307"/>
      <c r="I50" s="307"/>
      <c r="J50" s="307"/>
      <c r="K50" s="305"/>
    </row>
    <row r="51" s="1" customFormat="1" ht="15" customHeight="1">
      <c r="B51" s="308"/>
      <c r="C51" s="309"/>
      <c r="D51" s="307" t="s">
        <v>1281</v>
      </c>
      <c r="E51" s="307"/>
      <c r="F51" s="307"/>
      <c r="G51" s="307"/>
      <c r="H51" s="307"/>
      <c r="I51" s="307"/>
      <c r="J51" s="307"/>
      <c r="K51" s="305"/>
    </row>
    <row r="52" s="1" customFormat="1" ht="25.5" customHeight="1">
      <c r="B52" s="303"/>
      <c r="C52" s="304" t="s">
        <v>1282</v>
      </c>
      <c r="D52" s="304"/>
      <c r="E52" s="304"/>
      <c r="F52" s="304"/>
      <c r="G52" s="304"/>
      <c r="H52" s="304"/>
      <c r="I52" s="304"/>
      <c r="J52" s="304"/>
      <c r="K52" s="305"/>
    </row>
    <row r="53" s="1" customFormat="1" ht="5.25" customHeight="1">
      <c r="B53" s="303"/>
      <c r="C53" s="306"/>
      <c r="D53" s="306"/>
      <c r="E53" s="306"/>
      <c r="F53" s="306"/>
      <c r="G53" s="306"/>
      <c r="H53" s="306"/>
      <c r="I53" s="306"/>
      <c r="J53" s="306"/>
      <c r="K53" s="305"/>
    </row>
    <row r="54" s="1" customFormat="1" ht="15" customHeight="1">
      <c r="B54" s="303"/>
      <c r="C54" s="307" t="s">
        <v>1283</v>
      </c>
      <c r="D54" s="307"/>
      <c r="E54" s="307"/>
      <c r="F54" s="307"/>
      <c r="G54" s="307"/>
      <c r="H54" s="307"/>
      <c r="I54" s="307"/>
      <c r="J54" s="307"/>
      <c r="K54" s="305"/>
    </row>
    <row r="55" s="1" customFormat="1" ht="15" customHeight="1">
      <c r="B55" s="303"/>
      <c r="C55" s="307" t="s">
        <v>1284</v>
      </c>
      <c r="D55" s="307"/>
      <c r="E55" s="307"/>
      <c r="F55" s="307"/>
      <c r="G55" s="307"/>
      <c r="H55" s="307"/>
      <c r="I55" s="307"/>
      <c r="J55" s="307"/>
      <c r="K55" s="305"/>
    </row>
    <row r="56" s="1" customFormat="1" ht="12.75" customHeight="1">
      <c r="B56" s="303"/>
      <c r="C56" s="307"/>
      <c r="D56" s="307"/>
      <c r="E56" s="307"/>
      <c r="F56" s="307"/>
      <c r="G56" s="307"/>
      <c r="H56" s="307"/>
      <c r="I56" s="307"/>
      <c r="J56" s="307"/>
      <c r="K56" s="305"/>
    </row>
    <row r="57" s="1" customFormat="1" ht="15" customHeight="1">
      <c r="B57" s="303"/>
      <c r="C57" s="307" t="s">
        <v>1285</v>
      </c>
      <c r="D57" s="307"/>
      <c r="E57" s="307"/>
      <c r="F57" s="307"/>
      <c r="G57" s="307"/>
      <c r="H57" s="307"/>
      <c r="I57" s="307"/>
      <c r="J57" s="307"/>
      <c r="K57" s="305"/>
    </row>
    <row r="58" s="1" customFormat="1" ht="15" customHeight="1">
      <c r="B58" s="303"/>
      <c r="C58" s="309"/>
      <c r="D58" s="307" t="s">
        <v>1286</v>
      </c>
      <c r="E58" s="307"/>
      <c r="F58" s="307"/>
      <c r="G58" s="307"/>
      <c r="H58" s="307"/>
      <c r="I58" s="307"/>
      <c r="J58" s="307"/>
      <c r="K58" s="305"/>
    </row>
    <row r="59" s="1" customFormat="1" ht="15" customHeight="1">
      <c r="B59" s="303"/>
      <c r="C59" s="309"/>
      <c r="D59" s="307" t="s">
        <v>1287</v>
      </c>
      <c r="E59" s="307"/>
      <c r="F59" s="307"/>
      <c r="G59" s="307"/>
      <c r="H59" s="307"/>
      <c r="I59" s="307"/>
      <c r="J59" s="307"/>
      <c r="K59" s="305"/>
    </row>
    <row r="60" s="1" customFormat="1" ht="15" customHeight="1">
      <c r="B60" s="303"/>
      <c r="C60" s="309"/>
      <c r="D60" s="307" t="s">
        <v>1288</v>
      </c>
      <c r="E60" s="307"/>
      <c r="F60" s="307"/>
      <c r="G60" s="307"/>
      <c r="H60" s="307"/>
      <c r="I60" s="307"/>
      <c r="J60" s="307"/>
      <c r="K60" s="305"/>
    </row>
    <row r="61" s="1" customFormat="1" ht="15" customHeight="1">
      <c r="B61" s="303"/>
      <c r="C61" s="309"/>
      <c r="D61" s="307" t="s">
        <v>1289</v>
      </c>
      <c r="E61" s="307"/>
      <c r="F61" s="307"/>
      <c r="G61" s="307"/>
      <c r="H61" s="307"/>
      <c r="I61" s="307"/>
      <c r="J61" s="307"/>
      <c r="K61" s="305"/>
    </row>
    <row r="62" s="1" customFormat="1" ht="15" customHeight="1">
      <c r="B62" s="303"/>
      <c r="C62" s="309"/>
      <c r="D62" s="312" t="s">
        <v>1290</v>
      </c>
      <c r="E62" s="312"/>
      <c r="F62" s="312"/>
      <c r="G62" s="312"/>
      <c r="H62" s="312"/>
      <c r="I62" s="312"/>
      <c r="J62" s="312"/>
      <c r="K62" s="305"/>
    </row>
    <row r="63" s="1" customFormat="1" ht="15" customHeight="1">
      <c r="B63" s="303"/>
      <c r="C63" s="309"/>
      <c r="D63" s="307" t="s">
        <v>1291</v>
      </c>
      <c r="E63" s="307"/>
      <c r="F63" s="307"/>
      <c r="G63" s="307"/>
      <c r="H63" s="307"/>
      <c r="I63" s="307"/>
      <c r="J63" s="307"/>
      <c r="K63" s="305"/>
    </row>
    <row r="64" s="1" customFormat="1" ht="12.75" customHeight="1">
      <c r="B64" s="303"/>
      <c r="C64" s="309"/>
      <c r="D64" s="309"/>
      <c r="E64" s="313"/>
      <c r="F64" s="309"/>
      <c r="G64" s="309"/>
      <c r="H64" s="309"/>
      <c r="I64" s="309"/>
      <c r="J64" s="309"/>
      <c r="K64" s="305"/>
    </row>
    <row r="65" s="1" customFormat="1" ht="15" customHeight="1">
      <c r="B65" s="303"/>
      <c r="C65" s="309"/>
      <c r="D65" s="307" t="s">
        <v>1292</v>
      </c>
      <c r="E65" s="307"/>
      <c r="F65" s="307"/>
      <c r="G65" s="307"/>
      <c r="H65" s="307"/>
      <c r="I65" s="307"/>
      <c r="J65" s="307"/>
      <c r="K65" s="305"/>
    </row>
    <row r="66" s="1" customFormat="1" ht="15" customHeight="1">
      <c r="B66" s="303"/>
      <c r="C66" s="309"/>
      <c r="D66" s="312" t="s">
        <v>1293</v>
      </c>
      <c r="E66" s="312"/>
      <c r="F66" s="312"/>
      <c r="G66" s="312"/>
      <c r="H66" s="312"/>
      <c r="I66" s="312"/>
      <c r="J66" s="312"/>
      <c r="K66" s="305"/>
    </row>
    <row r="67" s="1" customFormat="1" ht="15" customHeight="1">
      <c r="B67" s="303"/>
      <c r="C67" s="309"/>
      <c r="D67" s="307" t="s">
        <v>1294</v>
      </c>
      <c r="E67" s="307"/>
      <c r="F67" s="307"/>
      <c r="G67" s="307"/>
      <c r="H67" s="307"/>
      <c r="I67" s="307"/>
      <c r="J67" s="307"/>
      <c r="K67" s="305"/>
    </row>
    <row r="68" s="1" customFormat="1" ht="15" customHeight="1">
      <c r="B68" s="303"/>
      <c r="C68" s="309"/>
      <c r="D68" s="307" t="s">
        <v>1295</v>
      </c>
      <c r="E68" s="307"/>
      <c r="F68" s="307"/>
      <c r="G68" s="307"/>
      <c r="H68" s="307"/>
      <c r="I68" s="307"/>
      <c r="J68" s="307"/>
      <c r="K68" s="305"/>
    </row>
    <row r="69" s="1" customFormat="1" ht="15" customHeight="1">
      <c r="B69" s="303"/>
      <c r="C69" s="309"/>
      <c r="D69" s="307" t="s">
        <v>1296</v>
      </c>
      <c r="E69" s="307"/>
      <c r="F69" s="307"/>
      <c r="G69" s="307"/>
      <c r="H69" s="307"/>
      <c r="I69" s="307"/>
      <c r="J69" s="307"/>
      <c r="K69" s="305"/>
    </row>
    <row r="70" s="1" customFormat="1" ht="15" customHeight="1">
      <c r="B70" s="303"/>
      <c r="C70" s="309"/>
      <c r="D70" s="307" t="s">
        <v>1297</v>
      </c>
      <c r="E70" s="307"/>
      <c r="F70" s="307"/>
      <c r="G70" s="307"/>
      <c r="H70" s="307"/>
      <c r="I70" s="307"/>
      <c r="J70" s="307"/>
      <c r="K70" s="305"/>
    </row>
    <row r="71" s="1" customFormat="1" ht="12.75" customHeight="1">
      <c r="B71" s="314"/>
      <c r="C71" s="315"/>
      <c r="D71" s="315"/>
      <c r="E71" s="315"/>
      <c r="F71" s="315"/>
      <c r="G71" s="315"/>
      <c r="H71" s="315"/>
      <c r="I71" s="315"/>
      <c r="J71" s="315"/>
      <c r="K71" s="316"/>
    </row>
    <row r="72" s="1" customFormat="1" ht="18.75" customHeight="1">
      <c r="B72" s="317"/>
      <c r="C72" s="317"/>
      <c r="D72" s="317"/>
      <c r="E72" s="317"/>
      <c r="F72" s="317"/>
      <c r="G72" s="317"/>
      <c r="H72" s="317"/>
      <c r="I72" s="317"/>
      <c r="J72" s="317"/>
      <c r="K72" s="318"/>
    </row>
    <row r="73" s="1" customFormat="1" ht="18.75" customHeight="1">
      <c r="B73" s="318"/>
      <c r="C73" s="318"/>
      <c r="D73" s="318"/>
      <c r="E73" s="318"/>
      <c r="F73" s="318"/>
      <c r="G73" s="318"/>
      <c r="H73" s="318"/>
      <c r="I73" s="318"/>
      <c r="J73" s="318"/>
      <c r="K73" s="318"/>
    </row>
    <row r="74" s="1" customFormat="1" ht="7.5" customHeight="1">
      <c r="B74" s="319"/>
      <c r="C74" s="320"/>
      <c r="D74" s="320"/>
      <c r="E74" s="320"/>
      <c r="F74" s="320"/>
      <c r="G74" s="320"/>
      <c r="H74" s="320"/>
      <c r="I74" s="320"/>
      <c r="J74" s="320"/>
      <c r="K74" s="321"/>
    </row>
    <row r="75" s="1" customFormat="1" ht="45" customHeight="1">
      <c r="B75" s="322"/>
      <c r="C75" s="323" t="s">
        <v>1298</v>
      </c>
      <c r="D75" s="323"/>
      <c r="E75" s="323"/>
      <c r="F75" s="323"/>
      <c r="G75" s="323"/>
      <c r="H75" s="323"/>
      <c r="I75" s="323"/>
      <c r="J75" s="323"/>
      <c r="K75" s="324"/>
    </row>
    <row r="76" s="1" customFormat="1" ht="17.25" customHeight="1">
      <c r="B76" s="322"/>
      <c r="C76" s="325" t="s">
        <v>1299</v>
      </c>
      <c r="D76" s="325"/>
      <c r="E76" s="325"/>
      <c r="F76" s="325" t="s">
        <v>1300</v>
      </c>
      <c r="G76" s="326"/>
      <c r="H76" s="325" t="s">
        <v>58</v>
      </c>
      <c r="I76" s="325" t="s">
        <v>61</v>
      </c>
      <c r="J76" s="325" t="s">
        <v>1301</v>
      </c>
      <c r="K76" s="324"/>
    </row>
    <row r="77" s="1" customFormat="1" ht="17.25" customHeight="1">
      <c r="B77" s="322"/>
      <c r="C77" s="327" t="s">
        <v>1302</v>
      </c>
      <c r="D77" s="327"/>
      <c r="E77" s="327"/>
      <c r="F77" s="328" t="s">
        <v>1303</v>
      </c>
      <c r="G77" s="329"/>
      <c r="H77" s="327"/>
      <c r="I77" s="327"/>
      <c r="J77" s="327" t="s">
        <v>1304</v>
      </c>
      <c r="K77" s="324"/>
    </row>
    <row r="78" s="1" customFormat="1" ht="5.25" customHeight="1">
      <c r="B78" s="322"/>
      <c r="C78" s="330"/>
      <c r="D78" s="330"/>
      <c r="E78" s="330"/>
      <c r="F78" s="330"/>
      <c r="G78" s="331"/>
      <c r="H78" s="330"/>
      <c r="I78" s="330"/>
      <c r="J78" s="330"/>
      <c r="K78" s="324"/>
    </row>
    <row r="79" s="1" customFormat="1" ht="15" customHeight="1">
      <c r="B79" s="322"/>
      <c r="C79" s="310" t="s">
        <v>57</v>
      </c>
      <c r="D79" s="332"/>
      <c r="E79" s="332"/>
      <c r="F79" s="333" t="s">
        <v>1305</v>
      </c>
      <c r="G79" s="334"/>
      <c r="H79" s="310" t="s">
        <v>1306</v>
      </c>
      <c r="I79" s="310" t="s">
        <v>1307</v>
      </c>
      <c r="J79" s="310">
        <v>20</v>
      </c>
      <c r="K79" s="324"/>
    </row>
    <row r="80" s="1" customFormat="1" ht="15" customHeight="1">
      <c r="B80" s="322"/>
      <c r="C80" s="310" t="s">
        <v>1308</v>
      </c>
      <c r="D80" s="310"/>
      <c r="E80" s="310"/>
      <c r="F80" s="333" t="s">
        <v>1305</v>
      </c>
      <c r="G80" s="334"/>
      <c r="H80" s="310" t="s">
        <v>1309</v>
      </c>
      <c r="I80" s="310" t="s">
        <v>1307</v>
      </c>
      <c r="J80" s="310">
        <v>120</v>
      </c>
      <c r="K80" s="324"/>
    </row>
    <row r="81" s="1" customFormat="1" ht="15" customHeight="1">
      <c r="B81" s="335"/>
      <c r="C81" s="310" t="s">
        <v>1310</v>
      </c>
      <c r="D81" s="310"/>
      <c r="E81" s="310"/>
      <c r="F81" s="333" t="s">
        <v>80</v>
      </c>
      <c r="G81" s="334"/>
      <c r="H81" s="310" t="s">
        <v>1311</v>
      </c>
      <c r="I81" s="310" t="s">
        <v>1307</v>
      </c>
      <c r="J81" s="310">
        <v>50</v>
      </c>
      <c r="K81" s="324"/>
    </row>
    <row r="82" s="1" customFormat="1" ht="15" customHeight="1">
      <c r="B82" s="335"/>
      <c r="C82" s="310" t="s">
        <v>1312</v>
      </c>
      <c r="D82" s="310"/>
      <c r="E82" s="310"/>
      <c r="F82" s="333" t="s">
        <v>1305</v>
      </c>
      <c r="G82" s="334"/>
      <c r="H82" s="310" t="s">
        <v>1313</v>
      </c>
      <c r="I82" s="310" t="s">
        <v>1314</v>
      </c>
      <c r="J82" s="310"/>
      <c r="K82" s="324"/>
    </row>
    <row r="83" s="1" customFormat="1" ht="15" customHeight="1">
      <c r="B83" s="335"/>
      <c r="C83" s="336" t="s">
        <v>1315</v>
      </c>
      <c r="D83" s="336"/>
      <c r="E83" s="336"/>
      <c r="F83" s="337" t="s">
        <v>80</v>
      </c>
      <c r="G83" s="336"/>
      <c r="H83" s="336" t="s">
        <v>1316</v>
      </c>
      <c r="I83" s="336" t="s">
        <v>1307</v>
      </c>
      <c r="J83" s="336">
        <v>15</v>
      </c>
      <c r="K83" s="324"/>
    </row>
    <row r="84" s="1" customFormat="1" ht="15" customHeight="1">
      <c r="B84" s="335"/>
      <c r="C84" s="336" t="s">
        <v>1317</v>
      </c>
      <c r="D84" s="336"/>
      <c r="E84" s="336"/>
      <c r="F84" s="337" t="s">
        <v>80</v>
      </c>
      <c r="G84" s="336"/>
      <c r="H84" s="336" t="s">
        <v>1318</v>
      </c>
      <c r="I84" s="336" t="s">
        <v>1307</v>
      </c>
      <c r="J84" s="336">
        <v>15</v>
      </c>
      <c r="K84" s="324"/>
    </row>
    <row r="85" s="1" customFormat="1" ht="15" customHeight="1">
      <c r="B85" s="335"/>
      <c r="C85" s="336" t="s">
        <v>1319</v>
      </c>
      <c r="D85" s="336"/>
      <c r="E85" s="336"/>
      <c r="F85" s="337" t="s">
        <v>80</v>
      </c>
      <c r="G85" s="336"/>
      <c r="H85" s="336" t="s">
        <v>1320</v>
      </c>
      <c r="I85" s="336" t="s">
        <v>1307</v>
      </c>
      <c r="J85" s="336">
        <v>20</v>
      </c>
      <c r="K85" s="324"/>
    </row>
    <row r="86" s="1" customFormat="1" ht="15" customHeight="1">
      <c r="B86" s="335"/>
      <c r="C86" s="336" t="s">
        <v>1321</v>
      </c>
      <c r="D86" s="336"/>
      <c r="E86" s="336"/>
      <c r="F86" s="337" t="s">
        <v>80</v>
      </c>
      <c r="G86" s="336"/>
      <c r="H86" s="336" t="s">
        <v>1322</v>
      </c>
      <c r="I86" s="336" t="s">
        <v>1307</v>
      </c>
      <c r="J86" s="336">
        <v>20</v>
      </c>
      <c r="K86" s="324"/>
    </row>
    <row r="87" s="1" customFormat="1" ht="15" customHeight="1">
      <c r="B87" s="335"/>
      <c r="C87" s="310" t="s">
        <v>1323</v>
      </c>
      <c r="D87" s="310"/>
      <c r="E87" s="310"/>
      <c r="F87" s="333" t="s">
        <v>80</v>
      </c>
      <c r="G87" s="334"/>
      <c r="H87" s="310" t="s">
        <v>1324</v>
      </c>
      <c r="I87" s="310" t="s">
        <v>1307</v>
      </c>
      <c r="J87" s="310">
        <v>50</v>
      </c>
      <c r="K87" s="324"/>
    </row>
    <row r="88" s="1" customFormat="1" ht="15" customHeight="1">
      <c r="B88" s="335"/>
      <c r="C88" s="310" t="s">
        <v>1325</v>
      </c>
      <c r="D88" s="310"/>
      <c r="E88" s="310"/>
      <c r="F88" s="333" t="s">
        <v>80</v>
      </c>
      <c r="G88" s="334"/>
      <c r="H88" s="310" t="s">
        <v>1326</v>
      </c>
      <c r="I88" s="310" t="s">
        <v>1307</v>
      </c>
      <c r="J88" s="310">
        <v>20</v>
      </c>
      <c r="K88" s="324"/>
    </row>
    <row r="89" s="1" customFormat="1" ht="15" customHeight="1">
      <c r="B89" s="335"/>
      <c r="C89" s="310" t="s">
        <v>1327</v>
      </c>
      <c r="D89" s="310"/>
      <c r="E89" s="310"/>
      <c r="F89" s="333" t="s">
        <v>80</v>
      </c>
      <c r="G89" s="334"/>
      <c r="H89" s="310" t="s">
        <v>1328</v>
      </c>
      <c r="I89" s="310" t="s">
        <v>1307</v>
      </c>
      <c r="J89" s="310">
        <v>20</v>
      </c>
      <c r="K89" s="324"/>
    </row>
    <row r="90" s="1" customFormat="1" ht="15" customHeight="1">
      <c r="B90" s="335"/>
      <c r="C90" s="310" t="s">
        <v>1329</v>
      </c>
      <c r="D90" s="310"/>
      <c r="E90" s="310"/>
      <c r="F90" s="333" t="s">
        <v>80</v>
      </c>
      <c r="G90" s="334"/>
      <c r="H90" s="310" t="s">
        <v>1330</v>
      </c>
      <c r="I90" s="310" t="s">
        <v>1307</v>
      </c>
      <c r="J90" s="310">
        <v>50</v>
      </c>
      <c r="K90" s="324"/>
    </row>
    <row r="91" s="1" customFormat="1" ht="15" customHeight="1">
      <c r="B91" s="335"/>
      <c r="C91" s="310" t="s">
        <v>1331</v>
      </c>
      <c r="D91" s="310"/>
      <c r="E91" s="310"/>
      <c r="F91" s="333" t="s">
        <v>80</v>
      </c>
      <c r="G91" s="334"/>
      <c r="H91" s="310" t="s">
        <v>1331</v>
      </c>
      <c r="I91" s="310" t="s">
        <v>1307</v>
      </c>
      <c r="J91" s="310">
        <v>50</v>
      </c>
      <c r="K91" s="324"/>
    </row>
    <row r="92" s="1" customFormat="1" ht="15" customHeight="1">
      <c r="B92" s="335"/>
      <c r="C92" s="310" t="s">
        <v>1332</v>
      </c>
      <c r="D92" s="310"/>
      <c r="E92" s="310"/>
      <c r="F92" s="333" t="s">
        <v>80</v>
      </c>
      <c r="G92" s="334"/>
      <c r="H92" s="310" t="s">
        <v>1333</v>
      </c>
      <c r="I92" s="310" t="s">
        <v>1307</v>
      </c>
      <c r="J92" s="310">
        <v>255</v>
      </c>
      <c r="K92" s="324"/>
    </row>
    <row r="93" s="1" customFormat="1" ht="15" customHeight="1">
      <c r="B93" s="335"/>
      <c r="C93" s="310" t="s">
        <v>1334</v>
      </c>
      <c r="D93" s="310"/>
      <c r="E93" s="310"/>
      <c r="F93" s="333" t="s">
        <v>1305</v>
      </c>
      <c r="G93" s="334"/>
      <c r="H93" s="310" t="s">
        <v>1335</v>
      </c>
      <c r="I93" s="310" t="s">
        <v>1336</v>
      </c>
      <c r="J93" s="310"/>
      <c r="K93" s="324"/>
    </row>
    <row r="94" s="1" customFormat="1" ht="15" customHeight="1">
      <c r="B94" s="335"/>
      <c r="C94" s="310" t="s">
        <v>1337</v>
      </c>
      <c r="D94" s="310"/>
      <c r="E94" s="310"/>
      <c r="F94" s="333" t="s">
        <v>1305</v>
      </c>
      <c r="G94" s="334"/>
      <c r="H94" s="310" t="s">
        <v>1338</v>
      </c>
      <c r="I94" s="310" t="s">
        <v>1339</v>
      </c>
      <c r="J94" s="310"/>
      <c r="K94" s="324"/>
    </row>
    <row r="95" s="1" customFormat="1" ht="15" customHeight="1">
      <c r="B95" s="335"/>
      <c r="C95" s="310" t="s">
        <v>1340</v>
      </c>
      <c r="D95" s="310"/>
      <c r="E95" s="310"/>
      <c r="F95" s="333" t="s">
        <v>1305</v>
      </c>
      <c r="G95" s="334"/>
      <c r="H95" s="310" t="s">
        <v>1340</v>
      </c>
      <c r="I95" s="310" t="s">
        <v>1339</v>
      </c>
      <c r="J95" s="310"/>
      <c r="K95" s="324"/>
    </row>
    <row r="96" s="1" customFormat="1" ht="15" customHeight="1">
      <c r="B96" s="335"/>
      <c r="C96" s="310" t="s">
        <v>42</v>
      </c>
      <c r="D96" s="310"/>
      <c r="E96" s="310"/>
      <c r="F96" s="333" t="s">
        <v>1305</v>
      </c>
      <c r="G96" s="334"/>
      <c r="H96" s="310" t="s">
        <v>1341</v>
      </c>
      <c r="I96" s="310" t="s">
        <v>1339</v>
      </c>
      <c r="J96" s="310"/>
      <c r="K96" s="324"/>
    </row>
    <row r="97" s="1" customFormat="1" ht="15" customHeight="1">
      <c r="B97" s="335"/>
      <c r="C97" s="310" t="s">
        <v>52</v>
      </c>
      <c r="D97" s="310"/>
      <c r="E97" s="310"/>
      <c r="F97" s="333" t="s">
        <v>1305</v>
      </c>
      <c r="G97" s="334"/>
      <c r="H97" s="310" t="s">
        <v>1342</v>
      </c>
      <c r="I97" s="310" t="s">
        <v>1339</v>
      </c>
      <c r="J97" s="310"/>
      <c r="K97" s="324"/>
    </row>
    <row r="98" s="1" customFormat="1" ht="15" customHeight="1">
      <c r="B98" s="338"/>
      <c r="C98" s="339"/>
      <c r="D98" s="339"/>
      <c r="E98" s="339"/>
      <c r="F98" s="339"/>
      <c r="G98" s="339"/>
      <c r="H98" s="339"/>
      <c r="I98" s="339"/>
      <c r="J98" s="339"/>
      <c r="K98" s="340"/>
    </row>
    <row r="99" s="1" customFormat="1" ht="18.75" customHeight="1">
      <c r="B99" s="341"/>
      <c r="C99" s="342"/>
      <c r="D99" s="342"/>
      <c r="E99" s="342"/>
      <c r="F99" s="342"/>
      <c r="G99" s="342"/>
      <c r="H99" s="342"/>
      <c r="I99" s="342"/>
      <c r="J99" s="342"/>
      <c r="K99" s="341"/>
    </row>
    <row r="100" s="1" customFormat="1" ht="18.75" customHeight="1">
      <c r="B100" s="318"/>
      <c r="C100" s="318"/>
      <c r="D100" s="318"/>
      <c r="E100" s="318"/>
      <c r="F100" s="318"/>
      <c r="G100" s="318"/>
      <c r="H100" s="318"/>
      <c r="I100" s="318"/>
      <c r="J100" s="318"/>
      <c r="K100" s="318"/>
    </row>
    <row r="101" s="1" customFormat="1" ht="7.5" customHeight="1">
      <c r="B101" s="319"/>
      <c r="C101" s="320"/>
      <c r="D101" s="320"/>
      <c r="E101" s="320"/>
      <c r="F101" s="320"/>
      <c r="G101" s="320"/>
      <c r="H101" s="320"/>
      <c r="I101" s="320"/>
      <c r="J101" s="320"/>
      <c r="K101" s="321"/>
    </row>
    <row r="102" s="1" customFormat="1" ht="45" customHeight="1">
      <c r="B102" s="322"/>
      <c r="C102" s="323" t="s">
        <v>1343</v>
      </c>
      <c r="D102" s="323"/>
      <c r="E102" s="323"/>
      <c r="F102" s="323"/>
      <c r="G102" s="323"/>
      <c r="H102" s="323"/>
      <c r="I102" s="323"/>
      <c r="J102" s="323"/>
      <c r="K102" s="324"/>
    </row>
    <row r="103" s="1" customFormat="1" ht="17.25" customHeight="1">
      <c r="B103" s="322"/>
      <c r="C103" s="325" t="s">
        <v>1299</v>
      </c>
      <c r="D103" s="325"/>
      <c r="E103" s="325"/>
      <c r="F103" s="325" t="s">
        <v>1300</v>
      </c>
      <c r="G103" s="326"/>
      <c r="H103" s="325" t="s">
        <v>58</v>
      </c>
      <c r="I103" s="325" t="s">
        <v>61</v>
      </c>
      <c r="J103" s="325" t="s">
        <v>1301</v>
      </c>
      <c r="K103" s="324"/>
    </row>
    <row r="104" s="1" customFormat="1" ht="17.25" customHeight="1">
      <c r="B104" s="322"/>
      <c r="C104" s="327" t="s">
        <v>1302</v>
      </c>
      <c r="D104" s="327"/>
      <c r="E104" s="327"/>
      <c r="F104" s="328" t="s">
        <v>1303</v>
      </c>
      <c r="G104" s="329"/>
      <c r="H104" s="327"/>
      <c r="I104" s="327"/>
      <c r="J104" s="327" t="s">
        <v>1304</v>
      </c>
      <c r="K104" s="324"/>
    </row>
    <row r="105" s="1" customFormat="1" ht="5.25" customHeight="1">
      <c r="B105" s="322"/>
      <c r="C105" s="325"/>
      <c r="D105" s="325"/>
      <c r="E105" s="325"/>
      <c r="F105" s="325"/>
      <c r="G105" s="343"/>
      <c r="H105" s="325"/>
      <c r="I105" s="325"/>
      <c r="J105" s="325"/>
      <c r="K105" s="324"/>
    </row>
    <row r="106" s="1" customFormat="1" ht="15" customHeight="1">
      <c r="B106" s="322"/>
      <c r="C106" s="310" t="s">
        <v>57</v>
      </c>
      <c r="D106" s="332"/>
      <c r="E106" s="332"/>
      <c r="F106" s="333" t="s">
        <v>1305</v>
      </c>
      <c r="G106" s="310"/>
      <c r="H106" s="310" t="s">
        <v>1344</v>
      </c>
      <c r="I106" s="310" t="s">
        <v>1307</v>
      </c>
      <c r="J106" s="310">
        <v>20</v>
      </c>
      <c r="K106" s="324"/>
    </row>
    <row r="107" s="1" customFormat="1" ht="15" customHeight="1">
      <c r="B107" s="322"/>
      <c r="C107" s="310" t="s">
        <v>1308</v>
      </c>
      <c r="D107" s="310"/>
      <c r="E107" s="310"/>
      <c r="F107" s="333" t="s">
        <v>1305</v>
      </c>
      <c r="G107" s="310"/>
      <c r="H107" s="310" t="s">
        <v>1344</v>
      </c>
      <c r="I107" s="310" t="s">
        <v>1307</v>
      </c>
      <c r="J107" s="310">
        <v>120</v>
      </c>
      <c r="K107" s="324"/>
    </row>
    <row r="108" s="1" customFormat="1" ht="15" customHeight="1">
      <c r="B108" s="335"/>
      <c r="C108" s="310" t="s">
        <v>1310</v>
      </c>
      <c r="D108" s="310"/>
      <c r="E108" s="310"/>
      <c r="F108" s="333" t="s">
        <v>80</v>
      </c>
      <c r="G108" s="310"/>
      <c r="H108" s="310" t="s">
        <v>1344</v>
      </c>
      <c r="I108" s="310" t="s">
        <v>1307</v>
      </c>
      <c r="J108" s="310">
        <v>50</v>
      </c>
      <c r="K108" s="324"/>
    </row>
    <row r="109" s="1" customFormat="1" ht="15" customHeight="1">
      <c r="B109" s="335"/>
      <c r="C109" s="310" t="s">
        <v>1312</v>
      </c>
      <c r="D109" s="310"/>
      <c r="E109" s="310"/>
      <c r="F109" s="333" t="s">
        <v>1305</v>
      </c>
      <c r="G109" s="310"/>
      <c r="H109" s="310" t="s">
        <v>1344</v>
      </c>
      <c r="I109" s="310" t="s">
        <v>1314</v>
      </c>
      <c r="J109" s="310"/>
      <c r="K109" s="324"/>
    </row>
    <row r="110" s="1" customFormat="1" ht="15" customHeight="1">
      <c r="B110" s="335"/>
      <c r="C110" s="310" t="s">
        <v>1323</v>
      </c>
      <c r="D110" s="310"/>
      <c r="E110" s="310"/>
      <c r="F110" s="333" t="s">
        <v>80</v>
      </c>
      <c r="G110" s="310"/>
      <c r="H110" s="310" t="s">
        <v>1344</v>
      </c>
      <c r="I110" s="310" t="s">
        <v>1307</v>
      </c>
      <c r="J110" s="310">
        <v>50</v>
      </c>
      <c r="K110" s="324"/>
    </row>
    <row r="111" s="1" customFormat="1" ht="15" customHeight="1">
      <c r="B111" s="335"/>
      <c r="C111" s="310" t="s">
        <v>1331</v>
      </c>
      <c r="D111" s="310"/>
      <c r="E111" s="310"/>
      <c r="F111" s="333" t="s">
        <v>80</v>
      </c>
      <c r="G111" s="310"/>
      <c r="H111" s="310" t="s">
        <v>1344</v>
      </c>
      <c r="I111" s="310" t="s">
        <v>1307</v>
      </c>
      <c r="J111" s="310">
        <v>50</v>
      </c>
      <c r="K111" s="324"/>
    </row>
    <row r="112" s="1" customFormat="1" ht="15" customHeight="1">
      <c r="B112" s="335"/>
      <c r="C112" s="310" t="s">
        <v>1329</v>
      </c>
      <c r="D112" s="310"/>
      <c r="E112" s="310"/>
      <c r="F112" s="333" t="s">
        <v>80</v>
      </c>
      <c r="G112" s="310"/>
      <c r="H112" s="310" t="s">
        <v>1344</v>
      </c>
      <c r="I112" s="310" t="s">
        <v>1307</v>
      </c>
      <c r="J112" s="310">
        <v>50</v>
      </c>
      <c r="K112" s="324"/>
    </row>
    <row r="113" s="1" customFormat="1" ht="15" customHeight="1">
      <c r="B113" s="335"/>
      <c r="C113" s="310" t="s">
        <v>57</v>
      </c>
      <c r="D113" s="310"/>
      <c r="E113" s="310"/>
      <c r="F113" s="333" t="s">
        <v>1305</v>
      </c>
      <c r="G113" s="310"/>
      <c r="H113" s="310" t="s">
        <v>1345</v>
      </c>
      <c r="I113" s="310" t="s">
        <v>1307</v>
      </c>
      <c r="J113" s="310">
        <v>20</v>
      </c>
      <c r="K113" s="324"/>
    </row>
    <row r="114" s="1" customFormat="1" ht="15" customHeight="1">
      <c r="B114" s="335"/>
      <c r="C114" s="310" t="s">
        <v>1346</v>
      </c>
      <c r="D114" s="310"/>
      <c r="E114" s="310"/>
      <c r="F114" s="333" t="s">
        <v>1305</v>
      </c>
      <c r="G114" s="310"/>
      <c r="H114" s="310" t="s">
        <v>1347</v>
      </c>
      <c r="I114" s="310" t="s">
        <v>1307</v>
      </c>
      <c r="J114" s="310">
        <v>120</v>
      </c>
      <c r="K114" s="324"/>
    </row>
    <row r="115" s="1" customFormat="1" ht="15" customHeight="1">
      <c r="B115" s="335"/>
      <c r="C115" s="310" t="s">
        <v>42</v>
      </c>
      <c r="D115" s="310"/>
      <c r="E115" s="310"/>
      <c r="F115" s="333" t="s">
        <v>1305</v>
      </c>
      <c r="G115" s="310"/>
      <c r="H115" s="310" t="s">
        <v>1348</v>
      </c>
      <c r="I115" s="310" t="s">
        <v>1339</v>
      </c>
      <c r="J115" s="310"/>
      <c r="K115" s="324"/>
    </row>
    <row r="116" s="1" customFormat="1" ht="15" customHeight="1">
      <c r="B116" s="335"/>
      <c r="C116" s="310" t="s">
        <v>52</v>
      </c>
      <c r="D116" s="310"/>
      <c r="E116" s="310"/>
      <c r="F116" s="333" t="s">
        <v>1305</v>
      </c>
      <c r="G116" s="310"/>
      <c r="H116" s="310" t="s">
        <v>1349</v>
      </c>
      <c r="I116" s="310" t="s">
        <v>1339</v>
      </c>
      <c r="J116" s="310"/>
      <c r="K116" s="324"/>
    </row>
    <row r="117" s="1" customFormat="1" ht="15" customHeight="1">
      <c r="B117" s="335"/>
      <c r="C117" s="310" t="s">
        <v>61</v>
      </c>
      <c r="D117" s="310"/>
      <c r="E117" s="310"/>
      <c r="F117" s="333" t="s">
        <v>1305</v>
      </c>
      <c r="G117" s="310"/>
      <c r="H117" s="310" t="s">
        <v>1350</v>
      </c>
      <c r="I117" s="310" t="s">
        <v>1351</v>
      </c>
      <c r="J117" s="310"/>
      <c r="K117" s="324"/>
    </row>
    <row r="118" s="1" customFormat="1" ht="15" customHeight="1">
      <c r="B118" s="338"/>
      <c r="C118" s="344"/>
      <c r="D118" s="344"/>
      <c r="E118" s="344"/>
      <c r="F118" s="344"/>
      <c r="G118" s="344"/>
      <c r="H118" s="344"/>
      <c r="I118" s="344"/>
      <c r="J118" s="344"/>
      <c r="K118" s="340"/>
    </row>
    <row r="119" s="1" customFormat="1" ht="18.75" customHeight="1">
      <c r="B119" s="345"/>
      <c r="C119" s="346"/>
      <c r="D119" s="346"/>
      <c r="E119" s="346"/>
      <c r="F119" s="347"/>
      <c r="G119" s="346"/>
      <c r="H119" s="346"/>
      <c r="I119" s="346"/>
      <c r="J119" s="346"/>
      <c r="K119" s="345"/>
    </row>
    <row r="120" s="1" customFormat="1" ht="18.75" customHeight="1">
      <c r="B120" s="318"/>
      <c r="C120" s="318"/>
      <c r="D120" s="318"/>
      <c r="E120" s="318"/>
      <c r="F120" s="318"/>
      <c r="G120" s="318"/>
      <c r="H120" s="318"/>
      <c r="I120" s="318"/>
      <c r="J120" s="318"/>
      <c r="K120" s="318"/>
    </row>
    <row r="121" s="1" customFormat="1" ht="7.5" customHeight="1">
      <c r="B121" s="348"/>
      <c r="C121" s="349"/>
      <c r="D121" s="349"/>
      <c r="E121" s="349"/>
      <c r="F121" s="349"/>
      <c r="G121" s="349"/>
      <c r="H121" s="349"/>
      <c r="I121" s="349"/>
      <c r="J121" s="349"/>
      <c r="K121" s="350"/>
    </row>
    <row r="122" s="1" customFormat="1" ht="45" customHeight="1">
      <c r="B122" s="351"/>
      <c r="C122" s="301" t="s">
        <v>1352</v>
      </c>
      <c r="D122" s="301"/>
      <c r="E122" s="301"/>
      <c r="F122" s="301"/>
      <c r="G122" s="301"/>
      <c r="H122" s="301"/>
      <c r="I122" s="301"/>
      <c r="J122" s="301"/>
      <c r="K122" s="352"/>
    </row>
    <row r="123" s="1" customFormat="1" ht="17.25" customHeight="1">
      <c r="B123" s="353"/>
      <c r="C123" s="325" t="s">
        <v>1299</v>
      </c>
      <c r="D123" s="325"/>
      <c r="E123" s="325"/>
      <c r="F123" s="325" t="s">
        <v>1300</v>
      </c>
      <c r="G123" s="326"/>
      <c r="H123" s="325" t="s">
        <v>58</v>
      </c>
      <c r="I123" s="325" t="s">
        <v>61</v>
      </c>
      <c r="J123" s="325" t="s">
        <v>1301</v>
      </c>
      <c r="K123" s="354"/>
    </row>
    <row r="124" s="1" customFormat="1" ht="17.25" customHeight="1">
      <c r="B124" s="353"/>
      <c r="C124" s="327" t="s">
        <v>1302</v>
      </c>
      <c r="D124" s="327"/>
      <c r="E124" s="327"/>
      <c r="F124" s="328" t="s">
        <v>1303</v>
      </c>
      <c r="G124" s="329"/>
      <c r="H124" s="327"/>
      <c r="I124" s="327"/>
      <c r="J124" s="327" t="s">
        <v>1304</v>
      </c>
      <c r="K124" s="354"/>
    </row>
    <row r="125" s="1" customFormat="1" ht="5.25" customHeight="1">
      <c r="B125" s="355"/>
      <c r="C125" s="330"/>
      <c r="D125" s="330"/>
      <c r="E125" s="330"/>
      <c r="F125" s="330"/>
      <c r="G125" s="356"/>
      <c r="H125" s="330"/>
      <c r="I125" s="330"/>
      <c r="J125" s="330"/>
      <c r="K125" s="357"/>
    </row>
    <row r="126" s="1" customFormat="1" ht="15" customHeight="1">
      <c r="B126" s="355"/>
      <c r="C126" s="310" t="s">
        <v>1308</v>
      </c>
      <c r="D126" s="332"/>
      <c r="E126" s="332"/>
      <c r="F126" s="333" t="s">
        <v>1305</v>
      </c>
      <c r="G126" s="310"/>
      <c r="H126" s="310" t="s">
        <v>1344</v>
      </c>
      <c r="I126" s="310" t="s">
        <v>1307</v>
      </c>
      <c r="J126" s="310">
        <v>120</v>
      </c>
      <c r="K126" s="358"/>
    </row>
    <row r="127" s="1" customFormat="1" ht="15" customHeight="1">
      <c r="B127" s="355"/>
      <c r="C127" s="310" t="s">
        <v>1353</v>
      </c>
      <c r="D127" s="310"/>
      <c r="E127" s="310"/>
      <c r="F127" s="333" t="s">
        <v>1305</v>
      </c>
      <c r="G127" s="310"/>
      <c r="H127" s="310" t="s">
        <v>1354</v>
      </c>
      <c r="I127" s="310" t="s">
        <v>1307</v>
      </c>
      <c r="J127" s="310" t="s">
        <v>1355</v>
      </c>
      <c r="K127" s="358"/>
    </row>
    <row r="128" s="1" customFormat="1" ht="15" customHeight="1">
      <c r="B128" s="355"/>
      <c r="C128" s="310" t="s">
        <v>89</v>
      </c>
      <c r="D128" s="310"/>
      <c r="E128" s="310"/>
      <c r="F128" s="333" t="s">
        <v>1305</v>
      </c>
      <c r="G128" s="310"/>
      <c r="H128" s="310" t="s">
        <v>1356</v>
      </c>
      <c r="I128" s="310" t="s">
        <v>1307</v>
      </c>
      <c r="J128" s="310" t="s">
        <v>1355</v>
      </c>
      <c r="K128" s="358"/>
    </row>
    <row r="129" s="1" customFormat="1" ht="15" customHeight="1">
      <c r="B129" s="355"/>
      <c r="C129" s="310" t="s">
        <v>1315</v>
      </c>
      <c r="D129" s="310"/>
      <c r="E129" s="310"/>
      <c r="F129" s="333" t="s">
        <v>80</v>
      </c>
      <c r="G129" s="310"/>
      <c r="H129" s="310" t="s">
        <v>1316</v>
      </c>
      <c r="I129" s="310" t="s">
        <v>1307</v>
      </c>
      <c r="J129" s="310">
        <v>15</v>
      </c>
      <c r="K129" s="358"/>
    </row>
    <row r="130" s="1" customFormat="1" ht="15" customHeight="1">
      <c r="B130" s="355"/>
      <c r="C130" s="336" t="s">
        <v>1317</v>
      </c>
      <c r="D130" s="336"/>
      <c r="E130" s="336"/>
      <c r="F130" s="337" t="s">
        <v>80</v>
      </c>
      <c r="G130" s="336"/>
      <c r="H130" s="336" t="s">
        <v>1318</v>
      </c>
      <c r="I130" s="336" t="s">
        <v>1307</v>
      </c>
      <c r="J130" s="336">
        <v>15</v>
      </c>
      <c r="K130" s="358"/>
    </row>
    <row r="131" s="1" customFormat="1" ht="15" customHeight="1">
      <c r="B131" s="355"/>
      <c r="C131" s="336" t="s">
        <v>1319</v>
      </c>
      <c r="D131" s="336"/>
      <c r="E131" s="336"/>
      <c r="F131" s="337" t="s">
        <v>80</v>
      </c>
      <c r="G131" s="336"/>
      <c r="H131" s="336" t="s">
        <v>1320</v>
      </c>
      <c r="I131" s="336" t="s">
        <v>1307</v>
      </c>
      <c r="J131" s="336">
        <v>20</v>
      </c>
      <c r="K131" s="358"/>
    </row>
    <row r="132" s="1" customFormat="1" ht="15" customHeight="1">
      <c r="B132" s="355"/>
      <c r="C132" s="336" t="s">
        <v>1321</v>
      </c>
      <c r="D132" s="336"/>
      <c r="E132" s="336"/>
      <c r="F132" s="337" t="s">
        <v>80</v>
      </c>
      <c r="G132" s="336"/>
      <c r="H132" s="336" t="s">
        <v>1322</v>
      </c>
      <c r="I132" s="336" t="s">
        <v>1307</v>
      </c>
      <c r="J132" s="336">
        <v>20</v>
      </c>
      <c r="K132" s="358"/>
    </row>
    <row r="133" s="1" customFormat="1" ht="15" customHeight="1">
      <c r="B133" s="355"/>
      <c r="C133" s="310" t="s">
        <v>1310</v>
      </c>
      <c r="D133" s="310"/>
      <c r="E133" s="310"/>
      <c r="F133" s="333" t="s">
        <v>80</v>
      </c>
      <c r="G133" s="310"/>
      <c r="H133" s="310" t="s">
        <v>1344</v>
      </c>
      <c r="I133" s="310" t="s">
        <v>1307</v>
      </c>
      <c r="J133" s="310">
        <v>50</v>
      </c>
      <c r="K133" s="358"/>
    </row>
    <row r="134" s="1" customFormat="1" ht="15" customHeight="1">
      <c r="B134" s="355"/>
      <c r="C134" s="310" t="s">
        <v>1323</v>
      </c>
      <c r="D134" s="310"/>
      <c r="E134" s="310"/>
      <c r="F134" s="333" t="s">
        <v>80</v>
      </c>
      <c r="G134" s="310"/>
      <c r="H134" s="310" t="s">
        <v>1344</v>
      </c>
      <c r="I134" s="310" t="s">
        <v>1307</v>
      </c>
      <c r="J134" s="310">
        <v>50</v>
      </c>
      <c r="K134" s="358"/>
    </row>
    <row r="135" s="1" customFormat="1" ht="15" customHeight="1">
      <c r="B135" s="355"/>
      <c r="C135" s="310" t="s">
        <v>1329</v>
      </c>
      <c r="D135" s="310"/>
      <c r="E135" s="310"/>
      <c r="F135" s="333" t="s">
        <v>80</v>
      </c>
      <c r="G135" s="310"/>
      <c r="H135" s="310" t="s">
        <v>1344</v>
      </c>
      <c r="I135" s="310" t="s">
        <v>1307</v>
      </c>
      <c r="J135" s="310">
        <v>50</v>
      </c>
      <c r="K135" s="358"/>
    </row>
    <row r="136" s="1" customFormat="1" ht="15" customHeight="1">
      <c r="B136" s="355"/>
      <c r="C136" s="310" t="s">
        <v>1331</v>
      </c>
      <c r="D136" s="310"/>
      <c r="E136" s="310"/>
      <c r="F136" s="333" t="s">
        <v>80</v>
      </c>
      <c r="G136" s="310"/>
      <c r="H136" s="310" t="s">
        <v>1344</v>
      </c>
      <c r="I136" s="310" t="s">
        <v>1307</v>
      </c>
      <c r="J136" s="310">
        <v>50</v>
      </c>
      <c r="K136" s="358"/>
    </row>
    <row r="137" s="1" customFormat="1" ht="15" customHeight="1">
      <c r="B137" s="355"/>
      <c r="C137" s="310" t="s">
        <v>1332</v>
      </c>
      <c r="D137" s="310"/>
      <c r="E137" s="310"/>
      <c r="F137" s="333" t="s">
        <v>80</v>
      </c>
      <c r="G137" s="310"/>
      <c r="H137" s="310" t="s">
        <v>1357</v>
      </c>
      <c r="I137" s="310" t="s">
        <v>1307</v>
      </c>
      <c r="J137" s="310">
        <v>255</v>
      </c>
      <c r="K137" s="358"/>
    </row>
    <row r="138" s="1" customFormat="1" ht="15" customHeight="1">
      <c r="B138" s="355"/>
      <c r="C138" s="310" t="s">
        <v>1334</v>
      </c>
      <c r="D138" s="310"/>
      <c r="E138" s="310"/>
      <c r="F138" s="333" t="s">
        <v>1305</v>
      </c>
      <c r="G138" s="310"/>
      <c r="H138" s="310" t="s">
        <v>1358</v>
      </c>
      <c r="I138" s="310" t="s">
        <v>1336</v>
      </c>
      <c r="J138" s="310"/>
      <c r="K138" s="358"/>
    </row>
    <row r="139" s="1" customFormat="1" ht="15" customHeight="1">
      <c r="B139" s="355"/>
      <c r="C139" s="310" t="s">
        <v>1337</v>
      </c>
      <c r="D139" s="310"/>
      <c r="E139" s="310"/>
      <c r="F139" s="333" t="s">
        <v>1305</v>
      </c>
      <c r="G139" s="310"/>
      <c r="H139" s="310" t="s">
        <v>1359</v>
      </c>
      <c r="I139" s="310" t="s">
        <v>1339</v>
      </c>
      <c r="J139" s="310"/>
      <c r="K139" s="358"/>
    </row>
    <row r="140" s="1" customFormat="1" ht="15" customHeight="1">
      <c r="B140" s="355"/>
      <c r="C140" s="310" t="s">
        <v>1340</v>
      </c>
      <c r="D140" s="310"/>
      <c r="E140" s="310"/>
      <c r="F140" s="333" t="s">
        <v>1305</v>
      </c>
      <c r="G140" s="310"/>
      <c r="H140" s="310" t="s">
        <v>1340</v>
      </c>
      <c r="I140" s="310" t="s">
        <v>1339</v>
      </c>
      <c r="J140" s="310"/>
      <c r="K140" s="358"/>
    </row>
    <row r="141" s="1" customFormat="1" ht="15" customHeight="1">
      <c r="B141" s="355"/>
      <c r="C141" s="310" t="s">
        <v>42</v>
      </c>
      <c r="D141" s="310"/>
      <c r="E141" s="310"/>
      <c r="F141" s="333" t="s">
        <v>1305</v>
      </c>
      <c r="G141" s="310"/>
      <c r="H141" s="310" t="s">
        <v>1360</v>
      </c>
      <c r="I141" s="310" t="s">
        <v>1339</v>
      </c>
      <c r="J141" s="310"/>
      <c r="K141" s="358"/>
    </row>
    <row r="142" s="1" customFormat="1" ht="15" customHeight="1">
      <c r="B142" s="355"/>
      <c r="C142" s="310" t="s">
        <v>1361</v>
      </c>
      <c r="D142" s="310"/>
      <c r="E142" s="310"/>
      <c r="F142" s="333" t="s">
        <v>1305</v>
      </c>
      <c r="G142" s="310"/>
      <c r="H142" s="310" t="s">
        <v>1362</v>
      </c>
      <c r="I142" s="310" t="s">
        <v>1339</v>
      </c>
      <c r="J142" s="310"/>
      <c r="K142" s="358"/>
    </row>
    <row r="143" s="1" customFormat="1" ht="15" customHeight="1">
      <c r="B143" s="359"/>
      <c r="C143" s="360"/>
      <c r="D143" s="360"/>
      <c r="E143" s="360"/>
      <c r="F143" s="360"/>
      <c r="G143" s="360"/>
      <c r="H143" s="360"/>
      <c r="I143" s="360"/>
      <c r="J143" s="360"/>
      <c r="K143" s="361"/>
    </row>
    <row r="144" s="1" customFormat="1" ht="18.75" customHeight="1">
      <c r="B144" s="346"/>
      <c r="C144" s="346"/>
      <c r="D144" s="346"/>
      <c r="E144" s="346"/>
      <c r="F144" s="347"/>
      <c r="G144" s="346"/>
      <c r="H144" s="346"/>
      <c r="I144" s="346"/>
      <c r="J144" s="346"/>
      <c r="K144" s="346"/>
    </row>
    <row r="145" s="1" customFormat="1" ht="18.75" customHeight="1">
      <c r="B145" s="318"/>
      <c r="C145" s="318"/>
      <c r="D145" s="318"/>
      <c r="E145" s="318"/>
      <c r="F145" s="318"/>
      <c r="G145" s="318"/>
      <c r="H145" s="318"/>
      <c r="I145" s="318"/>
      <c r="J145" s="318"/>
      <c r="K145" s="318"/>
    </row>
    <row r="146" s="1" customFormat="1" ht="7.5" customHeight="1">
      <c r="B146" s="319"/>
      <c r="C146" s="320"/>
      <c r="D146" s="320"/>
      <c r="E146" s="320"/>
      <c r="F146" s="320"/>
      <c r="G146" s="320"/>
      <c r="H146" s="320"/>
      <c r="I146" s="320"/>
      <c r="J146" s="320"/>
      <c r="K146" s="321"/>
    </row>
    <row r="147" s="1" customFormat="1" ht="45" customHeight="1">
      <c r="B147" s="322"/>
      <c r="C147" s="323" t="s">
        <v>1363</v>
      </c>
      <c r="D147" s="323"/>
      <c r="E147" s="323"/>
      <c r="F147" s="323"/>
      <c r="G147" s="323"/>
      <c r="H147" s="323"/>
      <c r="I147" s="323"/>
      <c r="J147" s="323"/>
      <c r="K147" s="324"/>
    </row>
    <row r="148" s="1" customFormat="1" ht="17.25" customHeight="1">
      <c r="B148" s="322"/>
      <c r="C148" s="325" t="s">
        <v>1299</v>
      </c>
      <c r="D148" s="325"/>
      <c r="E148" s="325"/>
      <c r="F148" s="325" t="s">
        <v>1300</v>
      </c>
      <c r="G148" s="326"/>
      <c r="H148" s="325" t="s">
        <v>58</v>
      </c>
      <c r="I148" s="325" t="s">
        <v>61</v>
      </c>
      <c r="J148" s="325" t="s">
        <v>1301</v>
      </c>
      <c r="K148" s="324"/>
    </row>
    <row r="149" s="1" customFormat="1" ht="17.25" customHeight="1">
      <c r="B149" s="322"/>
      <c r="C149" s="327" t="s">
        <v>1302</v>
      </c>
      <c r="D149" s="327"/>
      <c r="E149" s="327"/>
      <c r="F149" s="328" t="s">
        <v>1303</v>
      </c>
      <c r="G149" s="329"/>
      <c r="H149" s="327"/>
      <c r="I149" s="327"/>
      <c r="J149" s="327" t="s">
        <v>1304</v>
      </c>
      <c r="K149" s="324"/>
    </row>
    <row r="150" s="1" customFormat="1" ht="5.25" customHeight="1">
      <c r="B150" s="335"/>
      <c r="C150" s="330"/>
      <c r="D150" s="330"/>
      <c r="E150" s="330"/>
      <c r="F150" s="330"/>
      <c r="G150" s="331"/>
      <c r="H150" s="330"/>
      <c r="I150" s="330"/>
      <c r="J150" s="330"/>
      <c r="K150" s="358"/>
    </row>
    <row r="151" s="1" customFormat="1" ht="15" customHeight="1">
      <c r="B151" s="335"/>
      <c r="C151" s="362" t="s">
        <v>1308</v>
      </c>
      <c r="D151" s="310"/>
      <c r="E151" s="310"/>
      <c r="F151" s="363" t="s">
        <v>1305</v>
      </c>
      <c r="G151" s="310"/>
      <c r="H151" s="362" t="s">
        <v>1344</v>
      </c>
      <c r="I151" s="362" t="s">
        <v>1307</v>
      </c>
      <c r="J151" s="362">
        <v>120</v>
      </c>
      <c r="K151" s="358"/>
    </row>
    <row r="152" s="1" customFormat="1" ht="15" customHeight="1">
      <c r="B152" s="335"/>
      <c r="C152" s="362" t="s">
        <v>1353</v>
      </c>
      <c r="D152" s="310"/>
      <c r="E152" s="310"/>
      <c r="F152" s="363" t="s">
        <v>1305</v>
      </c>
      <c r="G152" s="310"/>
      <c r="H152" s="362" t="s">
        <v>1364</v>
      </c>
      <c r="I152" s="362" t="s">
        <v>1307</v>
      </c>
      <c r="J152" s="362" t="s">
        <v>1355</v>
      </c>
      <c r="K152" s="358"/>
    </row>
    <row r="153" s="1" customFormat="1" ht="15" customHeight="1">
      <c r="B153" s="335"/>
      <c r="C153" s="362" t="s">
        <v>89</v>
      </c>
      <c r="D153" s="310"/>
      <c r="E153" s="310"/>
      <c r="F153" s="363" t="s">
        <v>1305</v>
      </c>
      <c r="G153" s="310"/>
      <c r="H153" s="362" t="s">
        <v>1365</v>
      </c>
      <c r="I153" s="362" t="s">
        <v>1307</v>
      </c>
      <c r="J153" s="362" t="s">
        <v>1355</v>
      </c>
      <c r="K153" s="358"/>
    </row>
    <row r="154" s="1" customFormat="1" ht="15" customHeight="1">
      <c r="B154" s="335"/>
      <c r="C154" s="362" t="s">
        <v>1310</v>
      </c>
      <c r="D154" s="310"/>
      <c r="E154" s="310"/>
      <c r="F154" s="363" t="s">
        <v>80</v>
      </c>
      <c r="G154" s="310"/>
      <c r="H154" s="362" t="s">
        <v>1344</v>
      </c>
      <c r="I154" s="362" t="s">
        <v>1307</v>
      </c>
      <c r="J154" s="362">
        <v>50</v>
      </c>
      <c r="K154" s="358"/>
    </row>
    <row r="155" s="1" customFormat="1" ht="15" customHeight="1">
      <c r="B155" s="335"/>
      <c r="C155" s="362" t="s">
        <v>1312</v>
      </c>
      <c r="D155" s="310"/>
      <c r="E155" s="310"/>
      <c r="F155" s="363" t="s">
        <v>1305</v>
      </c>
      <c r="G155" s="310"/>
      <c r="H155" s="362" t="s">
        <v>1344</v>
      </c>
      <c r="I155" s="362" t="s">
        <v>1314</v>
      </c>
      <c r="J155" s="362"/>
      <c r="K155" s="358"/>
    </row>
    <row r="156" s="1" customFormat="1" ht="15" customHeight="1">
      <c r="B156" s="335"/>
      <c r="C156" s="362" t="s">
        <v>1323</v>
      </c>
      <c r="D156" s="310"/>
      <c r="E156" s="310"/>
      <c r="F156" s="363" t="s">
        <v>80</v>
      </c>
      <c r="G156" s="310"/>
      <c r="H156" s="362" t="s">
        <v>1344</v>
      </c>
      <c r="I156" s="362" t="s">
        <v>1307</v>
      </c>
      <c r="J156" s="362">
        <v>50</v>
      </c>
      <c r="K156" s="358"/>
    </row>
    <row r="157" s="1" customFormat="1" ht="15" customHeight="1">
      <c r="B157" s="335"/>
      <c r="C157" s="362" t="s">
        <v>1331</v>
      </c>
      <c r="D157" s="310"/>
      <c r="E157" s="310"/>
      <c r="F157" s="363" t="s">
        <v>80</v>
      </c>
      <c r="G157" s="310"/>
      <c r="H157" s="362" t="s">
        <v>1344</v>
      </c>
      <c r="I157" s="362" t="s">
        <v>1307</v>
      </c>
      <c r="J157" s="362">
        <v>50</v>
      </c>
      <c r="K157" s="358"/>
    </row>
    <row r="158" s="1" customFormat="1" ht="15" customHeight="1">
      <c r="B158" s="335"/>
      <c r="C158" s="362" t="s">
        <v>1329</v>
      </c>
      <c r="D158" s="310"/>
      <c r="E158" s="310"/>
      <c r="F158" s="363" t="s">
        <v>80</v>
      </c>
      <c r="G158" s="310"/>
      <c r="H158" s="362" t="s">
        <v>1344</v>
      </c>
      <c r="I158" s="362" t="s">
        <v>1307</v>
      </c>
      <c r="J158" s="362">
        <v>50</v>
      </c>
      <c r="K158" s="358"/>
    </row>
    <row r="159" s="1" customFormat="1" ht="15" customHeight="1">
      <c r="B159" s="335"/>
      <c r="C159" s="362" t="s">
        <v>110</v>
      </c>
      <c r="D159" s="310"/>
      <c r="E159" s="310"/>
      <c r="F159" s="363" t="s">
        <v>1305</v>
      </c>
      <c r="G159" s="310"/>
      <c r="H159" s="362" t="s">
        <v>1366</v>
      </c>
      <c r="I159" s="362" t="s">
        <v>1307</v>
      </c>
      <c r="J159" s="362" t="s">
        <v>1367</v>
      </c>
      <c r="K159" s="358"/>
    </row>
    <row r="160" s="1" customFormat="1" ht="15" customHeight="1">
      <c r="B160" s="335"/>
      <c r="C160" s="362" t="s">
        <v>1368</v>
      </c>
      <c r="D160" s="310"/>
      <c r="E160" s="310"/>
      <c r="F160" s="363" t="s">
        <v>1305</v>
      </c>
      <c r="G160" s="310"/>
      <c r="H160" s="362" t="s">
        <v>1369</v>
      </c>
      <c r="I160" s="362" t="s">
        <v>1339</v>
      </c>
      <c r="J160" s="362"/>
      <c r="K160" s="358"/>
    </row>
    <row r="161" s="1" customFormat="1" ht="15" customHeight="1">
      <c r="B161" s="364"/>
      <c r="C161" s="344"/>
      <c r="D161" s="344"/>
      <c r="E161" s="344"/>
      <c r="F161" s="344"/>
      <c r="G161" s="344"/>
      <c r="H161" s="344"/>
      <c r="I161" s="344"/>
      <c r="J161" s="344"/>
      <c r="K161" s="365"/>
    </row>
    <row r="162" s="1" customFormat="1" ht="18.75" customHeight="1">
      <c r="B162" s="346"/>
      <c r="C162" s="356"/>
      <c r="D162" s="356"/>
      <c r="E162" s="356"/>
      <c r="F162" s="366"/>
      <c r="G162" s="356"/>
      <c r="H162" s="356"/>
      <c r="I162" s="356"/>
      <c r="J162" s="356"/>
      <c r="K162" s="346"/>
    </row>
    <row r="163" s="1" customFormat="1" ht="18.75" customHeight="1">
      <c r="B163" s="318"/>
      <c r="C163" s="318"/>
      <c r="D163" s="318"/>
      <c r="E163" s="318"/>
      <c r="F163" s="318"/>
      <c r="G163" s="318"/>
      <c r="H163" s="318"/>
      <c r="I163" s="318"/>
      <c r="J163" s="318"/>
      <c r="K163" s="318"/>
    </row>
    <row r="164" s="1" customFormat="1" ht="7.5" customHeight="1">
      <c r="B164" s="297"/>
      <c r="C164" s="298"/>
      <c r="D164" s="298"/>
      <c r="E164" s="298"/>
      <c r="F164" s="298"/>
      <c r="G164" s="298"/>
      <c r="H164" s="298"/>
      <c r="I164" s="298"/>
      <c r="J164" s="298"/>
      <c r="K164" s="299"/>
    </row>
    <row r="165" s="1" customFormat="1" ht="45" customHeight="1">
      <c r="B165" s="300"/>
      <c r="C165" s="301" t="s">
        <v>1370</v>
      </c>
      <c r="D165" s="301"/>
      <c r="E165" s="301"/>
      <c r="F165" s="301"/>
      <c r="G165" s="301"/>
      <c r="H165" s="301"/>
      <c r="I165" s="301"/>
      <c r="J165" s="301"/>
      <c r="K165" s="302"/>
    </row>
    <row r="166" s="1" customFormat="1" ht="17.25" customHeight="1">
      <c r="B166" s="300"/>
      <c r="C166" s="325" t="s">
        <v>1299</v>
      </c>
      <c r="D166" s="325"/>
      <c r="E166" s="325"/>
      <c r="F166" s="325" t="s">
        <v>1300</v>
      </c>
      <c r="G166" s="367"/>
      <c r="H166" s="368" t="s">
        <v>58</v>
      </c>
      <c r="I166" s="368" t="s">
        <v>61</v>
      </c>
      <c r="J166" s="325" t="s">
        <v>1301</v>
      </c>
      <c r="K166" s="302"/>
    </row>
    <row r="167" s="1" customFormat="1" ht="17.25" customHeight="1">
      <c r="B167" s="303"/>
      <c r="C167" s="327" t="s">
        <v>1302</v>
      </c>
      <c r="D167" s="327"/>
      <c r="E167" s="327"/>
      <c r="F167" s="328" t="s">
        <v>1303</v>
      </c>
      <c r="G167" s="369"/>
      <c r="H167" s="370"/>
      <c r="I167" s="370"/>
      <c r="J167" s="327" t="s">
        <v>1304</v>
      </c>
      <c r="K167" s="305"/>
    </row>
    <row r="168" s="1" customFormat="1" ht="5.25" customHeight="1">
      <c r="B168" s="335"/>
      <c r="C168" s="330"/>
      <c r="D168" s="330"/>
      <c r="E168" s="330"/>
      <c r="F168" s="330"/>
      <c r="G168" s="331"/>
      <c r="H168" s="330"/>
      <c r="I168" s="330"/>
      <c r="J168" s="330"/>
      <c r="K168" s="358"/>
    </row>
    <row r="169" s="1" customFormat="1" ht="15" customHeight="1">
      <c r="B169" s="335"/>
      <c r="C169" s="310" t="s">
        <v>1308</v>
      </c>
      <c r="D169" s="310"/>
      <c r="E169" s="310"/>
      <c r="F169" s="333" t="s">
        <v>1305</v>
      </c>
      <c r="G169" s="310"/>
      <c r="H169" s="310" t="s">
        <v>1344</v>
      </c>
      <c r="I169" s="310" t="s">
        <v>1307</v>
      </c>
      <c r="J169" s="310">
        <v>120</v>
      </c>
      <c r="K169" s="358"/>
    </row>
    <row r="170" s="1" customFormat="1" ht="15" customHeight="1">
      <c r="B170" s="335"/>
      <c r="C170" s="310" t="s">
        <v>1353</v>
      </c>
      <c r="D170" s="310"/>
      <c r="E170" s="310"/>
      <c r="F170" s="333" t="s">
        <v>1305</v>
      </c>
      <c r="G170" s="310"/>
      <c r="H170" s="310" t="s">
        <v>1354</v>
      </c>
      <c r="I170" s="310" t="s">
        <v>1307</v>
      </c>
      <c r="J170" s="310" t="s">
        <v>1355</v>
      </c>
      <c r="K170" s="358"/>
    </row>
    <row r="171" s="1" customFormat="1" ht="15" customHeight="1">
      <c r="B171" s="335"/>
      <c r="C171" s="310" t="s">
        <v>89</v>
      </c>
      <c r="D171" s="310"/>
      <c r="E171" s="310"/>
      <c r="F171" s="333" t="s">
        <v>1305</v>
      </c>
      <c r="G171" s="310"/>
      <c r="H171" s="310" t="s">
        <v>1371</v>
      </c>
      <c r="I171" s="310" t="s">
        <v>1307</v>
      </c>
      <c r="J171" s="310" t="s">
        <v>1355</v>
      </c>
      <c r="K171" s="358"/>
    </row>
    <row r="172" s="1" customFormat="1" ht="15" customHeight="1">
      <c r="B172" s="335"/>
      <c r="C172" s="310" t="s">
        <v>1310</v>
      </c>
      <c r="D172" s="310"/>
      <c r="E172" s="310"/>
      <c r="F172" s="333" t="s">
        <v>80</v>
      </c>
      <c r="G172" s="310"/>
      <c r="H172" s="310" t="s">
        <v>1371</v>
      </c>
      <c r="I172" s="310" t="s">
        <v>1307</v>
      </c>
      <c r="J172" s="310">
        <v>50</v>
      </c>
      <c r="K172" s="358"/>
    </row>
    <row r="173" s="1" customFormat="1" ht="15" customHeight="1">
      <c r="B173" s="335"/>
      <c r="C173" s="310" t="s">
        <v>1312</v>
      </c>
      <c r="D173" s="310"/>
      <c r="E173" s="310"/>
      <c r="F173" s="333" t="s">
        <v>1305</v>
      </c>
      <c r="G173" s="310"/>
      <c r="H173" s="310" t="s">
        <v>1371</v>
      </c>
      <c r="I173" s="310" t="s">
        <v>1314</v>
      </c>
      <c r="J173" s="310"/>
      <c r="K173" s="358"/>
    </row>
    <row r="174" s="1" customFormat="1" ht="15" customHeight="1">
      <c r="B174" s="335"/>
      <c r="C174" s="310" t="s">
        <v>1323</v>
      </c>
      <c r="D174" s="310"/>
      <c r="E174" s="310"/>
      <c r="F174" s="333" t="s">
        <v>80</v>
      </c>
      <c r="G174" s="310"/>
      <c r="H174" s="310" t="s">
        <v>1371</v>
      </c>
      <c r="I174" s="310" t="s">
        <v>1307</v>
      </c>
      <c r="J174" s="310">
        <v>50</v>
      </c>
      <c r="K174" s="358"/>
    </row>
    <row r="175" s="1" customFormat="1" ht="15" customHeight="1">
      <c r="B175" s="335"/>
      <c r="C175" s="310" t="s">
        <v>1331</v>
      </c>
      <c r="D175" s="310"/>
      <c r="E175" s="310"/>
      <c r="F175" s="333" t="s">
        <v>80</v>
      </c>
      <c r="G175" s="310"/>
      <c r="H175" s="310" t="s">
        <v>1371</v>
      </c>
      <c r="I175" s="310" t="s">
        <v>1307</v>
      </c>
      <c r="J175" s="310">
        <v>50</v>
      </c>
      <c r="K175" s="358"/>
    </row>
    <row r="176" s="1" customFormat="1" ht="15" customHeight="1">
      <c r="B176" s="335"/>
      <c r="C176" s="310" t="s">
        <v>1329</v>
      </c>
      <c r="D176" s="310"/>
      <c r="E176" s="310"/>
      <c r="F176" s="333" t="s">
        <v>80</v>
      </c>
      <c r="G176" s="310"/>
      <c r="H176" s="310" t="s">
        <v>1371</v>
      </c>
      <c r="I176" s="310" t="s">
        <v>1307</v>
      </c>
      <c r="J176" s="310">
        <v>50</v>
      </c>
      <c r="K176" s="358"/>
    </row>
    <row r="177" s="1" customFormat="1" ht="15" customHeight="1">
      <c r="B177" s="335"/>
      <c r="C177" s="310" t="s">
        <v>128</v>
      </c>
      <c r="D177" s="310"/>
      <c r="E177" s="310"/>
      <c r="F177" s="333" t="s">
        <v>1305</v>
      </c>
      <c r="G177" s="310"/>
      <c r="H177" s="310" t="s">
        <v>1372</v>
      </c>
      <c r="I177" s="310" t="s">
        <v>1373</v>
      </c>
      <c r="J177" s="310"/>
      <c r="K177" s="358"/>
    </row>
    <row r="178" s="1" customFormat="1" ht="15" customHeight="1">
      <c r="B178" s="335"/>
      <c r="C178" s="310" t="s">
        <v>61</v>
      </c>
      <c r="D178" s="310"/>
      <c r="E178" s="310"/>
      <c r="F178" s="333" t="s">
        <v>1305</v>
      </c>
      <c r="G178" s="310"/>
      <c r="H178" s="310" t="s">
        <v>1374</v>
      </c>
      <c r="I178" s="310" t="s">
        <v>1375</v>
      </c>
      <c r="J178" s="310">
        <v>1</v>
      </c>
      <c r="K178" s="358"/>
    </row>
    <row r="179" s="1" customFormat="1" ht="15" customHeight="1">
      <c r="B179" s="335"/>
      <c r="C179" s="310" t="s">
        <v>57</v>
      </c>
      <c r="D179" s="310"/>
      <c r="E179" s="310"/>
      <c r="F179" s="333" t="s">
        <v>1305</v>
      </c>
      <c r="G179" s="310"/>
      <c r="H179" s="310" t="s">
        <v>1376</v>
      </c>
      <c r="I179" s="310" t="s">
        <v>1307</v>
      </c>
      <c r="J179" s="310">
        <v>20</v>
      </c>
      <c r="K179" s="358"/>
    </row>
    <row r="180" s="1" customFormat="1" ht="15" customHeight="1">
      <c r="B180" s="335"/>
      <c r="C180" s="310" t="s">
        <v>58</v>
      </c>
      <c r="D180" s="310"/>
      <c r="E180" s="310"/>
      <c r="F180" s="333" t="s">
        <v>1305</v>
      </c>
      <c r="G180" s="310"/>
      <c r="H180" s="310" t="s">
        <v>1377</v>
      </c>
      <c r="I180" s="310" t="s">
        <v>1307</v>
      </c>
      <c r="J180" s="310">
        <v>255</v>
      </c>
      <c r="K180" s="358"/>
    </row>
    <row r="181" s="1" customFormat="1" ht="15" customHeight="1">
      <c r="B181" s="335"/>
      <c r="C181" s="310" t="s">
        <v>129</v>
      </c>
      <c r="D181" s="310"/>
      <c r="E181" s="310"/>
      <c r="F181" s="333" t="s">
        <v>1305</v>
      </c>
      <c r="G181" s="310"/>
      <c r="H181" s="310" t="s">
        <v>1269</v>
      </c>
      <c r="I181" s="310" t="s">
        <v>1307</v>
      </c>
      <c r="J181" s="310">
        <v>10</v>
      </c>
      <c r="K181" s="358"/>
    </row>
    <row r="182" s="1" customFormat="1" ht="15" customHeight="1">
      <c r="B182" s="335"/>
      <c r="C182" s="310" t="s">
        <v>130</v>
      </c>
      <c r="D182" s="310"/>
      <c r="E182" s="310"/>
      <c r="F182" s="333" t="s">
        <v>1305</v>
      </c>
      <c r="G182" s="310"/>
      <c r="H182" s="310" t="s">
        <v>1378</v>
      </c>
      <c r="I182" s="310" t="s">
        <v>1339</v>
      </c>
      <c r="J182" s="310"/>
      <c r="K182" s="358"/>
    </row>
    <row r="183" s="1" customFormat="1" ht="15" customHeight="1">
      <c r="B183" s="335"/>
      <c r="C183" s="310" t="s">
        <v>1379</v>
      </c>
      <c r="D183" s="310"/>
      <c r="E183" s="310"/>
      <c r="F183" s="333" t="s">
        <v>1305</v>
      </c>
      <c r="G183" s="310"/>
      <c r="H183" s="310" t="s">
        <v>1380</v>
      </c>
      <c r="I183" s="310" t="s">
        <v>1339</v>
      </c>
      <c r="J183" s="310"/>
      <c r="K183" s="358"/>
    </row>
    <row r="184" s="1" customFormat="1" ht="15" customHeight="1">
      <c r="B184" s="335"/>
      <c r="C184" s="310" t="s">
        <v>1368</v>
      </c>
      <c r="D184" s="310"/>
      <c r="E184" s="310"/>
      <c r="F184" s="333" t="s">
        <v>1305</v>
      </c>
      <c r="G184" s="310"/>
      <c r="H184" s="310" t="s">
        <v>1381</v>
      </c>
      <c r="I184" s="310" t="s">
        <v>1339</v>
      </c>
      <c r="J184" s="310"/>
      <c r="K184" s="358"/>
    </row>
    <row r="185" s="1" customFormat="1" ht="15" customHeight="1">
      <c r="B185" s="335"/>
      <c r="C185" s="310" t="s">
        <v>132</v>
      </c>
      <c r="D185" s="310"/>
      <c r="E185" s="310"/>
      <c r="F185" s="333" t="s">
        <v>80</v>
      </c>
      <c r="G185" s="310"/>
      <c r="H185" s="310" t="s">
        <v>1382</v>
      </c>
      <c r="I185" s="310" t="s">
        <v>1307</v>
      </c>
      <c r="J185" s="310">
        <v>50</v>
      </c>
      <c r="K185" s="358"/>
    </row>
    <row r="186" s="1" customFormat="1" ht="15" customHeight="1">
      <c r="B186" s="335"/>
      <c r="C186" s="310" t="s">
        <v>1383</v>
      </c>
      <c r="D186" s="310"/>
      <c r="E186" s="310"/>
      <c r="F186" s="333" t="s">
        <v>80</v>
      </c>
      <c r="G186" s="310"/>
      <c r="H186" s="310" t="s">
        <v>1384</v>
      </c>
      <c r="I186" s="310" t="s">
        <v>1385</v>
      </c>
      <c r="J186" s="310"/>
      <c r="K186" s="358"/>
    </row>
    <row r="187" s="1" customFormat="1" ht="15" customHeight="1">
      <c r="B187" s="335"/>
      <c r="C187" s="310" t="s">
        <v>1386</v>
      </c>
      <c r="D187" s="310"/>
      <c r="E187" s="310"/>
      <c r="F187" s="333" t="s">
        <v>80</v>
      </c>
      <c r="G187" s="310"/>
      <c r="H187" s="310" t="s">
        <v>1387</v>
      </c>
      <c r="I187" s="310" t="s">
        <v>1385</v>
      </c>
      <c r="J187" s="310"/>
      <c r="K187" s="358"/>
    </row>
    <row r="188" s="1" customFormat="1" ht="15" customHeight="1">
      <c r="B188" s="335"/>
      <c r="C188" s="310" t="s">
        <v>1388</v>
      </c>
      <c r="D188" s="310"/>
      <c r="E188" s="310"/>
      <c r="F188" s="333" t="s">
        <v>80</v>
      </c>
      <c r="G188" s="310"/>
      <c r="H188" s="310" t="s">
        <v>1389</v>
      </c>
      <c r="I188" s="310" t="s">
        <v>1385</v>
      </c>
      <c r="J188" s="310"/>
      <c r="K188" s="358"/>
    </row>
    <row r="189" s="1" customFormat="1" ht="15" customHeight="1">
      <c r="B189" s="335"/>
      <c r="C189" s="371" t="s">
        <v>1390</v>
      </c>
      <c r="D189" s="310"/>
      <c r="E189" s="310"/>
      <c r="F189" s="333" t="s">
        <v>80</v>
      </c>
      <c r="G189" s="310"/>
      <c r="H189" s="310" t="s">
        <v>1391</v>
      </c>
      <c r="I189" s="310" t="s">
        <v>1392</v>
      </c>
      <c r="J189" s="372" t="s">
        <v>1393</v>
      </c>
      <c r="K189" s="358"/>
    </row>
    <row r="190" s="18" customFormat="1" ht="15" customHeight="1">
      <c r="B190" s="373"/>
      <c r="C190" s="374" t="s">
        <v>1394</v>
      </c>
      <c r="D190" s="375"/>
      <c r="E190" s="375"/>
      <c r="F190" s="376" t="s">
        <v>80</v>
      </c>
      <c r="G190" s="375"/>
      <c r="H190" s="375" t="s">
        <v>1395</v>
      </c>
      <c r="I190" s="375" t="s">
        <v>1392</v>
      </c>
      <c r="J190" s="377" t="s">
        <v>1393</v>
      </c>
      <c r="K190" s="378"/>
    </row>
    <row r="191" s="1" customFormat="1" ht="15" customHeight="1">
      <c r="B191" s="335"/>
      <c r="C191" s="371" t="s">
        <v>46</v>
      </c>
      <c r="D191" s="310"/>
      <c r="E191" s="310"/>
      <c r="F191" s="333" t="s">
        <v>1305</v>
      </c>
      <c r="G191" s="310"/>
      <c r="H191" s="307" t="s">
        <v>1396</v>
      </c>
      <c r="I191" s="310" t="s">
        <v>1397</v>
      </c>
      <c r="J191" s="310"/>
      <c r="K191" s="358"/>
    </row>
    <row r="192" s="1" customFormat="1" ht="15" customHeight="1">
      <c r="B192" s="335"/>
      <c r="C192" s="371" t="s">
        <v>1398</v>
      </c>
      <c r="D192" s="310"/>
      <c r="E192" s="310"/>
      <c r="F192" s="333" t="s">
        <v>1305</v>
      </c>
      <c r="G192" s="310"/>
      <c r="H192" s="310" t="s">
        <v>1399</v>
      </c>
      <c r="I192" s="310" t="s">
        <v>1339</v>
      </c>
      <c r="J192" s="310"/>
      <c r="K192" s="358"/>
    </row>
    <row r="193" s="1" customFormat="1" ht="15" customHeight="1">
      <c r="B193" s="335"/>
      <c r="C193" s="371" t="s">
        <v>1400</v>
      </c>
      <c r="D193" s="310"/>
      <c r="E193" s="310"/>
      <c r="F193" s="333" t="s">
        <v>1305</v>
      </c>
      <c r="G193" s="310"/>
      <c r="H193" s="310" t="s">
        <v>1401</v>
      </c>
      <c r="I193" s="310" t="s">
        <v>1339</v>
      </c>
      <c r="J193" s="310"/>
      <c r="K193" s="358"/>
    </row>
    <row r="194" s="1" customFormat="1" ht="15" customHeight="1">
      <c r="B194" s="335"/>
      <c r="C194" s="371" t="s">
        <v>1402</v>
      </c>
      <c r="D194" s="310"/>
      <c r="E194" s="310"/>
      <c r="F194" s="333" t="s">
        <v>80</v>
      </c>
      <c r="G194" s="310"/>
      <c r="H194" s="310" t="s">
        <v>1403</v>
      </c>
      <c r="I194" s="310" t="s">
        <v>1339</v>
      </c>
      <c r="J194" s="310"/>
      <c r="K194" s="358"/>
    </row>
    <row r="195" s="1" customFormat="1" ht="15" customHeight="1">
      <c r="B195" s="364"/>
      <c r="C195" s="379"/>
      <c r="D195" s="344"/>
      <c r="E195" s="344"/>
      <c r="F195" s="344"/>
      <c r="G195" s="344"/>
      <c r="H195" s="344"/>
      <c r="I195" s="344"/>
      <c r="J195" s="344"/>
      <c r="K195" s="365"/>
    </row>
    <row r="196" s="1" customFormat="1" ht="18.75" customHeight="1">
      <c r="B196" s="346"/>
      <c r="C196" s="356"/>
      <c r="D196" s="356"/>
      <c r="E196" s="356"/>
      <c r="F196" s="366"/>
      <c r="G196" s="356"/>
      <c r="H196" s="356"/>
      <c r="I196" s="356"/>
      <c r="J196" s="356"/>
      <c r="K196" s="346"/>
    </row>
    <row r="197" s="1" customFormat="1" ht="18.75" customHeight="1">
      <c r="B197" s="346"/>
      <c r="C197" s="356"/>
      <c r="D197" s="356"/>
      <c r="E197" s="356"/>
      <c r="F197" s="366"/>
      <c r="G197" s="356"/>
      <c r="H197" s="356"/>
      <c r="I197" s="356"/>
      <c r="J197" s="356"/>
      <c r="K197" s="346"/>
    </row>
    <row r="198" s="1" customFormat="1" ht="18.75" customHeight="1">
      <c r="B198" s="318"/>
      <c r="C198" s="318"/>
      <c r="D198" s="318"/>
      <c r="E198" s="318"/>
      <c r="F198" s="318"/>
      <c r="G198" s="318"/>
      <c r="H198" s="318"/>
      <c r="I198" s="318"/>
      <c r="J198" s="318"/>
      <c r="K198" s="318"/>
    </row>
    <row r="199" s="1" customFormat="1" ht="13.5">
      <c r="B199" s="297"/>
      <c r="C199" s="298"/>
      <c r="D199" s="298"/>
      <c r="E199" s="298"/>
      <c r="F199" s="298"/>
      <c r="G199" s="298"/>
      <c r="H199" s="298"/>
      <c r="I199" s="298"/>
      <c r="J199" s="298"/>
      <c r="K199" s="299"/>
    </row>
    <row r="200" s="1" customFormat="1" ht="21">
      <c r="B200" s="300"/>
      <c r="C200" s="301" t="s">
        <v>1404</v>
      </c>
      <c r="D200" s="301"/>
      <c r="E200" s="301"/>
      <c r="F200" s="301"/>
      <c r="G200" s="301"/>
      <c r="H200" s="301"/>
      <c r="I200" s="301"/>
      <c r="J200" s="301"/>
      <c r="K200" s="302"/>
    </row>
    <row r="201" s="1" customFormat="1" ht="25.5" customHeight="1">
      <c r="B201" s="300"/>
      <c r="C201" s="380" t="s">
        <v>1405</v>
      </c>
      <c r="D201" s="380"/>
      <c r="E201" s="380"/>
      <c r="F201" s="380" t="s">
        <v>1406</v>
      </c>
      <c r="G201" s="381"/>
      <c r="H201" s="380" t="s">
        <v>1407</v>
      </c>
      <c r="I201" s="380"/>
      <c r="J201" s="380"/>
      <c r="K201" s="302"/>
    </row>
    <row r="202" s="1" customFormat="1" ht="5.25" customHeight="1">
      <c r="B202" s="335"/>
      <c r="C202" s="330"/>
      <c r="D202" s="330"/>
      <c r="E202" s="330"/>
      <c r="F202" s="330"/>
      <c r="G202" s="356"/>
      <c r="H202" s="330"/>
      <c r="I202" s="330"/>
      <c r="J202" s="330"/>
      <c r="K202" s="358"/>
    </row>
    <row r="203" s="1" customFormat="1" ht="15" customHeight="1">
      <c r="B203" s="335"/>
      <c r="C203" s="310" t="s">
        <v>1397</v>
      </c>
      <c r="D203" s="310"/>
      <c r="E203" s="310"/>
      <c r="F203" s="333" t="s">
        <v>47</v>
      </c>
      <c r="G203" s="310"/>
      <c r="H203" s="310" t="s">
        <v>1408</v>
      </c>
      <c r="I203" s="310"/>
      <c r="J203" s="310"/>
      <c r="K203" s="358"/>
    </row>
    <row r="204" s="1" customFormat="1" ht="15" customHeight="1">
      <c r="B204" s="335"/>
      <c r="C204" s="310"/>
      <c r="D204" s="310"/>
      <c r="E204" s="310"/>
      <c r="F204" s="333" t="s">
        <v>48</v>
      </c>
      <c r="G204" s="310"/>
      <c r="H204" s="310" t="s">
        <v>1409</v>
      </c>
      <c r="I204" s="310"/>
      <c r="J204" s="310"/>
      <c r="K204" s="358"/>
    </row>
    <row r="205" s="1" customFormat="1" ht="15" customHeight="1">
      <c r="B205" s="335"/>
      <c r="C205" s="310"/>
      <c r="D205" s="310"/>
      <c r="E205" s="310"/>
      <c r="F205" s="333" t="s">
        <v>51</v>
      </c>
      <c r="G205" s="310"/>
      <c r="H205" s="310" t="s">
        <v>1410</v>
      </c>
      <c r="I205" s="310"/>
      <c r="J205" s="310"/>
      <c r="K205" s="358"/>
    </row>
    <row r="206" s="1" customFormat="1" ht="15" customHeight="1">
      <c r="B206" s="335"/>
      <c r="C206" s="310"/>
      <c r="D206" s="310"/>
      <c r="E206" s="310"/>
      <c r="F206" s="333" t="s">
        <v>49</v>
      </c>
      <c r="G206" s="310"/>
      <c r="H206" s="310" t="s">
        <v>1411</v>
      </c>
      <c r="I206" s="310"/>
      <c r="J206" s="310"/>
      <c r="K206" s="358"/>
    </row>
    <row r="207" s="1" customFormat="1" ht="15" customHeight="1">
      <c r="B207" s="335"/>
      <c r="C207" s="310"/>
      <c r="D207" s="310"/>
      <c r="E207" s="310"/>
      <c r="F207" s="333" t="s">
        <v>50</v>
      </c>
      <c r="G207" s="310"/>
      <c r="H207" s="310" t="s">
        <v>1412</v>
      </c>
      <c r="I207" s="310"/>
      <c r="J207" s="310"/>
      <c r="K207" s="358"/>
    </row>
    <row r="208" s="1" customFormat="1" ht="15" customHeight="1">
      <c r="B208" s="335"/>
      <c r="C208" s="310"/>
      <c r="D208" s="310"/>
      <c r="E208" s="310"/>
      <c r="F208" s="333"/>
      <c r="G208" s="310"/>
      <c r="H208" s="310"/>
      <c r="I208" s="310"/>
      <c r="J208" s="310"/>
      <c r="K208" s="358"/>
    </row>
    <row r="209" s="1" customFormat="1" ht="15" customHeight="1">
      <c r="B209" s="335"/>
      <c r="C209" s="310" t="s">
        <v>1351</v>
      </c>
      <c r="D209" s="310"/>
      <c r="E209" s="310"/>
      <c r="F209" s="333" t="s">
        <v>82</v>
      </c>
      <c r="G209" s="310"/>
      <c r="H209" s="310" t="s">
        <v>1413</v>
      </c>
      <c r="I209" s="310"/>
      <c r="J209" s="310"/>
      <c r="K209" s="358"/>
    </row>
    <row r="210" s="1" customFormat="1" ht="15" customHeight="1">
      <c r="B210" s="335"/>
      <c r="C210" s="310"/>
      <c r="D210" s="310"/>
      <c r="E210" s="310"/>
      <c r="F210" s="333" t="s">
        <v>1248</v>
      </c>
      <c r="G210" s="310"/>
      <c r="H210" s="310" t="s">
        <v>1249</v>
      </c>
      <c r="I210" s="310"/>
      <c r="J210" s="310"/>
      <c r="K210" s="358"/>
    </row>
    <row r="211" s="1" customFormat="1" ht="15" customHeight="1">
      <c r="B211" s="335"/>
      <c r="C211" s="310"/>
      <c r="D211" s="310"/>
      <c r="E211" s="310"/>
      <c r="F211" s="333" t="s">
        <v>1246</v>
      </c>
      <c r="G211" s="310"/>
      <c r="H211" s="310" t="s">
        <v>1414</v>
      </c>
      <c r="I211" s="310"/>
      <c r="J211" s="310"/>
      <c r="K211" s="358"/>
    </row>
    <row r="212" s="1" customFormat="1" ht="15" customHeight="1">
      <c r="B212" s="382"/>
      <c r="C212" s="310"/>
      <c r="D212" s="310"/>
      <c r="E212" s="310"/>
      <c r="F212" s="333" t="s">
        <v>1250</v>
      </c>
      <c r="G212" s="371"/>
      <c r="H212" s="362" t="s">
        <v>1251</v>
      </c>
      <c r="I212" s="362"/>
      <c r="J212" s="362"/>
      <c r="K212" s="383"/>
    </row>
    <row r="213" s="1" customFormat="1" ht="15" customHeight="1">
      <c r="B213" s="382"/>
      <c r="C213" s="310"/>
      <c r="D213" s="310"/>
      <c r="E213" s="310"/>
      <c r="F213" s="333" t="s">
        <v>1252</v>
      </c>
      <c r="G213" s="371"/>
      <c r="H213" s="362" t="s">
        <v>1415</v>
      </c>
      <c r="I213" s="362"/>
      <c r="J213" s="362"/>
      <c r="K213" s="383"/>
    </row>
    <row r="214" s="1" customFormat="1" ht="15" customHeight="1">
      <c r="B214" s="382"/>
      <c r="C214" s="310"/>
      <c r="D214" s="310"/>
      <c r="E214" s="310"/>
      <c r="F214" s="333"/>
      <c r="G214" s="371"/>
      <c r="H214" s="362"/>
      <c r="I214" s="362"/>
      <c r="J214" s="362"/>
      <c r="K214" s="383"/>
    </row>
    <row r="215" s="1" customFormat="1" ht="15" customHeight="1">
      <c r="B215" s="382"/>
      <c r="C215" s="310" t="s">
        <v>1375</v>
      </c>
      <c r="D215" s="310"/>
      <c r="E215" s="310"/>
      <c r="F215" s="333">
        <v>1</v>
      </c>
      <c r="G215" s="371"/>
      <c r="H215" s="362" t="s">
        <v>1416</v>
      </c>
      <c r="I215" s="362"/>
      <c r="J215" s="362"/>
      <c r="K215" s="383"/>
    </row>
    <row r="216" s="1" customFormat="1" ht="15" customHeight="1">
      <c r="B216" s="382"/>
      <c r="C216" s="310"/>
      <c r="D216" s="310"/>
      <c r="E216" s="310"/>
      <c r="F216" s="333">
        <v>2</v>
      </c>
      <c r="G216" s="371"/>
      <c r="H216" s="362" t="s">
        <v>1417</v>
      </c>
      <c r="I216" s="362"/>
      <c r="J216" s="362"/>
      <c r="K216" s="383"/>
    </row>
    <row r="217" s="1" customFormat="1" ht="15" customHeight="1">
      <c r="B217" s="382"/>
      <c r="C217" s="310"/>
      <c r="D217" s="310"/>
      <c r="E217" s="310"/>
      <c r="F217" s="333">
        <v>3</v>
      </c>
      <c r="G217" s="371"/>
      <c r="H217" s="362" t="s">
        <v>1418</v>
      </c>
      <c r="I217" s="362"/>
      <c r="J217" s="362"/>
      <c r="K217" s="383"/>
    </row>
    <row r="218" s="1" customFormat="1" ht="15" customHeight="1">
      <c r="B218" s="382"/>
      <c r="C218" s="310"/>
      <c r="D218" s="310"/>
      <c r="E218" s="310"/>
      <c r="F218" s="333">
        <v>4</v>
      </c>
      <c r="G218" s="371"/>
      <c r="H218" s="362" t="s">
        <v>1419</v>
      </c>
      <c r="I218" s="362"/>
      <c r="J218" s="362"/>
      <c r="K218" s="383"/>
    </row>
    <row r="219" s="1" customFormat="1" ht="12.75" customHeight="1">
      <c r="B219" s="384"/>
      <c r="C219" s="385"/>
      <c r="D219" s="385"/>
      <c r="E219" s="385"/>
      <c r="F219" s="385"/>
      <c r="G219" s="385"/>
      <c r="H219" s="385"/>
      <c r="I219" s="385"/>
      <c r="J219" s="385"/>
      <c r="K219" s="38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PC-VANICEK\ondrej.vanicek</cp:lastModifiedBy>
  <dcterms:created xsi:type="dcterms:W3CDTF">2025-08-19T08:51:49Z</dcterms:created>
  <dcterms:modified xsi:type="dcterms:W3CDTF">2025-08-19T08:51:54Z</dcterms:modified>
</cp:coreProperties>
</file>