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M:\zmluvy o dielo na zhotoviteľa\Zelené sídliská-zmluvy o dielo stavebné práce\Magurská\rozpočty na VO\ZS_Magurská_stavebné práce\"/>
    </mc:Choice>
  </mc:AlternateContent>
  <xr:revisionPtr revIDLastSave="0" documentId="13_ncr:1_{5B17A2B9-9A10-41EB-9339-6D4901495FE0}" xr6:coauthVersionLast="47" xr6:coauthVersionMax="47" xr10:uidLastSave="{00000000-0000-0000-0000-000000000000}"/>
  <bookViews>
    <workbookView xWindow="-120" yWindow="-120" windowWidth="29040" windowHeight="15720" firstSheet="6" activeTab="9" xr2:uid="{CC6DEDFE-1037-416A-BCDE-A0C448372E53}"/>
  </bookViews>
  <sheets>
    <sheet name="Rekapitulácia stavby" sheetId="27" r:id="rId1"/>
    <sheet name="SO 1.1.2 - Podpora budova..." sheetId="21" r:id="rId2"/>
    <sheet name="SO 1.2.2 - Podpora budova.. (2)" sheetId="22" r:id="rId3"/>
    <sheet name="SO 3.1 - Parkový mobiliár..." sheetId="28" r:id="rId4"/>
    <sheet name="SO 3.2 - Parkový mobiliár..." sheetId="23" r:id="rId5"/>
    <sheet name="3 - Gabiónový múrik okolo..." sheetId="9" r:id="rId6"/>
    <sheet name="7 - Spoločenská zóna" sheetId="16" r:id="rId7"/>
    <sheet name="SO 6.1.1.1 - Verejné osve..." sheetId="24" r:id="rId8"/>
    <sheet name="SO 6.1.2 - Verejné osvetl..." sheetId="25" r:id="rId9"/>
    <sheet name="SO 7.2.1 - Prípojky vody ..." sheetId="26" r:id="rId10"/>
    <sheet name="Hárok1" sheetId="29" r:id="rId11"/>
  </sheets>
  <externalReferences>
    <externalReference r:id="rId12"/>
    <externalReference r:id="rId13"/>
    <externalReference r:id="rId14"/>
  </externalReferences>
  <definedNames>
    <definedName name="_xlnm._FilterDatabase" localSheetId="5" hidden="1">'3 - Gabiónový múrik okolo...'!$C$128:$K$172</definedName>
    <definedName name="_xlnm._FilterDatabase" localSheetId="6" hidden="1">'7 - Spoločenská zóna'!$C$131:$K$211</definedName>
    <definedName name="_xlnm._FilterDatabase" localSheetId="1" hidden="1">'SO 1.1.2 - Podpora budova...'!$C$129:$K$320</definedName>
    <definedName name="_xlnm._FilterDatabase" localSheetId="2" hidden="1">'SO 1.2.2 - Podpora budova.. (2)'!$C$132:$K$447</definedName>
    <definedName name="_xlnm._FilterDatabase" localSheetId="3" hidden="1">'SO 3.1 - Parkový mobiliár...'!$C$121:$K$146</definedName>
    <definedName name="_xlnm._FilterDatabase" localSheetId="4" hidden="1">'SO 3.2 - Parkový mobiliár...'!$C$121:$K$137</definedName>
    <definedName name="_xlnm._FilterDatabase" localSheetId="7" hidden="1">'SO 6.1.1.1 - Verejné osve...'!$C$133:$K$218</definedName>
    <definedName name="_xlnm._FilterDatabase" localSheetId="8" hidden="1">'SO 6.1.2 - Verejné osvetl...'!$C$133:$K$227</definedName>
    <definedName name="_xlnm._FilterDatabase" localSheetId="9" hidden="1">'SO 7.2.1 - Prípojky vody ...'!$C$130:$K$181</definedName>
    <definedName name="_xlnm.Print_Titles" localSheetId="5">'3 - Gabiónový múrik okolo...'!$128:$128</definedName>
    <definedName name="_xlnm.Print_Titles" localSheetId="6">'7 - Spoločenská zóna'!$131:$131</definedName>
    <definedName name="_xlnm.Print_Titles" localSheetId="0">'Rekapitulácia stavby'!$92:$92</definedName>
    <definedName name="_xlnm.Print_Titles" localSheetId="1">'SO 1.1.2 - Podpora budova...'!$129:$129</definedName>
    <definedName name="_xlnm.Print_Titles" localSheetId="2">'SO 1.2.2 - Podpora budova.. (2)'!$132:$132</definedName>
    <definedName name="_xlnm.Print_Titles" localSheetId="3">'SO 3.1 - Parkový mobiliár...'!$121:$121</definedName>
    <definedName name="_xlnm.Print_Titles" localSheetId="4">'SO 3.2 - Parkový mobiliár...'!$121:$121</definedName>
    <definedName name="_xlnm.Print_Titles" localSheetId="7">'SO 6.1.1.1 - Verejné osve...'!$133:$133</definedName>
    <definedName name="_xlnm.Print_Titles" localSheetId="8">'SO 6.1.2 - Verejné osvetl...'!$133:$133</definedName>
    <definedName name="_xlnm.Print_Titles" localSheetId="9">'SO 7.2.1 - Prípojky vody ...'!$130:$130</definedName>
    <definedName name="_xlnm.Print_Area" localSheetId="5">'3 - Gabiónový múrik okolo...'!$C$4:$J$76,'3 - Gabiónový múrik okolo...'!$C$112:$J$172</definedName>
    <definedName name="_xlnm.Print_Area" localSheetId="6">'7 - Spoločenská zóna'!$C$4:$J$76,'7 - Spoločenská zóna'!$C$115:$J$211</definedName>
    <definedName name="_xlnm.Print_Area" localSheetId="0">'Rekapitulácia stavby'!$D$4:$AO$76,'Rekapitulácia stavby'!$C$82:$AQ$104</definedName>
    <definedName name="_xlnm.Print_Area" localSheetId="1">'SO 1.1.2 - Podpora budova...'!$C$4:$J$76,'SO 1.1.2 - Podpora budova...'!$C$113:$J$320</definedName>
    <definedName name="_xlnm.Print_Area" localSheetId="2">'SO 1.2.2 - Podpora budova.. (2)'!$C$4:$J$76,'SO 1.2.2 - Podpora budova.. (2)'!$C$116:$J$447</definedName>
    <definedName name="_xlnm.Print_Area" localSheetId="3">'SO 3.1 - Parkový mobiliár...'!$C$4:$J$76,'SO 3.1 - Parkový mobiliár...'!$C$107:$J$146</definedName>
    <definedName name="_xlnm.Print_Area" localSheetId="4">'SO 3.2 - Parkový mobiliár...'!$C$4:$J$76,'SO 3.2 - Parkový mobiliár...'!$C$107:$J$137</definedName>
    <definedName name="_xlnm.Print_Area" localSheetId="7">'SO 6.1.1.1 - Verejné osve...'!$C$4:$J$76,'SO 6.1.1.1 - Verejné osve...'!$C$117:$J$218</definedName>
    <definedName name="_xlnm.Print_Area" localSheetId="8">'SO 6.1.2 - Verejné osvetl...'!$C$4:$J$76,'SO 6.1.2 - Verejné osvetl...'!$C$117:$J$227</definedName>
    <definedName name="_xlnm.Print_Area" localSheetId="9">'SO 7.2.1 - Prípojky vody ...'!$C$4:$J$76,'SO 7.2.1 - Prípojky vody ...'!$C$114:$J$181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5" i="27" l="1"/>
  <c r="AK30" i="27"/>
  <c r="W30" i="27"/>
  <c r="BK146" i="28"/>
  <c r="BI146" i="28"/>
  <c r="BH146" i="28"/>
  <c r="BG146" i="28"/>
  <c r="BE146" i="28"/>
  <c r="T146" i="28"/>
  <c r="R146" i="28"/>
  <c r="P146" i="28"/>
  <c r="J146" i="28"/>
  <c r="BF146" i="28" s="1"/>
  <c r="BK145" i="28"/>
  <c r="BI145" i="28"/>
  <c r="BH145" i="28"/>
  <c r="BG145" i="28"/>
  <c r="BE145" i="28"/>
  <c r="T145" i="28"/>
  <c r="R145" i="28"/>
  <c r="P145" i="28"/>
  <c r="J145" i="28"/>
  <c r="BF145" i="28" s="1"/>
  <c r="BK143" i="28"/>
  <c r="BI143" i="28"/>
  <c r="BH143" i="28"/>
  <c r="BG143" i="28"/>
  <c r="BE143" i="28"/>
  <c r="T143" i="28"/>
  <c r="R143" i="28"/>
  <c r="P143" i="28"/>
  <c r="J143" i="28"/>
  <c r="BF143" i="28" s="1"/>
  <c r="BK142" i="28"/>
  <c r="BI142" i="28"/>
  <c r="BH142" i="28"/>
  <c r="BG142" i="28"/>
  <c r="BE142" i="28"/>
  <c r="T142" i="28"/>
  <c r="R142" i="28"/>
  <c r="P142" i="28"/>
  <c r="J142" i="28"/>
  <c r="BF142" i="28" s="1"/>
  <c r="BK140" i="28"/>
  <c r="BI140" i="28"/>
  <c r="BH140" i="28"/>
  <c r="BG140" i="28"/>
  <c r="BE140" i="28"/>
  <c r="T140" i="28"/>
  <c r="R140" i="28"/>
  <c r="P140" i="28"/>
  <c r="J140" i="28"/>
  <c r="BF140" i="28" s="1"/>
  <c r="BK139" i="28"/>
  <c r="BI139" i="28"/>
  <c r="BH139" i="28"/>
  <c r="BG139" i="28"/>
  <c r="BE139" i="28"/>
  <c r="T139" i="28"/>
  <c r="R139" i="28"/>
  <c r="P139" i="28"/>
  <c r="J139" i="28"/>
  <c r="BF139" i="28" s="1"/>
  <c r="BK137" i="28"/>
  <c r="BI137" i="28"/>
  <c r="BH137" i="28"/>
  <c r="BG137" i="28"/>
  <c r="BE137" i="28"/>
  <c r="T137" i="28"/>
  <c r="R137" i="28"/>
  <c r="P137" i="28"/>
  <c r="J137" i="28"/>
  <c r="BF137" i="28" s="1"/>
  <c r="BK136" i="28"/>
  <c r="BI136" i="28"/>
  <c r="BH136" i="28"/>
  <c r="BG136" i="28"/>
  <c r="BE136" i="28"/>
  <c r="T136" i="28"/>
  <c r="R136" i="28"/>
  <c r="P136" i="28"/>
  <c r="J136" i="28"/>
  <c r="BF136" i="28" s="1"/>
  <c r="BK134" i="28"/>
  <c r="BI134" i="28"/>
  <c r="BH134" i="28"/>
  <c r="BG134" i="28"/>
  <c r="BE134" i="28"/>
  <c r="T134" i="28"/>
  <c r="R134" i="28"/>
  <c r="P134" i="28"/>
  <c r="J134" i="28"/>
  <c r="BF134" i="28" s="1"/>
  <c r="BK133" i="28"/>
  <c r="BI133" i="28"/>
  <c r="BH133" i="28"/>
  <c r="BG133" i="28"/>
  <c r="BE133" i="28"/>
  <c r="T133" i="28"/>
  <c r="R133" i="28"/>
  <c r="P133" i="28"/>
  <c r="J133" i="28"/>
  <c r="BF133" i="28" s="1"/>
  <c r="BK131" i="28"/>
  <c r="BI131" i="28"/>
  <c r="BH131" i="28"/>
  <c r="BG131" i="28"/>
  <c r="BE131" i="28"/>
  <c r="T131" i="28"/>
  <c r="R131" i="28"/>
  <c r="P131" i="28"/>
  <c r="J131" i="28"/>
  <c r="BF131" i="28" s="1"/>
  <c r="BK130" i="28"/>
  <c r="BI130" i="28"/>
  <c r="BH130" i="28"/>
  <c r="BG130" i="28"/>
  <c r="BE130" i="28"/>
  <c r="T130" i="28"/>
  <c r="R130" i="28"/>
  <c r="P130" i="28"/>
  <c r="J130" i="28"/>
  <c r="BF130" i="28" s="1"/>
  <c r="BK128" i="28"/>
  <c r="BI128" i="28"/>
  <c r="BH128" i="28"/>
  <c r="BG128" i="28"/>
  <c r="BE128" i="28"/>
  <c r="T128" i="28"/>
  <c r="R128" i="28"/>
  <c r="P128" i="28"/>
  <c r="J128" i="28"/>
  <c r="BF128" i="28" s="1"/>
  <c r="BK127" i="28"/>
  <c r="BI127" i="28"/>
  <c r="BH127" i="28"/>
  <c r="BG127" i="28"/>
  <c r="BE127" i="28"/>
  <c r="T127" i="28"/>
  <c r="R127" i="28"/>
  <c r="P127" i="28"/>
  <c r="J127" i="28"/>
  <c r="BF127" i="28" s="1"/>
  <c r="BK125" i="28"/>
  <c r="BI125" i="28"/>
  <c r="F39" i="28" s="1"/>
  <c r="BH125" i="28"/>
  <c r="F38" i="28" s="1"/>
  <c r="BG125" i="28"/>
  <c r="F37" i="28" s="1"/>
  <c r="BE125" i="28"/>
  <c r="T125" i="28"/>
  <c r="R125" i="28"/>
  <c r="P125" i="28"/>
  <c r="J125" i="28"/>
  <c r="BF125" i="28" s="1"/>
  <c r="BK124" i="28"/>
  <c r="T124" i="28"/>
  <c r="T123" i="28" s="1"/>
  <c r="T122" i="28" s="1"/>
  <c r="R124" i="28"/>
  <c r="R123" i="28" s="1"/>
  <c r="R122" i="28" s="1"/>
  <c r="P124" i="28"/>
  <c r="P123" i="28" s="1"/>
  <c r="P122" i="28" s="1"/>
  <c r="J119" i="28"/>
  <c r="J118" i="28"/>
  <c r="F118" i="28"/>
  <c r="F116" i="28"/>
  <c r="E114" i="28"/>
  <c r="J94" i="28"/>
  <c r="J93" i="28"/>
  <c r="F93" i="28"/>
  <c r="F91" i="28"/>
  <c r="E89" i="28"/>
  <c r="J39" i="28"/>
  <c r="J38" i="28"/>
  <c r="J37" i="28"/>
  <c r="J20" i="28"/>
  <c r="E20" i="28"/>
  <c r="J19" i="28"/>
  <c r="E7" i="28"/>
  <c r="BD103" i="27"/>
  <c r="BC103" i="27"/>
  <c r="BB103" i="27"/>
  <c r="BA103" i="27"/>
  <c r="AZ103" i="27"/>
  <c r="AY103" i="27"/>
  <c r="AX103" i="27"/>
  <c r="AW103" i="27"/>
  <c r="AV103" i="27"/>
  <c r="AT103" i="27" s="1"/>
  <c r="AU103" i="27"/>
  <c r="BD102" i="27"/>
  <c r="BC102" i="27"/>
  <c r="BB102" i="27"/>
  <c r="BA102" i="27"/>
  <c r="AZ102" i="27"/>
  <c r="AY102" i="27"/>
  <c r="AX102" i="27"/>
  <c r="AW102" i="27"/>
  <c r="AV102" i="27"/>
  <c r="AU102" i="27"/>
  <c r="BD101" i="27"/>
  <c r="BC101" i="27"/>
  <c r="BB101" i="27"/>
  <c r="BA101" i="27"/>
  <c r="AZ101" i="27"/>
  <c r="AY101" i="27"/>
  <c r="AX101" i="27"/>
  <c r="AW101" i="27"/>
  <c r="AV101" i="27"/>
  <c r="AU101" i="27"/>
  <c r="BD100" i="27"/>
  <c r="BC100" i="27"/>
  <c r="BB100" i="27"/>
  <c r="BA100" i="27"/>
  <c r="AZ100" i="27"/>
  <c r="AY100" i="27"/>
  <c r="AX100" i="27"/>
  <c r="AW100" i="27"/>
  <c r="AV100" i="27"/>
  <c r="AU100" i="27"/>
  <c r="BD99" i="27"/>
  <c r="BC99" i="27"/>
  <c r="BB99" i="27"/>
  <c r="BA99" i="27"/>
  <c r="AZ99" i="27"/>
  <c r="AY99" i="27"/>
  <c r="AX99" i="27"/>
  <c r="AW99" i="27"/>
  <c r="AV99" i="27"/>
  <c r="AU99" i="27"/>
  <c r="BD98" i="27"/>
  <c r="BC98" i="27"/>
  <c r="BB98" i="27"/>
  <c r="BA98" i="27"/>
  <c r="AZ98" i="27"/>
  <c r="AY98" i="27"/>
  <c r="AX98" i="27"/>
  <c r="AW98" i="27"/>
  <c r="AV98" i="27"/>
  <c r="AT98" i="27" s="1"/>
  <c r="AU98" i="27"/>
  <c r="BD97" i="27"/>
  <c r="BC97" i="27"/>
  <c r="BB97" i="27"/>
  <c r="BA97" i="27"/>
  <c r="AZ97" i="27"/>
  <c r="AY97" i="27"/>
  <c r="AX97" i="27"/>
  <c r="AW97" i="27"/>
  <c r="AV97" i="27"/>
  <c r="AU97" i="27"/>
  <c r="BD96" i="27"/>
  <c r="BC96" i="27"/>
  <c r="BB96" i="27"/>
  <c r="BA96" i="27"/>
  <c r="AZ96" i="27"/>
  <c r="AY96" i="27"/>
  <c r="AX96" i="27"/>
  <c r="AW96" i="27"/>
  <c r="AV96" i="27"/>
  <c r="AU96" i="27"/>
  <c r="BD95" i="27"/>
  <c r="BC95" i="27"/>
  <c r="BB95" i="27"/>
  <c r="BA95" i="27"/>
  <c r="AZ95" i="27"/>
  <c r="AY95" i="27"/>
  <c r="AX95" i="27"/>
  <c r="AW95" i="27"/>
  <c r="AV95" i="27"/>
  <c r="AT95" i="27" s="1"/>
  <c r="AU95" i="27"/>
  <c r="AM90" i="27"/>
  <c r="L90" i="27"/>
  <c r="AM89" i="27"/>
  <c r="L89" i="27"/>
  <c r="AM87" i="27"/>
  <c r="L87" i="27"/>
  <c r="L85" i="27"/>
  <c r="L84" i="27"/>
  <c r="BK181" i="26"/>
  <c r="BK180" i="26" s="1"/>
  <c r="BI181" i="26"/>
  <c r="BH181" i="26"/>
  <c r="BG181" i="26"/>
  <c r="BF181" i="26"/>
  <c r="BE181" i="26"/>
  <c r="T181" i="26"/>
  <c r="R181" i="26"/>
  <c r="P181" i="26"/>
  <c r="J181" i="26"/>
  <c r="T180" i="26"/>
  <c r="R180" i="26"/>
  <c r="P180" i="26"/>
  <c r="T179" i="26"/>
  <c r="R179" i="26"/>
  <c r="P179" i="26"/>
  <c r="BK178" i="26"/>
  <c r="BI178" i="26"/>
  <c r="BH178" i="26"/>
  <c r="BG178" i="26"/>
  <c r="BE178" i="26"/>
  <c r="T178" i="26"/>
  <c r="T177" i="26" s="1"/>
  <c r="T132" i="26" s="1"/>
  <c r="T131" i="26" s="1"/>
  <c r="R178" i="26"/>
  <c r="P178" i="26"/>
  <c r="J178" i="26"/>
  <c r="BF178" i="26" s="1"/>
  <c r="BK177" i="26"/>
  <c r="J177" i="26" s="1"/>
  <c r="J105" i="26" s="1"/>
  <c r="R177" i="26"/>
  <c r="P177" i="26"/>
  <c r="BK176" i="26"/>
  <c r="BI176" i="26"/>
  <c r="BH176" i="26"/>
  <c r="BG176" i="26"/>
  <c r="BE176" i="26"/>
  <c r="T176" i="26"/>
  <c r="R176" i="26"/>
  <c r="P176" i="26"/>
  <c r="J176" i="26"/>
  <c r="BF176" i="26" s="1"/>
  <c r="BK175" i="26"/>
  <c r="BI175" i="26"/>
  <c r="BH175" i="26"/>
  <c r="BG175" i="26"/>
  <c r="BF175" i="26"/>
  <c r="BE175" i="26"/>
  <c r="T175" i="26"/>
  <c r="R175" i="26"/>
  <c r="P175" i="26"/>
  <c r="J175" i="26"/>
  <c r="BK174" i="26"/>
  <c r="BI174" i="26"/>
  <c r="BH174" i="26"/>
  <c r="BG174" i="26"/>
  <c r="BE174" i="26"/>
  <c r="T174" i="26"/>
  <c r="R174" i="26"/>
  <c r="P174" i="26"/>
  <c r="J174" i="26"/>
  <c r="BF174" i="26" s="1"/>
  <c r="BK173" i="26"/>
  <c r="BI173" i="26"/>
  <c r="BH173" i="26"/>
  <c r="BG173" i="26"/>
  <c r="BE173" i="26"/>
  <c r="T173" i="26"/>
  <c r="R173" i="26"/>
  <c r="P173" i="26"/>
  <c r="J173" i="26"/>
  <c r="BF173" i="26" s="1"/>
  <c r="BK172" i="26"/>
  <c r="BI172" i="26"/>
  <c r="BH172" i="26"/>
  <c r="BG172" i="26"/>
  <c r="BE172" i="26"/>
  <c r="T172" i="26"/>
  <c r="R172" i="26"/>
  <c r="P172" i="26"/>
  <c r="J172" i="26"/>
  <c r="BF172" i="26" s="1"/>
  <c r="BK171" i="26"/>
  <c r="BI171" i="26"/>
  <c r="BH171" i="26"/>
  <c r="BG171" i="26"/>
  <c r="BE171" i="26"/>
  <c r="T171" i="26"/>
  <c r="R171" i="26"/>
  <c r="P171" i="26"/>
  <c r="J171" i="26"/>
  <c r="BF171" i="26" s="1"/>
  <c r="BK170" i="26"/>
  <c r="BI170" i="26"/>
  <c r="BH170" i="26"/>
  <c r="BG170" i="26"/>
  <c r="BE170" i="26"/>
  <c r="T170" i="26"/>
  <c r="R170" i="26"/>
  <c r="P170" i="26"/>
  <c r="J170" i="26"/>
  <c r="BF170" i="26" s="1"/>
  <c r="BK169" i="26"/>
  <c r="BI169" i="26"/>
  <c r="BH169" i="26"/>
  <c r="BG169" i="26"/>
  <c r="BE169" i="26"/>
  <c r="T169" i="26"/>
  <c r="R169" i="26"/>
  <c r="P169" i="26"/>
  <c r="J169" i="26"/>
  <c r="BF169" i="26" s="1"/>
  <c r="BK168" i="26"/>
  <c r="BI168" i="26"/>
  <c r="BH168" i="26"/>
  <c r="BG168" i="26"/>
  <c r="BE168" i="26"/>
  <c r="T168" i="26"/>
  <c r="R168" i="26"/>
  <c r="P168" i="26"/>
  <c r="J168" i="26"/>
  <c r="BF168" i="26" s="1"/>
  <c r="BK167" i="26"/>
  <c r="BI167" i="26"/>
  <c r="BH167" i="26"/>
  <c r="BG167" i="26"/>
  <c r="BE167" i="26"/>
  <c r="T167" i="26"/>
  <c r="R167" i="26"/>
  <c r="P167" i="26"/>
  <c r="J167" i="26"/>
  <c r="BF167" i="26" s="1"/>
  <c r="BK166" i="26"/>
  <c r="BI166" i="26"/>
  <c r="BH166" i="26"/>
  <c r="BG166" i="26"/>
  <c r="BF166" i="26"/>
  <c r="BE166" i="26"/>
  <c r="T166" i="26"/>
  <c r="R166" i="26"/>
  <c r="P166" i="26"/>
  <c r="J166" i="26"/>
  <c r="BK165" i="26"/>
  <c r="BI165" i="26"/>
  <c r="BH165" i="26"/>
  <c r="BG165" i="26"/>
  <c r="BE165" i="26"/>
  <c r="T165" i="26"/>
  <c r="R165" i="26"/>
  <c r="P165" i="26"/>
  <c r="J165" i="26"/>
  <c r="BF165" i="26" s="1"/>
  <c r="BK164" i="26"/>
  <c r="BI164" i="26"/>
  <c r="BH164" i="26"/>
  <c r="BG164" i="26"/>
  <c r="BE164" i="26"/>
  <c r="T164" i="26"/>
  <c r="R164" i="26"/>
  <c r="P164" i="26"/>
  <c r="J164" i="26"/>
  <c r="BF164" i="26" s="1"/>
  <c r="BK163" i="26"/>
  <c r="BI163" i="26"/>
  <c r="BH163" i="26"/>
  <c r="BG163" i="26"/>
  <c r="BE163" i="26"/>
  <c r="T163" i="26"/>
  <c r="R163" i="26"/>
  <c r="P163" i="26"/>
  <c r="J163" i="26"/>
  <c r="BF163" i="26" s="1"/>
  <c r="BK162" i="26"/>
  <c r="BI162" i="26"/>
  <c r="BH162" i="26"/>
  <c r="BG162" i="26"/>
  <c r="BE162" i="26"/>
  <c r="T162" i="26"/>
  <c r="R162" i="26"/>
  <c r="P162" i="26"/>
  <c r="J162" i="26"/>
  <c r="BF162" i="26" s="1"/>
  <c r="BK161" i="26"/>
  <c r="BI161" i="26"/>
  <c r="BH161" i="26"/>
  <c r="BG161" i="26"/>
  <c r="BE161" i="26"/>
  <c r="T161" i="26"/>
  <c r="R161" i="26"/>
  <c r="P161" i="26"/>
  <c r="J161" i="26"/>
  <c r="BF161" i="26" s="1"/>
  <c r="BK160" i="26"/>
  <c r="BI160" i="26"/>
  <c r="BH160" i="26"/>
  <c r="BG160" i="26"/>
  <c r="BE160" i="26"/>
  <c r="T160" i="26"/>
  <c r="R160" i="26"/>
  <c r="P160" i="26"/>
  <c r="J160" i="26"/>
  <c r="BF160" i="26" s="1"/>
  <c r="BK159" i="26"/>
  <c r="BI159" i="26"/>
  <c r="BH159" i="26"/>
  <c r="BG159" i="26"/>
  <c r="BE159" i="26"/>
  <c r="T159" i="26"/>
  <c r="R159" i="26"/>
  <c r="P159" i="26"/>
  <c r="J159" i="26"/>
  <c r="BF159" i="26" s="1"/>
  <c r="BK158" i="26"/>
  <c r="BI158" i="26"/>
  <c r="BH158" i="26"/>
  <c r="BG158" i="26"/>
  <c r="BE158" i="26"/>
  <c r="T158" i="26"/>
  <c r="R158" i="26"/>
  <c r="P158" i="26"/>
  <c r="J158" i="26"/>
  <c r="BF158" i="26" s="1"/>
  <c r="BK157" i="26"/>
  <c r="BI157" i="26"/>
  <c r="BH157" i="26"/>
  <c r="BG157" i="26"/>
  <c r="BE157" i="26"/>
  <c r="T157" i="26"/>
  <c r="R157" i="26"/>
  <c r="P157" i="26"/>
  <c r="J157" i="26"/>
  <c r="BF157" i="26" s="1"/>
  <c r="BK156" i="26"/>
  <c r="BI156" i="26"/>
  <c r="BH156" i="26"/>
  <c r="BG156" i="26"/>
  <c r="BE156" i="26"/>
  <c r="T156" i="26"/>
  <c r="R156" i="26"/>
  <c r="P156" i="26"/>
  <c r="J156" i="26"/>
  <c r="BF156" i="26" s="1"/>
  <c r="BK155" i="26"/>
  <c r="BI155" i="26"/>
  <c r="BH155" i="26"/>
  <c r="BG155" i="26"/>
  <c r="BE155" i="26"/>
  <c r="T155" i="26"/>
  <c r="R155" i="26"/>
  <c r="P155" i="26"/>
  <c r="J155" i="26"/>
  <c r="BF155" i="26" s="1"/>
  <c r="BK154" i="26"/>
  <c r="BI154" i="26"/>
  <c r="BH154" i="26"/>
  <c r="BG154" i="26"/>
  <c r="BE154" i="26"/>
  <c r="T154" i="26"/>
  <c r="R154" i="26"/>
  <c r="P154" i="26"/>
  <c r="J154" i="26"/>
  <c r="BF154" i="26" s="1"/>
  <c r="BK153" i="26"/>
  <c r="BI153" i="26"/>
  <c r="BH153" i="26"/>
  <c r="BG153" i="26"/>
  <c r="BE153" i="26"/>
  <c r="T153" i="26"/>
  <c r="R153" i="26"/>
  <c r="P153" i="26"/>
  <c r="J153" i="26"/>
  <c r="BF153" i="26" s="1"/>
  <c r="BK152" i="26"/>
  <c r="J152" i="26" s="1"/>
  <c r="J104" i="26" s="1"/>
  <c r="T152" i="26"/>
  <c r="R152" i="26"/>
  <c r="P152" i="26"/>
  <c r="BK151" i="26"/>
  <c r="BI151" i="26"/>
  <c r="BH151" i="26"/>
  <c r="BG151" i="26"/>
  <c r="BE151" i="26"/>
  <c r="T151" i="26"/>
  <c r="R151" i="26"/>
  <c r="P151" i="26"/>
  <c r="J151" i="26"/>
  <c r="BF151" i="26" s="1"/>
  <c r="BK150" i="26"/>
  <c r="BI150" i="26"/>
  <c r="BH150" i="26"/>
  <c r="BG150" i="26"/>
  <c r="BE150" i="26"/>
  <c r="T150" i="26"/>
  <c r="R150" i="26"/>
  <c r="P150" i="26"/>
  <c r="J150" i="26"/>
  <c r="BF150" i="26" s="1"/>
  <c r="BK149" i="26"/>
  <c r="BI149" i="26"/>
  <c r="BH149" i="26"/>
  <c r="BG149" i="26"/>
  <c r="BF149" i="26"/>
  <c r="BE149" i="26"/>
  <c r="T149" i="26"/>
  <c r="R149" i="26"/>
  <c r="P149" i="26"/>
  <c r="J149" i="26"/>
  <c r="BK148" i="26"/>
  <c r="J148" i="26" s="1"/>
  <c r="J103" i="26" s="1"/>
  <c r="T148" i="26"/>
  <c r="R148" i="26"/>
  <c r="P148" i="26"/>
  <c r="BK147" i="26"/>
  <c r="BI147" i="26"/>
  <c r="BH147" i="26"/>
  <c r="BG147" i="26"/>
  <c r="BE147" i="26"/>
  <c r="T147" i="26"/>
  <c r="R147" i="26"/>
  <c r="P147" i="26"/>
  <c r="J147" i="26"/>
  <c r="BF147" i="26" s="1"/>
  <c r="BK146" i="26"/>
  <c r="BI146" i="26"/>
  <c r="BH146" i="26"/>
  <c r="BG146" i="26"/>
  <c r="BE146" i="26"/>
  <c r="T146" i="26"/>
  <c r="R146" i="26"/>
  <c r="P146" i="26"/>
  <c r="J146" i="26"/>
  <c r="BF146" i="26" s="1"/>
  <c r="BK145" i="26"/>
  <c r="BI145" i="26"/>
  <c r="BH145" i="26"/>
  <c r="BG145" i="26"/>
  <c r="BE145" i="26"/>
  <c r="T145" i="26"/>
  <c r="R145" i="26"/>
  <c r="P145" i="26"/>
  <c r="J145" i="26"/>
  <c r="BF145" i="26" s="1"/>
  <c r="BK144" i="26"/>
  <c r="BI144" i="26"/>
  <c r="BH144" i="26"/>
  <c r="BG144" i="26"/>
  <c r="BE144" i="26"/>
  <c r="T144" i="26"/>
  <c r="R144" i="26"/>
  <c r="P144" i="26"/>
  <c r="J144" i="26"/>
  <c r="BF144" i="26" s="1"/>
  <c r="BK143" i="26"/>
  <c r="BI143" i="26"/>
  <c r="BH143" i="26"/>
  <c r="BG143" i="26"/>
  <c r="BE143" i="26"/>
  <c r="T143" i="26"/>
  <c r="R143" i="26"/>
  <c r="P143" i="26"/>
  <c r="J143" i="26"/>
  <c r="BF143" i="26" s="1"/>
  <c r="BK142" i="26"/>
  <c r="BI142" i="26"/>
  <c r="BH142" i="26"/>
  <c r="BG142" i="26"/>
  <c r="BE142" i="26"/>
  <c r="T142" i="26"/>
  <c r="R142" i="26"/>
  <c r="P142" i="26"/>
  <c r="J142" i="26"/>
  <c r="BF142" i="26" s="1"/>
  <c r="BK141" i="26"/>
  <c r="BI141" i="26"/>
  <c r="BH141" i="26"/>
  <c r="BG141" i="26"/>
  <c r="BE141" i="26"/>
  <c r="T141" i="26"/>
  <c r="R141" i="26"/>
  <c r="P141" i="26"/>
  <c r="J141" i="26"/>
  <c r="BF141" i="26" s="1"/>
  <c r="BK140" i="26"/>
  <c r="BI140" i="26"/>
  <c r="BH140" i="26"/>
  <c r="BG140" i="26"/>
  <c r="BE140" i="26"/>
  <c r="T140" i="26"/>
  <c r="R140" i="26"/>
  <c r="P140" i="26"/>
  <c r="J140" i="26"/>
  <c r="BF140" i="26" s="1"/>
  <c r="BK139" i="26"/>
  <c r="BI139" i="26"/>
  <c r="BH139" i="26"/>
  <c r="BG139" i="26"/>
  <c r="BE139" i="26"/>
  <c r="T139" i="26"/>
  <c r="R139" i="26"/>
  <c r="P139" i="26"/>
  <c r="J139" i="26"/>
  <c r="BF139" i="26" s="1"/>
  <c r="BK138" i="26"/>
  <c r="BI138" i="26"/>
  <c r="BH138" i="26"/>
  <c r="BG138" i="26"/>
  <c r="BF138" i="26"/>
  <c r="BE138" i="26"/>
  <c r="T138" i="26"/>
  <c r="R138" i="26"/>
  <c r="P138" i="26"/>
  <c r="J138" i="26"/>
  <c r="BK137" i="26"/>
  <c r="BI137" i="26"/>
  <c r="BH137" i="26"/>
  <c r="BG137" i="26"/>
  <c r="BE137" i="26"/>
  <c r="T137" i="26"/>
  <c r="R137" i="26"/>
  <c r="P137" i="26"/>
  <c r="J137" i="26"/>
  <c r="BF137" i="26" s="1"/>
  <c r="BK136" i="26"/>
  <c r="BI136" i="26"/>
  <c r="BH136" i="26"/>
  <c r="BG136" i="26"/>
  <c r="BE136" i="26"/>
  <c r="T136" i="26"/>
  <c r="R136" i="26"/>
  <c r="P136" i="26"/>
  <c r="J136" i="26"/>
  <c r="BF136" i="26" s="1"/>
  <c r="BK135" i="26"/>
  <c r="BI135" i="26"/>
  <c r="BH135" i="26"/>
  <c r="BG135" i="26"/>
  <c r="BE135" i="26"/>
  <c r="T135" i="26"/>
  <c r="R135" i="26"/>
  <c r="P135" i="26"/>
  <c r="J135" i="26"/>
  <c r="BF135" i="26" s="1"/>
  <c r="BK134" i="26"/>
  <c r="BK133" i="26" s="1"/>
  <c r="BI134" i="26"/>
  <c r="BH134" i="26"/>
  <c r="BG134" i="26"/>
  <c r="BE134" i="26"/>
  <c r="T134" i="26"/>
  <c r="R134" i="26"/>
  <c r="P134" i="26"/>
  <c r="J134" i="26"/>
  <c r="BF134" i="26" s="1"/>
  <c r="T133" i="26"/>
  <c r="R133" i="26"/>
  <c r="R132" i="26" s="1"/>
  <c r="R131" i="26" s="1"/>
  <c r="P133" i="26"/>
  <c r="P132" i="26"/>
  <c r="P131" i="26" s="1"/>
  <c r="J128" i="26"/>
  <c r="J127" i="26"/>
  <c r="F127" i="26"/>
  <c r="F125" i="26"/>
  <c r="E123" i="26"/>
  <c r="J96" i="26"/>
  <c r="J95" i="26"/>
  <c r="F95" i="26"/>
  <c r="F93" i="26"/>
  <c r="E91" i="26"/>
  <c r="J41" i="26"/>
  <c r="J40" i="26"/>
  <c r="J39" i="26"/>
  <c r="J22" i="26"/>
  <c r="E22" i="26"/>
  <c r="J21" i="26"/>
  <c r="E7" i="26"/>
  <c r="BK227" i="25"/>
  <c r="BI227" i="25"/>
  <c r="BH227" i="25"/>
  <c r="BG227" i="25"/>
  <c r="BE227" i="25"/>
  <c r="T227" i="25"/>
  <c r="R227" i="25"/>
  <c r="P227" i="25"/>
  <c r="J227" i="25"/>
  <c r="BF227" i="25" s="1"/>
  <c r="BK226" i="25"/>
  <c r="BI226" i="25"/>
  <c r="BH226" i="25"/>
  <c r="BG226" i="25"/>
  <c r="BE226" i="25"/>
  <c r="T226" i="25"/>
  <c r="R226" i="25"/>
  <c r="P226" i="25"/>
  <c r="J226" i="25"/>
  <c r="BF226" i="25" s="1"/>
  <c r="BK225" i="25"/>
  <c r="BI225" i="25"/>
  <c r="BH225" i="25"/>
  <c r="BG225" i="25"/>
  <c r="BF225" i="25"/>
  <c r="BE225" i="25"/>
  <c r="T225" i="25"/>
  <c r="R225" i="25"/>
  <c r="P225" i="25"/>
  <c r="J225" i="25"/>
  <c r="BK224" i="25"/>
  <c r="J224" i="25" s="1"/>
  <c r="J110" i="25" s="1"/>
  <c r="T224" i="25"/>
  <c r="R224" i="25"/>
  <c r="P224" i="25"/>
  <c r="BK223" i="25"/>
  <c r="BI223" i="25"/>
  <c r="BH223" i="25"/>
  <c r="BG223" i="25"/>
  <c r="BE223" i="25"/>
  <c r="T223" i="25"/>
  <c r="R223" i="25"/>
  <c r="P223" i="25"/>
  <c r="J223" i="25"/>
  <c r="BF223" i="25" s="1"/>
  <c r="BK222" i="25"/>
  <c r="BI222" i="25"/>
  <c r="BH222" i="25"/>
  <c r="BG222" i="25"/>
  <c r="BE222" i="25"/>
  <c r="T222" i="25"/>
  <c r="R222" i="25"/>
  <c r="P222" i="25"/>
  <c r="J222" i="25"/>
  <c r="BF222" i="25" s="1"/>
  <c r="BK221" i="25"/>
  <c r="BI221" i="25"/>
  <c r="BH221" i="25"/>
  <c r="BG221" i="25"/>
  <c r="BE221" i="25"/>
  <c r="T221" i="25"/>
  <c r="R221" i="25"/>
  <c r="P221" i="25"/>
  <c r="J221" i="25"/>
  <c r="BF221" i="25" s="1"/>
  <c r="BK220" i="25"/>
  <c r="BI220" i="25"/>
  <c r="BH220" i="25"/>
  <c r="BG220" i="25"/>
  <c r="BF220" i="25"/>
  <c r="BE220" i="25"/>
  <c r="T220" i="25"/>
  <c r="R220" i="25"/>
  <c r="P220" i="25"/>
  <c r="J220" i="25"/>
  <c r="BK219" i="25"/>
  <c r="BI219" i="25"/>
  <c r="BH219" i="25"/>
  <c r="BG219" i="25"/>
  <c r="BE219" i="25"/>
  <c r="T219" i="25"/>
  <c r="R219" i="25"/>
  <c r="P219" i="25"/>
  <c r="J219" i="25"/>
  <c r="BF219" i="25" s="1"/>
  <c r="BK218" i="25"/>
  <c r="J218" i="25" s="1"/>
  <c r="J109" i="25" s="1"/>
  <c r="T218" i="25"/>
  <c r="R218" i="25"/>
  <c r="P218" i="25"/>
  <c r="BK217" i="25"/>
  <c r="BI217" i="25"/>
  <c r="BH217" i="25"/>
  <c r="BG217" i="25"/>
  <c r="BE217" i="25"/>
  <c r="T217" i="25"/>
  <c r="R217" i="25"/>
  <c r="P217" i="25"/>
  <c r="J217" i="25"/>
  <c r="BF217" i="25" s="1"/>
  <c r="BK216" i="25"/>
  <c r="BI216" i="25"/>
  <c r="BH216" i="25"/>
  <c r="BG216" i="25"/>
  <c r="BE216" i="25"/>
  <c r="T216" i="25"/>
  <c r="R216" i="25"/>
  <c r="P216" i="25"/>
  <c r="J216" i="25"/>
  <c r="BF216" i="25" s="1"/>
  <c r="BK215" i="25"/>
  <c r="BI215" i="25"/>
  <c r="BH215" i="25"/>
  <c r="BG215" i="25"/>
  <c r="BE215" i="25"/>
  <c r="T215" i="25"/>
  <c r="R215" i="25"/>
  <c r="P215" i="25"/>
  <c r="J215" i="25"/>
  <c r="BF215" i="25" s="1"/>
  <c r="BK214" i="25"/>
  <c r="BI214" i="25"/>
  <c r="BH214" i="25"/>
  <c r="BG214" i="25"/>
  <c r="BE214" i="25"/>
  <c r="T214" i="25"/>
  <c r="R214" i="25"/>
  <c r="P214" i="25"/>
  <c r="J214" i="25"/>
  <c r="BF214" i="25" s="1"/>
  <c r="BK213" i="25"/>
  <c r="BI213" i="25"/>
  <c r="BH213" i="25"/>
  <c r="BG213" i="25"/>
  <c r="BE213" i="25"/>
  <c r="T213" i="25"/>
  <c r="R213" i="25"/>
  <c r="P213" i="25"/>
  <c r="J213" i="25"/>
  <c r="BF213" i="25" s="1"/>
  <c r="BK212" i="25"/>
  <c r="BI212" i="25"/>
  <c r="BH212" i="25"/>
  <c r="BG212" i="25"/>
  <c r="BE212" i="25"/>
  <c r="T212" i="25"/>
  <c r="R212" i="25"/>
  <c r="P212" i="25"/>
  <c r="J212" i="25"/>
  <c r="BF212" i="25" s="1"/>
  <c r="BK211" i="25"/>
  <c r="BI211" i="25"/>
  <c r="BH211" i="25"/>
  <c r="BG211" i="25"/>
  <c r="BE211" i="25"/>
  <c r="T211" i="25"/>
  <c r="R211" i="25"/>
  <c r="P211" i="25"/>
  <c r="J211" i="25"/>
  <c r="BF211" i="25" s="1"/>
  <c r="BK210" i="25"/>
  <c r="BI210" i="25"/>
  <c r="BH210" i="25"/>
  <c r="BG210" i="25"/>
  <c r="BE210" i="25"/>
  <c r="T210" i="25"/>
  <c r="R210" i="25"/>
  <c r="P210" i="25"/>
  <c r="J210" i="25"/>
  <c r="BF210" i="25" s="1"/>
  <c r="BK209" i="25"/>
  <c r="J209" i="25" s="1"/>
  <c r="J108" i="25" s="1"/>
  <c r="T209" i="25"/>
  <c r="R209" i="25"/>
  <c r="P209" i="25"/>
  <c r="BK208" i="25"/>
  <c r="BI208" i="25"/>
  <c r="BH208" i="25"/>
  <c r="BG208" i="25"/>
  <c r="BE208" i="25"/>
  <c r="T208" i="25"/>
  <c r="R208" i="25"/>
  <c r="P208" i="25"/>
  <c r="J208" i="25"/>
  <c r="BF208" i="25" s="1"/>
  <c r="BK207" i="25"/>
  <c r="BI207" i="25"/>
  <c r="BH207" i="25"/>
  <c r="BG207" i="25"/>
  <c r="BE207" i="25"/>
  <c r="T207" i="25"/>
  <c r="R207" i="25"/>
  <c r="P207" i="25"/>
  <c r="J207" i="25"/>
  <c r="BF207" i="25" s="1"/>
  <c r="BK206" i="25"/>
  <c r="BI206" i="25"/>
  <c r="BH206" i="25"/>
  <c r="BG206" i="25"/>
  <c r="BF206" i="25"/>
  <c r="BE206" i="25"/>
  <c r="T206" i="25"/>
  <c r="R206" i="25"/>
  <c r="P206" i="25"/>
  <c r="J206" i="25"/>
  <c r="BK205" i="25"/>
  <c r="BI205" i="25"/>
  <c r="BH205" i="25"/>
  <c r="BG205" i="25"/>
  <c r="BE205" i="25"/>
  <c r="T205" i="25"/>
  <c r="R205" i="25"/>
  <c r="P205" i="25"/>
  <c r="J205" i="25"/>
  <c r="BF205" i="25" s="1"/>
  <c r="BK204" i="25"/>
  <c r="BI204" i="25"/>
  <c r="BH204" i="25"/>
  <c r="BG204" i="25"/>
  <c r="BF204" i="25"/>
  <c r="BE204" i="25"/>
  <c r="T204" i="25"/>
  <c r="R204" i="25"/>
  <c r="P204" i="25"/>
  <c r="J204" i="25"/>
  <c r="BK203" i="25"/>
  <c r="BI203" i="25"/>
  <c r="BH203" i="25"/>
  <c r="BG203" i="25"/>
  <c r="BE203" i="25"/>
  <c r="T203" i="25"/>
  <c r="R203" i="25"/>
  <c r="P203" i="25"/>
  <c r="J203" i="25"/>
  <c r="BF203" i="25" s="1"/>
  <c r="BK202" i="25"/>
  <c r="BI202" i="25"/>
  <c r="BH202" i="25"/>
  <c r="BG202" i="25"/>
  <c r="BF202" i="25"/>
  <c r="BE202" i="25"/>
  <c r="T202" i="25"/>
  <c r="R202" i="25"/>
  <c r="P202" i="25"/>
  <c r="J202" i="25"/>
  <c r="BK201" i="25"/>
  <c r="BI201" i="25"/>
  <c r="BH201" i="25"/>
  <c r="BG201" i="25"/>
  <c r="BE201" i="25"/>
  <c r="T201" i="25"/>
  <c r="R201" i="25"/>
  <c r="P201" i="25"/>
  <c r="J201" i="25"/>
  <c r="BF201" i="25" s="1"/>
  <c r="BK200" i="25"/>
  <c r="BI200" i="25"/>
  <c r="BH200" i="25"/>
  <c r="BG200" i="25"/>
  <c r="BE200" i="25"/>
  <c r="T200" i="25"/>
  <c r="R200" i="25"/>
  <c r="P200" i="25"/>
  <c r="J200" i="25"/>
  <c r="BF200" i="25" s="1"/>
  <c r="BK199" i="25"/>
  <c r="BI199" i="25"/>
  <c r="BH199" i="25"/>
  <c r="BG199" i="25"/>
  <c r="BE199" i="25"/>
  <c r="T199" i="25"/>
  <c r="R199" i="25"/>
  <c r="P199" i="25"/>
  <c r="J199" i="25"/>
  <c r="BF199" i="25" s="1"/>
  <c r="BK198" i="25"/>
  <c r="BI198" i="25"/>
  <c r="BH198" i="25"/>
  <c r="BG198" i="25"/>
  <c r="BE198" i="25"/>
  <c r="T198" i="25"/>
  <c r="R198" i="25"/>
  <c r="P198" i="25"/>
  <c r="J198" i="25"/>
  <c r="BF198" i="25" s="1"/>
  <c r="BK197" i="25"/>
  <c r="BI197" i="25"/>
  <c r="BH197" i="25"/>
  <c r="BG197" i="25"/>
  <c r="BE197" i="25"/>
  <c r="T197" i="25"/>
  <c r="R197" i="25"/>
  <c r="P197" i="25"/>
  <c r="J197" i="25"/>
  <c r="BF197" i="25" s="1"/>
  <c r="BK196" i="25"/>
  <c r="BI196" i="25"/>
  <c r="BH196" i="25"/>
  <c r="BG196" i="25"/>
  <c r="BE196" i="25"/>
  <c r="T196" i="25"/>
  <c r="R196" i="25"/>
  <c r="P196" i="25"/>
  <c r="J196" i="25"/>
  <c r="BF196" i="25" s="1"/>
  <c r="BK195" i="25"/>
  <c r="BI195" i="25"/>
  <c r="BH195" i="25"/>
  <c r="BG195" i="25"/>
  <c r="BE195" i="25"/>
  <c r="T195" i="25"/>
  <c r="R195" i="25"/>
  <c r="P195" i="25"/>
  <c r="J195" i="25"/>
  <c r="BF195" i="25" s="1"/>
  <c r="BK194" i="25"/>
  <c r="BI194" i="25"/>
  <c r="BH194" i="25"/>
  <c r="BG194" i="25"/>
  <c r="BF194" i="25"/>
  <c r="BE194" i="25"/>
  <c r="T194" i="25"/>
  <c r="R194" i="25"/>
  <c r="P194" i="25"/>
  <c r="J194" i="25"/>
  <c r="BK193" i="25"/>
  <c r="BI193" i="25"/>
  <c r="BH193" i="25"/>
  <c r="BG193" i="25"/>
  <c r="BE193" i="25"/>
  <c r="T193" i="25"/>
  <c r="R193" i="25"/>
  <c r="P193" i="25"/>
  <c r="J193" i="25"/>
  <c r="BF193" i="25" s="1"/>
  <c r="BK192" i="25"/>
  <c r="BI192" i="25"/>
  <c r="BH192" i="25"/>
  <c r="BG192" i="25"/>
  <c r="BE192" i="25"/>
  <c r="T192" i="25"/>
  <c r="R192" i="25"/>
  <c r="P192" i="25"/>
  <c r="J192" i="25"/>
  <c r="BF192" i="25" s="1"/>
  <c r="BK191" i="25"/>
  <c r="BI191" i="25"/>
  <c r="BH191" i="25"/>
  <c r="BG191" i="25"/>
  <c r="BE191" i="25"/>
  <c r="T191" i="25"/>
  <c r="R191" i="25"/>
  <c r="P191" i="25"/>
  <c r="J191" i="25"/>
  <c r="BF191" i="25" s="1"/>
  <c r="BK190" i="25"/>
  <c r="BI190" i="25"/>
  <c r="BH190" i="25"/>
  <c r="BG190" i="25"/>
  <c r="BE190" i="25"/>
  <c r="T190" i="25"/>
  <c r="R190" i="25"/>
  <c r="P190" i="25"/>
  <c r="J190" i="25"/>
  <c r="BF190" i="25" s="1"/>
  <c r="BK189" i="25"/>
  <c r="BI189" i="25"/>
  <c r="BH189" i="25"/>
  <c r="BG189" i="25"/>
  <c r="BE189" i="25"/>
  <c r="T189" i="25"/>
  <c r="R189" i="25"/>
  <c r="P189" i="25"/>
  <c r="J189" i="25"/>
  <c r="BF189" i="25" s="1"/>
  <c r="BK188" i="25"/>
  <c r="BI188" i="25"/>
  <c r="BH188" i="25"/>
  <c r="BG188" i="25"/>
  <c r="BE188" i="25"/>
  <c r="T188" i="25"/>
  <c r="R188" i="25"/>
  <c r="P188" i="25"/>
  <c r="J188" i="25"/>
  <c r="BF188" i="25" s="1"/>
  <c r="BK187" i="25"/>
  <c r="BI187" i="25"/>
  <c r="BH187" i="25"/>
  <c r="BG187" i="25"/>
  <c r="BF187" i="25"/>
  <c r="BE187" i="25"/>
  <c r="T187" i="25"/>
  <c r="R187" i="25"/>
  <c r="P187" i="25"/>
  <c r="J187" i="25"/>
  <c r="BK186" i="25"/>
  <c r="BI186" i="25"/>
  <c r="BH186" i="25"/>
  <c r="BG186" i="25"/>
  <c r="BE186" i="25"/>
  <c r="T186" i="25"/>
  <c r="R186" i="25"/>
  <c r="P186" i="25"/>
  <c r="J186" i="25"/>
  <c r="BF186" i="25" s="1"/>
  <c r="BK185" i="25"/>
  <c r="BI185" i="25"/>
  <c r="BH185" i="25"/>
  <c r="BG185" i="25"/>
  <c r="BE185" i="25"/>
  <c r="T185" i="25"/>
  <c r="R185" i="25"/>
  <c r="P185" i="25"/>
  <c r="J185" i="25"/>
  <c r="BF185" i="25" s="1"/>
  <c r="BK184" i="25"/>
  <c r="BI184" i="25"/>
  <c r="BH184" i="25"/>
  <c r="BG184" i="25"/>
  <c r="BE184" i="25"/>
  <c r="T184" i="25"/>
  <c r="R184" i="25"/>
  <c r="P184" i="25"/>
  <c r="J184" i="25"/>
  <c r="BF184" i="25" s="1"/>
  <c r="BK183" i="25"/>
  <c r="BI183" i="25"/>
  <c r="BH183" i="25"/>
  <c r="BG183" i="25"/>
  <c r="BE183" i="25"/>
  <c r="T183" i="25"/>
  <c r="R183" i="25"/>
  <c r="P183" i="25"/>
  <c r="J183" i="25"/>
  <c r="BF183" i="25" s="1"/>
  <c r="BK182" i="25"/>
  <c r="BI182" i="25"/>
  <c r="BH182" i="25"/>
  <c r="BG182" i="25"/>
  <c r="BE182" i="25"/>
  <c r="T182" i="25"/>
  <c r="R182" i="25"/>
  <c r="P182" i="25"/>
  <c r="J182" i="25"/>
  <c r="BF182" i="25" s="1"/>
  <c r="BK181" i="25"/>
  <c r="BI181" i="25"/>
  <c r="BH181" i="25"/>
  <c r="BG181" i="25"/>
  <c r="BE181" i="25"/>
  <c r="T181" i="25"/>
  <c r="R181" i="25"/>
  <c r="P181" i="25"/>
  <c r="J181" i="25"/>
  <c r="BF181" i="25" s="1"/>
  <c r="BK180" i="25"/>
  <c r="BI180" i="25"/>
  <c r="BH180" i="25"/>
  <c r="BG180" i="25"/>
  <c r="BE180" i="25"/>
  <c r="T180" i="25"/>
  <c r="R180" i="25"/>
  <c r="P180" i="25"/>
  <c r="J180" i="25"/>
  <c r="BF180" i="25" s="1"/>
  <c r="BK179" i="25"/>
  <c r="BI179" i="25"/>
  <c r="BH179" i="25"/>
  <c r="BG179" i="25"/>
  <c r="BE179" i="25"/>
  <c r="T179" i="25"/>
  <c r="R179" i="25"/>
  <c r="P179" i="25"/>
  <c r="J179" i="25"/>
  <c r="BF179" i="25" s="1"/>
  <c r="BK178" i="25"/>
  <c r="BI178" i="25"/>
  <c r="BH178" i="25"/>
  <c r="BG178" i="25"/>
  <c r="BE178" i="25"/>
  <c r="T178" i="25"/>
  <c r="R178" i="25"/>
  <c r="P178" i="25"/>
  <c r="J178" i="25"/>
  <c r="BF178" i="25" s="1"/>
  <c r="BK177" i="25"/>
  <c r="BI177" i="25"/>
  <c r="BH177" i="25"/>
  <c r="BG177" i="25"/>
  <c r="BE177" i="25"/>
  <c r="T177" i="25"/>
  <c r="R177" i="25"/>
  <c r="P177" i="25"/>
  <c r="J177" i="25"/>
  <c r="BF177" i="25" s="1"/>
  <c r="BK176" i="25"/>
  <c r="BI176" i="25"/>
  <c r="BH176" i="25"/>
  <c r="BG176" i="25"/>
  <c r="BE176" i="25"/>
  <c r="T176" i="25"/>
  <c r="R176" i="25"/>
  <c r="P176" i="25"/>
  <c r="J176" i="25"/>
  <c r="BF176" i="25" s="1"/>
  <c r="BK175" i="25"/>
  <c r="BI175" i="25"/>
  <c r="BH175" i="25"/>
  <c r="BG175" i="25"/>
  <c r="BE175" i="25"/>
  <c r="T175" i="25"/>
  <c r="R175" i="25"/>
  <c r="P175" i="25"/>
  <c r="J175" i="25"/>
  <c r="BF175" i="25" s="1"/>
  <c r="BK174" i="25"/>
  <c r="BI174" i="25"/>
  <c r="BH174" i="25"/>
  <c r="BG174" i="25"/>
  <c r="BE174" i="25"/>
  <c r="T174" i="25"/>
  <c r="R174" i="25"/>
  <c r="P174" i="25"/>
  <c r="J174" i="25"/>
  <c r="BF174" i="25" s="1"/>
  <c r="BK173" i="25"/>
  <c r="BI173" i="25"/>
  <c r="BH173" i="25"/>
  <c r="BG173" i="25"/>
  <c r="BE173" i="25"/>
  <c r="T173" i="25"/>
  <c r="R173" i="25"/>
  <c r="P173" i="25"/>
  <c r="J173" i="25"/>
  <c r="BF173" i="25" s="1"/>
  <c r="BK172" i="25"/>
  <c r="BI172" i="25"/>
  <c r="BH172" i="25"/>
  <c r="BG172" i="25"/>
  <c r="BE172" i="25"/>
  <c r="T172" i="25"/>
  <c r="R172" i="25"/>
  <c r="P172" i="25"/>
  <c r="J172" i="25"/>
  <c r="BF172" i="25" s="1"/>
  <c r="BK171" i="25"/>
  <c r="BK170" i="25" s="1"/>
  <c r="BI171" i="25"/>
  <c r="BH171" i="25"/>
  <c r="BG171" i="25"/>
  <c r="BF171" i="25"/>
  <c r="BE171" i="25"/>
  <c r="T171" i="25"/>
  <c r="R171" i="25"/>
  <c r="P171" i="25"/>
  <c r="J171" i="25"/>
  <c r="T170" i="25"/>
  <c r="T169" i="25" s="1"/>
  <c r="T135" i="25" s="1"/>
  <c r="T134" i="25" s="1"/>
  <c r="R170" i="25"/>
  <c r="R169" i="25" s="1"/>
  <c r="R135" i="25" s="1"/>
  <c r="R134" i="25" s="1"/>
  <c r="P170" i="25"/>
  <c r="P169" i="25" s="1"/>
  <c r="P135" i="25" s="1"/>
  <c r="P134" i="25" s="1"/>
  <c r="BK168" i="25"/>
  <c r="BI168" i="25"/>
  <c r="BH168" i="25"/>
  <c r="BG168" i="25"/>
  <c r="BE168" i="25"/>
  <c r="T168" i="25"/>
  <c r="R168" i="25"/>
  <c r="P168" i="25"/>
  <c r="J168" i="25"/>
  <c r="BF168" i="25" s="1"/>
  <c r="BK167" i="25"/>
  <c r="BI167" i="25"/>
  <c r="BH167" i="25"/>
  <c r="BG167" i="25"/>
  <c r="BF167" i="25"/>
  <c r="BE167" i="25"/>
  <c r="T167" i="25"/>
  <c r="R167" i="25"/>
  <c r="P167" i="25"/>
  <c r="J167" i="25"/>
  <c r="BK166" i="25"/>
  <c r="BI166" i="25"/>
  <c r="BH166" i="25"/>
  <c r="BG166" i="25"/>
  <c r="BE166" i="25"/>
  <c r="T166" i="25"/>
  <c r="R166" i="25"/>
  <c r="P166" i="25"/>
  <c r="J166" i="25"/>
  <c r="BF166" i="25" s="1"/>
  <c r="BK165" i="25"/>
  <c r="BI165" i="25"/>
  <c r="BH165" i="25"/>
  <c r="BG165" i="25"/>
  <c r="BE165" i="25"/>
  <c r="T165" i="25"/>
  <c r="R165" i="25"/>
  <c r="P165" i="25"/>
  <c r="J165" i="25"/>
  <c r="BF165" i="25" s="1"/>
  <c r="BK164" i="25"/>
  <c r="BI164" i="25"/>
  <c r="BH164" i="25"/>
  <c r="BG164" i="25"/>
  <c r="BE164" i="25"/>
  <c r="T164" i="25"/>
  <c r="R164" i="25"/>
  <c r="P164" i="25"/>
  <c r="J164" i="25"/>
  <c r="BF164" i="25" s="1"/>
  <c r="BK163" i="25"/>
  <c r="BI163" i="25"/>
  <c r="BH163" i="25"/>
  <c r="BG163" i="25"/>
  <c r="BE163" i="25"/>
  <c r="T163" i="25"/>
  <c r="R163" i="25"/>
  <c r="P163" i="25"/>
  <c r="J163" i="25"/>
  <c r="BF163" i="25" s="1"/>
  <c r="BK162" i="25"/>
  <c r="BI162" i="25"/>
  <c r="BH162" i="25"/>
  <c r="BG162" i="25"/>
  <c r="BE162" i="25"/>
  <c r="T162" i="25"/>
  <c r="R162" i="25"/>
  <c r="P162" i="25"/>
  <c r="J162" i="25"/>
  <c r="BF162" i="25" s="1"/>
  <c r="BK161" i="25"/>
  <c r="BI161" i="25"/>
  <c r="BH161" i="25"/>
  <c r="BG161" i="25"/>
  <c r="BE161" i="25"/>
  <c r="T161" i="25"/>
  <c r="R161" i="25"/>
  <c r="P161" i="25"/>
  <c r="J161" i="25"/>
  <c r="BF161" i="25" s="1"/>
  <c r="BK160" i="25"/>
  <c r="BI160" i="25"/>
  <c r="BH160" i="25"/>
  <c r="BG160" i="25"/>
  <c r="BF160" i="25"/>
  <c r="BE160" i="25"/>
  <c r="T160" i="25"/>
  <c r="R160" i="25"/>
  <c r="P160" i="25"/>
  <c r="J160" i="25"/>
  <c r="BK159" i="25"/>
  <c r="BI159" i="25"/>
  <c r="BH159" i="25"/>
  <c r="BG159" i="25"/>
  <c r="BE159" i="25"/>
  <c r="T159" i="25"/>
  <c r="R159" i="25"/>
  <c r="P159" i="25"/>
  <c r="J159" i="25"/>
  <c r="BF159" i="25" s="1"/>
  <c r="BK158" i="25"/>
  <c r="BI158" i="25"/>
  <c r="BH158" i="25"/>
  <c r="BG158" i="25"/>
  <c r="BE158" i="25"/>
  <c r="T158" i="25"/>
  <c r="R158" i="25"/>
  <c r="P158" i="25"/>
  <c r="J158" i="25"/>
  <c r="BF158" i="25" s="1"/>
  <c r="BK157" i="25"/>
  <c r="BI157" i="25"/>
  <c r="BH157" i="25"/>
  <c r="BG157" i="25"/>
  <c r="BE157" i="25"/>
  <c r="T157" i="25"/>
  <c r="R157" i="25"/>
  <c r="P157" i="25"/>
  <c r="J157" i="25"/>
  <c r="BF157" i="25" s="1"/>
  <c r="BK156" i="25"/>
  <c r="BI156" i="25"/>
  <c r="BH156" i="25"/>
  <c r="BG156" i="25"/>
  <c r="BE156" i="25"/>
  <c r="T156" i="25"/>
  <c r="R156" i="25"/>
  <c r="P156" i="25"/>
  <c r="J156" i="25"/>
  <c r="BF156" i="25" s="1"/>
  <c r="BK155" i="25"/>
  <c r="BI155" i="25"/>
  <c r="BH155" i="25"/>
  <c r="BG155" i="25"/>
  <c r="BF155" i="25"/>
  <c r="BE155" i="25"/>
  <c r="T155" i="25"/>
  <c r="R155" i="25"/>
  <c r="P155" i="25"/>
  <c r="J155" i="25"/>
  <c r="BK154" i="25"/>
  <c r="BI154" i="25"/>
  <c r="BH154" i="25"/>
  <c r="BG154" i="25"/>
  <c r="BE154" i="25"/>
  <c r="T154" i="25"/>
  <c r="R154" i="25"/>
  <c r="P154" i="25"/>
  <c r="J154" i="25"/>
  <c r="BF154" i="25" s="1"/>
  <c r="BK153" i="25"/>
  <c r="BI153" i="25"/>
  <c r="BH153" i="25"/>
  <c r="BG153" i="25"/>
  <c r="BE153" i="25"/>
  <c r="T153" i="25"/>
  <c r="R153" i="25"/>
  <c r="P153" i="25"/>
  <c r="J153" i="25"/>
  <c r="BF153" i="25" s="1"/>
  <c r="BK152" i="25"/>
  <c r="J152" i="25" s="1"/>
  <c r="J105" i="25" s="1"/>
  <c r="T152" i="25"/>
  <c r="R152" i="25"/>
  <c r="P152" i="25"/>
  <c r="BK151" i="25"/>
  <c r="BI151" i="25"/>
  <c r="BH151" i="25"/>
  <c r="BG151" i="25"/>
  <c r="BE151" i="25"/>
  <c r="T151" i="25"/>
  <c r="R151" i="25"/>
  <c r="P151" i="25"/>
  <c r="J151" i="25"/>
  <c r="BF151" i="25" s="1"/>
  <c r="BK150" i="25"/>
  <c r="BI150" i="25"/>
  <c r="BH150" i="25"/>
  <c r="BG150" i="25"/>
  <c r="BE150" i="25"/>
  <c r="T150" i="25"/>
  <c r="R150" i="25"/>
  <c r="P150" i="25"/>
  <c r="J150" i="25"/>
  <c r="BF150" i="25" s="1"/>
  <c r="BK149" i="25"/>
  <c r="BI149" i="25"/>
  <c r="BH149" i="25"/>
  <c r="BG149" i="25"/>
  <c r="BF149" i="25"/>
  <c r="BE149" i="25"/>
  <c r="T149" i="25"/>
  <c r="R149" i="25"/>
  <c r="P149" i="25"/>
  <c r="J149" i="25"/>
  <c r="BK148" i="25"/>
  <c r="BI148" i="25"/>
  <c r="BH148" i="25"/>
  <c r="BG148" i="25"/>
  <c r="BE148" i="25"/>
  <c r="T148" i="25"/>
  <c r="R148" i="25"/>
  <c r="P148" i="25"/>
  <c r="J148" i="25"/>
  <c r="BF148" i="25" s="1"/>
  <c r="BK147" i="25"/>
  <c r="BI147" i="25"/>
  <c r="BH147" i="25"/>
  <c r="BG147" i="25"/>
  <c r="BE147" i="25"/>
  <c r="T147" i="25"/>
  <c r="R147" i="25"/>
  <c r="P147" i="25"/>
  <c r="J147" i="25"/>
  <c r="BF147" i="25" s="1"/>
  <c r="BK146" i="25"/>
  <c r="BI146" i="25"/>
  <c r="BH146" i="25"/>
  <c r="BG146" i="25"/>
  <c r="BE146" i="25"/>
  <c r="T146" i="25"/>
  <c r="R146" i="25"/>
  <c r="P146" i="25"/>
  <c r="J146" i="25"/>
  <c r="BF146" i="25" s="1"/>
  <c r="BK145" i="25"/>
  <c r="J145" i="25" s="1"/>
  <c r="J104" i="25" s="1"/>
  <c r="T145" i="25"/>
  <c r="R145" i="25"/>
  <c r="P145" i="25"/>
  <c r="BK144" i="25"/>
  <c r="BI144" i="25"/>
  <c r="BH144" i="25"/>
  <c r="BG144" i="25"/>
  <c r="BF144" i="25"/>
  <c r="BE144" i="25"/>
  <c r="T144" i="25"/>
  <c r="R144" i="25"/>
  <c r="P144" i="25"/>
  <c r="J144" i="25"/>
  <c r="BK143" i="25"/>
  <c r="BI143" i="25"/>
  <c r="BH143" i="25"/>
  <c r="BG143" i="25"/>
  <c r="BE143" i="25"/>
  <c r="T143" i="25"/>
  <c r="R143" i="25"/>
  <c r="P143" i="25"/>
  <c r="J143" i="25"/>
  <c r="BF143" i="25" s="1"/>
  <c r="BK142" i="25"/>
  <c r="BI142" i="25"/>
  <c r="BH142" i="25"/>
  <c r="BG142" i="25"/>
  <c r="BE142" i="25"/>
  <c r="T142" i="25"/>
  <c r="R142" i="25"/>
  <c r="P142" i="25"/>
  <c r="J142" i="25"/>
  <c r="BF142" i="25" s="1"/>
  <c r="BK141" i="25"/>
  <c r="BI141" i="25"/>
  <c r="BH141" i="25"/>
  <c r="BG141" i="25"/>
  <c r="BE141" i="25"/>
  <c r="T141" i="25"/>
  <c r="R141" i="25"/>
  <c r="P141" i="25"/>
  <c r="J141" i="25"/>
  <c r="BF141" i="25" s="1"/>
  <c r="BK140" i="25"/>
  <c r="BI140" i="25"/>
  <c r="BH140" i="25"/>
  <c r="BG140" i="25"/>
  <c r="BE140" i="25"/>
  <c r="T140" i="25"/>
  <c r="R140" i="25"/>
  <c r="P140" i="25"/>
  <c r="J140" i="25"/>
  <c r="BF140" i="25" s="1"/>
  <c r="BK139" i="25"/>
  <c r="BK137" i="25" s="1"/>
  <c r="BI139" i="25"/>
  <c r="BH139" i="25"/>
  <c r="BG139" i="25"/>
  <c r="BE139" i="25"/>
  <c r="T139" i="25"/>
  <c r="R139" i="25"/>
  <c r="P139" i="25"/>
  <c r="J139" i="25"/>
  <c r="BF139" i="25" s="1"/>
  <c r="BK138" i="25"/>
  <c r="BI138" i="25"/>
  <c r="BH138" i="25"/>
  <c r="BG138" i="25"/>
  <c r="BE138" i="25"/>
  <c r="T138" i="25"/>
  <c r="R138" i="25"/>
  <c r="P138" i="25"/>
  <c r="J138" i="25"/>
  <c r="BF138" i="25" s="1"/>
  <c r="T137" i="25"/>
  <c r="R137" i="25"/>
  <c r="P137" i="25"/>
  <c r="T136" i="25"/>
  <c r="R136" i="25"/>
  <c r="P136" i="25"/>
  <c r="J131" i="25"/>
  <c r="J130" i="25"/>
  <c r="F130" i="25"/>
  <c r="F128" i="25"/>
  <c r="E126" i="25"/>
  <c r="J96" i="25"/>
  <c r="J95" i="25"/>
  <c r="F95" i="25"/>
  <c r="F93" i="25"/>
  <c r="E91" i="25"/>
  <c r="J41" i="25"/>
  <c r="J40" i="25"/>
  <c r="J39" i="25"/>
  <c r="J22" i="25"/>
  <c r="E22" i="25"/>
  <c r="J21" i="25"/>
  <c r="E7" i="25"/>
  <c r="BK218" i="24"/>
  <c r="BI218" i="24"/>
  <c r="BH218" i="24"/>
  <c r="BG218" i="24"/>
  <c r="BE218" i="24"/>
  <c r="T218" i="24"/>
  <c r="R218" i="24"/>
  <c r="P218" i="24"/>
  <c r="J218" i="24"/>
  <c r="BF218" i="24" s="1"/>
  <c r="BK217" i="24"/>
  <c r="BI217" i="24"/>
  <c r="BH217" i="24"/>
  <c r="BG217" i="24"/>
  <c r="BE217" i="24"/>
  <c r="T217" i="24"/>
  <c r="R217" i="24"/>
  <c r="P217" i="24"/>
  <c r="J217" i="24"/>
  <c r="BF217" i="24" s="1"/>
  <c r="BK216" i="24"/>
  <c r="BI216" i="24"/>
  <c r="BH216" i="24"/>
  <c r="BG216" i="24"/>
  <c r="BE216" i="24"/>
  <c r="T216" i="24"/>
  <c r="R216" i="24"/>
  <c r="P216" i="24"/>
  <c r="J216" i="24"/>
  <c r="BF216" i="24" s="1"/>
  <c r="BK215" i="24"/>
  <c r="J215" i="24" s="1"/>
  <c r="J110" i="24" s="1"/>
  <c r="T215" i="24"/>
  <c r="R215" i="24"/>
  <c r="P215" i="24"/>
  <c r="BK214" i="24"/>
  <c r="BI214" i="24"/>
  <c r="BH214" i="24"/>
  <c r="BG214" i="24"/>
  <c r="BE214" i="24"/>
  <c r="T214" i="24"/>
  <c r="R214" i="24"/>
  <c r="P214" i="24"/>
  <c r="J214" i="24"/>
  <c r="BF214" i="24" s="1"/>
  <c r="BK213" i="24"/>
  <c r="BI213" i="24"/>
  <c r="BH213" i="24"/>
  <c r="BG213" i="24"/>
  <c r="BE213" i="24"/>
  <c r="T213" i="24"/>
  <c r="R213" i="24"/>
  <c r="P213" i="24"/>
  <c r="J213" i="24"/>
  <c r="BF213" i="24" s="1"/>
  <c r="BK212" i="24"/>
  <c r="BI212" i="24"/>
  <c r="BH212" i="24"/>
  <c r="BG212" i="24"/>
  <c r="BE212" i="24"/>
  <c r="T212" i="24"/>
  <c r="R212" i="24"/>
  <c r="P212" i="24"/>
  <c r="J212" i="24"/>
  <c r="BF212" i="24" s="1"/>
  <c r="BK211" i="24"/>
  <c r="BI211" i="24"/>
  <c r="BH211" i="24"/>
  <c r="BG211" i="24"/>
  <c r="BE211" i="24"/>
  <c r="T211" i="24"/>
  <c r="R211" i="24"/>
  <c r="P211" i="24"/>
  <c r="J211" i="24"/>
  <c r="BF211" i="24" s="1"/>
  <c r="BK210" i="24"/>
  <c r="BI210" i="24"/>
  <c r="BH210" i="24"/>
  <c r="BG210" i="24"/>
  <c r="BE210" i="24"/>
  <c r="T210" i="24"/>
  <c r="R210" i="24"/>
  <c r="R209" i="24" s="1"/>
  <c r="P210" i="24"/>
  <c r="J210" i="24"/>
  <c r="BF210" i="24" s="1"/>
  <c r="BK209" i="24"/>
  <c r="J209" i="24" s="1"/>
  <c r="J109" i="24" s="1"/>
  <c r="T209" i="24"/>
  <c r="P209" i="24"/>
  <c r="BK208" i="24"/>
  <c r="BI208" i="24"/>
  <c r="BH208" i="24"/>
  <c r="BG208" i="24"/>
  <c r="BE208" i="24"/>
  <c r="T208" i="24"/>
  <c r="R208" i="24"/>
  <c r="P208" i="24"/>
  <c r="J208" i="24"/>
  <c r="BF208" i="24" s="1"/>
  <c r="BK207" i="24"/>
  <c r="BI207" i="24"/>
  <c r="BH207" i="24"/>
  <c r="BG207" i="24"/>
  <c r="BE207" i="24"/>
  <c r="T207" i="24"/>
  <c r="R207" i="24"/>
  <c r="P207" i="24"/>
  <c r="J207" i="24"/>
  <c r="BF207" i="24" s="1"/>
  <c r="BK206" i="24"/>
  <c r="BI206" i="24"/>
  <c r="BH206" i="24"/>
  <c r="BG206" i="24"/>
  <c r="BE206" i="24"/>
  <c r="T206" i="24"/>
  <c r="R206" i="24"/>
  <c r="P206" i="24"/>
  <c r="J206" i="24"/>
  <c r="BF206" i="24" s="1"/>
  <c r="BK205" i="24"/>
  <c r="BI205" i="24"/>
  <c r="BH205" i="24"/>
  <c r="BG205" i="24"/>
  <c r="BE205" i="24"/>
  <c r="T205" i="24"/>
  <c r="R205" i="24"/>
  <c r="P205" i="24"/>
  <c r="J205" i="24"/>
  <c r="BF205" i="24" s="1"/>
  <c r="BK204" i="24"/>
  <c r="BI204" i="24"/>
  <c r="BH204" i="24"/>
  <c r="BG204" i="24"/>
  <c r="BE204" i="24"/>
  <c r="T204" i="24"/>
  <c r="R204" i="24"/>
  <c r="P204" i="24"/>
  <c r="J204" i="24"/>
  <c r="BF204" i="24" s="1"/>
  <c r="BK203" i="24"/>
  <c r="BI203" i="24"/>
  <c r="BH203" i="24"/>
  <c r="BG203" i="24"/>
  <c r="BE203" i="24"/>
  <c r="T203" i="24"/>
  <c r="R203" i="24"/>
  <c r="P203" i="24"/>
  <c r="J203" i="24"/>
  <c r="BF203" i="24" s="1"/>
  <c r="BK202" i="24"/>
  <c r="BI202" i="24"/>
  <c r="BH202" i="24"/>
  <c r="BG202" i="24"/>
  <c r="BE202" i="24"/>
  <c r="T202" i="24"/>
  <c r="R202" i="24"/>
  <c r="P202" i="24"/>
  <c r="J202" i="24"/>
  <c r="BF202" i="24" s="1"/>
  <c r="BK201" i="24"/>
  <c r="BI201" i="24"/>
  <c r="BH201" i="24"/>
  <c r="BG201" i="24"/>
  <c r="BF201" i="24"/>
  <c r="BE201" i="24"/>
  <c r="T201" i="24"/>
  <c r="R201" i="24"/>
  <c r="P201" i="24"/>
  <c r="J201" i="24"/>
  <c r="BK200" i="24"/>
  <c r="J200" i="24" s="1"/>
  <c r="J108" i="24" s="1"/>
  <c r="T200" i="24"/>
  <c r="R200" i="24"/>
  <c r="P200" i="24"/>
  <c r="BK199" i="24"/>
  <c r="BK162" i="24" s="1"/>
  <c r="BI199" i="24"/>
  <c r="BH199" i="24"/>
  <c r="BG199" i="24"/>
  <c r="BF199" i="24"/>
  <c r="BE199" i="24"/>
  <c r="T199" i="24"/>
  <c r="R199" i="24"/>
  <c r="P199" i="24"/>
  <c r="J199" i="24"/>
  <c r="BK198" i="24"/>
  <c r="BI198" i="24"/>
  <c r="BH198" i="24"/>
  <c r="BG198" i="24"/>
  <c r="BF198" i="24"/>
  <c r="BE198" i="24"/>
  <c r="T198" i="24"/>
  <c r="R198" i="24"/>
  <c r="P198" i="24"/>
  <c r="J198" i="24"/>
  <c r="BK197" i="24"/>
  <c r="BI197" i="24"/>
  <c r="BH197" i="24"/>
  <c r="BG197" i="24"/>
  <c r="BE197" i="24"/>
  <c r="T197" i="24"/>
  <c r="R197" i="24"/>
  <c r="P197" i="24"/>
  <c r="J197" i="24"/>
  <c r="BF197" i="24" s="1"/>
  <c r="BK196" i="24"/>
  <c r="BI196" i="24"/>
  <c r="BH196" i="24"/>
  <c r="BG196" i="24"/>
  <c r="BF196" i="24"/>
  <c r="BE196" i="24"/>
  <c r="T196" i="24"/>
  <c r="R196" i="24"/>
  <c r="P196" i="24"/>
  <c r="J196" i="24"/>
  <c r="BK195" i="24"/>
  <c r="BI195" i="24"/>
  <c r="BH195" i="24"/>
  <c r="BG195" i="24"/>
  <c r="BF195" i="24"/>
  <c r="BE195" i="24"/>
  <c r="T195" i="24"/>
  <c r="R195" i="24"/>
  <c r="P195" i="24"/>
  <c r="J195" i="24"/>
  <c r="BK194" i="24"/>
  <c r="BI194" i="24"/>
  <c r="BH194" i="24"/>
  <c r="BG194" i="24"/>
  <c r="BE194" i="24"/>
  <c r="T194" i="24"/>
  <c r="R194" i="24"/>
  <c r="P194" i="24"/>
  <c r="J194" i="24"/>
  <c r="BF194" i="24" s="1"/>
  <c r="BK193" i="24"/>
  <c r="BI193" i="24"/>
  <c r="BH193" i="24"/>
  <c r="BG193" i="24"/>
  <c r="BF193" i="24"/>
  <c r="BE193" i="24"/>
  <c r="T193" i="24"/>
  <c r="R193" i="24"/>
  <c r="P193" i="24"/>
  <c r="J193" i="24"/>
  <c r="BK192" i="24"/>
  <c r="BI192" i="24"/>
  <c r="BH192" i="24"/>
  <c r="BG192" i="24"/>
  <c r="BE192" i="24"/>
  <c r="T192" i="24"/>
  <c r="R192" i="24"/>
  <c r="P192" i="24"/>
  <c r="J192" i="24"/>
  <c r="BF192" i="24" s="1"/>
  <c r="BK191" i="24"/>
  <c r="BI191" i="24"/>
  <c r="BH191" i="24"/>
  <c r="BG191" i="24"/>
  <c r="BF191" i="24"/>
  <c r="BE191" i="24"/>
  <c r="T191" i="24"/>
  <c r="R191" i="24"/>
  <c r="P191" i="24"/>
  <c r="J191" i="24"/>
  <c r="BK190" i="24"/>
  <c r="BI190" i="24"/>
  <c r="BH190" i="24"/>
  <c r="BG190" i="24"/>
  <c r="BE190" i="24"/>
  <c r="T190" i="24"/>
  <c r="R190" i="24"/>
  <c r="P190" i="24"/>
  <c r="J190" i="24"/>
  <c r="BF190" i="24" s="1"/>
  <c r="BK189" i="24"/>
  <c r="BI189" i="24"/>
  <c r="BH189" i="24"/>
  <c r="BG189" i="24"/>
  <c r="BF189" i="24"/>
  <c r="BE189" i="24"/>
  <c r="T189" i="24"/>
  <c r="R189" i="24"/>
  <c r="P189" i="24"/>
  <c r="J189" i="24"/>
  <c r="BK188" i="24"/>
  <c r="BI188" i="24"/>
  <c r="BH188" i="24"/>
  <c r="BG188" i="24"/>
  <c r="BE188" i="24"/>
  <c r="T188" i="24"/>
  <c r="R188" i="24"/>
  <c r="P188" i="24"/>
  <c r="J188" i="24"/>
  <c r="BF188" i="24" s="1"/>
  <c r="BK187" i="24"/>
  <c r="BI187" i="24"/>
  <c r="BH187" i="24"/>
  <c r="BG187" i="24"/>
  <c r="BE187" i="24"/>
  <c r="T187" i="24"/>
  <c r="R187" i="24"/>
  <c r="P187" i="24"/>
  <c r="J187" i="24"/>
  <c r="BF187" i="24" s="1"/>
  <c r="BK186" i="24"/>
  <c r="BI186" i="24"/>
  <c r="BH186" i="24"/>
  <c r="BG186" i="24"/>
  <c r="BE186" i="24"/>
  <c r="T186" i="24"/>
  <c r="R186" i="24"/>
  <c r="P186" i="24"/>
  <c r="J186" i="24"/>
  <c r="BF186" i="24" s="1"/>
  <c r="BK185" i="24"/>
  <c r="BI185" i="24"/>
  <c r="BH185" i="24"/>
  <c r="BG185" i="24"/>
  <c r="BF185" i="24"/>
  <c r="BE185" i="24"/>
  <c r="T185" i="24"/>
  <c r="R185" i="24"/>
  <c r="P185" i="24"/>
  <c r="J185" i="24"/>
  <c r="BK184" i="24"/>
  <c r="BI184" i="24"/>
  <c r="BH184" i="24"/>
  <c r="BG184" i="24"/>
  <c r="BE184" i="24"/>
  <c r="T184" i="24"/>
  <c r="R184" i="24"/>
  <c r="P184" i="24"/>
  <c r="J184" i="24"/>
  <c r="BF184" i="24" s="1"/>
  <c r="BK183" i="24"/>
  <c r="BI183" i="24"/>
  <c r="BH183" i="24"/>
  <c r="BG183" i="24"/>
  <c r="BE183" i="24"/>
  <c r="T183" i="24"/>
  <c r="R183" i="24"/>
  <c r="P183" i="24"/>
  <c r="J183" i="24"/>
  <c r="BF183" i="24" s="1"/>
  <c r="BK182" i="24"/>
  <c r="BI182" i="24"/>
  <c r="BH182" i="24"/>
  <c r="BG182" i="24"/>
  <c r="BE182" i="24"/>
  <c r="T182" i="24"/>
  <c r="R182" i="24"/>
  <c r="P182" i="24"/>
  <c r="J182" i="24"/>
  <c r="BF182" i="24" s="1"/>
  <c r="BK181" i="24"/>
  <c r="BI181" i="24"/>
  <c r="BH181" i="24"/>
  <c r="BG181" i="24"/>
  <c r="BE181" i="24"/>
  <c r="T181" i="24"/>
  <c r="R181" i="24"/>
  <c r="P181" i="24"/>
  <c r="J181" i="24"/>
  <c r="BF181" i="24" s="1"/>
  <c r="BK180" i="24"/>
  <c r="BI180" i="24"/>
  <c r="BH180" i="24"/>
  <c r="BG180" i="24"/>
  <c r="BE180" i="24"/>
  <c r="T180" i="24"/>
  <c r="R180" i="24"/>
  <c r="P180" i="24"/>
  <c r="J180" i="24"/>
  <c r="BF180" i="24" s="1"/>
  <c r="BK179" i="24"/>
  <c r="BI179" i="24"/>
  <c r="BH179" i="24"/>
  <c r="BG179" i="24"/>
  <c r="BE179" i="24"/>
  <c r="T179" i="24"/>
  <c r="R179" i="24"/>
  <c r="P179" i="24"/>
  <c r="J179" i="24"/>
  <c r="BF179" i="24" s="1"/>
  <c r="BK178" i="24"/>
  <c r="BI178" i="24"/>
  <c r="BH178" i="24"/>
  <c r="BG178" i="24"/>
  <c r="BE178" i="24"/>
  <c r="T178" i="24"/>
  <c r="R178" i="24"/>
  <c r="P178" i="24"/>
  <c r="J178" i="24"/>
  <c r="BF178" i="24" s="1"/>
  <c r="BK177" i="24"/>
  <c r="BI177" i="24"/>
  <c r="BH177" i="24"/>
  <c r="BG177" i="24"/>
  <c r="BE177" i="24"/>
  <c r="T177" i="24"/>
  <c r="R177" i="24"/>
  <c r="P177" i="24"/>
  <c r="J177" i="24"/>
  <c r="BF177" i="24" s="1"/>
  <c r="BK176" i="24"/>
  <c r="BI176" i="24"/>
  <c r="BH176" i="24"/>
  <c r="BG176" i="24"/>
  <c r="BE176" i="24"/>
  <c r="T176" i="24"/>
  <c r="R176" i="24"/>
  <c r="P176" i="24"/>
  <c r="J176" i="24"/>
  <c r="BF176" i="24" s="1"/>
  <c r="BK175" i="24"/>
  <c r="BI175" i="24"/>
  <c r="BH175" i="24"/>
  <c r="BG175" i="24"/>
  <c r="BE175" i="24"/>
  <c r="T175" i="24"/>
  <c r="R175" i="24"/>
  <c r="P175" i="24"/>
  <c r="J175" i="24"/>
  <c r="BF175" i="24" s="1"/>
  <c r="BK174" i="24"/>
  <c r="BI174" i="24"/>
  <c r="BH174" i="24"/>
  <c r="BG174" i="24"/>
  <c r="BE174" i="24"/>
  <c r="T174" i="24"/>
  <c r="R174" i="24"/>
  <c r="P174" i="24"/>
  <c r="J174" i="24"/>
  <c r="BF174" i="24" s="1"/>
  <c r="BK173" i="24"/>
  <c r="BI173" i="24"/>
  <c r="BH173" i="24"/>
  <c r="BG173" i="24"/>
  <c r="BE173" i="24"/>
  <c r="T173" i="24"/>
  <c r="R173" i="24"/>
  <c r="P173" i="24"/>
  <c r="J173" i="24"/>
  <c r="BF173" i="24" s="1"/>
  <c r="BK172" i="24"/>
  <c r="BI172" i="24"/>
  <c r="BH172" i="24"/>
  <c r="BG172" i="24"/>
  <c r="BE172" i="24"/>
  <c r="T172" i="24"/>
  <c r="R172" i="24"/>
  <c r="P172" i="24"/>
  <c r="J172" i="24"/>
  <c r="BF172" i="24" s="1"/>
  <c r="BK171" i="24"/>
  <c r="BI171" i="24"/>
  <c r="BH171" i="24"/>
  <c r="BG171" i="24"/>
  <c r="BE171" i="24"/>
  <c r="T171" i="24"/>
  <c r="R171" i="24"/>
  <c r="P171" i="24"/>
  <c r="J171" i="24"/>
  <c r="BF171" i="24" s="1"/>
  <c r="BK170" i="24"/>
  <c r="BI170" i="24"/>
  <c r="BH170" i="24"/>
  <c r="BG170" i="24"/>
  <c r="BE170" i="24"/>
  <c r="T170" i="24"/>
  <c r="R170" i="24"/>
  <c r="P170" i="24"/>
  <c r="J170" i="24"/>
  <c r="BF170" i="24" s="1"/>
  <c r="BK169" i="24"/>
  <c r="BI169" i="24"/>
  <c r="BH169" i="24"/>
  <c r="BG169" i="24"/>
  <c r="BE169" i="24"/>
  <c r="T169" i="24"/>
  <c r="R169" i="24"/>
  <c r="P169" i="24"/>
  <c r="J169" i="24"/>
  <c r="BF169" i="24" s="1"/>
  <c r="BK168" i="24"/>
  <c r="BI168" i="24"/>
  <c r="BH168" i="24"/>
  <c r="BG168" i="24"/>
  <c r="BE168" i="24"/>
  <c r="T168" i="24"/>
  <c r="R168" i="24"/>
  <c r="P168" i="24"/>
  <c r="J168" i="24"/>
  <c r="BF168" i="24" s="1"/>
  <c r="BK167" i="24"/>
  <c r="BI167" i="24"/>
  <c r="BH167" i="24"/>
  <c r="BG167" i="24"/>
  <c r="BE167" i="24"/>
  <c r="T167" i="24"/>
  <c r="R167" i="24"/>
  <c r="P167" i="24"/>
  <c r="J167" i="24"/>
  <c r="BF167" i="24" s="1"/>
  <c r="BK166" i="24"/>
  <c r="BI166" i="24"/>
  <c r="BH166" i="24"/>
  <c r="BG166" i="24"/>
  <c r="BE166" i="24"/>
  <c r="T166" i="24"/>
  <c r="R166" i="24"/>
  <c r="P166" i="24"/>
  <c r="J166" i="24"/>
  <c r="BF166" i="24" s="1"/>
  <c r="BK165" i="24"/>
  <c r="BI165" i="24"/>
  <c r="BH165" i="24"/>
  <c r="BG165" i="24"/>
  <c r="BE165" i="24"/>
  <c r="T165" i="24"/>
  <c r="R165" i="24"/>
  <c r="P165" i="24"/>
  <c r="J165" i="24"/>
  <c r="BF165" i="24" s="1"/>
  <c r="BK164" i="24"/>
  <c r="BI164" i="24"/>
  <c r="BH164" i="24"/>
  <c r="BG164" i="24"/>
  <c r="BE164" i="24"/>
  <c r="T164" i="24"/>
  <c r="R164" i="24"/>
  <c r="P164" i="24"/>
  <c r="J164" i="24"/>
  <c r="BF164" i="24" s="1"/>
  <c r="BK163" i="24"/>
  <c r="BI163" i="24"/>
  <c r="BH163" i="24"/>
  <c r="BG163" i="24"/>
  <c r="BE163" i="24"/>
  <c r="T163" i="24"/>
  <c r="R163" i="24"/>
  <c r="P163" i="24"/>
  <c r="J163" i="24"/>
  <c r="BF163" i="24" s="1"/>
  <c r="T162" i="24"/>
  <c r="T161" i="24" s="1"/>
  <c r="R162" i="24"/>
  <c r="R161" i="24" s="1"/>
  <c r="R135" i="24" s="1"/>
  <c r="R134" i="24" s="1"/>
  <c r="P162" i="24"/>
  <c r="P161" i="24" s="1"/>
  <c r="BK160" i="24"/>
  <c r="BI160" i="24"/>
  <c r="BH160" i="24"/>
  <c r="BG160" i="24"/>
  <c r="BE160" i="24"/>
  <c r="T160" i="24"/>
  <c r="R160" i="24"/>
  <c r="P160" i="24"/>
  <c r="J160" i="24"/>
  <c r="BF160" i="24" s="1"/>
  <c r="BK159" i="24"/>
  <c r="BI159" i="24"/>
  <c r="BH159" i="24"/>
  <c r="BG159" i="24"/>
  <c r="BE159" i="24"/>
  <c r="T159" i="24"/>
  <c r="R159" i="24"/>
  <c r="P159" i="24"/>
  <c r="J159" i="24"/>
  <c r="BF159" i="24" s="1"/>
  <c r="BK158" i="24"/>
  <c r="BI158" i="24"/>
  <c r="BH158" i="24"/>
  <c r="BG158" i="24"/>
  <c r="BE158" i="24"/>
  <c r="T158" i="24"/>
  <c r="R158" i="24"/>
  <c r="P158" i="24"/>
  <c r="J158" i="24"/>
  <c r="BF158" i="24" s="1"/>
  <c r="BK157" i="24"/>
  <c r="BI157" i="24"/>
  <c r="BH157" i="24"/>
  <c r="BG157" i="24"/>
  <c r="BE157" i="24"/>
  <c r="T157" i="24"/>
  <c r="R157" i="24"/>
  <c r="P157" i="24"/>
  <c r="J157" i="24"/>
  <c r="BF157" i="24" s="1"/>
  <c r="BK156" i="24"/>
  <c r="BI156" i="24"/>
  <c r="BH156" i="24"/>
  <c r="BG156" i="24"/>
  <c r="BE156" i="24"/>
  <c r="T156" i="24"/>
  <c r="R156" i="24"/>
  <c r="P156" i="24"/>
  <c r="J156" i="24"/>
  <c r="BF156" i="24" s="1"/>
  <c r="BK155" i="24"/>
  <c r="BI155" i="24"/>
  <c r="BH155" i="24"/>
  <c r="BG155" i="24"/>
  <c r="BE155" i="24"/>
  <c r="T155" i="24"/>
  <c r="R155" i="24"/>
  <c r="P155" i="24"/>
  <c r="J155" i="24"/>
  <c r="BF155" i="24" s="1"/>
  <c r="BK154" i="24"/>
  <c r="BI154" i="24"/>
  <c r="BH154" i="24"/>
  <c r="BG154" i="24"/>
  <c r="BE154" i="24"/>
  <c r="T154" i="24"/>
  <c r="R154" i="24"/>
  <c r="P154" i="24"/>
  <c r="J154" i="24"/>
  <c r="BF154" i="24" s="1"/>
  <c r="BK153" i="24"/>
  <c r="BI153" i="24"/>
  <c r="BH153" i="24"/>
  <c r="BG153" i="24"/>
  <c r="BE153" i="24"/>
  <c r="T153" i="24"/>
  <c r="R153" i="24"/>
  <c r="P153" i="24"/>
  <c r="J153" i="24"/>
  <c r="BF153" i="24" s="1"/>
  <c r="BK152" i="24"/>
  <c r="BI152" i="24"/>
  <c r="BH152" i="24"/>
  <c r="BG152" i="24"/>
  <c r="BE152" i="24"/>
  <c r="T152" i="24"/>
  <c r="R152" i="24"/>
  <c r="P152" i="24"/>
  <c r="J152" i="24"/>
  <c r="BF152" i="24" s="1"/>
  <c r="BK151" i="24"/>
  <c r="BI151" i="24"/>
  <c r="BH151" i="24"/>
  <c r="BG151" i="24"/>
  <c r="BE151" i="24"/>
  <c r="T151" i="24"/>
  <c r="R151" i="24"/>
  <c r="P151" i="24"/>
  <c r="J151" i="24"/>
  <c r="BF151" i="24" s="1"/>
  <c r="BK150" i="24"/>
  <c r="BI150" i="24"/>
  <c r="BH150" i="24"/>
  <c r="BG150" i="24"/>
  <c r="BE150" i="24"/>
  <c r="T150" i="24"/>
  <c r="R150" i="24"/>
  <c r="P150" i="24"/>
  <c r="J150" i="24"/>
  <c r="BF150" i="24" s="1"/>
  <c r="BK149" i="24"/>
  <c r="BI149" i="24"/>
  <c r="BH149" i="24"/>
  <c r="BG149" i="24"/>
  <c r="BE149" i="24"/>
  <c r="T149" i="24"/>
  <c r="R149" i="24"/>
  <c r="P149" i="24"/>
  <c r="J149" i="24"/>
  <c r="BF149" i="24" s="1"/>
  <c r="BK148" i="24"/>
  <c r="J148" i="24" s="1"/>
  <c r="J105" i="24" s="1"/>
  <c r="T148" i="24"/>
  <c r="R148" i="24"/>
  <c r="P148" i="24"/>
  <c r="BK147" i="24"/>
  <c r="BI147" i="24"/>
  <c r="BH147" i="24"/>
  <c r="BG147" i="24"/>
  <c r="BE147" i="24"/>
  <c r="T147" i="24"/>
  <c r="R147" i="24"/>
  <c r="P147" i="24"/>
  <c r="J147" i="24"/>
  <c r="BF147" i="24" s="1"/>
  <c r="BK146" i="24"/>
  <c r="BI146" i="24"/>
  <c r="BH146" i="24"/>
  <c r="BG146" i="24"/>
  <c r="BE146" i="24"/>
  <c r="T146" i="24"/>
  <c r="R146" i="24"/>
  <c r="P146" i="24"/>
  <c r="J146" i="24"/>
  <c r="BF146" i="24" s="1"/>
  <c r="BK145" i="24"/>
  <c r="BI145" i="24"/>
  <c r="BH145" i="24"/>
  <c r="BG145" i="24"/>
  <c r="BE145" i="24"/>
  <c r="T145" i="24"/>
  <c r="R145" i="24"/>
  <c r="P145" i="24"/>
  <c r="J145" i="24"/>
  <c r="BF145" i="24" s="1"/>
  <c r="BK144" i="24"/>
  <c r="BI144" i="24"/>
  <c r="BH144" i="24"/>
  <c r="BG144" i="24"/>
  <c r="BE144" i="24"/>
  <c r="T144" i="24"/>
  <c r="R144" i="24"/>
  <c r="P144" i="24"/>
  <c r="J144" i="24"/>
  <c r="BF144" i="24" s="1"/>
  <c r="BK143" i="24"/>
  <c r="J143" i="24" s="1"/>
  <c r="J104" i="24" s="1"/>
  <c r="T143" i="24"/>
  <c r="R143" i="24"/>
  <c r="P143" i="24"/>
  <c r="BK142" i="24"/>
  <c r="BI142" i="24"/>
  <c r="BH142" i="24"/>
  <c r="BG142" i="24"/>
  <c r="BE142" i="24"/>
  <c r="T142" i="24"/>
  <c r="R142" i="24"/>
  <c r="P142" i="24"/>
  <c r="J142" i="24"/>
  <c r="BF142" i="24" s="1"/>
  <c r="BK141" i="24"/>
  <c r="BI141" i="24"/>
  <c r="BH141" i="24"/>
  <c r="BG141" i="24"/>
  <c r="BF141" i="24"/>
  <c r="BE141" i="24"/>
  <c r="T141" i="24"/>
  <c r="R141" i="24"/>
  <c r="P141" i="24"/>
  <c r="J141" i="24"/>
  <c r="BK140" i="24"/>
  <c r="BI140" i="24"/>
  <c r="BH140" i="24"/>
  <c r="BG140" i="24"/>
  <c r="BE140" i="24"/>
  <c r="T140" i="24"/>
  <c r="R140" i="24"/>
  <c r="P140" i="24"/>
  <c r="J140" i="24"/>
  <c r="BF140" i="24" s="1"/>
  <c r="BK139" i="24"/>
  <c r="BI139" i="24"/>
  <c r="BH139" i="24"/>
  <c r="BG139" i="24"/>
  <c r="BE139" i="24"/>
  <c r="T139" i="24"/>
  <c r="R139" i="24"/>
  <c r="P139" i="24"/>
  <c r="J139" i="24"/>
  <c r="BF139" i="24" s="1"/>
  <c r="BK138" i="24"/>
  <c r="BI138" i="24"/>
  <c r="BH138" i="24"/>
  <c r="BG138" i="24"/>
  <c r="BE138" i="24"/>
  <c r="T138" i="24"/>
  <c r="R138" i="24"/>
  <c r="P138" i="24"/>
  <c r="J138" i="24"/>
  <c r="BF138" i="24" s="1"/>
  <c r="BK137" i="24"/>
  <c r="T137" i="24"/>
  <c r="T136" i="24" s="1"/>
  <c r="T135" i="24" s="1"/>
  <c r="T134" i="24" s="1"/>
  <c r="R137" i="24"/>
  <c r="P137" i="24"/>
  <c r="R136" i="24"/>
  <c r="P136" i="24"/>
  <c r="P135" i="24" s="1"/>
  <c r="P134" i="24" s="1"/>
  <c r="J131" i="24"/>
  <c r="J130" i="24"/>
  <c r="F130" i="24"/>
  <c r="F128" i="24"/>
  <c r="E126" i="24"/>
  <c r="J96" i="24"/>
  <c r="J95" i="24"/>
  <c r="F95" i="24"/>
  <c r="F93" i="24"/>
  <c r="E91" i="24"/>
  <c r="J41" i="24"/>
  <c r="J40" i="24"/>
  <c r="J39" i="24"/>
  <c r="J22" i="24"/>
  <c r="E22" i="24"/>
  <c r="J21" i="24"/>
  <c r="E7" i="24"/>
  <c r="BK137" i="23"/>
  <c r="BI137" i="23"/>
  <c r="BH137" i="23"/>
  <c r="BG137" i="23"/>
  <c r="BE137" i="23"/>
  <c r="T137" i="23"/>
  <c r="R137" i="23"/>
  <c r="P137" i="23"/>
  <c r="J137" i="23"/>
  <c r="BF137" i="23" s="1"/>
  <c r="BK136" i="23"/>
  <c r="BI136" i="23"/>
  <c r="BH136" i="23"/>
  <c r="BG136" i="23"/>
  <c r="BE136" i="23"/>
  <c r="T136" i="23"/>
  <c r="R136" i="23"/>
  <c r="P136" i="23"/>
  <c r="J136" i="23"/>
  <c r="BF136" i="23" s="1"/>
  <c r="BK135" i="23"/>
  <c r="BI135" i="23"/>
  <c r="BH135" i="23"/>
  <c r="BG135" i="23"/>
  <c r="BE135" i="23"/>
  <c r="T135" i="23"/>
  <c r="R135" i="23"/>
  <c r="P135" i="23"/>
  <c r="J135" i="23"/>
  <c r="BF135" i="23" s="1"/>
  <c r="BK134" i="23"/>
  <c r="BI134" i="23"/>
  <c r="BH134" i="23"/>
  <c r="BG134" i="23"/>
  <c r="BF134" i="23"/>
  <c r="BE134" i="23"/>
  <c r="T134" i="23"/>
  <c r="R134" i="23"/>
  <c r="P134" i="23"/>
  <c r="J134" i="23"/>
  <c r="BK133" i="23"/>
  <c r="BI133" i="23"/>
  <c r="BH133" i="23"/>
  <c r="BG133" i="23"/>
  <c r="BE133" i="23"/>
  <c r="T133" i="23"/>
  <c r="R133" i="23"/>
  <c r="P133" i="23"/>
  <c r="J133" i="23"/>
  <c r="BF133" i="23" s="1"/>
  <c r="BK132" i="23"/>
  <c r="BI132" i="23"/>
  <c r="BH132" i="23"/>
  <c r="BG132" i="23"/>
  <c r="BE132" i="23"/>
  <c r="T132" i="23"/>
  <c r="R132" i="23"/>
  <c r="P132" i="23"/>
  <c r="J132" i="23"/>
  <c r="BF132" i="23" s="1"/>
  <c r="BK131" i="23"/>
  <c r="BI131" i="23"/>
  <c r="BH131" i="23"/>
  <c r="BG131" i="23"/>
  <c r="BE131" i="23"/>
  <c r="T131" i="23"/>
  <c r="R131" i="23"/>
  <c r="P131" i="23"/>
  <c r="J131" i="23"/>
  <c r="BF131" i="23" s="1"/>
  <c r="BK130" i="23"/>
  <c r="BI130" i="23"/>
  <c r="BH130" i="23"/>
  <c r="BG130" i="23"/>
  <c r="BE130" i="23"/>
  <c r="T130" i="23"/>
  <c r="R130" i="23"/>
  <c r="P130" i="23"/>
  <c r="J130" i="23"/>
  <c r="BF130" i="23" s="1"/>
  <c r="BK129" i="23"/>
  <c r="BI129" i="23"/>
  <c r="BH129" i="23"/>
  <c r="BG129" i="23"/>
  <c r="BE129" i="23"/>
  <c r="T129" i="23"/>
  <c r="R129" i="23"/>
  <c r="P129" i="23"/>
  <c r="J129" i="23"/>
  <c r="BF129" i="23" s="1"/>
  <c r="BK128" i="23"/>
  <c r="BI128" i="23"/>
  <c r="BH128" i="23"/>
  <c r="BG128" i="23"/>
  <c r="BE128" i="23"/>
  <c r="T128" i="23"/>
  <c r="R128" i="23"/>
  <c r="P128" i="23"/>
  <c r="J128" i="23"/>
  <c r="BF128" i="23" s="1"/>
  <c r="BK127" i="23"/>
  <c r="BI127" i="23"/>
  <c r="BH127" i="23"/>
  <c r="BG127" i="23"/>
  <c r="BE127" i="23"/>
  <c r="T127" i="23"/>
  <c r="R127" i="23"/>
  <c r="P127" i="23"/>
  <c r="J127" i="23"/>
  <c r="BF127" i="23" s="1"/>
  <c r="BK126" i="23"/>
  <c r="BI126" i="23"/>
  <c r="BH126" i="23"/>
  <c r="BG126" i="23"/>
  <c r="BE126" i="23"/>
  <c r="T126" i="23"/>
  <c r="R126" i="23"/>
  <c r="P126" i="23"/>
  <c r="J126" i="23"/>
  <c r="BF126" i="23" s="1"/>
  <c r="BK125" i="23"/>
  <c r="BI125" i="23"/>
  <c r="BH125" i="23"/>
  <c r="F38" i="23" s="1"/>
  <c r="BG125" i="23"/>
  <c r="F37" i="23" s="1"/>
  <c r="BE125" i="23"/>
  <c r="T125" i="23"/>
  <c r="R125" i="23"/>
  <c r="P125" i="23"/>
  <c r="J125" i="23"/>
  <c r="BF125" i="23" s="1"/>
  <c r="BK124" i="23"/>
  <c r="T124" i="23"/>
  <c r="T123" i="23" s="1"/>
  <c r="T122" i="23" s="1"/>
  <c r="R124" i="23"/>
  <c r="R123" i="23" s="1"/>
  <c r="R122" i="23" s="1"/>
  <c r="P124" i="23"/>
  <c r="P123" i="23" s="1"/>
  <c r="P122" i="23" s="1"/>
  <c r="J119" i="23"/>
  <c r="J118" i="23"/>
  <c r="F118" i="23"/>
  <c r="F116" i="23"/>
  <c r="E114" i="23"/>
  <c r="J94" i="23"/>
  <c r="J93" i="23"/>
  <c r="F93" i="23"/>
  <c r="F91" i="23"/>
  <c r="E89" i="23"/>
  <c r="J39" i="23"/>
  <c r="J38" i="23"/>
  <c r="J37" i="23"/>
  <c r="J20" i="23"/>
  <c r="E20" i="23"/>
  <c r="J19" i="23"/>
  <c r="E7" i="23"/>
  <c r="BK444" i="22"/>
  <c r="BI444" i="22"/>
  <c r="BH444" i="22"/>
  <c r="BG444" i="22"/>
  <c r="BE444" i="22"/>
  <c r="T444" i="22"/>
  <c r="R444" i="22"/>
  <c r="P444" i="22"/>
  <c r="J444" i="22"/>
  <c r="BF444" i="22" s="1"/>
  <c r="BK443" i="22"/>
  <c r="T443" i="22"/>
  <c r="R443" i="22"/>
  <c r="P443" i="22"/>
  <c r="T442" i="22"/>
  <c r="R442" i="22"/>
  <c r="P442" i="22"/>
  <c r="BK441" i="22"/>
  <c r="BI441" i="22"/>
  <c r="BH441" i="22"/>
  <c r="BG441" i="22"/>
  <c r="BE441" i="22"/>
  <c r="T441" i="22"/>
  <c r="R441" i="22"/>
  <c r="P441" i="22"/>
  <c r="J441" i="22"/>
  <c r="BF441" i="22" s="1"/>
  <c r="BK440" i="22"/>
  <c r="T440" i="22"/>
  <c r="R440" i="22"/>
  <c r="P440" i="22"/>
  <c r="J440" i="22"/>
  <c r="BK434" i="22"/>
  <c r="BI434" i="22"/>
  <c r="BH434" i="22"/>
  <c r="BG434" i="22"/>
  <c r="BE434" i="22"/>
  <c r="T434" i="22"/>
  <c r="R434" i="22"/>
  <c r="P434" i="22"/>
  <c r="J434" i="22"/>
  <c r="BF434" i="22" s="1"/>
  <c r="BK424" i="22"/>
  <c r="BI424" i="22"/>
  <c r="BH424" i="22"/>
  <c r="BG424" i="22"/>
  <c r="BF424" i="22"/>
  <c r="BE424" i="22"/>
  <c r="T424" i="22"/>
  <c r="R424" i="22"/>
  <c r="P424" i="22"/>
  <c r="J424" i="22"/>
  <c r="BK418" i="22"/>
  <c r="BI418" i="22"/>
  <c r="BH418" i="22"/>
  <c r="BG418" i="22"/>
  <c r="BE418" i="22"/>
  <c r="T418" i="22"/>
  <c r="R418" i="22"/>
  <c r="P418" i="22"/>
  <c r="J418" i="22"/>
  <c r="BF418" i="22" s="1"/>
  <c r="BK417" i="22"/>
  <c r="BI417" i="22"/>
  <c r="BH417" i="22"/>
  <c r="BG417" i="22"/>
  <c r="BE417" i="22"/>
  <c r="T417" i="22"/>
  <c r="R417" i="22"/>
  <c r="P417" i="22"/>
  <c r="J417" i="22"/>
  <c r="BF417" i="22" s="1"/>
  <c r="BK416" i="22"/>
  <c r="BI416" i="22"/>
  <c r="BH416" i="22"/>
  <c r="BG416" i="22"/>
  <c r="BE416" i="22"/>
  <c r="T416" i="22"/>
  <c r="R416" i="22"/>
  <c r="P416" i="22"/>
  <c r="J416" i="22"/>
  <c r="BF416" i="22" s="1"/>
  <c r="BK415" i="22"/>
  <c r="BI415" i="22"/>
  <c r="BH415" i="22"/>
  <c r="BG415" i="22"/>
  <c r="BE415" i="22"/>
  <c r="T415" i="22"/>
  <c r="R415" i="22"/>
  <c r="P415" i="22"/>
  <c r="J415" i="22"/>
  <c r="BF415" i="22" s="1"/>
  <c r="BK414" i="22"/>
  <c r="BI414" i="22"/>
  <c r="BH414" i="22"/>
  <c r="BG414" i="22"/>
  <c r="BE414" i="22"/>
  <c r="T414" i="22"/>
  <c r="R414" i="22"/>
  <c r="P414" i="22"/>
  <c r="J414" i="22"/>
  <c r="BF414" i="22" s="1"/>
  <c r="BK413" i="22"/>
  <c r="BI413" i="22"/>
  <c r="BH413" i="22"/>
  <c r="BG413" i="22"/>
  <c r="BE413" i="22"/>
  <c r="T413" i="22"/>
  <c r="R413" i="22"/>
  <c r="P413" i="22"/>
  <c r="J413" i="22"/>
  <c r="BF413" i="22" s="1"/>
  <c r="BK397" i="22"/>
  <c r="BI397" i="22"/>
  <c r="BH397" i="22"/>
  <c r="BG397" i="22"/>
  <c r="BE397" i="22"/>
  <c r="T397" i="22"/>
  <c r="R397" i="22"/>
  <c r="P397" i="22"/>
  <c r="J397" i="22"/>
  <c r="BF397" i="22" s="1"/>
  <c r="BK391" i="22"/>
  <c r="BI391" i="22"/>
  <c r="BH391" i="22"/>
  <c r="BG391" i="22"/>
  <c r="BF391" i="22"/>
  <c r="BE391" i="22"/>
  <c r="T391" i="22"/>
  <c r="R391" i="22"/>
  <c r="P391" i="22"/>
  <c r="J391" i="22"/>
  <c r="BK385" i="22"/>
  <c r="BI385" i="22"/>
  <c r="BH385" i="22"/>
  <c r="BG385" i="22"/>
  <c r="BF385" i="22"/>
  <c r="BE385" i="22"/>
  <c r="T385" i="22"/>
  <c r="R385" i="22"/>
  <c r="P385" i="22"/>
  <c r="J385" i="22"/>
  <c r="BK375" i="22"/>
  <c r="BI375" i="22"/>
  <c r="BH375" i="22"/>
  <c r="BG375" i="22"/>
  <c r="BE375" i="22"/>
  <c r="T375" i="22"/>
  <c r="R375" i="22"/>
  <c r="P375" i="22"/>
  <c r="J375" i="22"/>
  <c r="BF375" i="22" s="1"/>
  <c r="BK371" i="22"/>
  <c r="BI371" i="22"/>
  <c r="BH371" i="22"/>
  <c r="BG371" i="22"/>
  <c r="BE371" i="22"/>
  <c r="T371" i="22"/>
  <c r="R371" i="22"/>
  <c r="P371" i="22"/>
  <c r="J371" i="22"/>
  <c r="BF371" i="22" s="1"/>
  <c r="BK367" i="22"/>
  <c r="BI367" i="22"/>
  <c r="BH367" i="22"/>
  <c r="BG367" i="22"/>
  <c r="BE367" i="22"/>
  <c r="T367" i="22"/>
  <c r="R367" i="22"/>
  <c r="P367" i="22"/>
  <c r="J367" i="22"/>
  <c r="BF367" i="22" s="1"/>
  <c r="BK363" i="22"/>
  <c r="BI363" i="22"/>
  <c r="BH363" i="22"/>
  <c r="BG363" i="22"/>
  <c r="BE363" i="22"/>
  <c r="T363" i="22"/>
  <c r="R363" i="22"/>
  <c r="P363" i="22"/>
  <c r="J363" i="22"/>
  <c r="BF363" i="22" s="1"/>
  <c r="BK362" i="22"/>
  <c r="J362" i="22" s="1"/>
  <c r="J106" i="22" s="1"/>
  <c r="T362" i="22"/>
  <c r="R362" i="22"/>
  <c r="P362" i="22"/>
  <c r="BK358" i="22"/>
  <c r="BI358" i="22"/>
  <c r="BH358" i="22"/>
  <c r="BG358" i="22"/>
  <c r="BE358" i="22"/>
  <c r="T358" i="22"/>
  <c r="R358" i="22"/>
  <c r="P358" i="22"/>
  <c r="J358" i="22"/>
  <c r="BF358" i="22" s="1"/>
  <c r="BK352" i="22"/>
  <c r="BI352" i="22"/>
  <c r="BH352" i="22"/>
  <c r="BG352" i="22"/>
  <c r="BE352" i="22"/>
  <c r="T352" i="22"/>
  <c r="R352" i="22"/>
  <c r="P352" i="22"/>
  <c r="J352" i="22"/>
  <c r="BF352" i="22" s="1"/>
  <c r="BK348" i="22"/>
  <c r="BI348" i="22"/>
  <c r="BH348" i="22"/>
  <c r="BG348" i="22"/>
  <c r="BF348" i="22"/>
  <c r="BE348" i="22"/>
  <c r="T348" i="22"/>
  <c r="R348" i="22"/>
  <c r="P348" i="22"/>
  <c r="J348" i="22"/>
  <c r="BK342" i="22"/>
  <c r="BI342" i="22"/>
  <c r="BH342" i="22"/>
  <c r="BG342" i="22"/>
  <c r="BE342" i="22"/>
  <c r="T342" i="22"/>
  <c r="R342" i="22"/>
  <c r="P342" i="22"/>
  <c r="J342" i="22"/>
  <c r="BF342" i="22" s="1"/>
  <c r="BK338" i="22"/>
  <c r="BI338" i="22"/>
  <c r="BH338" i="22"/>
  <c r="BG338" i="22"/>
  <c r="BE338" i="22"/>
  <c r="T338" i="22"/>
  <c r="R338" i="22"/>
  <c r="P338" i="22"/>
  <c r="J338" i="22"/>
  <c r="BF338" i="22" s="1"/>
  <c r="BK334" i="22"/>
  <c r="BI334" i="22"/>
  <c r="BH334" i="22"/>
  <c r="BG334" i="22"/>
  <c r="BE334" i="22"/>
  <c r="T334" i="22"/>
  <c r="R334" i="22"/>
  <c r="P334" i="22"/>
  <c r="J334" i="22"/>
  <c r="BF334" i="22" s="1"/>
  <c r="BK328" i="22"/>
  <c r="BI328" i="22"/>
  <c r="BH328" i="22"/>
  <c r="BG328" i="22"/>
  <c r="BE328" i="22"/>
  <c r="T328" i="22"/>
  <c r="R328" i="22"/>
  <c r="P328" i="22"/>
  <c r="J328" i="22"/>
  <c r="BF328" i="22" s="1"/>
  <c r="BK322" i="22"/>
  <c r="BI322" i="22"/>
  <c r="BH322" i="22"/>
  <c r="BG322" i="22"/>
  <c r="BE322" i="22"/>
  <c r="T322" i="22"/>
  <c r="R322" i="22"/>
  <c r="P322" i="22"/>
  <c r="J322" i="22"/>
  <c r="BF322" i="22" s="1"/>
  <c r="BK314" i="22"/>
  <c r="BI314" i="22"/>
  <c r="BH314" i="22"/>
  <c r="BG314" i="22"/>
  <c r="BE314" i="22"/>
  <c r="T314" i="22"/>
  <c r="R314" i="22"/>
  <c r="P314" i="22"/>
  <c r="J314" i="22"/>
  <c r="BF314" i="22" s="1"/>
  <c r="BK306" i="22"/>
  <c r="BI306" i="22"/>
  <c r="BH306" i="22"/>
  <c r="BG306" i="22"/>
  <c r="BE306" i="22"/>
  <c r="T306" i="22"/>
  <c r="R306" i="22"/>
  <c r="P306" i="22"/>
  <c r="J306" i="22"/>
  <c r="BF306" i="22" s="1"/>
  <c r="BK302" i="22"/>
  <c r="BI302" i="22"/>
  <c r="BH302" i="22"/>
  <c r="BG302" i="22"/>
  <c r="BE302" i="22"/>
  <c r="T302" i="22"/>
  <c r="R302" i="22"/>
  <c r="P302" i="22"/>
  <c r="J302" i="22"/>
  <c r="BF302" i="22" s="1"/>
  <c r="BK298" i="22"/>
  <c r="BI298" i="22"/>
  <c r="BH298" i="22"/>
  <c r="BG298" i="22"/>
  <c r="BE298" i="22"/>
  <c r="T298" i="22"/>
  <c r="R298" i="22"/>
  <c r="P298" i="22"/>
  <c r="J298" i="22"/>
  <c r="BF298" i="22" s="1"/>
  <c r="BK294" i="22"/>
  <c r="BI294" i="22"/>
  <c r="BH294" i="22"/>
  <c r="BG294" i="22"/>
  <c r="BF294" i="22"/>
  <c r="BE294" i="22"/>
  <c r="T294" i="22"/>
  <c r="R294" i="22"/>
  <c r="P294" i="22"/>
  <c r="J294" i="22"/>
  <c r="BK288" i="22"/>
  <c r="BI288" i="22"/>
  <c r="BH288" i="22"/>
  <c r="BG288" i="22"/>
  <c r="BE288" i="22"/>
  <c r="T288" i="22"/>
  <c r="R288" i="22"/>
  <c r="P288" i="22"/>
  <c r="J288" i="22"/>
  <c r="BF288" i="22" s="1"/>
  <c r="BK284" i="22"/>
  <c r="BI284" i="22"/>
  <c r="BH284" i="22"/>
  <c r="BG284" i="22"/>
  <c r="BE284" i="22"/>
  <c r="T284" i="22"/>
  <c r="R284" i="22"/>
  <c r="P284" i="22"/>
  <c r="J284" i="22"/>
  <c r="BF284" i="22" s="1"/>
  <c r="BK278" i="22"/>
  <c r="BI278" i="22"/>
  <c r="BH278" i="22"/>
  <c r="BG278" i="22"/>
  <c r="BE278" i="22"/>
  <c r="T278" i="22"/>
  <c r="R278" i="22"/>
  <c r="P278" i="22"/>
  <c r="J278" i="22"/>
  <c r="BF278" i="22" s="1"/>
  <c r="BK272" i="22"/>
  <c r="BI272" i="22"/>
  <c r="BH272" i="22"/>
  <c r="BG272" i="22"/>
  <c r="BE272" i="22"/>
  <c r="T272" i="22"/>
  <c r="R272" i="22"/>
  <c r="P272" i="22"/>
  <c r="J272" i="22"/>
  <c r="BF272" i="22" s="1"/>
  <c r="BK268" i="22"/>
  <c r="BI268" i="22"/>
  <c r="BH268" i="22"/>
  <c r="BG268" i="22"/>
  <c r="BE268" i="22"/>
  <c r="T268" i="22"/>
  <c r="R268" i="22"/>
  <c r="P268" i="22"/>
  <c r="J268" i="22"/>
  <c r="BF268" i="22" s="1"/>
  <c r="BK267" i="22"/>
  <c r="J267" i="22" s="1"/>
  <c r="J105" i="22" s="1"/>
  <c r="T267" i="22"/>
  <c r="R267" i="22"/>
  <c r="P267" i="22"/>
  <c r="BK263" i="22"/>
  <c r="BI263" i="22"/>
  <c r="BH263" i="22"/>
  <c r="BG263" i="22"/>
  <c r="BF263" i="22"/>
  <c r="BE263" i="22"/>
  <c r="T263" i="22"/>
  <c r="R263" i="22"/>
  <c r="P263" i="22"/>
  <c r="J263" i="22"/>
  <c r="BK259" i="22"/>
  <c r="BI259" i="22"/>
  <c r="BH259" i="22"/>
  <c r="BG259" i="22"/>
  <c r="BE259" i="22"/>
  <c r="T259" i="22"/>
  <c r="R259" i="22"/>
  <c r="P259" i="22"/>
  <c r="J259" i="22"/>
  <c r="BF259" i="22" s="1"/>
  <c r="BK258" i="22"/>
  <c r="J258" i="22" s="1"/>
  <c r="J104" i="22" s="1"/>
  <c r="T258" i="22"/>
  <c r="R258" i="22"/>
  <c r="P258" i="22"/>
  <c r="BK254" i="22"/>
  <c r="BI254" i="22"/>
  <c r="BH254" i="22"/>
  <c r="BG254" i="22"/>
  <c r="BE254" i="22"/>
  <c r="T254" i="22"/>
  <c r="R254" i="22"/>
  <c r="P254" i="22"/>
  <c r="J254" i="22"/>
  <c r="BF254" i="22" s="1"/>
  <c r="BK246" i="22"/>
  <c r="BI246" i="22"/>
  <c r="BH246" i="22"/>
  <c r="BG246" i="22"/>
  <c r="BE246" i="22"/>
  <c r="T246" i="22"/>
  <c r="R246" i="22"/>
  <c r="P246" i="22"/>
  <c r="J246" i="22"/>
  <c r="BF246" i="22" s="1"/>
  <c r="BK245" i="22"/>
  <c r="J245" i="22" s="1"/>
  <c r="J103" i="22" s="1"/>
  <c r="T245" i="22"/>
  <c r="R245" i="22"/>
  <c r="P245" i="22"/>
  <c r="BK235" i="22"/>
  <c r="BI235" i="22"/>
  <c r="BH235" i="22"/>
  <c r="BG235" i="22"/>
  <c r="BE235" i="22"/>
  <c r="T235" i="22"/>
  <c r="R235" i="22"/>
  <c r="P235" i="22"/>
  <c r="J235" i="22"/>
  <c r="BF235" i="22" s="1"/>
  <c r="BK231" i="22"/>
  <c r="BI231" i="22"/>
  <c r="BH231" i="22"/>
  <c r="BG231" i="22"/>
  <c r="BE231" i="22"/>
  <c r="T231" i="22"/>
  <c r="R231" i="22"/>
  <c r="P231" i="22"/>
  <c r="J231" i="22"/>
  <c r="BF231" i="22" s="1"/>
  <c r="BK225" i="22"/>
  <c r="BI225" i="22"/>
  <c r="BH225" i="22"/>
  <c r="BG225" i="22"/>
  <c r="BE225" i="22"/>
  <c r="T225" i="22"/>
  <c r="R225" i="22"/>
  <c r="P225" i="22"/>
  <c r="J225" i="22"/>
  <c r="BF225" i="22" s="1"/>
  <c r="BK221" i="22"/>
  <c r="BI221" i="22"/>
  <c r="BH221" i="22"/>
  <c r="BG221" i="22"/>
  <c r="BE221" i="22"/>
  <c r="T221" i="22"/>
  <c r="R221" i="22"/>
  <c r="P221" i="22"/>
  <c r="J221" i="22"/>
  <c r="BF221" i="22" s="1"/>
  <c r="BK217" i="22"/>
  <c r="BI217" i="22"/>
  <c r="BH217" i="22"/>
  <c r="BG217" i="22"/>
  <c r="BE217" i="22"/>
  <c r="T217" i="22"/>
  <c r="R217" i="22"/>
  <c r="P217" i="22"/>
  <c r="J217" i="22"/>
  <c r="BF217" i="22" s="1"/>
  <c r="BK213" i="22"/>
  <c r="BI213" i="22"/>
  <c r="BH213" i="22"/>
  <c r="BG213" i="22"/>
  <c r="BF213" i="22"/>
  <c r="BE213" i="22"/>
  <c r="T213" i="22"/>
  <c r="R213" i="22"/>
  <c r="P213" i="22"/>
  <c r="J213" i="22"/>
  <c r="BK209" i="22"/>
  <c r="BI209" i="22"/>
  <c r="BH209" i="22"/>
  <c r="BG209" i="22"/>
  <c r="BE209" i="22"/>
  <c r="T209" i="22"/>
  <c r="R209" i="22"/>
  <c r="P209" i="22"/>
  <c r="J209" i="22"/>
  <c r="BF209" i="22" s="1"/>
  <c r="BK205" i="22"/>
  <c r="BI205" i="22"/>
  <c r="BH205" i="22"/>
  <c r="BG205" i="22"/>
  <c r="BE205" i="22"/>
  <c r="T205" i="22"/>
  <c r="R205" i="22"/>
  <c r="P205" i="22"/>
  <c r="J205" i="22"/>
  <c r="BF205" i="22" s="1"/>
  <c r="BK201" i="22"/>
  <c r="BI201" i="22"/>
  <c r="BH201" i="22"/>
  <c r="BG201" i="22"/>
  <c r="BE201" i="22"/>
  <c r="T201" i="22"/>
  <c r="R201" i="22"/>
  <c r="P201" i="22"/>
  <c r="J201" i="22"/>
  <c r="BF201" i="22" s="1"/>
  <c r="BK195" i="22"/>
  <c r="BI195" i="22"/>
  <c r="BH195" i="22"/>
  <c r="BG195" i="22"/>
  <c r="BE195" i="22"/>
  <c r="T195" i="22"/>
  <c r="R195" i="22"/>
  <c r="P195" i="22"/>
  <c r="J195" i="22"/>
  <c r="BF195" i="22" s="1"/>
  <c r="BK181" i="22"/>
  <c r="BI181" i="22"/>
  <c r="BH181" i="22"/>
  <c r="BG181" i="22"/>
  <c r="BE181" i="22"/>
  <c r="T181" i="22"/>
  <c r="R181" i="22"/>
  <c r="P181" i="22"/>
  <c r="J181" i="22"/>
  <c r="BF181" i="22" s="1"/>
  <c r="BK177" i="22"/>
  <c r="BI177" i="22"/>
  <c r="BH177" i="22"/>
  <c r="BG177" i="22"/>
  <c r="BE177" i="22"/>
  <c r="T177" i="22"/>
  <c r="R177" i="22"/>
  <c r="P177" i="22"/>
  <c r="J177" i="22"/>
  <c r="BF177" i="22" s="1"/>
  <c r="BK167" i="22"/>
  <c r="BI167" i="22"/>
  <c r="BH167" i="22"/>
  <c r="BG167" i="22"/>
  <c r="BE167" i="22"/>
  <c r="T167" i="22"/>
  <c r="R167" i="22"/>
  <c r="P167" i="22"/>
  <c r="J167" i="22"/>
  <c r="BF167" i="22" s="1"/>
  <c r="BK161" i="22"/>
  <c r="BI161" i="22"/>
  <c r="BH161" i="22"/>
  <c r="BG161" i="22"/>
  <c r="BF161" i="22"/>
  <c r="BE161" i="22"/>
  <c r="T161" i="22"/>
  <c r="R161" i="22"/>
  <c r="P161" i="22"/>
  <c r="J161" i="22"/>
  <c r="BK157" i="22"/>
  <c r="BI157" i="22"/>
  <c r="BH157" i="22"/>
  <c r="BG157" i="22"/>
  <c r="BE157" i="22"/>
  <c r="T157" i="22"/>
  <c r="R157" i="22"/>
  <c r="P157" i="22"/>
  <c r="J157" i="22"/>
  <c r="BF157" i="22" s="1"/>
  <c r="BK153" i="22"/>
  <c r="BI153" i="22"/>
  <c r="BH153" i="22"/>
  <c r="BG153" i="22"/>
  <c r="BE153" i="22"/>
  <c r="T153" i="22"/>
  <c r="R153" i="22"/>
  <c r="P153" i="22"/>
  <c r="J153" i="22"/>
  <c r="BF153" i="22" s="1"/>
  <c r="BK147" i="22"/>
  <c r="BI147" i="22"/>
  <c r="BH147" i="22"/>
  <c r="BG147" i="22"/>
  <c r="BE147" i="22"/>
  <c r="T147" i="22"/>
  <c r="R147" i="22"/>
  <c r="P147" i="22"/>
  <c r="J147" i="22"/>
  <c r="BF147" i="22" s="1"/>
  <c r="BK146" i="22"/>
  <c r="BI146" i="22"/>
  <c r="BH146" i="22"/>
  <c r="BG146" i="22"/>
  <c r="BE146" i="22"/>
  <c r="T146" i="22"/>
  <c r="R146" i="22"/>
  <c r="P146" i="22"/>
  <c r="J146" i="22"/>
  <c r="BF146" i="22" s="1"/>
  <c r="BK136" i="22"/>
  <c r="BK135" i="22" s="1"/>
  <c r="BI136" i="22"/>
  <c r="BH136" i="22"/>
  <c r="BG136" i="22"/>
  <c r="BE136" i="22"/>
  <c r="T136" i="22"/>
  <c r="R136" i="22"/>
  <c r="P136" i="22"/>
  <c r="J136" i="22"/>
  <c r="BF136" i="22" s="1"/>
  <c r="T135" i="22"/>
  <c r="T134" i="22" s="1"/>
  <c r="T133" i="22" s="1"/>
  <c r="R135" i="22"/>
  <c r="R134" i="22" s="1"/>
  <c r="R133" i="22" s="1"/>
  <c r="P135" i="22"/>
  <c r="P134" i="22" s="1"/>
  <c r="P133" i="22" s="1"/>
  <c r="J130" i="22"/>
  <c r="J129" i="22"/>
  <c r="F129" i="22"/>
  <c r="F127" i="22"/>
  <c r="E125" i="22"/>
  <c r="J107" i="22"/>
  <c r="J96" i="22"/>
  <c r="J95" i="22"/>
  <c r="F95" i="22"/>
  <c r="F93" i="22"/>
  <c r="E91" i="22"/>
  <c r="J41" i="22"/>
  <c r="J40" i="22"/>
  <c r="J39" i="22"/>
  <c r="J22" i="22"/>
  <c r="E22" i="22"/>
  <c r="J21" i="22"/>
  <c r="E7" i="22"/>
  <c r="BK320" i="21"/>
  <c r="BI320" i="21"/>
  <c r="BH320" i="21"/>
  <c r="BG320" i="21"/>
  <c r="BE320" i="21"/>
  <c r="T320" i="21"/>
  <c r="T319" i="21" s="1"/>
  <c r="R320" i="21"/>
  <c r="R319" i="21" s="1"/>
  <c r="P320" i="21"/>
  <c r="J320" i="21"/>
  <c r="BF320" i="21" s="1"/>
  <c r="BK319" i="21"/>
  <c r="P319" i="21"/>
  <c r="J319" i="21"/>
  <c r="BK313" i="21"/>
  <c r="BI313" i="21"/>
  <c r="BH313" i="21"/>
  <c r="BG313" i="21"/>
  <c r="BE313" i="21"/>
  <c r="T313" i="21"/>
  <c r="R313" i="21"/>
  <c r="P313" i="21"/>
  <c r="J313" i="21"/>
  <c r="BF313" i="21" s="1"/>
  <c r="BK312" i="21"/>
  <c r="BI312" i="21"/>
  <c r="BH312" i="21"/>
  <c r="BG312" i="21"/>
  <c r="BE312" i="21"/>
  <c r="T312" i="21"/>
  <c r="R312" i="21"/>
  <c r="P312" i="21"/>
  <c r="J312" i="21"/>
  <c r="BF312" i="21" s="1"/>
  <c r="BK311" i="21"/>
  <c r="BI311" i="21"/>
  <c r="BH311" i="21"/>
  <c r="BG311" i="21"/>
  <c r="BE311" i="21"/>
  <c r="T311" i="21"/>
  <c r="R311" i="21"/>
  <c r="P311" i="21"/>
  <c r="J311" i="21"/>
  <c r="BF311" i="21" s="1"/>
  <c r="BK310" i="21"/>
  <c r="BI310" i="21"/>
  <c r="BH310" i="21"/>
  <c r="BG310" i="21"/>
  <c r="BE310" i="21"/>
  <c r="T310" i="21"/>
  <c r="R310" i="21"/>
  <c r="P310" i="21"/>
  <c r="J310" i="21"/>
  <c r="BF310" i="21" s="1"/>
  <c r="BK309" i="21"/>
  <c r="BI309" i="21"/>
  <c r="BH309" i="21"/>
  <c r="BG309" i="21"/>
  <c r="BE309" i="21"/>
  <c r="T309" i="21"/>
  <c r="R309" i="21"/>
  <c r="P309" i="21"/>
  <c r="J309" i="21"/>
  <c r="BF309" i="21" s="1"/>
  <c r="BK308" i="21"/>
  <c r="BI308" i="21"/>
  <c r="BH308" i="21"/>
  <c r="BG308" i="21"/>
  <c r="BE308" i="21"/>
  <c r="T308" i="21"/>
  <c r="R308" i="21"/>
  <c r="P308" i="21"/>
  <c r="J308" i="21"/>
  <c r="BF308" i="21" s="1"/>
  <c r="BK302" i="21"/>
  <c r="BI302" i="21"/>
  <c r="BH302" i="21"/>
  <c r="BG302" i="21"/>
  <c r="BE302" i="21"/>
  <c r="T302" i="21"/>
  <c r="R302" i="21"/>
  <c r="P302" i="21"/>
  <c r="J302" i="21"/>
  <c r="BF302" i="21" s="1"/>
  <c r="BK298" i="21"/>
  <c r="BI298" i="21"/>
  <c r="BH298" i="21"/>
  <c r="BG298" i="21"/>
  <c r="BE298" i="21"/>
  <c r="T298" i="21"/>
  <c r="R298" i="21"/>
  <c r="P298" i="21"/>
  <c r="J298" i="21"/>
  <c r="BF298" i="21" s="1"/>
  <c r="BK292" i="21"/>
  <c r="BI292" i="21"/>
  <c r="BH292" i="21"/>
  <c r="BG292" i="21"/>
  <c r="BE292" i="21"/>
  <c r="T292" i="21"/>
  <c r="R292" i="21"/>
  <c r="P292" i="21"/>
  <c r="J292" i="21"/>
  <c r="BF292" i="21" s="1"/>
  <c r="BK288" i="21"/>
  <c r="BI288" i="21"/>
  <c r="BH288" i="21"/>
  <c r="BG288" i="21"/>
  <c r="BE288" i="21"/>
  <c r="T288" i="21"/>
  <c r="R288" i="21"/>
  <c r="P288" i="21"/>
  <c r="J288" i="21"/>
  <c r="BF288" i="21" s="1"/>
  <c r="BK284" i="21"/>
  <c r="BI284" i="21"/>
  <c r="BH284" i="21"/>
  <c r="BG284" i="21"/>
  <c r="BE284" i="21"/>
  <c r="T284" i="21"/>
  <c r="R284" i="21"/>
  <c r="P284" i="21"/>
  <c r="J284" i="21"/>
  <c r="BF284" i="21" s="1"/>
  <c r="BK283" i="21"/>
  <c r="J283" i="21" s="1"/>
  <c r="J105" i="21" s="1"/>
  <c r="T283" i="21"/>
  <c r="R283" i="21"/>
  <c r="P283" i="21"/>
  <c r="BK279" i="21"/>
  <c r="BI279" i="21"/>
  <c r="BH279" i="21"/>
  <c r="BG279" i="21"/>
  <c r="BE279" i="21"/>
  <c r="T279" i="21"/>
  <c r="R279" i="21"/>
  <c r="P279" i="21"/>
  <c r="J279" i="21"/>
  <c r="BF279" i="21" s="1"/>
  <c r="BK275" i="21"/>
  <c r="BI275" i="21"/>
  <c r="BH275" i="21"/>
  <c r="BG275" i="21"/>
  <c r="BE275" i="21"/>
  <c r="T275" i="21"/>
  <c r="R275" i="21"/>
  <c r="P275" i="21"/>
  <c r="J275" i="21"/>
  <c r="BF275" i="21" s="1"/>
  <c r="BK271" i="21"/>
  <c r="BI271" i="21"/>
  <c r="BH271" i="21"/>
  <c r="BG271" i="21"/>
  <c r="BE271" i="21"/>
  <c r="T271" i="21"/>
  <c r="R271" i="21"/>
  <c r="P271" i="21"/>
  <c r="J271" i="21"/>
  <c r="BF271" i="21" s="1"/>
  <c r="BK270" i="21"/>
  <c r="BI270" i="21"/>
  <c r="BH270" i="21"/>
  <c r="BG270" i="21"/>
  <c r="BE270" i="21"/>
  <c r="T270" i="21"/>
  <c r="R270" i="21"/>
  <c r="P270" i="21"/>
  <c r="J270" i="21"/>
  <c r="BF270" i="21" s="1"/>
  <c r="BK266" i="21"/>
  <c r="BI266" i="21"/>
  <c r="BH266" i="21"/>
  <c r="BG266" i="21"/>
  <c r="BE266" i="21"/>
  <c r="T266" i="21"/>
  <c r="R266" i="21"/>
  <c r="P266" i="21"/>
  <c r="J266" i="21"/>
  <c r="BF266" i="21" s="1"/>
  <c r="BK262" i="21"/>
  <c r="BI262" i="21"/>
  <c r="BH262" i="21"/>
  <c r="BG262" i="21"/>
  <c r="BE262" i="21"/>
  <c r="T262" i="21"/>
  <c r="R262" i="21"/>
  <c r="P262" i="21"/>
  <c r="J262" i="21"/>
  <c r="BF262" i="21" s="1"/>
  <c r="BK258" i="21"/>
  <c r="BI258" i="21"/>
  <c r="BH258" i="21"/>
  <c r="BG258" i="21"/>
  <c r="BE258" i="21"/>
  <c r="T258" i="21"/>
  <c r="R258" i="21"/>
  <c r="P258" i="21"/>
  <c r="J258" i="21"/>
  <c r="BF258" i="21" s="1"/>
  <c r="BK254" i="21"/>
  <c r="BI254" i="21"/>
  <c r="BH254" i="21"/>
  <c r="BG254" i="21"/>
  <c r="BE254" i="21"/>
  <c r="T254" i="21"/>
  <c r="R254" i="21"/>
  <c r="P254" i="21"/>
  <c r="J254" i="21"/>
  <c r="BF254" i="21" s="1"/>
  <c r="BK250" i="21"/>
  <c r="BI250" i="21"/>
  <c r="BH250" i="21"/>
  <c r="BG250" i="21"/>
  <c r="BE250" i="21"/>
  <c r="T250" i="21"/>
  <c r="R250" i="21"/>
  <c r="P250" i="21"/>
  <c r="J250" i="21"/>
  <c r="BF250" i="21" s="1"/>
  <c r="BK246" i="21"/>
  <c r="BI246" i="21"/>
  <c r="BH246" i="21"/>
  <c r="BG246" i="21"/>
  <c r="BE246" i="21"/>
  <c r="T246" i="21"/>
  <c r="R246" i="21"/>
  <c r="P246" i="21"/>
  <c r="J246" i="21"/>
  <c r="BF246" i="21" s="1"/>
  <c r="BK242" i="21"/>
  <c r="BI242" i="21"/>
  <c r="BH242" i="21"/>
  <c r="BG242" i="21"/>
  <c r="BE242" i="21"/>
  <c r="T242" i="21"/>
  <c r="R242" i="21"/>
  <c r="P242" i="21"/>
  <c r="J242" i="21"/>
  <c r="BF242" i="21" s="1"/>
  <c r="BK238" i="21"/>
  <c r="BI238" i="21"/>
  <c r="BH238" i="21"/>
  <c r="BG238" i="21"/>
  <c r="BE238" i="21"/>
  <c r="T238" i="21"/>
  <c r="R238" i="21"/>
  <c r="P238" i="21"/>
  <c r="J238" i="21"/>
  <c r="BF238" i="21" s="1"/>
  <c r="BK234" i="21"/>
  <c r="BI234" i="21"/>
  <c r="BH234" i="21"/>
  <c r="BG234" i="21"/>
  <c r="BE234" i="21"/>
  <c r="T234" i="21"/>
  <c r="R234" i="21"/>
  <c r="P234" i="21"/>
  <c r="J234" i="21"/>
  <c r="BF234" i="21" s="1"/>
  <c r="BK230" i="21"/>
  <c r="BI230" i="21"/>
  <c r="BH230" i="21"/>
  <c r="BG230" i="21"/>
  <c r="BE230" i="21"/>
  <c r="T230" i="21"/>
  <c r="R230" i="21"/>
  <c r="P230" i="21"/>
  <c r="J230" i="21"/>
  <c r="BF230" i="21" s="1"/>
  <c r="BK226" i="21"/>
  <c r="BI226" i="21"/>
  <c r="BH226" i="21"/>
  <c r="BG226" i="21"/>
  <c r="BE226" i="21"/>
  <c r="T226" i="21"/>
  <c r="R226" i="21"/>
  <c r="P226" i="21"/>
  <c r="J226" i="21"/>
  <c r="BF226" i="21" s="1"/>
  <c r="BK225" i="21"/>
  <c r="J225" i="21" s="1"/>
  <c r="J104" i="21" s="1"/>
  <c r="T225" i="21"/>
  <c r="R225" i="21"/>
  <c r="P225" i="21"/>
  <c r="BK217" i="21"/>
  <c r="BI217" i="21"/>
  <c r="BH217" i="21"/>
  <c r="BG217" i="21"/>
  <c r="BE217" i="21"/>
  <c r="T217" i="21"/>
  <c r="R217" i="21"/>
  <c r="P217" i="21"/>
  <c r="J217" i="21"/>
  <c r="BF217" i="21" s="1"/>
  <c r="BK216" i="21"/>
  <c r="J216" i="21" s="1"/>
  <c r="J103" i="21" s="1"/>
  <c r="T216" i="21"/>
  <c r="R216" i="21"/>
  <c r="P216" i="21"/>
  <c r="BK210" i="21"/>
  <c r="BI210" i="21"/>
  <c r="BH210" i="21"/>
  <c r="BG210" i="21"/>
  <c r="BE210" i="21"/>
  <c r="T210" i="21"/>
  <c r="R210" i="21"/>
  <c r="P210" i="21"/>
  <c r="J210" i="21"/>
  <c r="BF210" i="21" s="1"/>
  <c r="BK204" i="21"/>
  <c r="BI204" i="21"/>
  <c r="BH204" i="21"/>
  <c r="BG204" i="21"/>
  <c r="BE204" i="21"/>
  <c r="T204" i="21"/>
  <c r="R204" i="21"/>
  <c r="P204" i="21"/>
  <c r="J204" i="21"/>
  <c r="BF204" i="21" s="1"/>
  <c r="BK194" i="21"/>
  <c r="BI194" i="21"/>
  <c r="BH194" i="21"/>
  <c r="BG194" i="21"/>
  <c r="BE194" i="21"/>
  <c r="T194" i="21"/>
  <c r="R194" i="21"/>
  <c r="P194" i="21"/>
  <c r="J194" i="21"/>
  <c r="BF194" i="21" s="1"/>
  <c r="BK190" i="21"/>
  <c r="BI190" i="21"/>
  <c r="BH190" i="21"/>
  <c r="BG190" i="21"/>
  <c r="BE190" i="21"/>
  <c r="T190" i="21"/>
  <c r="R190" i="21"/>
  <c r="P190" i="21"/>
  <c r="J190" i="21"/>
  <c r="BF190" i="21" s="1"/>
  <c r="BK182" i="21"/>
  <c r="BI182" i="21"/>
  <c r="BH182" i="21"/>
  <c r="BG182" i="21"/>
  <c r="BE182" i="21"/>
  <c r="T182" i="21"/>
  <c r="R182" i="21"/>
  <c r="P182" i="21"/>
  <c r="J182" i="21"/>
  <c r="BF182" i="21" s="1"/>
  <c r="BK174" i="21"/>
  <c r="BI174" i="21"/>
  <c r="BH174" i="21"/>
  <c r="BG174" i="21"/>
  <c r="BF174" i="21"/>
  <c r="BE174" i="21"/>
  <c r="T174" i="21"/>
  <c r="R174" i="21"/>
  <c r="P174" i="21"/>
  <c r="J174" i="21"/>
  <c r="BK160" i="21"/>
  <c r="BI160" i="21"/>
  <c r="BH160" i="21"/>
  <c r="BG160" i="21"/>
  <c r="BE160" i="21"/>
  <c r="T160" i="21"/>
  <c r="R160" i="21"/>
  <c r="P160" i="21"/>
  <c r="J160" i="21"/>
  <c r="BF160" i="21" s="1"/>
  <c r="BK156" i="21"/>
  <c r="BI156" i="21"/>
  <c r="BH156" i="21"/>
  <c r="BG156" i="21"/>
  <c r="BE156" i="21"/>
  <c r="T156" i="21"/>
  <c r="R156" i="21"/>
  <c r="P156" i="21"/>
  <c r="J156" i="21"/>
  <c r="BF156" i="21" s="1"/>
  <c r="BK142" i="21"/>
  <c r="BI142" i="21"/>
  <c r="BH142" i="21"/>
  <c r="BG142" i="21"/>
  <c r="BF142" i="21"/>
  <c r="BE142" i="21"/>
  <c r="T142" i="21"/>
  <c r="R142" i="21"/>
  <c r="P142" i="21"/>
  <c r="J142" i="21"/>
  <c r="BK141" i="21"/>
  <c r="BI141" i="21"/>
  <c r="BH141" i="21"/>
  <c r="BG141" i="21"/>
  <c r="BE141" i="21"/>
  <c r="T141" i="21"/>
  <c r="R141" i="21"/>
  <c r="P141" i="21"/>
  <c r="J141" i="21"/>
  <c r="BF141" i="21" s="1"/>
  <c r="BK133" i="21"/>
  <c r="BI133" i="21"/>
  <c r="BH133" i="21"/>
  <c r="BG133" i="21"/>
  <c r="BE133" i="21"/>
  <c r="T133" i="21"/>
  <c r="R133" i="21"/>
  <c r="P133" i="21"/>
  <c r="P132" i="21" s="1"/>
  <c r="P131" i="21" s="1"/>
  <c r="P130" i="21" s="1"/>
  <c r="J133" i="21"/>
  <c r="BF133" i="21" s="1"/>
  <c r="BK132" i="21"/>
  <c r="T132" i="21"/>
  <c r="T131" i="21" s="1"/>
  <c r="T130" i="21" s="1"/>
  <c r="R132" i="21"/>
  <c r="R131" i="21" s="1"/>
  <c r="R130" i="21" s="1"/>
  <c r="J127" i="21"/>
  <c r="J126" i="21"/>
  <c r="F126" i="21"/>
  <c r="F124" i="21"/>
  <c r="E122" i="21"/>
  <c r="J106" i="21"/>
  <c r="J96" i="21"/>
  <c r="J95" i="21"/>
  <c r="F95" i="21"/>
  <c r="F93" i="21"/>
  <c r="E91" i="21"/>
  <c r="J41" i="21"/>
  <c r="J40" i="21"/>
  <c r="J39" i="21"/>
  <c r="J22" i="21"/>
  <c r="E22" i="21"/>
  <c r="J21" i="21"/>
  <c r="E7" i="21"/>
  <c r="BK211" i="16"/>
  <c r="BK210" i="16" s="1"/>
  <c r="J210" i="16" s="1"/>
  <c r="J108" i="16" s="1"/>
  <c r="BI211" i="16"/>
  <c r="BH211" i="16"/>
  <c r="BG211" i="16"/>
  <c r="BE211" i="16"/>
  <c r="T211" i="16"/>
  <c r="R211" i="16"/>
  <c r="R210" i="16" s="1"/>
  <c r="P211" i="16"/>
  <c r="P210" i="16" s="1"/>
  <c r="J211" i="16"/>
  <c r="BF211" i="16" s="1"/>
  <c r="T210" i="16"/>
  <c r="BK209" i="16"/>
  <c r="BI209" i="16"/>
  <c r="BH209" i="16"/>
  <c r="BG209" i="16"/>
  <c r="BE209" i="16"/>
  <c r="T209" i="16"/>
  <c r="R209" i="16"/>
  <c r="R207" i="16" s="1"/>
  <c r="P209" i="16"/>
  <c r="J209" i="16"/>
  <c r="BF209" i="16" s="1"/>
  <c r="BK208" i="16"/>
  <c r="BI208" i="16"/>
  <c r="BH208" i="16"/>
  <c r="BG208" i="16"/>
  <c r="BE208" i="16"/>
  <c r="T208" i="16"/>
  <c r="T207" i="16" s="1"/>
  <c r="R208" i="16"/>
  <c r="P208" i="16"/>
  <c r="P207" i="16" s="1"/>
  <c r="J208" i="16"/>
  <c r="BF208" i="16" s="1"/>
  <c r="BK204" i="16"/>
  <c r="BI204" i="16"/>
  <c r="BH204" i="16"/>
  <c r="BG204" i="16"/>
  <c r="BE204" i="16"/>
  <c r="T204" i="16"/>
  <c r="R204" i="16"/>
  <c r="P204" i="16"/>
  <c r="J204" i="16"/>
  <c r="BF204" i="16" s="1"/>
  <c r="BK203" i="16"/>
  <c r="BI203" i="16"/>
  <c r="BH203" i="16"/>
  <c r="BG203" i="16"/>
  <c r="BE203" i="16"/>
  <c r="T203" i="16"/>
  <c r="R203" i="16"/>
  <c r="P203" i="16"/>
  <c r="J203" i="16"/>
  <c r="BF203" i="16" s="1"/>
  <c r="BK202" i="16"/>
  <c r="BI202" i="16"/>
  <c r="BH202" i="16"/>
  <c r="BG202" i="16"/>
  <c r="BE202" i="16"/>
  <c r="T202" i="16"/>
  <c r="R202" i="16"/>
  <c r="P202" i="16"/>
  <c r="J202" i="16"/>
  <c r="BF202" i="16" s="1"/>
  <c r="BK199" i="16"/>
  <c r="BI199" i="16"/>
  <c r="BH199" i="16"/>
  <c r="BG199" i="16"/>
  <c r="BF199" i="16"/>
  <c r="BE199" i="16"/>
  <c r="T199" i="16"/>
  <c r="R199" i="16"/>
  <c r="P199" i="16"/>
  <c r="J199" i="16"/>
  <c r="BK196" i="16"/>
  <c r="BI196" i="16"/>
  <c r="BH196" i="16"/>
  <c r="BG196" i="16"/>
  <c r="BE196" i="16"/>
  <c r="T196" i="16"/>
  <c r="T191" i="16" s="1"/>
  <c r="R196" i="16"/>
  <c r="P196" i="16"/>
  <c r="J196" i="16"/>
  <c r="BF196" i="16" s="1"/>
  <c r="BK192" i="16"/>
  <c r="BI192" i="16"/>
  <c r="BH192" i="16"/>
  <c r="BG192" i="16"/>
  <c r="BE192" i="16"/>
  <c r="T192" i="16"/>
  <c r="R192" i="16"/>
  <c r="R191" i="16" s="1"/>
  <c r="P192" i="16"/>
  <c r="P191" i="16" s="1"/>
  <c r="J192" i="16"/>
  <c r="BF192" i="16" s="1"/>
  <c r="BK188" i="16"/>
  <c r="BI188" i="16"/>
  <c r="BH188" i="16"/>
  <c r="BG188" i="16"/>
  <c r="BE188" i="16"/>
  <c r="T188" i="16"/>
  <c r="R188" i="16"/>
  <c r="P188" i="16"/>
  <c r="J188" i="16"/>
  <c r="BF188" i="16" s="1"/>
  <c r="BK185" i="16"/>
  <c r="BK184" i="16" s="1"/>
  <c r="J184" i="16" s="1"/>
  <c r="J105" i="16" s="1"/>
  <c r="BI185" i="16"/>
  <c r="BH185" i="16"/>
  <c r="BG185" i="16"/>
  <c r="BE185" i="16"/>
  <c r="T185" i="16"/>
  <c r="T184" i="16" s="1"/>
  <c r="R185" i="16"/>
  <c r="R184" i="16" s="1"/>
  <c r="P185" i="16"/>
  <c r="P184" i="16" s="1"/>
  <c r="J185" i="16"/>
  <c r="BF185" i="16" s="1"/>
  <c r="BK181" i="16"/>
  <c r="BI181" i="16"/>
  <c r="BH181" i="16"/>
  <c r="BG181" i="16"/>
  <c r="BF181" i="16"/>
  <c r="BE181" i="16"/>
  <c r="T181" i="16"/>
  <c r="R181" i="16"/>
  <c r="P181" i="16"/>
  <c r="J181" i="16"/>
  <c r="BK180" i="16"/>
  <c r="BI180" i="16"/>
  <c r="BH180" i="16"/>
  <c r="BG180" i="16"/>
  <c r="BE180" i="16"/>
  <c r="T180" i="16"/>
  <c r="R180" i="16"/>
  <c r="P180" i="16"/>
  <c r="J180" i="16"/>
  <c r="BF180" i="16" s="1"/>
  <c r="BK179" i="16"/>
  <c r="BI179" i="16"/>
  <c r="BH179" i="16"/>
  <c r="BG179" i="16"/>
  <c r="BE179" i="16"/>
  <c r="T179" i="16"/>
  <c r="R179" i="16"/>
  <c r="P179" i="16"/>
  <c r="J179" i="16"/>
  <c r="BF179" i="16" s="1"/>
  <c r="BK175" i="16"/>
  <c r="BI175" i="16"/>
  <c r="BH175" i="16"/>
  <c r="BG175" i="16"/>
  <c r="BE175" i="16"/>
  <c r="T175" i="16"/>
  <c r="R175" i="16"/>
  <c r="P175" i="16"/>
  <c r="J175" i="16"/>
  <c r="BF175" i="16" s="1"/>
  <c r="BK172" i="16"/>
  <c r="BK171" i="16" s="1"/>
  <c r="J171" i="16" s="1"/>
  <c r="J104" i="16" s="1"/>
  <c r="BI172" i="16"/>
  <c r="BH172" i="16"/>
  <c r="BG172" i="16"/>
  <c r="BE172" i="16"/>
  <c r="T172" i="16"/>
  <c r="T171" i="16" s="1"/>
  <c r="R172" i="16"/>
  <c r="R171" i="16" s="1"/>
  <c r="P172" i="16"/>
  <c r="P171" i="16" s="1"/>
  <c r="J172" i="16"/>
  <c r="BF172" i="16" s="1"/>
  <c r="BK168" i="16"/>
  <c r="BI168" i="16"/>
  <c r="BH168" i="16"/>
  <c r="BG168" i="16"/>
  <c r="BF168" i="16"/>
  <c r="BE168" i="16"/>
  <c r="T168" i="16"/>
  <c r="R168" i="16"/>
  <c r="P168" i="16"/>
  <c r="J168" i="16"/>
  <c r="BK167" i="16"/>
  <c r="BI167" i="16"/>
  <c r="BH167" i="16"/>
  <c r="BG167" i="16"/>
  <c r="BE167" i="16"/>
  <c r="T167" i="16"/>
  <c r="R167" i="16"/>
  <c r="R157" i="16" s="1"/>
  <c r="P167" i="16"/>
  <c r="J167" i="16"/>
  <c r="BF167" i="16" s="1"/>
  <c r="BK164" i="16"/>
  <c r="BI164" i="16"/>
  <c r="BH164" i="16"/>
  <c r="BG164" i="16"/>
  <c r="BE164" i="16"/>
  <c r="T164" i="16"/>
  <c r="R164" i="16"/>
  <c r="P164" i="16"/>
  <c r="J164" i="16"/>
  <c r="BF164" i="16" s="1"/>
  <c r="BK163" i="16"/>
  <c r="BI163" i="16"/>
  <c r="BH163" i="16"/>
  <c r="BG163" i="16"/>
  <c r="BE163" i="16"/>
  <c r="T163" i="16"/>
  <c r="R163" i="16"/>
  <c r="P163" i="16"/>
  <c r="J163" i="16"/>
  <c r="BF163" i="16" s="1"/>
  <c r="BK158" i="16"/>
  <c r="BK157" i="16" s="1"/>
  <c r="J157" i="16" s="1"/>
  <c r="J103" i="16" s="1"/>
  <c r="BI158" i="16"/>
  <c r="BH158" i="16"/>
  <c r="BG158" i="16"/>
  <c r="BE158" i="16"/>
  <c r="T158" i="16"/>
  <c r="T157" i="16" s="1"/>
  <c r="R158" i="16"/>
  <c r="P158" i="16"/>
  <c r="J158" i="16"/>
  <c r="BF158" i="16" s="1"/>
  <c r="P157" i="16"/>
  <c r="BK156" i="16"/>
  <c r="BI156" i="16"/>
  <c r="BH156" i="16"/>
  <c r="BG156" i="16"/>
  <c r="BE156" i="16"/>
  <c r="T156" i="16"/>
  <c r="R156" i="16"/>
  <c r="P156" i="16"/>
  <c r="J156" i="16"/>
  <c r="BF156" i="16" s="1"/>
  <c r="BK155" i="16"/>
  <c r="BI155" i="16"/>
  <c r="BH155" i="16"/>
  <c r="BG155" i="16"/>
  <c r="BF155" i="16"/>
  <c r="BE155" i="16"/>
  <c r="T155" i="16"/>
  <c r="R155" i="16"/>
  <c r="P155" i="16"/>
  <c r="J155" i="16"/>
  <c r="BK152" i="16"/>
  <c r="BI152" i="16"/>
  <c r="BH152" i="16"/>
  <c r="BG152" i="16"/>
  <c r="BE152" i="16"/>
  <c r="T152" i="16"/>
  <c r="R152" i="16"/>
  <c r="P152" i="16"/>
  <c r="J152" i="16"/>
  <c r="BF152" i="16" s="1"/>
  <c r="BK149" i="16"/>
  <c r="BI149" i="16"/>
  <c r="BH149" i="16"/>
  <c r="BG149" i="16"/>
  <c r="BF149" i="16"/>
  <c r="BE149" i="16"/>
  <c r="T149" i="16"/>
  <c r="R149" i="16"/>
  <c r="P149" i="16"/>
  <c r="J149" i="16"/>
  <c r="BK148" i="16"/>
  <c r="BI148" i="16"/>
  <c r="BH148" i="16"/>
  <c r="BG148" i="16"/>
  <c r="BE148" i="16"/>
  <c r="T148" i="16"/>
  <c r="R148" i="16"/>
  <c r="P148" i="16"/>
  <c r="J148" i="16"/>
  <c r="BF148" i="16" s="1"/>
  <c r="BK145" i="16"/>
  <c r="BI145" i="16"/>
  <c r="BH145" i="16"/>
  <c r="BG145" i="16"/>
  <c r="BE145" i="16"/>
  <c r="T145" i="16"/>
  <c r="R145" i="16"/>
  <c r="P145" i="16"/>
  <c r="J145" i="16"/>
  <c r="BF145" i="16" s="1"/>
  <c r="BK142" i="16"/>
  <c r="BI142" i="16"/>
  <c r="BH142" i="16"/>
  <c r="BG142" i="16"/>
  <c r="BE142" i="16"/>
  <c r="T142" i="16"/>
  <c r="R142" i="16"/>
  <c r="P142" i="16"/>
  <c r="J142" i="16"/>
  <c r="BF142" i="16" s="1"/>
  <c r="BK141" i="16"/>
  <c r="BI141" i="16"/>
  <c r="BH141" i="16"/>
  <c r="BG141" i="16"/>
  <c r="BF141" i="16"/>
  <c r="BE141" i="16"/>
  <c r="T141" i="16"/>
  <c r="R141" i="16"/>
  <c r="P141" i="16"/>
  <c r="J141" i="16"/>
  <c r="BK140" i="16"/>
  <c r="BI140" i="16"/>
  <c r="BH140" i="16"/>
  <c r="BG140" i="16"/>
  <c r="BE140" i="16"/>
  <c r="T140" i="16"/>
  <c r="R140" i="16"/>
  <c r="P140" i="16"/>
  <c r="J140" i="16"/>
  <c r="BF140" i="16" s="1"/>
  <c r="BK139" i="16"/>
  <c r="BI139" i="16"/>
  <c r="BH139" i="16"/>
  <c r="BG139" i="16"/>
  <c r="BE139" i="16"/>
  <c r="T139" i="16"/>
  <c r="R139" i="16"/>
  <c r="P139" i="16"/>
  <c r="J139" i="16"/>
  <c r="BF139" i="16" s="1"/>
  <c r="BK136" i="16"/>
  <c r="BI136" i="16"/>
  <c r="BH136" i="16"/>
  <c r="BG136" i="16"/>
  <c r="BE136" i="16"/>
  <c r="T136" i="16"/>
  <c r="R136" i="16"/>
  <c r="P136" i="16"/>
  <c r="J136" i="16"/>
  <c r="BF136" i="16" s="1"/>
  <c r="BK135" i="16"/>
  <c r="BK134" i="16" s="1"/>
  <c r="BI135" i="16"/>
  <c r="BH135" i="16"/>
  <c r="BG135" i="16"/>
  <c r="BE135" i="16"/>
  <c r="T135" i="16"/>
  <c r="T134" i="16" s="1"/>
  <c r="T133" i="16" s="1"/>
  <c r="T132" i="16" s="1"/>
  <c r="R135" i="16"/>
  <c r="R134" i="16" s="1"/>
  <c r="P135" i="16"/>
  <c r="P134" i="16" s="1"/>
  <c r="P133" i="16" s="1"/>
  <c r="P132" i="16" s="1"/>
  <c r="J135" i="16"/>
  <c r="BF135" i="16" s="1"/>
  <c r="F126" i="16"/>
  <c r="E124" i="16"/>
  <c r="F93" i="16"/>
  <c r="E91" i="16"/>
  <c r="J41" i="16"/>
  <c r="J40" i="16"/>
  <c r="J39" i="16"/>
  <c r="J28" i="16"/>
  <c r="E28" i="16"/>
  <c r="J27" i="16"/>
  <c r="J25" i="16"/>
  <c r="E25" i="16"/>
  <c r="J128" i="16" s="1"/>
  <c r="J24" i="16"/>
  <c r="J22" i="16"/>
  <c r="E22" i="16"/>
  <c r="J21" i="16"/>
  <c r="J19" i="16"/>
  <c r="E19" i="16"/>
  <c r="F128" i="16" s="1"/>
  <c r="J18" i="16"/>
  <c r="J93" i="16"/>
  <c r="E7" i="16"/>
  <c r="J96" i="16" l="1"/>
  <c r="J129" i="16"/>
  <c r="F129" i="16"/>
  <c r="F96" i="16"/>
  <c r="E85" i="16"/>
  <c r="E118" i="16"/>
  <c r="F41" i="24"/>
  <c r="F39" i="23"/>
  <c r="F39" i="22"/>
  <c r="F41" i="22"/>
  <c r="F39" i="21"/>
  <c r="BK179" i="26"/>
  <c r="J179" i="26" s="1"/>
  <c r="J106" i="26" s="1"/>
  <c r="J180" i="26"/>
  <c r="J107" i="26" s="1"/>
  <c r="F40" i="26"/>
  <c r="F41" i="26"/>
  <c r="F39" i="26"/>
  <c r="F37" i="26"/>
  <c r="J37" i="26"/>
  <c r="F41" i="25"/>
  <c r="F40" i="25"/>
  <c r="F39" i="25"/>
  <c r="F37" i="25"/>
  <c r="J37" i="25"/>
  <c r="F39" i="24"/>
  <c r="F40" i="24"/>
  <c r="F37" i="24"/>
  <c r="J37" i="24"/>
  <c r="J35" i="23"/>
  <c r="F35" i="23"/>
  <c r="BK207" i="16"/>
  <c r="J207" i="16" s="1"/>
  <c r="J107" i="16" s="1"/>
  <c r="BK191" i="16"/>
  <c r="F40" i="16"/>
  <c r="F41" i="16"/>
  <c r="F39" i="16"/>
  <c r="J37" i="16"/>
  <c r="J443" i="22"/>
  <c r="J109" i="22" s="1"/>
  <c r="BK442" i="22"/>
  <c r="J442" i="22" s="1"/>
  <c r="J108" i="22" s="1"/>
  <c r="F40" i="22"/>
  <c r="F37" i="22"/>
  <c r="J37" i="22"/>
  <c r="F41" i="21"/>
  <c r="F40" i="21"/>
  <c r="F37" i="21"/>
  <c r="J37" i="21"/>
  <c r="J35" i="28"/>
  <c r="F35" i="28"/>
  <c r="F36" i="28"/>
  <c r="J36" i="28"/>
  <c r="BK123" i="28"/>
  <c r="J124" i="28"/>
  <c r="J100" i="28" s="1"/>
  <c r="F119" i="28"/>
  <c r="F94" i="28"/>
  <c r="J91" i="28"/>
  <c r="J116" i="28"/>
  <c r="E85" i="28"/>
  <c r="E110" i="28"/>
  <c r="AT97" i="27"/>
  <c r="AT102" i="27"/>
  <c r="AT96" i="27"/>
  <c r="AT99" i="27"/>
  <c r="AT100" i="27"/>
  <c r="AT101" i="27"/>
  <c r="AS94" i="27"/>
  <c r="BD94" i="27"/>
  <c r="W33" i="27" s="1"/>
  <c r="AU94" i="27"/>
  <c r="F38" i="26"/>
  <c r="J38" i="26"/>
  <c r="BK132" i="26"/>
  <c r="J133" i="26"/>
  <c r="J102" i="26" s="1"/>
  <c r="F96" i="26"/>
  <c r="F128" i="26"/>
  <c r="J93" i="26"/>
  <c r="J125" i="26"/>
  <c r="E117" i="26"/>
  <c r="E85" i="26"/>
  <c r="J170" i="25"/>
  <c r="J107" i="25" s="1"/>
  <c r="BK169" i="25"/>
  <c r="J169" i="25" s="1"/>
  <c r="J106" i="25" s="1"/>
  <c r="F38" i="25"/>
  <c r="J38" i="25"/>
  <c r="BK136" i="25"/>
  <c r="J137" i="25"/>
  <c r="J103" i="25" s="1"/>
  <c r="F131" i="25"/>
  <c r="F96" i="25"/>
  <c r="J128" i="25"/>
  <c r="J93" i="25"/>
  <c r="E120" i="25"/>
  <c r="E85" i="25"/>
  <c r="J162" i="24"/>
  <c r="J107" i="24" s="1"/>
  <c r="BK161" i="24"/>
  <c r="J161" i="24" s="1"/>
  <c r="J106" i="24" s="1"/>
  <c r="J38" i="24"/>
  <c r="F38" i="24"/>
  <c r="BK136" i="24"/>
  <c r="J137" i="24"/>
  <c r="J103" i="24" s="1"/>
  <c r="F96" i="24"/>
  <c r="F131" i="24"/>
  <c r="J128" i="24"/>
  <c r="J93" i="24"/>
  <c r="E85" i="24"/>
  <c r="E120" i="24"/>
  <c r="F36" i="23"/>
  <c r="J36" i="23"/>
  <c r="BK123" i="23"/>
  <c r="J124" i="23"/>
  <c r="J100" i="23" s="1"/>
  <c r="F119" i="23"/>
  <c r="F94" i="23"/>
  <c r="J116" i="23"/>
  <c r="J91" i="23"/>
  <c r="E85" i="23"/>
  <c r="E110" i="23"/>
  <c r="J38" i="22"/>
  <c r="F38" i="22"/>
  <c r="BK134" i="22"/>
  <c r="J135" i="22"/>
  <c r="J102" i="22" s="1"/>
  <c r="F130" i="22"/>
  <c r="F96" i="22"/>
  <c r="J93" i="22"/>
  <c r="J127" i="22"/>
  <c r="E85" i="22"/>
  <c r="E119" i="22"/>
  <c r="J38" i="21"/>
  <c r="F38" i="21"/>
  <c r="J132" i="21"/>
  <c r="J102" i="21" s="1"/>
  <c r="BK131" i="21"/>
  <c r="F96" i="21"/>
  <c r="F127" i="21"/>
  <c r="J124" i="21"/>
  <c r="J93" i="21"/>
  <c r="E85" i="21"/>
  <c r="E116" i="21"/>
  <c r="J95" i="16"/>
  <c r="R133" i="16"/>
  <c r="R132" i="16" s="1"/>
  <c r="J134" i="16"/>
  <c r="J102" i="16" s="1"/>
  <c r="F38" i="16"/>
  <c r="J38" i="16"/>
  <c r="F95" i="16"/>
  <c r="J126" i="16"/>
  <c r="F37" i="16"/>
  <c r="J191" i="16" l="1"/>
  <c r="J106" i="16" s="1"/>
  <c r="BK133" i="16"/>
  <c r="J123" i="28"/>
  <c r="J99" i="28" s="1"/>
  <c r="BK122" i="28"/>
  <c r="J122" i="28" s="1"/>
  <c r="BB94" i="27"/>
  <c r="AZ94" i="27"/>
  <c r="J132" i="26"/>
  <c r="J101" i="26" s="1"/>
  <c r="BK131" i="26"/>
  <c r="J131" i="26" s="1"/>
  <c r="BK135" i="25"/>
  <c r="J136" i="25"/>
  <c r="J102" i="25" s="1"/>
  <c r="BK135" i="24"/>
  <c r="J136" i="24"/>
  <c r="J102" i="24" s="1"/>
  <c r="J123" i="23"/>
  <c r="J99" i="23" s="1"/>
  <c r="BK122" i="23"/>
  <c r="J122" i="23" s="1"/>
  <c r="J134" i="22"/>
  <c r="J101" i="22" s="1"/>
  <c r="BK133" i="22"/>
  <c r="J133" i="22" s="1"/>
  <c r="BK130" i="21"/>
  <c r="J130" i="21" s="1"/>
  <c r="J131" i="21"/>
  <c r="J101" i="21" s="1"/>
  <c r="BK132" i="16" l="1"/>
  <c r="J132" i="16" s="1"/>
  <c r="J34" i="16" s="1"/>
  <c r="J133" i="16"/>
  <c r="J101" i="16" s="1"/>
  <c r="J98" i="28"/>
  <c r="J32" i="28"/>
  <c r="BC94" i="27"/>
  <c r="W31" i="27"/>
  <c r="AX94" i="27"/>
  <c r="AV94" i="27"/>
  <c r="BA94" i="27"/>
  <c r="J34" i="26"/>
  <c r="J100" i="26"/>
  <c r="J135" i="25"/>
  <c r="J101" i="25" s="1"/>
  <c r="BK134" i="25"/>
  <c r="J134" i="25" s="1"/>
  <c r="J135" i="24"/>
  <c r="J101" i="24" s="1"/>
  <c r="BK134" i="24"/>
  <c r="J134" i="24" s="1"/>
  <c r="J32" i="23"/>
  <c r="J98" i="23"/>
  <c r="J34" i="22"/>
  <c r="J100" i="22"/>
  <c r="J34" i="21"/>
  <c r="J100" i="21"/>
  <c r="J100" i="16"/>
  <c r="J43" i="26" l="1"/>
  <c r="AN103" i="27" s="1"/>
  <c r="AG103" i="27"/>
  <c r="AG100" i="27"/>
  <c r="J43" i="16"/>
  <c r="AN100" i="27" s="1"/>
  <c r="J41" i="23"/>
  <c r="AN98" i="27" s="1"/>
  <c r="AG98" i="27"/>
  <c r="J41" i="28"/>
  <c r="AN97" i="27" s="1"/>
  <c r="AG97" i="27"/>
  <c r="J43" i="22"/>
  <c r="AN96" i="27" s="1"/>
  <c r="AG96" i="27"/>
  <c r="J43" i="21"/>
  <c r="AN95" i="27" s="1"/>
  <c r="AG95" i="27"/>
  <c r="AY94" i="27"/>
  <c r="W32" i="27"/>
  <c r="AW94" i="27"/>
  <c r="J100" i="25"/>
  <c r="J34" i="25"/>
  <c r="J34" i="24"/>
  <c r="J100" i="24"/>
  <c r="J43" i="25" l="1"/>
  <c r="AG102" i="27"/>
  <c r="AN102" i="27" s="1"/>
  <c r="J43" i="24"/>
  <c r="AN101" i="27" s="1"/>
  <c r="AG101" i="27"/>
  <c r="AT94" i="27"/>
  <c r="BK172" i="9"/>
  <c r="BI172" i="9"/>
  <c r="BH172" i="9"/>
  <c r="BG172" i="9"/>
  <c r="BE172" i="9"/>
  <c r="T172" i="9"/>
  <c r="R172" i="9"/>
  <c r="R171" i="9" s="1"/>
  <c r="P172" i="9"/>
  <c r="P171" i="9" s="1"/>
  <c r="J172" i="9"/>
  <c r="BF172" i="9" s="1"/>
  <c r="BK171" i="9"/>
  <c r="J171" i="9" s="1"/>
  <c r="J105" i="9" s="1"/>
  <c r="T171" i="9"/>
  <c r="BK170" i="9"/>
  <c r="BI170" i="9"/>
  <c r="BH170" i="9"/>
  <c r="BG170" i="9"/>
  <c r="BF170" i="9"/>
  <c r="BE170" i="9"/>
  <c r="T170" i="9"/>
  <c r="R170" i="9"/>
  <c r="P170" i="9"/>
  <c r="J170" i="9"/>
  <c r="BK169" i="9"/>
  <c r="BI169" i="9"/>
  <c r="BH169" i="9"/>
  <c r="BG169" i="9"/>
  <c r="BE169" i="9"/>
  <c r="T169" i="9"/>
  <c r="R169" i="9"/>
  <c r="P169" i="9"/>
  <c r="J169" i="9"/>
  <c r="BF169" i="9" s="1"/>
  <c r="BK165" i="9"/>
  <c r="BI165" i="9"/>
  <c r="BH165" i="9"/>
  <c r="BG165" i="9"/>
  <c r="BF165" i="9"/>
  <c r="BE165" i="9"/>
  <c r="T165" i="9"/>
  <c r="R165" i="9"/>
  <c r="P165" i="9"/>
  <c r="P164" i="9" s="1"/>
  <c r="J165" i="9"/>
  <c r="T164" i="9"/>
  <c r="R164" i="9"/>
  <c r="BK161" i="9"/>
  <c r="BI161" i="9"/>
  <c r="BH161" i="9"/>
  <c r="BG161" i="9"/>
  <c r="BE161" i="9"/>
  <c r="T161" i="9"/>
  <c r="R161" i="9"/>
  <c r="P161" i="9"/>
  <c r="P151" i="9" s="1"/>
  <c r="J161" i="9"/>
  <c r="BF161" i="9" s="1"/>
  <c r="BK158" i="9"/>
  <c r="BI158" i="9"/>
  <c r="BH158" i="9"/>
  <c r="BG158" i="9"/>
  <c r="BE158" i="9"/>
  <c r="T158" i="9"/>
  <c r="R158" i="9"/>
  <c r="P158" i="9"/>
  <c r="J158" i="9"/>
  <c r="BF158" i="9" s="1"/>
  <c r="BK155" i="9"/>
  <c r="BI155" i="9"/>
  <c r="BH155" i="9"/>
  <c r="BG155" i="9"/>
  <c r="BF155" i="9"/>
  <c r="BE155" i="9"/>
  <c r="T155" i="9"/>
  <c r="R155" i="9"/>
  <c r="P155" i="9"/>
  <c r="J155" i="9"/>
  <c r="BK152" i="9"/>
  <c r="BI152" i="9"/>
  <c r="BH152" i="9"/>
  <c r="BG152" i="9"/>
  <c r="BE152" i="9"/>
  <c r="T152" i="9"/>
  <c r="T151" i="9" s="1"/>
  <c r="R152" i="9"/>
  <c r="R151" i="9" s="1"/>
  <c r="P152" i="9"/>
  <c r="J152" i="9"/>
  <c r="BF152" i="9" s="1"/>
  <c r="BK148" i="9"/>
  <c r="BI148" i="9"/>
  <c r="BH148" i="9"/>
  <c r="BG148" i="9"/>
  <c r="BE148" i="9"/>
  <c r="T148" i="9"/>
  <c r="R148" i="9"/>
  <c r="P148" i="9"/>
  <c r="J148" i="9"/>
  <c r="BF148" i="9" s="1"/>
  <c r="BK145" i="9"/>
  <c r="BI145" i="9"/>
  <c r="BH145" i="9"/>
  <c r="BG145" i="9"/>
  <c r="BE145" i="9"/>
  <c r="T145" i="9"/>
  <c r="R145" i="9"/>
  <c r="P145" i="9"/>
  <c r="J145" i="9"/>
  <c r="BF145" i="9" s="1"/>
  <c r="BK141" i="9"/>
  <c r="BI141" i="9"/>
  <c r="BH141" i="9"/>
  <c r="BG141" i="9"/>
  <c r="BF141" i="9"/>
  <c r="BE141" i="9"/>
  <c r="T141" i="9"/>
  <c r="R141" i="9"/>
  <c r="P141" i="9"/>
  <c r="J141" i="9"/>
  <c r="BK140" i="9"/>
  <c r="BI140" i="9"/>
  <c r="BH140" i="9"/>
  <c r="BG140" i="9"/>
  <c r="BF140" i="9"/>
  <c r="BE140" i="9"/>
  <c r="T140" i="9"/>
  <c r="R140" i="9"/>
  <c r="P140" i="9"/>
  <c r="J140" i="9"/>
  <c r="BK137" i="9"/>
  <c r="BI137" i="9"/>
  <c r="BH137" i="9"/>
  <c r="BG137" i="9"/>
  <c r="BE137" i="9"/>
  <c r="T137" i="9"/>
  <c r="R137" i="9"/>
  <c r="R131" i="9" s="1"/>
  <c r="P137" i="9"/>
  <c r="P131" i="9" s="1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3" i="9"/>
  <c r="BI133" i="9"/>
  <c r="BH133" i="9"/>
  <c r="BG133" i="9"/>
  <c r="BF133" i="9"/>
  <c r="BE133" i="9"/>
  <c r="T133" i="9"/>
  <c r="R133" i="9"/>
  <c r="P133" i="9"/>
  <c r="J133" i="9"/>
  <c r="BK132" i="9"/>
  <c r="BI132" i="9"/>
  <c r="BH132" i="9"/>
  <c r="BG132" i="9"/>
  <c r="BE132" i="9"/>
  <c r="T132" i="9"/>
  <c r="T131" i="9" s="1"/>
  <c r="T130" i="9" s="1"/>
  <c r="T129" i="9" s="1"/>
  <c r="R132" i="9"/>
  <c r="P132" i="9"/>
  <c r="J132" i="9"/>
  <c r="BF132" i="9" s="1"/>
  <c r="F123" i="9"/>
  <c r="E121" i="9"/>
  <c r="F93" i="9"/>
  <c r="E91" i="9"/>
  <c r="J41" i="9"/>
  <c r="J40" i="9"/>
  <c r="J39" i="9"/>
  <c r="J28" i="9"/>
  <c r="E28" i="9"/>
  <c r="J96" i="9" s="1"/>
  <c r="J27" i="9"/>
  <c r="J25" i="9"/>
  <c r="E25" i="9"/>
  <c r="J24" i="9"/>
  <c r="J22" i="9"/>
  <c r="E22" i="9"/>
  <c r="F96" i="9" s="1"/>
  <c r="J21" i="9"/>
  <c r="J19" i="9"/>
  <c r="E19" i="9"/>
  <c r="F125" i="9" s="1"/>
  <c r="J18" i="9"/>
  <c r="J123" i="9"/>
  <c r="E7" i="9"/>
  <c r="E115" i="9" s="1"/>
  <c r="J125" i="9" l="1"/>
  <c r="J95" i="9"/>
  <c r="BK164" i="9"/>
  <c r="J164" i="9" s="1"/>
  <c r="J104" i="9" s="1"/>
  <c r="BK151" i="9"/>
  <c r="J151" i="9" s="1"/>
  <c r="J103" i="9" s="1"/>
  <c r="J37" i="9"/>
  <c r="F41" i="9"/>
  <c r="BK131" i="9"/>
  <c r="F40" i="9"/>
  <c r="F39" i="9"/>
  <c r="F126" i="9"/>
  <c r="J126" i="9"/>
  <c r="F95" i="9"/>
  <c r="J38" i="9"/>
  <c r="F38" i="9"/>
  <c r="P130" i="9"/>
  <c r="P129" i="9" s="1"/>
  <c r="R130" i="9"/>
  <c r="R129" i="9" s="1"/>
  <c r="E85" i="9"/>
  <c r="F37" i="9"/>
  <c r="J93" i="9"/>
  <c r="BK130" i="9" l="1"/>
  <c r="J131" i="9"/>
  <c r="J102" i="9" s="1"/>
  <c r="J130" i="9" l="1"/>
  <c r="J101" i="9" s="1"/>
  <c r="BK129" i="9"/>
  <c r="J129" i="9" s="1"/>
  <c r="J34" i="9" l="1"/>
  <c r="J100" i="9"/>
  <c r="J43" i="9" l="1"/>
  <c r="AN99" i="27" s="1"/>
  <c r="AN94" i="27" s="1"/>
  <c r="AG99" i="27"/>
  <c r="AG94" i="27" s="1"/>
  <c r="AK26" i="27" s="1"/>
</calcChain>
</file>

<file path=xl/sharedStrings.xml><?xml version="1.0" encoding="utf-8"?>
<sst xmlns="http://schemas.openxmlformats.org/spreadsheetml/2006/main" count="11218" uniqueCount="1062">
  <si>
    <t>1.</t>
  </si>
  <si>
    <t>&gt;&gt;  skryté stĺpce  &lt;&lt;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</si>
  <si>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</si>
  <si>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</si>
  <si>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</si>
  <si>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</si>
  <si>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</si>
  <si>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</si>
  <si>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SO 1 - Spevnené plochy, terénne úpravy</t>
  </si>
  <si>
    <t>Časť:</t>
  </si>
  <si>
    <t>SO 1.1 - Spevnené plochy, terénne úpravy - časť 1</t>
  </si>
  <si>
    <t>Úroveň 3:</t>
  </si>
  <si>
    <t>SO 1.1.2 - Podpora budovania prvkov zelenej a modrej infraštruktúry v obciach a mestách - časť 1</t>
  </si>
  <si>
    <t>JKSO:</t>
  </si>
  <si>
    <t/>
  </si>
  <si>
    <t>KS:</t>
  </si>
  <si>
    <t>Miesto:</t>
  </si>
  <si>
    <t>Magurská, Jelšový hájik</t>
  </si>
  <si>
    <t>Dátum:</t>
  </si>
  <si>
    <t>Objednávateľ:</t>
  </si>
  <si>
    <t>IČO:</t>
  </si>
  <si>
    <t>Mesto Banská Bystrica</t>
  </si>
  <si>
    <t>IČ DPH:</t>
  </si>
  <si>
    <t>Zhotoviteľ:</t>
  </si>
  <si>
    <t>Projektant:</t>
  </si>
  <si>
    <t>Ing. Boris Aresta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</si>
  <si>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</si>
  <si>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</si>
  <si>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</si>
  <si>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</si>
  <si>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</si>
  <si>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</si>
  <si>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</si>
  <si>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</si>
  <si>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</si>
  <si>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</si>
  <si>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</si>
  <si>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</si>
  <si>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</si>
  <si>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</si>
  <si>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</si>
  <si>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</si>
  <si>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</si>
  <si>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</si>
  <si>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</si>
  <si>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</si>
  <si>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</si>
  <si>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</si>
  <si>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</si>
  <si>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</si>
  <si>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</si>
  <si>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</si>
  <si>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D1 - Práce HSV</t>
  </si>
  <si>
    <t xml:space="preserve">    1 - ZEMNÉ PRÁCE</t>
  </si>
  <si>
    <t xml:space="preserve">    2 - ZÁKLADY</t>
  </si>
  <si>
    <t xml:space="preserve">    5 - SPEVNENÉ PLOCHY</t>
  </si>
  <si>
    <t xml:space="preserve">    9 - OSTATNÉ KONŠTRUKCIE A PRÁCE</t>
  </si>
  <si>
    <t xml:space="preserve">    99 - PRESUNY HMÔT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</si>
  <si>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</si>
  <si>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</si>
  <si>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</si>
  <si>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</si>
  <si>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</si>
  <si>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</si>
  <si>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</si>
  <si>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</si>
  <si>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</si>
  <si>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</si>
  <si>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</si>
  <si>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</si>
  <si>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</si>
  <si>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</si>
  <si>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</si>
  <si>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</si>
  <si>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D1</t>
  </si>
  <si>
    <t>Práce HSV</t>
  </si>
  <si>
    <t>1</t>
  </si>
  <si>
    <t>ROZPOCET</t>
  </si>
  <si>
    <t>ZEMNÉ PRÁCE</t>
  </si>
  <si>
    <t>K</t>
  </si>
  <si>
    <t>131201102</t>
  </si>
  <si>
    <t>Výkop nezapaženej jamy v hornine 3, nad 100 do 1000 m3</t>
  </si>
  <si>
    <t>m3</t>
  </si>
  <si>
    <t>4</t>
  </si>
  <si>
    <t>2</t>
  </si>
  <si>
    <t>VV</t>
  </si>
  <si>
    <t>"nové konštrukcie dlažba - odvádzanie povrchovej vody do zelene</t>
  </si>
  <si>
    <t>True</t>
  </si>
  <si>
    <t>77</t>
  </si>
  <si>
    <t>164</t>
  </si>
  <si>
    <t>Súčet</t>
  </si>
  <si>
    <t>131201109</t>
  </si>
  <si>
    <t>Hĺbenie nezapažených jám a zárezov. Príplatok za lepivosť horniny 3</t>
  </si>
  <si>
    <t>3</t>
  </si>
  <si>
    <t>162601102</t>
  </si>
  <si>
    <t>Vodorovné premiestnenie výkopku tr.1-4 do 5000 m</t>
  </si>
  <si>
    <t>6</t>
  </si>
  <si>
    <t>413</t>
  </si>
  <si>
    <t>27</t>
  </si>
  <si>
    <t>162701109</t>
  </si>
  <si>
    <t>Vodorovné premiestnenie výkopku po spevnenej ceste, hor.tr.1-4 príplatok k cene za každých ďalších i začatých 1000 m</t>
  </si>
  <si>
    <t>8</t>
  </si>
  <si>
    <t>"+1 km</t>
  </si>
  <si>
    <t>5</t>
  </si>
  <si>
    <t>167101102</t>
  </si>
  <si>
    <t>Nakladanie neuľahnutého výkopku z hornín tr.1-4 nad 100 do 1000 m3</t>
  </si>
  <si>
    <t>10</t>
  </si>
  <si>
    <t>171101103</t>
  </si>
  <si>
    <t>Uloženie sypaniny do násypu  súdržnej horniny s mierou zhutnenia nad 96 do 100 % podľa Proctor-Standard</t>
  </si>
  <si>
    <t>12</t>
  </si>
  <si>
    <t>7</t>
  </si>
  <si>
    <t>171201202</t>
  </si>
  <si>
    <t>Uloženie sypaniny na skládky nad 100 do 1000 m3</t>
  </si>
  <si>
    <t>14</t>
  </si>
  <si>
    <t>181201102</t>
  </si>
  <si>
    <t>Úprava pláne v násypoch v hornine 1-4 so zhutnením</t>
  </si>
  <si>
    <t>m2</t>
  </si>
  <si>
    <t>16</t>
  </si>
  <si>
    <t>"výmena povrchu asfalt - odvodnenie do zelene - dorovnanie terénu, zavalcovanie (2xvalec)</t>
  </si>
  <si>
    <t>60</t>
  </si>
  <si>
    <t>"nové konštrukcie dlažba - odvádzanie povrchovej vody do zelene - dorovnanie terénu, zavalcovanie (2xvalec)</t>
  </si>
  <si>
    <t>275</t>
  </si>
  <si>
    <t>270</t>
  </si>
  <si>
    <t>9</t>
  </si>
  <si>
    <t>113107141</t>
  </si>
  <si>
    <t>Odstránenie  krytuv ploche do 200 m2 asfaltového, hr. vrstvy do 50 mm,  -0,09800t</t>
  </si>
  <si>
    <t>18</t>
  </si>
  <si>
    <t>20</t>
  </si>
  <si>
    <t>113107241</t>
  </si>
  <si>
    <t>Odstránenie krytu v ploche nad 200 m2 asfaltového, hr. vrstvy do 50 mm,  -0,09800t</t>
  </si>
  <si>
    <t>11</t>
  </si>
  <si>
    <t>113206111</t>
  </si>
  <si>
    <t>Vytrhanie obrúb betónových, s vybúraním lôžka, z krajníkov alebo obrubníkov stojatých,  -0,14500t</t>
  </si>
  <si>
    <t>m</t>
  </si>
  <si>
    <t>22</t>
  </si>
  <si>
    <t>"výmena povrchu asfalt - odvodnenie do zelene</t>
  </si>
  <si>
    <t>120</t>
  </si>
  <si>
    <t>102</t>
  </si>
  <si>
    <t>ZÁKLADY</t>
  </si>
  <si>
    <t>215901101</t>
  </si>
  <si>
    <t>24</t>
  </si>
  <si>
    <t>"nové konštrukcie dlažba - odvádzanie povrchovej vody do zelene - zhutnenie pláne na požadovanú Edef,2</t>
  </si>
  <si>
    <t>520</t>
  </si>
  <si>
    <t>820</t>
  </si>
  <si>
    <t>SPEVNENÉ PLOCHY</t>
  </si>
  <si>
    <t>13</t>
  </si>
  <si>
    <t>564651111</t>
  </si>
  <si>
    <t>Podklad z kameniva hrubého drveného veľ. 16-32 mm s rozprestretím a zhutnením po zhutnení hr.150 mm</t>
  </si>
  <si>
    <t>26</t>
  </si>
  <si>
    <t>564762111</t>
  </si>
  <si>
    <t>Podklad alebo kryt z kameniva hrubého drveného veľ. 0-63mm(vibr.štrk) po zhut.hr. 200 mm</t>
  </si>
  <si>
    <t>28</t>
  </si>
  <si>
    <t>15</t>
  </si>
  <si>
    <t>564801111</t>
  </si>
  <si>
    <t>Podklad zo štrkodrviny s rozprestrením a zhutnením, hr.po zhutnení 30 mm</t>
  </si>
  <si>
    <t>30</t>
  </si>
  <si>
    <t>573111112</t>
  </si>
  <si>
    <t>Postrek asfaltový infiltračný s posypom kamenivom z asfaltu cestného v množstve 1, 00 kg/m2</t>
  </si>
  <si>
    <t>32</t>
  </si>
  <si>
    <t>17</t>
  </si>
  <si>
    <t>573211111</t>
  </si>
  <si>
    <t>Postrek asfaltový spojovací bez posypu kamenivom z asfaltu cestného v množstve od 0, 50 do 0,70 kg/m2</t>
  </si>
  <si>
    <t>34</t>
  </si>
  <si>
    <t>577131311</t>
  </si>
  <si>
    <t>36</t>
  </si>
  <si>
    <t>19</t>
  </si>
  <si>
    <t>577141212</t>
  </si>
  <si>
    <t>38</t>
  </si>
  <si>
    <t>581131115</t>
  </si>
  <si>
    <t>Kryt cementobetónový cestných komunikácií skupiny III.a IV., hr.200 mm</t>
  </si>
  <si>
    <t>40</t>
  </si>
  <si>
    <t>21</t>
  </si>
  <si>
    <t>581142115.1</t>
  </si>
  <si>
    <t>42</t>
  </si>
  <si>
    <t>596911112</t>
  </si>
  <si>
    <t>Kladenie zámkovej dlažby  hr.6cm pre peších nad 20 m2</t>
  </si>
  <si>
    <t>44</t>
  </si>
  <si>
    <t>23</t>
  </si>
  <si>
    <t>597141221</t>
  </si>
  <si>
    <t>Odvodňovací žľab, betónový - dodávka a montáž</t>
  </si>
  <si>
    <t>46</t>
  </si>
  <si>
    <t>90</t>
  </si>
  <si>
    <t>M</t>
  </si>
  <si>
    <t>592036018711</t>
  </si>
  <si>
    <t>Dlažba betónová, farba sivá, hr. 60 mm</t>
  </si>
  <si>
    <t>48</t>
  </si>
  <si>
    <t>OSTATNÉ KONŠTRUKCIE A PRÁCE</t>
  </si>
  <si>
    <t>25</t>
  </si>
  <si>
    <t>916561111</t>
  </si>
  <si>
    <t>Osadenie záhon. obrubníka betón., do lôžka z bet. pros. tr. C 10/12,5 s bočnou oporou</t>
  </si>
  <si>
    <t>50</t>
  </si>
  <si>
    <t>550</t>
  </si>
  <si>
    <t>917461111.1</t>
  </si>
  <si>
    <t>Cestná odrážka (odvodnenie)</t>
  </si>
  <si>
    <t>52</t>
  </si>
  <si>
    <t>70</t>
  </si>
  <si>
    <t>918101111</t>
  </si>
  <si>
    <t>Lôžko pod obrub., krajníky alebo obruby z dlažob. kociek z betónu prostého tr. C 10/12,5</t>
  </si>
  <si>
    <t>54</t>
  </si>
  <si>
    <t>550*0.20*0.15</t>
  </si>
  <si>
    <t>979084216</t>
  </si>
  <si>
    <t>Vodorovná doprava vybúraných hmôt po suchu bez naloženia, ale so zložením na vzdialenosť do 5 km</t>
  </si>
  <si>
    <t>t</t>
  </si>
  <si>
    <t>56</t>
  </si>
  <si>
    <t>29</t>
  </si>
  <si>
    <t>979084219</t>
  </si>
  <si>
    <t>Príplatok k cene za každých ďalších aj začatých 5 km nad 5 km</t>
  </si>
  <si>
    <t>58</t>
  </si>
  <si>
    <t>979087212</t>
  </si>
  <si>
    <t>Nakladanie na dopravné prostriedky pre vodorovnú dopravu sutiny</t>
  </si>
  <si>
    <t>31</t>
  </si>
  <si>
    <t>979089212.0</t>
  </si>
  <si>
    <t>Poplatok za skladovanie - betón, tehly, dlaždice (17 01 ), ostatné</t>
  </si>
  <si>
    <t>62</t>
  </si>
  <si>
    <t>979089212.1</t>
  </si>
  <si>
    <t>Poplatok za skladovanie - bitúmenové zmesi, uholný decht, dechtové výrobky (17 03 ), ostatné</t>
  </si>
  <si>
    <t>64</t>
  </si>
  <si>
    <t>33</t>
  </si>
  <si>
    <t>592036040731</t>
  </si>
  <si>
    <t>Obrubník parkový hrana rovná 100 x 5 x 20 cm, farba sivá</t>
  </si>
  <si>
    <t>kus</t>
  </si>
  <si>
    <t>66</t>
  </si>
  <si>
    <t>561</t>
  </si>
  <si>
    <t>99</t>
  </si>
  <si>
    <t>PRESUNY HMÔT</t>
  </si>
  <si>
    <t>Presun hmôt pre pozemné komunikácie s krytom dláždeným (822 2.3, 822 5.3) akejkoľvek dĺžky objektu</t>
  </si>
  <si>
    <t>68</t>
  </si>
  <si>
    <t>"nové konštrukcie - priepustné</t>
  </si>
  <si>
    <t>762</t>
  </si>
  <si>
    <t>158</t>
  </si>
  <si>
    <t>171209002</t>
  </si>
  <si>
    <t>Poplatok za skladovanie - zemina a kamenivo (17 05) ostatné</t>
  </si>
  <si>
    <t>"nové konštrukcie - priepustné - dorovnanie terénu, zavalcovanie (2xvalec)</t>
  </si>
  <si>
    <t>790</t>
  </si>
  <si>
    <t>"nové konštrukcie - priepustné - zhutnenie pláne na požadovanú Edef,2</t>
  </si>
  <si>
    <t>1905</t>
  </si>
  <si>
    <t>564782111</t>
  </si>
  <si>
    <t>Podklad alebo kryt z kameniva hrubého drveného veľ. 0-32 po zhut.hr. 300 mm</t>
  </si>
  <si>
    <t>"nové konštrukcie - priepustné - navrh.povrch - mlat</t>
  </si>
  <si>
    <t>564801112</t>
  </si>
  <si>
    <t>Podklad zo štrkodrviny s rozprestrením a zhutnením, hr.po zhutnení 40 mm</t>
  </si>
  <si>
    <t>"nové konštrukcie - priepustné - navrh.povrch - mlat (fr.0/4 mm)</t>
  </si>
  <si>
    <t>564811112</t>
  </si>
  <si>
    <t>Podklad zo štrkodrviny s rozprestrením a zhutnením, hr.po zhutnení 60 mm</t>
  </si>
  <si>
    <t>"nové konštrukcie - priepustné - navrh.povrch - mlat (fr.0/16 mm)</t>
  </si>
  <si>
    <t>916531111.9</t>
  </si>
  <si>
    <t>D+M+O oceľového obrubníka fixačnými tyčami - obruba z oceľového plátu 200x1000x15 mm</t>
  </si>
  <si>
    <t>1580</t>
  </si>
  <si>
    <t>916531111.91</t>
  </si>
  <si>
    <t>D+M+O oceľovej tyče dl.500 mm</t>
  </si>
  <si>
    <t>998222011</t>
  </si>
  <si>
    <t>Presun hmôt pre pozemné komunikácie s krytom z kameniva (8222, 8225) akejkoľvek dĺžky objektu</t>
  </si>
  <si>
    <t>{376a3f00-4a3d-4a6c-87a9-373cb8bd2378}</t>
  </si>
  <si>
    <t>SO 3 - Parkový mobiliár</t>
  </si>
  <si>
    <t>SO 3.1 - Parkový mobiliár - časť 1</t>
  </si>
  <si>
    <t>Ing. Júlia Straňáková</t>
  </si>
  <si>
    <t>Milan Straňák</t>
  </si>
  <si>
    <t>HSV - HSV</t>
  </si>
  <si>
    <t xml:space="preserve">    1. - Parkový mobiliár</t>
  </si>
  <si>
    <t>HSV</t>
  </si>
  <si>
    <t>Parkový mobiliár</t>
  </si>
  <si>
    <t>M1a</t>
  </si>
  <si>
    <t>Lavička s operadlom a podrúčkami</t>
  </si>
  <si>
    <t>ks</t>
  </si>
  <si>
    <t>327333695</t>
  </si>
  <si>
    <t>PM2</t>
  </si>
  <si>
    <t>Montáž+ spodná stavba</t>
  </si>
  <si>
    <t>M1b</t>
  </si>
  <si>
    <t>Lavička s operadlom bez podrúčiek</t>
  </si>
  <si>
    <t>-2106182517</t>
  </si>
  <si>
    <t>PM2.1</t>
  </si>
  <si>
    <t>M1d</t>
  </si>
  <si>
    <t>Lavička v Jelšovom Hájiku</t>
  </si>
  <si>
    <t>-3327619</t>
  </si>
  <si>
    <t>PM2.2</t>
  </si>
  <si>
    <t>Montáž</t>
  </si>
  <si>
    <t>Odpadkový kôš</t>
  </si>
  <si>
    <t>-326684585</t>
  </si>
  <si>
    <t>PM2.3</t>
  </si>
  <si>
    <t>M14</t>
  </si>
  <si>
    <t>Stojan na bicykle</t>
  </si>
  <si>
    <t>-913987668</t>
  </si>
  <si>
    <t>M15</t>
  </si>
  <si>
    <t>Vonkajší altán - typ 1</t>
  </si>
  <si>
    <t>997205377</t>
  </si>
  <si>
    <t>M16</t>
  </si>
  <si>
    <t>Vonkajší altán - typ 2</t>
  </si>
  <si>
    <t>-348415835</t>
  </si>
  <si>
    <t>DOP</t>
  </si>
  <si>
    <t>Dopravné náklady</t>
  </si>
  <si>
    <t>122201102.S</t>
  </si>
  <si>
    <t>Odkopávka a prekopávka nezapažená v hornine 3, nad 100 do 1000 m3</t>
  </si>
  <si>
    <t>122201109.S</t>
  </si>
  <si>
    <t>Odkopávky a prekopávky nezapažené. Príplatok k cenám za lepivosť horniny 3</t>
  </si>
  <si>
    <t>kg</t>
  </si>
  <si>
    <t>PM1</t>
  </si>
  <si>
    <t>M9</t>
  </si>
  <si>
    <t>35</t>
  </si>
  <si>
    <t>37</t>
  </si>
  <si>
    <t>39</t>
  </si>
  <si>
    <t>41</t>
  </si>
  <si>
    <t>43</t>
  </si>
  <si>
    <t>45</t>
  </si>
  <si>
    <t>47</t>
  </si>
  <si>
    <t>49</t>
  </si>
  <si>
    <t>51</t>
  </si>
  <si>
    <t>53</t>
  </si>
  <si>
    <t>55</t>
  </si>
  <si>
    <t>57</t>
  </si>
  <si>
    <t>59</t>
  </si>
  <si>
    <t>61</t>
  </si>
  <si>
    <t>SO 5 - Drobná architektúra</t>
  </si>
  <si>
    <t>SO 5.1 - Drobná architektúra - časť 1</t>
  </si>
  <si>
    <t xml:space="preserve"> 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</si>
  <si>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</si>
  <si>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</si>
  <si>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</si>
  <si>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</si>
  <si>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Práce a dodávky HSV</t>
  </si>
  <si>
    <t>Zemné práce</t>
  </si>
  <si>
    <t>111105112.S</t>
  </si>
  <si>
    <t>Odstránenie stariny s naložením, odvozom odpadu do 20 km na svahu nad 1:5 do 1:2</t>
  </si>
  <si>
    <t>122201101.S</t>
  </si>
  <si>
    <t>Odkopávka a prekopávka nezapažená v hornine 3, do 100 m3</t>
  </si>
  <si>
    <t>162301111.S</t>
  </si>
  <si>
    <t>Vodorovné premiestnenie výkopku po nespevnenej ceste z horniny tr.1-4, do 100 m3 na vzdialenosť nad 50 do 500 m</t>
  </si>
  <si>
    <t>171201201.S</t>
  </si>
  <si>
    <t>Uloženie sypaniny na skládky na stavenisku pre ďaľšie použitie na moduláciu terénu, do 100 m3</t>
  </si>
  <si>
    <t>182101101.S</t>
  </si>
  <si>
    <t>Svahovanie trvalých svahov v zárezoch v hornine triedy 1-4</t>
  </si>
  <si>
    <t>Zakladanie</t>
  </si>
  <si>
    <t>Presun hmôt HSV</t>
  </si>
  <si>
    <t>289971211.S</t>
  </si>
  <si>
    <t>Zhotovenie vrstvy z geotextílie na upravenom povrchu sklon do 1 : 5 , šírky od 0 do 3 m</t>
  </si>
  <si>
    <t>693110002000.S</t>
  </si>
  <si>
    <t>Geotextília polypropylénová netkaná 200 g/m2</t>
  </si>
  <si>
    <t>{dd14707c-2940-4ebd-8eb9-1ce5fb37943a}</t>
  </si>
  <si>
    <t>3 - Gabiónový múrik okolo...</t>
  </si>
  <si>
    <t xml:space="preserve">    3 - Zvislé a kompletné konštrukcie</t>
  </si>
  <si>
    <t>8,5*3,25*1,75*1/2</t>
  </si>
  <si>
    <t>132201201.S</t>
  </si>
  <si>
    <t>Výkop ryhy šírky 600-2000mm horn.3 do 100m3</t>
  </si>
  <si>
    <t>8*1,2*0,3+2*1,2*0,3*2</t>
  </si>
  <si>
    <t>132201209.S</t>
  </si>
  <si>
    <t>Príplatok k cenám za lepivosť pri hĺbení rýh š. nad 600 do 2 000 mm zapaž. i nezapažených, s urovnaním dna v hornine 3</t>
  </si>
  <si>
    <t>24,172+5,141</t>
  </si>
  <si>
    <t>-4,32</t>
  </si>
  <si>
    <t>Uloženie sypaniny na skládky na stavenisku pre Ďaľšie použitie na moduláciu terénu, do 100 m3</t>
  </si>
  <si>
    <t>24,993</t>
  </si>
  <si>
    <t>175101202.S</t>
  </si>
  <si>
    <t>Obsyp objektov sypaninou z vhodných hornín 1 až 4 s prehodením sypaniny</t>
  </si>
  <si>
    <t>8,5*0,25*1,75+3,25*0,25*1,75*1/2*2</t>
  </si>
  <si>
    <t>211971121.S</t>
  </si>
  <si>
    <t>Zhotovenie opláštenia výplne z geotextílie, v ryhe alebo v záreze pri rozvinutej šírke oplášt. od 0 do 2, 5 m</t>
  </si>
  <si>
    <t>8*1,2+2*1,2*2</t>
  </si>
  <si>
    <t>14,4*1,02 "Prepočítané koeficientom množstva</t>
  </si>
  <si>
    <t>215901101.S</t>
  </si>
  <si>
    <t>Zhutnenie podložia z rastlej horniny 1 až 4 pod násypy, z hornina súdržných do 92 % PS a nesúdržných</t>
  </si>
  <si>
    <t>271573001.S</t>
  </si>
  <si>
    <t>Násyp pod základové konštrukcie so zhutnením zo štrkopiesku fr.0-32 mm</t>
  </si>
  <si>
    <t>8*1,2*0,2+2*1,2*0,2*2</t>
  </si>
  <si>
    <t>Zvislé a kompletné konštrukcie</t>
  </si>
  <si>
    <t>327210110.Sa</t>
  </si>
  <si>
    <t>Montáž oporných a zárubných múrov z drôtokamenných košov zo zváraných panelov, povrchová ocharana, naplnenie kamenivom</t>
  </si>
  <si>
    <t>8*2*1</t>
  </si>
  <si>
    <t>2*1*1*2</t>
  </si>
  <si>
    <t>313920003400.S</t>
  </si>
  <si>
    <t>Drôtokamenné koše - zvárané, rozmer oka 5x10, priemer drôtu 4,0 mm povrchová ochrana (Zn+5%Al)</t>
  </si>
  <si>
    <t>583820001400.S</t>
  </si>
  <si>
    <t>Kamenivo do drôtokamenných košov v zmysle TKP31 (11/2014)</t>
  </si>
  <si>
    <t>-625307442</t>
  </si>
  <si>
    <t>998151111.S</t>
  </si>
  <si>
    <t>Presun hmôt pre obj.8152, 8153,8159,zvislá nosná konštr.z tehál,tvárnic,blokov výšky do 10 m</t>
  </si>
  <si>
    <t>SO 6 - Verejné osvetlenie a prípojky NN</t>
  </si>
  <si>
    <t>Ing. Milan Chorvatovič</t>
  </si>
  <si>
    <t xml:space="preserve">    21-M-1 - Elektroištalačné práce</t>
  </si>
  <si>
    <t xml:space="preserve">      21-M-1-1 - Svietidlá</t>
  </si>
  <si>
    <t xml:space="preserve">      21-M-1-2 - Rozvádzače</t>
  </si>
  <si>
    <t xml:space="preserve">    21-M-2 - Zemné práce a demontáže</t>
  </si>
  <si>
    <t xml:space="preserve">      46-22 - Zemné práce, položenie kabeláže</t>
  </si>
  <si>
    <t xml:space="preserve">    VRN - Investičné náklady neobsiahnuté v cenách</t>
  </si>
  <si>
    <t>21-M-1</t>
  </si>
  <si>
    <t>Elektroištalačné práce</t>
  </si>
  <si>
    <t>21-M-1-1</t>
  </si>
  <si>
    <t>Svietidlá</t>
  </si>
  <si>
    <t>210201964.S-10</t>
  </si>
  <si>
    <t>Montáž svietidla na stožiar  do 10m</t>
  </si>
  <si>
    <t>210201964.S-8</t>
  </si>
  <si>
    <t>Montáž svietidla na stožiar  do 8m</t>
  </si>
  <si>
    <t>210201964.S-4</t>
  </si>
  <si>
    <t>Montáž svietidla na stožiar  do 4m</t>
  </si>
  <si>
    <t>348370001600.S-L2A</t>
  </si>
  <si>
    <t>Svietidlo L2A, cca 8200lm; 58W; 3000K podľa TS</t>
  </si>
  <si>
    <t>348370001600.S-L3B</t>
  </si>
  <si>
    <t>Svietidlo L3B, cca 1860lm; 12W; 3000K podľa TS</t>
  </si>
  <si>
    <t>348370001600.S-A1</t>
  </si>
  <si>
    <t>Svietidlo A1, cca 3100lm; 35W; 3000K podľa TS</t>
  </si>
  <si>
    <t>348370001600.S-R1</t>
  </si>
  <si>
    <t>Svietidlo R1, cca 28000lm; cca 200W; 4000K reflektor podľa TS</t>
  </si>
  <si>
    <t>21-M-1-2</t>
  </si>
  <si>
    <t>Rozvádzače</t>
  </si>
  <si>
    <t>210191563.S-R</t>
  </si>
  <si>
    <t>Rozvádzač verejného osvetlenia (montáž plastovej rozvodnice, úpravy v rozvádzači, montáž výzbroje RVO)</t>
  </si>
  <si>
    <t>357120022150.S-R</t>
  </si>
  <si>
    <t>Rozvádzač verejného osvetlenia podľa TS</t>
  </si>
  <si>
    <t>210191563.S-R2</t>
  </si>
  <si>
    <t>Rozvádzač osvetlenia (montáž oceľovej rozvodnice na sožiar, montáž výzbroje RO)</t>
  </si>
  <si>
    <t>357120022150.S-R2</t>
  </si>
  <si>
    <t>Rozvádzač osvetlenia xx.RO1 podľa TS</t>
  </si>
  <si>
    <t>HZS000111.S</t>
  </si>
  <si>
    <t>Stavebno montážne práce menej náročne, pomocné alebo manupulačné (Tr. 1) v rozsahu viac ako 8 hodín</t>
  </si>
  <si>
    <t>hod</t>
  </si>
  <si>
    <t>999000000100.S</t>
  </si>
  <si>
    <t>Ostatný materiál</t>
  </si>
  <si>
    <t>eur</t>
  </si>
  <si>
    <t>22-M</t>
  </si>
  <si>
    <t>Stožiare a príslušenstvo</t>
  </si>
  <si>
    <t>210202021.S-R</t>
  </si>
  <si>
    <t>Montáž stožiara oceľového výšky nad 8 do 12 m</t>
  </si>
  <si>
    <t>256</t>
  </si>
  <si>
    <t>STK 76/100/3PK12</t>
  </si>
  <si>
    <t>Ohraňovaný stožiar kužeľový D76,h=10m, pozink</t>
  </si>
  <si>
    <t>210201855.S</t>
  </si>
  <si>
    <t>Montáž stožiara oceľového výšky 8 m so zemným koncom pre uličné svietidlá</t>
  </si>
  <si>
    <t>STK 76/80/3PK12</t>
  </si>
  <si>
    <t>Ohraňovaný stožiar kužeľový 8m, D-76, pozinkovany</t>
  </si>
  <si>
    <t>210201851.S</t>
  </si>
  <si>
    <t>Montáž stožiara oceľového výšky 4 m so zemným koncom pre uličné svietidlá</t>
  </si>
  <si>
    <t>STK 76/40/3PK12</t>
  </si>
  <si>
    <t>Ohraňovaný stožiar kužeľový D76, 4m, pozink</t>
  </si>
  <si>
    <t>210204201.S</t>
  </si>
  <si>
    <t>Elektrovýstroj stožiara pre 1 okruh</t>
  </si>
  <si>
    <t>GURO EKM 2020</t>
  </si>
  <si>
    <t>Svorkovnica GURO EKM 2020</t>
  </si>
  <si>
    <t>210800186.S</t>
  </si>
  <si>
    <t>Kábel medený uložený v rúrke CYKY 450/750 V 3x1,5</t>
  </si>
  <si>
    <t>72</t>
  </si>
  <si>
    <t>341110000700.S</t>
  </si>
  <si>
    <t>Kábel medený CYKY 3x1,5 mm2</t>
  </si>
  <si>
    <t>74</t>
  </si>
  <si>
    <t>210204103.S</t>
  </si>
  <si>
    <t>Výložník oceľový - do hmotn. 35 kg</t>
  </si>
  <si>
    <t>76</t>
  </si>
  <si>
    <t>V1T-05-76-Z</t>
  </si>
  <si>
    <t>Výložník 0,5m, D76</t>
  </si>
  <si>
    <t>78</t>
  </si>
  <si>
    <t>80</t>
  </si>
  <si>
    <t>82</t>
  </si>
  <si>
    <t>V1T-10-76-Z</t>
  </si>
  <si>
    <t>Výložník 1m, D76</t>
  </si>
  <si>
    <t>84</t>
  </si>
  <si>
    <t>V2T-10-76-Z</t>
  </si>
  <si>
    <t>86</t>
  </si>
  <si>
    <t>88</t>
  </si>
  <si>
    <t>92</t>
  </si>
  <si>
    <t>94</t>
  </si>
  <si>
    <t>K500-76.S</t>
  </si>
  <si>
    <t>Konzola 0,5m, D76</t>
  </si>
  <si>
    <t>96</t>
  </si>
  <si>
    <t>98</t>
  </si>
  <si>
    <t>100</t>
  </si>
  <si>
    <t>HZS000111.S.1</t>
  </si>
  <si>
    <t>Stavebno montážne práce menej náročne, pomocné alebo manipulačné (Tr. 1) v rozsahu viac ako 8 hodín</t>
  </si>
  <si>
    <t>999000000100.S.1</t>
  </si>
  <si>
    <t>Ostatný materiál (redukcie...)</t>
  </si>
  <si>
    <t>104</t>
  </si>
  <si>
    <t>21-M-2</t>
  </si>
  <si>
    <t>Zemné práce a demontáže</t>
  </si>
  <si>
    <t>46-22</t>
  </si>
  <si>
    <t>Zemné práce, položenie kabeláže</t>
  </si>
  <si>
    <t>460030112.S</t>
  </si>
  <si>
    <t>Rúbanie stromov hrúbky nad 30 cmm, odrezanie vetiev, odtiahnutie stromu do 50 m - orez stromov</t>
  </si>
  <si>
    <t>106</t>
  </si>
  <si>
    <t>566902123.S</t>
  </si>
  <si>
    <t>Zriadenie, rekonšt. káblového lôžka z piesku bez zakrytia, v ryhe šír. do 65 cm, hrúbky vrstvy 5 cm</t>
  </si>
  <si>
    <t>108</t>
  </si>
  <si>
    <t>583410004400.S</t>
  </si>
  <si>
    <t>Piesok technický triedený</t>
  </si>
  <si>
    <t>110</t>
  </si>
  <si>
    <t>460070613.S - R</t>
  </si>
  <si>
    <t>Hĺbenie a zásyp štartovacej/cieľovej jamy ručne 150x150x120cm  v zemine triedy 3</t>
  </si>
  <si>
    <t>112</t>
  </si>
  <si>
    <t>460300202.S</t>
  </si>
  <si>
    <t>Pretlačovanie otvorov strojovo do D 150 mm so zatiahnutím chráničky, bez výkopu,zásypu a bez šácht, sypké steny</t>
  </si>
  <si>
    <t>114</t>
  </si>
  <si>
    <t>460200163.S</t>
  </si>
  <si>
    <t>Hĺbenie káblovej ryhy ručne 35 cm širokej a 80 cm hlbokej, v zemine triedy 3</t>
  </si>
  <si>
    <t>116</t>
  </si>
  <si>
    <t>460560163.S</t>
  </si>
  <si>
    <t>Zásyp nezap. káblovej ryhy bez zhutn. zeminy, 35 cm širokej, 80 cm hlbokej v zemine tr. 3</t>
  </si>
  <si>
    <t>118</t>
  </si>
  <si>
    <t>122</t>
  </si>
  <si>
    <t>460490011.S</t>
  </si>
  <si>
    <t>Rozvinutie a uloženie výstražnej fólie z PE do ryhy, šírka do 22 cm</t>
  </si>
  <si>
    <t>124</t>
  </si>
  <si>
    <t>63</t>
  </si>
  <si>
    <t>283230008000.S</t>
  </si>
  <si>
    <t>Výstražná fóla PE, š. 300, farba červená</t>
  </si>
  <si>
    <t>126</t>
  </si>
  <si>
    <t>210010091.S</t>
  </si>
  <si>
    <t>Rúrka ohybná elektroinštalačná z HDPE, D 63 uložená voľne</t>
  </si>
  <si>
    <t>128</t>
  </si>
  <si>
    <t>65</t>
  </si>
  <si>
    <t>286530129800.S</t>
  </si>
  <si>
    <t>Spojka nasúvacia 02063 pre korudované elektroinštal. rúrky z HDPE, D 63 mm</t>
  </si>
  <si>
    <t>130</t>
  </si>
  <si>
    <t>345710005700.S</t>
  </si>
  <si>
    <t>Rúrka ohybná 09063 dvojplášťová korugovaná z HDPE, bezhalogénová, D 63 mm</t>
  </si>
  <si>
    <t>132</t>
  </si>
  <si>
    <t>67</t>
  </si>
  <si>
    <t>210010094.S</t>
  </si>
  <si>
    <t>Rúrka ohybná elektroinštalačná z HDPE, D 110 uložená voľne</t>
  </si>
  <si>
    <t>134</t>
  </si>
  <si>
    <t>345710006000.S</t>
  </si>
  <si>
    <t>Rúrka ohybná 09110 dvojplášťová korugovaná z HDPE, bezhalogénová, D 110 mm</t>
  </si>
  <si>
    <t>136</t>
  </si>
  <si>
    <t>69</t>
  </si>
  <si>
    <t>210220020.S</t>
  </si>
  <si>
    <t>Uzemňovacie vedenie v zemi FeZn do 120 mm2 vrátane izolácie spojov</t>
  </si>
  <si>
    <t>138</t>
  </si>
  <si>
    <t>354410058800.S</t>
  </si>
  <si>
    <t>Pásovina uzemňovacia FeZn 30 x 4 mm</t>
  </si>
  <si>
    <t>140</t>
  </si>
  <si>
    <t>71</t>
  </si>
  <si>
    <t>210220021.S</t>
  </si>
  <si>
    <t>Uzemňovacie vedenie v zemi FeZn vrátane izolácie spojov O 10 mm</t>
  </si>
  <si>
    <t>142</t>
  </si>
  <si>
    <t>354410054800.S</t>
  </si>
  <si>
    <t>Drôt bleskozvodový FeZn, d 10 mm</t>
  </si>
  <si>
    <t>144</t>
  </si>
  <si>
    <t>73</t>
  </si>
  <si>
    <t>210220253.S</t>
  </si>
  <si>
    <t>Svorka FeZn uzemňovacia SR02</t>
  </si>
  <si>
    <t>146</t>
  </si>
  <si>
    <t>354410001000.S</t>
  </si>
  <si>
    <t>Svorka FeZn uzemňovacia označenie SR 02 B</t>
  </si>
  <si>
    <t>148</t>
  </si>
  <si>
    <t>75</t>
  </si>
  <si>
    <t>210220253.S.1</t>
  </si>
  <si>
    <t>Svorka FeZn uzemňovacia SR03</t>
  </si>
  <si>
    <t>150</t>
  </si>
  <si>
    <t>354410001000.S.1</t>
  </si>
  <si>
    <t>Svorka FeZn uzemňovacia označenie SR 03 B</t>
  </si>
  <si>
    <t>152</t>
  </si>
  <si>
    <t>210800197.S</t>
  </si>
  <si>
    <t>Kábel medený uložený v rúrke CYKY 450/750 V 5x16</t>
  </si>
  <si>
    <t>154</t>
  </si>
  <si>
    <t>341110001800.S</t>
  </si>
  <si>
    <t>Kábel medený CYKY 5x16 mm2</t>
  </si>
  <si>
    <t>156</t>
  </si>
  <si>
    <t>79</t>
  </si>
  <si>
    <t>210800197.S.1</t>
  </si>
  <si>
    <t>Kábel medený uložený v rúrke CYKY 450/750 V 3x2,5</t>
  </si>
  <si>
    <t>341110001800.S.1</t>
  </si>
  <si>
    <t>Kábel medený CYKY 3x2,5 mm2</t>
  </si>
  <si>
    <t>160</t>
  </si>
  <si>
    <t>81</t>
  </si>
  <si>
    <t>162</t>
  </si>
  <si>
    <t>83</t>
  </si>
  <si>
    <t>388795501.S</t>
  </si>
  <si>
    <t>166</t>
  </si>
  <si>
    <t>286130067300.S - R</t>
  </si>
  <si>
    <t>210251517.S</t>
  </si>
  <si>
    <t>Vybudovanie betónovho základu pod oceľový stožiar AP, BP</t>
  </si>
  <si>
    <t>172</t>
  </si>
  <si>
    <t>589310004200.S-1</t>
  </si>
  <si>
    <t>Betón STN EN 206-1-C 20/25-XC2 (SK)-Cl 0,4-Dmax 8 - pre základ (Z4) 0,5x0,5m x 1,0m</t>
  </si>
  <si>
    <t>174</t>
  </si>
  <si>
    <t>178</t>
  </si>
  <si>
    <t>589310004200.S-4</t>
  </si>
  <si>
    <t>Betón STN EN 206-1-C 20/25-XC2 (SK)-Cl 0,4-Dmax 8 - pre základ (Z8) 0,6x0,6m x 1,5m</t>
  </si>
  <si>
    <t>589310004200.S-5</t>
  </si>
  <si>
    <t>Betón STN EN 206-1-C 20/25-XC2 (SK)-Cl 0,4-Dmax 8 - pre základ (Z10) 0,6x0,6m x 1,8m</t>
  </si>
  <si>
    <t>589310004200.S-6</t>
  </si>
  <si>
    <t>Základový rošt ZR 1-5</t>
  </si>
  <si>
    <t>229370031.S - R1</t>
  </si>
  <si>
    <t>Demontáž existujúcich zariadení na stožiaroch VO nesúvisiacich s VO</t>
  </si>
  <si>
    <t>229370031.S - R2</t>
  </si>
  <si>
    <t>Opätovná montáž  zariadení nesúvisiacich s VO na stožiare VO</t>
  </si>
  <si>
    <t>21-M-3</t>
  </si>
  <si>
    <t>Demontáže</t>
  </si>
  <si>
    <t>210204042.S-10</t>
  </si>
  <si>
    <t>Demontáž stožiara do h=10m</t>
  </si>
  <si>
    <t>210204112.S-10</t>
  </si>
  <si>
    <t>Demontáž výložníka do h=10m</t>
  </si>
  <si>
    <t>210204042.S-6</t>
  </si>
  <si>
    <t>Demontáž stožiara do h=6m</t>
  </si>
  <si>
    <t>210204112.S-6</t>
  </si>
  <si>
    <t>Demontáž výložníka do h=6m</t>
  </si>
  <si>
    <t>229370041.S</t>
  </si>
  <si>
    <t>Demontáž betónového základu</t>
  </si>
  <si>
    <t>210203809.S-10</t>
  </si>
  <si>
    <t>Demontáž svietidla do h=10m</t>
  </si>
  <si>
    <t>220</t>
  </si>
  <si>
    <t>210203809.S-6</t>
  </si>
  <si>
    <t>Demontáž svietidla do h=6m</t>
  </si>
  <si>
    <t>210203809.S-4</t>
  </si>
  <si>
    <t>Demontáž svietidla do h=4m</t>
  </si>
  <si>
    <t>979081111.S</t>
  </si>
  <si>
    <t>Odvoz sutiny a vybúraných hmôt na skládku do 1 km</t>
  </si>
  <si>
    <t>VRN</t>
  </si>
  <si>
    <t>Investičné náklady neobsiahnuté v cenách</t>
  </si>
  <si>
    <t>000700011.S</t>
  </si>
  <si>
    <t>Dopravné náklady - mimostavenisková doprava objektivizácia dopravných nákladov materiálov</t>
  </si>
  <si>
    <t>001000034.S</t>
  </si>
  <si>
    <t>Východisková odborná prehliadka (OP) a odborná skúška (OS) elektrického zariadenia</t>
  </si>
  <si>
    <t>000400022.S</t>
  </si>
  <si>
    <t>Projektové práce - stavebná časť (stavebné objekty vrátane ich technického vybavenia). náklady na dokumentáciu skutočného zhotovenia stavby</t>
  </si>
  <si>
    <t>001300031.S</t>
  </si>
  <si>
    <t>Kompletačná a koordinačná činnosť - koordinačná činnosť bez rozlíšenia</t>
  </si>
  <si>
    <t>001400043.S</t>
  </si>
  <si>
    <t>Ostatné náklady stavby - práce na ťažko prístupných miestach práce vo výškach resp. hĺbkach - náklady na výškovú techniku</t>
  </si>
  <si>
    <t>VP</t>
  </si>
  <si>
    <t xml:space="preserve">  Práce naviac</t>
  </si>
  <si>
    <t>HZS000112.S</t>
  </si>
  <si>
    <t>Elektro montážne práce odborné</t>
  </si>
  <si>
    <t>999000000100.S.2</t>
  </si>
  <si>
    <t>Ostatný montážny materiál</t>
  </si>
  <si>
    <t>VP -   Práce naviac</t>
  </si>
  <si>
    <t>SO 7 - Prípojky vody a kanalizácie</t>
  </si>
  <si>
    <t>Ing. Jozef Vršanský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</si>
  <si>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</si>
  <si>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</si>
  <si>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</si>
  <si>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</si>
  <si>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    99 - Presun hmôt HSV   </t>
  </si>
  <si>
    <t xml:space="preserve">M - Práce a dodávky M   </t>
  </si>
  <si>
    <t xml:space="preserve">    23-M - Montáže potrubia   </t>
  </si>
  <si>
    <t xml:space="preserve">Práce a dodávky HSV   </t>
  </si>
  <si>
    <t xml:space="preserve">Zemné práce   </t>
  </si>
  <si>
    <t>Odstránenie krytu v ploche do 200 m2 z betónu prostého, hr. vrstvy do 150 mm,  -0,22500t</t>
  </si>
  <si>
    <t>132201209</t>
  </si>
  <si>
    <t>151101101</t>
  </si>
  <si>
    <t>Paženie a rozopretie stien rýh pre podzemné vedenie, príložné do 2 m</t>
  </si>
  <si>
    <t>151101111</t>
  </si>
  <si>
    <t>Odstránenie paženia rýh pre podzemné vedenie, príložné hĺbky do 2 m</t>
  </si>
  <si>
    <t>162501105.S</t>
  </si>
  <si>
    <t>Vodorovné premiestnenie výkopku po spevnenej ceste z horniny tr.1-4, do 100 m3, príplatok k cene za každých ďalšich a začatých 1000 m</t>
  </si>
  <si>
    <t>162501112.S</t>
  </si>
  <si>
    <t>Vodorovné premiestnenie výkopku po nespevnenej ceste z horniny tr.1-4, do 100 m3 na vzdialenosť do 3000 m</t>
  </si>
  <si>
    <t>167101101.S</t>
  </si>
  <si>
    <t>Nakladanie neuľahnutého výkopku z hornín tr.1-4 do 100 m3</t>
  </si>
  <si>
    <t>Uloženie sypaniny na skládky do 100 m3</t>
  </si>
  <si>
    <t>175101101</t>
  </si>
  <si>
    <t>Obsyp potrubia sypaninou z vhodných hornín 1 až 4 bez prehodenia sypaniny</t>
  </si>
  <si>
    <t>5833773800</t>
  </si>
  <si>
    <t>Štrkopiesok drvený 0-8 n</t>
  </si>
  <si>
    <t xml:space="preserve">Vodorovné konštrukcie   </t>
  </si>
  <si>
    <t>451573111</t>
  </si>
  <si>
    <t>Lôžko pod potrubie, stoky a drobné objekty, v otvorenom výkope z piesku a štrkopiesku do 63 mm</t>
  </si>
  <si>
    <t>452311141</t>
  </si>
  <si>
    <t>Dosky, bloky, sedlá z betónu v otvorenom výkope tr. C 16/20</t>
  </si>
  <si>
    <t>452351101</t>
  </si>
  <si>
    <t>Debnenie v otvorenom výkope dosiek, sedlových lôžok a blokov pod potrubie,stoky a drobné objekty</t>
  </si>
  <si>
    <t xml:space="preserve">Rúrové vedenie   </t>
  </si>
  <si>
    <t>871171112</t>
  </si>
  <si>
    <t>Montáž vodovodného potrubia z dvojvsrtvového PE 100 SDR11, SDR17 zváraných elektrotvarovkami D 32x3,0 mm</t>
  </si>
  <si>
    <t>2861302790</t>
  </si>
  <si>
    <t>Rúra HDPE na vodu PE 100, PN 16, SDR 11, d 32x3,0 mm, dĺ. 100 m, WAVIN</t>
  </si>
  <si>
    <t>2865300120</t>
  </si>
  <si>
    <t>Elektrospojka PE 100, na vodu, plyn a kanalizáciu, SDR 11, d 32 mm, WAVIN</t>
  </si>
  <si>
    <t>286220029800</t>
  </si>
  <si>
    <t>Prechodka MUM PE/bronz s vnútorným závitom PE 100 SDR 11 D 32/1", FRIALEN</t>
  </si>
  <si>
    <t>286530186900</t>
  </si>
  <si>
    <t>Koleno 90° elektrotvarovkové W 90° PE 100 SDR 11 D 32 mm, FRIALEN</t>
  </si>
  <si>
    <t>891181111</t>
  </si>
  <si>
    <t>Montáž vodovodného posúvača v otvorenom výkope s osadením zemnej súpravy (bez poklopov) do DN 40</t>
  </si>
  <si>
    <t>4229120000</t>
  </si>
  <si>
    <t>Zemná súprava posúvačová Y 1020 do D 40 mm</t>
  </si>
  <si>
    <t>4222520207</t>
  </si>
  <si>
    <t>Posúvač pre domové prípojky 1", PN 16 na vodu, HAWLE</t>
  </si>
  <si>
    <t>4229150019</t>
  </si>
  <si>
    <t>Poklop uličný "tuhý" pre posúvače</t>
  </si>
  <si>
    <t>4222520203</t>
  </si>
  <si>
    <t>Podkladová doska pre posúvače   voda</t>
  </si>
  <si>
    <t>891184121</t>
  </si>
  <si>
    <t>Montáž vodomernej zostavy alebo montážnej vložky do DN 40</t>
  </si>
  <si>
    <t>891184195</t>
  </si>
  <si>
    <t>Montáž vodomernej zostavy alebo montážnej vložky - príplatok k cene za montáž v objektoch DN od 40 do 1200</t>
  </si>
  <si>
    <t>3882122820</t>
  </si>
  <si>
    <t>Vodomerná zostava s vodomerom MN QN 2,5 XN, 2,5 m3/h, 1/2"</t>
  </si>
  <si>
    <t>891319111.S</t>
  </si>
  <si>
    <t>Montáž navrtávacieho pásu s ventilom menovitého tlaku 1 MPa na potr. z rúr liat., oceľ., plast., DN 150</t>
  </si>
  <si>
    <t>551180001900</t>
  </si>
  <si>
    <t>Navrtávaci pás Hacom uzáverový DN 150 - 1" na vodu, z tvárnej liatiny, HAWLE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</si>
  <si>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</si>
  <si>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</si>
  <si>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</si>
  <si>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</si>
  <si>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892372111</t>
  </si>
  <si>
    <t>Zabezpečenie koncov vodovodného potrubia pri tlakových skúškach DN do 300 mm</t>
  </si>
  <si>
    <t>893301001</t>
  </si>
  <si>
    <t>Osadenie vodomernej šachty železobetónovej, hmotnosti do 3 t</t>
  </si>
  <si>
    <t>5922438250</t>
  </si>
  <si>
    <t>Pref. betónový, kompl. vodomerná šachta bez dna 1400x1200x1500</t>
  </si>
  <si>
    <t>899721121.S</t>
  </si>
  <si>
    <t>Signalizačný vodič na potrubí PE, PVC DN do 150</t>
  </si>
  <si>
    <t>899721131.S</t>
  </si>
  <si>
    <t>Označenie vodovodného potrubia bielou výstražnou fóliou</t>
  </si>
  <si>
    <t xml:space="preserve">Presun hmôt HSV   </t>
  </si>
  <si>
    <t>998276101</t>
  </si>
  <si>
    <t>Presun hmôt pre rúrové vedenie hĺbené z rúr z plast., hmôt alebo sklolamin. v otvorenom výkope</t>
  </si>
  <si>
    <t xml:space="preserve">Práce a dodávky M   </t>
  </si>
  <si>
    <t>23-M</t>
  </si>
  <si>
    <t xml:space="preserve">Montáže potrubia   </t>
  </si>
  <si>
    <t>230120095.S</t>
  </si>
  <si>
    <t>Montáž  vývodu signalizačného vodiča</t>
  </si>
  <si>
    <t>Verejné osvetlenie - časť 2</t>
  </si>
  <si>
    <t>SO 1.2 - Spevnené plochy, terénne úpravy - časť 2</t>
  </si>
  <si>
    <t>SO 1.2.2 - Podpora budovania prvkov zelenej a modrej infraštruktúry v obciach a mestách - časť 2</t>
  </si>
  <si>
    <t>709</t>
  </si>
  <si>
    <t>"nové konštrukcie asfaltové - odvádzanie povrchovej vody do zelene</t>
  </si>
  <si>
    <t>987</t>
  </si>
  <si>
    <t>658</t>
  </si>
  <si>
    <t>"výmena povrchu dlažba - odvodnenie do zelene - dorovnanie terénu, zavalcovanie (2xvalec)</t>
  </si>
  <si>
    <t>"nové konštrukcie asfaltové - odvádzanie povrchovej vody do zelene - zhutnenie pláne na požadovanú Edef,2</t>
  </si>
  <si>
    <t>113106612</t>
  </si>
  <si>
    <t>Rozoberanie zámkovej dlažby všetkých druhov v ploche nad 20 m2,  -0,26000t</t>
  </si>
  <si>
    <t>"výmena povrchu dlažba - odvodnenie do zelene</t>
  </si>
  <si>
    <t>113107122</t>
  </si>
  <si>
    <t>Odstránenie krytu v ploche do 200 m2 z kameniva hrubého drveného, hr.100 do 200 mm,  -0,23500t</t>
  </si>
  <si>
    <t>"nové konštrukcie dlažba - odvádzanie povrchovej vody do zelene (hr.150 mm)</t>
  </si>
  <si>
    <t>113107131</t>
  </si>
  <si>
    <t>113107222</t>
  </si>
  <si>
    <t>Odstránenie krytu v ploche nad 200 m2 z kameniva hrubého drveného, hr.100 do 200 mm,  -0,23500t</t>
  </si>
  <si>
    <t>"nové konštrukcie asfaltové - odvádzanie povrchovej vody do zelene (hr.150 mm)</t>
  </si>
  <si>
    <t>900</t>
  </si>
  <si>
    <t>113107231</t>
  </si>
  <si>
    <t>Odstránenie krytu v ploche nad 200 m2 z betónu prostého, hr. vrstvy do 150 mm,  -0,22500t</t>
  </si>
  <si>
    <t>205</t>
  </si>
  <si>
    <t>1870</t>
  </si>
  <si>
    <t>564231111</t>
  </si>
  <si>
    <t>Podklad z kameniva hrubého drveného veľ. 16-32 mm s rozprestretím a zhutnením po zhutnení hr.100 mm</t>
  </si>
  <si>
    <t>1650+220</t>
  </si>
  <si>
    <t>1650</t>
  </si>
  <si>
    <t>596911212</t>
  </si>
  <si>
    <t>Kladenie zámkovej dlažby  hr.8cm pre peších nad 20 m2</t>
  </si>
  <si>
    <t>592036018731</t>
  </si>
  <si>
    <t>Dlažba betónová, farba sivá, hr. 80 mm</t>
  </si>
  <si>
    <t>1316</t>
  </si>
  <si>
    <t>133</t>
  </si>
  <si>
    <t>917762111</t>
  </si>
  <si>
    <t>Osadenie chodník. obrubníka betónového s oporou z betónu prostého tr. C 10/12, 5 do lôžka</t>
  </si>
  <si>
    <t>917831505</t>
  </si>
  <si>
    <t>Osadzovanie palisád hranatých betónových do betónu dĺžky 120cm - jednotlivo</t>
  </si>
  <si>
    <t>1316*0.20*0.15</t>
  </si>
  <si>
    <t>28*0.30*0.20</t>
  </si>
  <si>
    <t>592036040401</t>
  </si>
  <si>
    <t>Obrubník cestný so skosením 12/4 cm, 100 x 15 x 26 cm, farba sivá</t>
  </si>
  <si>
    <t>1343</t>
  </si>
  <si>
    <t>592036058601</t>
  </si>
  <si>
    <t>Palisáda, 280/140/1200 mm, farba sivá</t>
  </si>
  <si>
    <t>{60a9d44c-2d65-49c0-b77e-fd51621a13c2}</t>
  </si>
  <si>
    <t>SO 3.2 - Parkový mobiliár - časť 2</t>
  </si>
  <si>
    <t>-847573604</t>
  </si>
  <si>
    <t>1424341583</t>
  </si>
  <si>
    <t>-1826639090</t>
  </si>
  <si>
    <t>963566590</t>
  </si>
  <si>
    <t>M3</t>
  </si>
  <si>
    <t>Oblúková lavička s vysokým operadlom</t>
  </si>
  <si>
    <t>-749626356</t>
  </si>
  <si>
    <t>1120227028</t>
  </si>
  <si>
    <t>858964289</t>
  </si>
  <si>
    <t>1765092495</t>
  </si>
  <si>
    <t>-1947104674</t>
  </si>
  <si>
    <t>PM2.1.1</t>
  </si>
  <si>
    <t>-544935297</t>
  </si>
  <si>
    <t>M11</t>
  </si>
  <si>
    <t>Vonkajší okrúhly stôl</t>
  </si>
  <si>
    <t>1529523246</t>
  </si>
  <si>
    <t>-1078022086</t>
  </si>
  <si>
    <t>{1ef167b6-5159-4036-825a-855556d591be}</t>
  </si>
  <si>
    <t>SO 5.2 - Drobná architektúra - časť 2</t>
  </si>
  <si>
    <t>7 - Spoločenská zóna</t>
  </si>
  <si>
    <t xml:space="preserve">    4 - Vodorovné konštrukcie</t>
  </si>
  <si>
    <t xml:space="preserve">    5 - Komunikácie</t>
  </si>
  <si>
    <t xml:space="preserve">    9 - Ostatné konštrukcie a práce-búranie</t>
  </si>
  <si>
    <t>172+16</t>
  </si>
  <si>
    <t>172+16-55</t>
  </si>
  <si>
    <t>162501113.S</t>
  </si>
  <si>
    <t>Vodorovné premiestnenie výkopku po nespevnenej ceste z horniny tr.1-4, do 100 m3, príplatok k cene za každých ďalšich a začatých 1000 m</t>
  </si>
  <si>
    <t>171209112.S</t>
  </si>
  <si>
    <t>Poplatok za uloženie stavebného odpadu na recykláciu - výkopová zemina (17 05 06)</t>
  </si>
  <si>
    <t>133*1,8 "Prepočítané koeficientom množstva</t>
  </si>
  <si>
    <t>3,14*9,2*9,2"kruh"</t>
  </si>
  <si>
    <t>9,74*2,2*0,4+2,81*2,2"chodníky"</t>
  </si>
  <si>
    <t>5*2,6"schody"</t>
  </si>
  <si>
    <t>274321312.S</t>
  </si>
  <si>
    <t>Betón základových pásov, železový (bez výstuže), tr. C 20/25</t>
  </si>
  <si>
    <t>274361821.S</t>
  </si>
  <si>
    <t>Výstuž základových pásov z ocele B500 (10505)</t>
  </si>
  <si>
    <t>(9,74+12+5,4+5,4+10+12)*0,01</t>
  </si>
  <si>
    <t>213,775*1,02 "Prepočítané koeficientom množstva</t>
  </si>
  <si>
    <t>311321411.S</t>
  </si>
  <si>
    <t>Betón nadzákladových múrov, železový (bez výstuže) tr. C 25/30</t>
  </si>
  <si>
    <t>20,5</t>
  </si>
  <si>
    <t>311321822.S</t>
  </si>
  <si>
    <t>Príplatok za pohľadový betón nadzákladových múrov triedy SB 2</t>
  </si>
  <si>
    <t>(9,74+5,4+5,4)*1,5*2</t>
  </si>
  <si>
    <t>(12+10+12)*1*2</t>
  </si>
  <si>
    <t>311351105.S</t>
  </si>
  <si>
    <t>Debnenie nadzákladových múrov obojstranné zhotovenie-dielce</t>
  </si>
  <si>
    <t>311351106.S</t>
  </si>
  <si>
    <t>Debnenie nadzákladových múrov obojstranné odstránenie-dielce</t>
  </si>
  <si>
    <t>311361821.S</t>
  </si>
  <si>
    <t>Výstuž nadzákladových múrov B500 (10505)</t>
  </si>
  <si>
    <t>(9,74+12+5,4+5,4+10+12)*0,02</t>
  </si>
  <si>
    <t>Vodorovné konštrukcie</t>
  </si>
  <si>
    <t>434121417.S</t>
  </si>
  <si>
    <t>Osadzovanie schodiskových stupňov železobetónových do betónového lôžka, brúsených</t>
  </si>
  <si>
    <t>12*2,5</t>
  </si>
  <si>
    <t>593720000200.S</t>
  </si>
  <si>
    <t>Stupeň schodiskový betónový rovný, povrch trýskaný sivá žula, lxšxv 1000 x350x150 mm</t>
  </si>
  <si>
    <t>12*2,5 "Prepočítané koeficientom množstva</t>
  </si>
  <si>
    <t>Komunikácie</t>
  </si>
  <si>
    <t>564271113.S</t>
  </si>
  <si>
    <t>Podklad alebo podsyp z kameniva fr. 16-32 mm s rozprestretím, vlhčením a zhutnením, po zhutnení hr. 270 mm</t>
  </si>
  <si>
    <t>3,14*9,2*9,2-3,14*5*5"kruh"</t>
  </si>
  <si>
    <t>9,74*2+2,81*2,5"chodníky"</t>
  </si>
  <si>
    <t>564732111.S</t>
  </si>
  <si>
    <t>Podklad alebo kryt z kameniva hrubého drveného veľ. 32-63 mm (vibr.štrk) po zhut.hr. 100 mm pod schodisko</t>
  </si>
  <si>
    <t>3,52*2,5</t>
  </si>
  <si>
    <t>564811111.S</t>
  </si>
  <si>
    <t>Podklad zo štrkodrviny s rozprestretím a zhutnením, po zhutnení hr. 50 mm</t>
  </si>
  <si>
    <t>213,775</t>
  </si>
  <si>
    <t>567122114.S</t>
  </si>
  <si>
    <t>Podklad z kameniva stmeleného cementom s rozprestretím a zhutnením, CBGM C 8/10 (C 6/8), po zhutnení hr. 150 mm</t>
  </si>
  <si>
    <t>591111121.S</t>
  </si>
  <si>
    <t>Kladenie dlažby z kociek drobných do lôžka z kameniva ťaženého</t>
  </si>
  <si>
    <t>583810000900.S</t>
  </si>
  <si>
    <t>Dlažobná kocka - žula, rozmer 80 mm</t>
  </si>
  <si>
    <t>213,775*1,07 "Prepočítané koeficientom množstva</t>
  </si>
  <si>
    <t>Ostatné konštrukcie a práce-búranie</t>
  </si>
  <si>
    <t>936124112.S</t>
  </si>
  <si>
    <t>Zhotovenie lavice stabilnej polkruhovej so zabetónovaním nôh</t>
  </si>
  <si>
    <t>553560002100.S</t>
  </si>
  <si>
    <t>Lavička parková s operadlom, oceľová konštrukcia, sedadlo a operadlo z drevených lamiel pre montáž do oblúka,s povrchovou úpravou,  dielenská výroba na mieru</t>
  </si>
  <si>
    <t>998223011.S</t>
  </si>
  <si>
    <t>SO 6.1.2 - Verejné osvetlenie - časť 2</t>
  </si>
  <si>
    <t>{7416d257-a217-4305-a8bc-1877f34ac92b}</t>
  </si>
  <si>
    <t>SO 7.2 - Prípojky vody a kanalizácie - časť 2</t>
  </si>
  <si>
    <t>131201101</t>
  </si>
  <si>
    <t>Výkop nezapaženej jamy v hornine 3, do 100 m3</t>
  </si>
  <si>
    <t>132201202.S</t>
  </si>
  <si>
    <t>Výkop ryhy šírky 600-2000mm horn.3 od 100 do 1000 m3</t>
  </si>
  <si>
    <t>162501102.S</t>
  </si>
  <si>
    <t>Vodorovné premiestnenie výkopku po spevnenej ceste z horniny tr.1-4, do 100 m3 na vzdialenosť do 3000 m</t>
  </si>
  <si>
    <t>174101001.S</t>
  </si>
  <si>
    <t>Zásyp sypaninou so zhutnením jám, šachiet, rýh, zárezov alebo okolo objektov do 100 m3</t>
  </si>
  <si>
    <t>{e562259c-b126-4e4b-9090-98498b00f223}</t>
  </si>
  <si>
    <t>ČS:</t>
  </si>
  <si>
    <t>"nový povrch betónový - odvádzanie povrchovej vody do zelene</t>
  </si>
  <si>
    <t>"nové konštrukcie dlažba - odvádzanie povrchovej vody do zelene - odvoz na skládku</t>
  </si>
  <si>
    <t>"nový povrch betónový - odvádzanie povrchovej vody do zelene - odvoz na skládku</t>
  </si>
  <si>
    <t>"nové konštrukcie - priepustné - odvoz na skládku</t>
  </si>
  <si>
    <t>"nové konštrukcie dlažba - odvádzanie povrchovej vody do zelene - násypy - dovoz zo skládky</t>
  </si>
  <si>
    <t>"nový povrch betónový - odvádzanie povrchovej vody do zelene - násypy - dovoz zo skládky</t>
  </si>
  <si>
    <t>"nové konštrukcie - priepustné - dovoz zo skládky</t>
  </si>
  <si>
    <t>1*1601</t>
  </si>
  <si>
    <t>"nové konštrukcie dlažba - odvádzanie povrchovej vody do zelene - násypy</t>
  </si>
  <si>
    <t>"nový povrch betónový - odvádzanie povrchovej vody do zelene - násypy</t>
  </si>
  <si>
    <t>"skládka odpadu</t>
  </si>
  <si>
    <t>((77+164+762)-(413+27+158))*1.7</t>
  </si>
  <si>
    <t>"nový povrch betónový - odvádzanie povrchovej vody do zelene - dorovnanie terénu, zavalcovanie (2xvalec)</t>
  </si>
  <si>
    <t>"výmena povrchu asfalt - odvodnenie do zelene (hr.40 mm)</t>
  </si>
  <si>
    <t>310</t>
  </si>
  <si>
    <t>"nové konštrukcie dlažba - odvádzanie povrchovej vody do zelene (hr.50 mm)</t>
  </si>
  <si>
    <t>"nový povrch betónový - odvádzanie povrchovej vody do zelene - zhutnenie pláne na požadovanú Edef,2</t>
  </si>
  <si>
    <t>Podklad alebo kryt z kameniva hrubého drveného veľ. 0-32mm(vibr.štrk) po zhut.hr. 300 mm</t>
  </si>
  <si>
    <t>Betón asfaltový AC 11O hr.40mm</t>
  </si>
  <si>
    <t>180+130</t>
  </si>
  <si>
    <t>Betón asfaltový AC 16L hr.50 mm</t>
  </si>
  <si>
    <t>Príplatok za metličkovú úpravu</t>
  </si>
  <si>
    <t>520*1.05</t>
  </si>
  <si>
    <t>130*0.20*0.15</t>
  </si>
  <si>
    <t>{f7fb65bd-77e6-4cd3-8052-89427fb520f5}</t>
  </si>
  <si>
    <t xml:space="preserve">    4 - VODOROVNÉ KONŠTRUKCIE</t>
  </si>
  <si>
    <t>D2 - Práce PSV</t>
  </si>
  <si>
    <t xml:space="preserve">    767 - KOVOVÉ DOPLNKOVÉ KONŠTRUKCIE</t>
  </si>
  <si>
    <t>"výmena povrchu betón - odvádzanie povrchovej vody do zelene</t>
  </si>
  <si>
    <t>282</t>
  </si>
  <si>
    <t>162201102</t>
  </si>
  <si>
    <t>Vodorovné premiestnenie výkopku z horniny 1-4 nad 20-50m</t>
  </si>
  <si>
    <t>"odvoz zeminy na medziskládku</t>
  </si>
  <si>
    <t>1183</t>
  </si>
  <si>
    <t>"dovoz zeminy z medziskládky</t>
  </si>
  <si>
    <t>"dovoz chýbajúcej zeminy do násypov</t>
  </si>
  <si>
    <t>1467-1204</t>
  </si>
  <si>
    <t>"+1 km - dovoz chýbajúcej zeminy do násypov</t>
  </si>
  <si>
    <t>1*263</t>
  </si>
  <si>
    <t>1204</t>
  </si>
  <si>
    <t>"uloženie na medziskládke</t>
  </si>
  <si>
    <t>450</t>
  </si>
  <si>
    <t>"výmena povrchu betón - odvádzanie povrchovej vody do zelene - dorovnanie terénu, zavalcovanie (2xvalec)</t>
  </si>
  <si>
    <t>580</t>
  </si>
  <si>
    <t>"nové konštrukcie asfaltové - odvádzanie povrchovej vody do zelene - dorovnanie terénu, zavalcovanie (2xvalec)</t>
  </si>
  <si>
    <t>1187</t>
  </si>
  <si>
    <t>113107121</t>
  </si>
  <si>
    <t>Odstránenie krytu do v ploche 200 m2 z kameniva hrubého drveného, hr. do 100 mm,  -0,13000t</t>
  </si>
  <si>
    <t>65+178</t>
  </si>
  <si>
    <t>1838</t>
  </si>
  <si>
    <t>2025</t>
  </si>
  <si>
    <t>"nové konštrukcie asfaltové - odvádzanie povrchovej vody do zelene (hr.50 mm)</t>
  </si>
  <si>
    <t>113151315</t>
  </si>
  <si>
    <t>Odstránenie asfaltového podkladu alebo krytu frézovaním, v nad 500 m2, hr.100 mm,  -0,15300t</t>
  </si>
  <si>
    <t>"výmena povrchu betón - odvádzananie povrchovej vody do zelene</t>
  </si>
  <si>
    <t>875</t>
  </si>
  <si>
    <t>2008</t>
  </si>
  <si>
    <t>273321511.1</t>
  </si>
  <si>
    <t>Betón základových konštrukcií - základ zábradlie</t>
  </si>
  <si>
    <t>1530652809</t>
  </si>
  <si>
    <t>"nové konštrukcie - schody</t>
  </si>
  <si>
    <t>VODOROVNÉ KONŠTRUKCIE</t>
  </si>
  <si>
    <t>435121111</t>
  </si>
  <si>
    <t>Montáž schodiskového ramena s podestou, v celku hmotnosti do 3,0 t</t>
  </si>
  <si>
    <t>-1492428052</t>
  </si>
  <si>
    <t>651</t>
  </si>
  <si>
    <t>592036080211</t>
  </si>
  <si>
    <t>Schod Blok šírka 35 cm, 75 x 35 x 15 cm, farba sivá</t>
  </si>
  <si>
    <t>903473384</t>
  </si>
  <si>
    <t>660</t>
  </si>
  <si>
    <t>"nové konštrukcie asfaltové - odvádaznie povrchovej vody do zelene</t>
  </si>
  <si>
    <t>"nové konštrukcie dlažba - odvádaznie povrchovej vody do zelene</t>
  </si>
  <si>
    <t>567135115</t>
  </si>
  <si>
    <t>Betónové lôžko hr.200 mm</t>
  </si>
  <si>
    <t>-994019283</t>
  </si>
  <si>
    <t>323</t>
  </si>
  <si>
    <t>950</t>
  </si>
  <si>
    <t>Betón asfaltový po zhutnení  AC 11O hr.40mm</t>
  </si>
  <si>
    <t>1075+950</t>
  </si>
  <si>
    <t>Betón asfaltový po zhutnení AC 16L hr.50 mm</t>
  </si>
  <si>
    <t>577163114</t>
  </si>
  <si>
    <t>Betón asfaltový modifik. AC 11O hr.70mm</t>
  </si>
  <si>
    <t>577163214</t>
  </si>
  <si>
    <t>Betón asfaltový modifik. AC 16L hr.70mm</t>
  </si>
  <si>
    <t>72*1.05</t>
  </si>
  <si>
    <t>1650*1.05</t>
  </si>
  <si>
    <t>220*1.05</t>
  </si>
  <si>
    <t>963053935.1</t>
  </si>
  <si>
    <t>Búranie železobetónových schodiskových ramien monolitických,  -0,39200t</t>
  </si>
  <si>
    <t>-497728719</t>
  </si>
  <si>
    <t>1008</t>
  </si>
  <si>
    <t>"výmena povrchu dlažba - odvodnenie do zelene - cestný</t>
  </si>
  <si>
    <t>"nové konštrukcie asfaltové - odvádzanie povrchovej vody do zelene - cestný</t>
  </si>
  <si>
    <t>"nové konštrukcie - schody"</t>
  </si>
  <si>
    <t>964</t>
  </si>
  <si>
    <t>875*0.30*0.20</t>
  </si>
  <si>
    <t>"výmena povrchu asfalt - odvodnenie do zelene - parkový</t>
  </si>
  <si>
    <t>900*0.20*0.15</t>
  </si>
  <si>
    <t>"výmena povrchu betón - odvádzanie povrchovej vody do zelene - parkový</t>
  </si>
  <si>
    <t>580*0.20*0.15</t>
  </si>
  <si>
    <t>"nové konštrukcie asfaltové - odvádzanie povrchovej vody do zelene - parkový</t>
  </si>
  <si>
    <t>1008*0.20*0.15</t>
  </si>
  <si>
    <t>"nové konštrukcie dlažba - odvádzanie povrchovej vody do zelene - parkový</t>
  </si>
  <si>
    <t>"nové konštrukcie asfaltové - odvádzanie povrchovej vody do zelene - palisády</t>
  </si>
  <si>
    <t>0.500</t>
  </si>
  <si>
    <t>893</t>
  </si>
  <si>
    <t>918</t>
  </si>
  <si>
    <t>592</t>
  </si>
  <si>
    <t>1029</t>
  </si>
  <si>
    <t>984</t>
  </si>
  <si>
    <t>D2</t>
  </si>
  <si>
    <t>Práce PSV</t>
  </si>
  <si>
    <t>767</t>
  </si>
  <si>
    <t>KOVOVÉ DOPLNKOVÉ KONŠTRUKCIE</t>
  </si>
  <si>
    <t>767122113</t>
  </si>
  <si>
    <t>D+M oceľového zábradlia (Jäcklov profil 60x30x3 mm)</t>
  </si>
  <si>
    <t>1273002070</t>
  </si>
  <si>
    <t>482</t>
  </si>
  <si>
    <t>M10.1</t>
  </si>
  <si>
    <t>Kruhový modul</t>
  </si>
  <si>
    <t>952220705</t>
  </si>
  <si>
    <t>{517d17f3-854d-4993-96af-e22489dd815f}</t>
  </si>
  <si>
    <t>SO 6.1 - Verejné osvetlenie</t>
  </si>
  <si>
    <t>Úroveň 4:</t>
  </si>
  <si>
    <t xml:space="preserve">SO 6.1.1.1 - Verejné osvetlenie - časť 1 </t>
  </si>
  <si>
    <t xml:space="preserve">    22-M - Stožiare a príslušenstvo</t>
  </si>
  <si>
    <t xml:space="preserve">      21-M-3 - Demontáže</t>
  </si>
  <si>
    <t>210010092.S</t>
  </si>
  <si>
    <t>Rúrka ohybná elektroinštalačná z HDPE, D 40 uložená voľne</t>
  </si>
  <si>
    <t>286530129802.S</t>
  </si>
  <si>
    <t>Spojka nasúvacia 02040 pre korudované elektroinštal. rúrky z HDPE, D 40 mm</t>
  </si>
  <si>
    <t>345710005702.S</t>
  </si>
  <si>
    <t>Rúrka ohybná 09040 dvojplášťová korugovaná z HDPE, bezhalogénová, D 40 mm</t>
  </si>
  <si>
    <t>Multirúra HDPE voľne položená vr. boxov</t>
  </si>
  <si>
    <t>DuraMulti DB, Multizväzok 4x 12/8mm</t>
  </si>
  <si>
    <t>286130067300.S - B</t>
  </si>
  <si>
    <t>Zemná telekomunikačná šachta, s vekom</t>
  </si>
  <si>
    <t>{56806ec5-86af-4f31-a2a3-3d131efc306e}</t>
  </si>
  <si>
    <t>M17</t>
  </si>
  <si>
    <t>Fontánka na pitie</t>
  </si>
  <si>
    <t>1904201265</t>
  </si>
  <si>
    <t>1994135219</t>
  </si>
  <si>
    <t>2.0</t>
  </si>
  <si>
    <t>{20737c0f-57ac-4b7b-9044-55b36c8fe1c4}</t>
  </si>
  <si>
    <t>0,001</t>
  </si>
  <si>
    <t>REKAPITULÁCIA STAVBY</t>
  </si>
  <si>
    <t>Kód:</t>
  </si>
  <si>
    <t>25-03</t>
  </si>
  <si>
    <t>0,01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</si>
  <si>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</si>
  <si>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</si>
  <si>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</si>
  <si>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</si>
  <si>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</si>
  <si>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</si>
  <si>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</si>
  <si>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</si>
  <si>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</si>
  <si>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</si>
  <si>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</si>
  <si>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</si>
  <si>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</si>
  <si>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</si>
  <si>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</si>
  <si>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</si>
  <si>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</si>
  <si>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###NOIMPORT###</t>
  </si>
  <si>
    <t>IMPORT</t>
  </si>
  <si>
    <t>{00000000-0000-0000-0000-000000000000}</t>
  </si>
  <si>
    <t>Časť</t>
  </si>
  <si>
    <t>{85e90a68-9e4b-4463-a490-be2a0df0758f}</t>
  </si>
  <si>
    <t>SO 1.1.2</t>
  </si>
  <si>
    <t>Podpora budovania prvkov zelenej a modrej infraštruktúry v obciach a mestách - časť 1</t>
  </si>
  <si>
    <t>{e5bc0069-3014-4482-bc26-0d9638a6bde3}</t>
  </si>
  <si>
    <t>SO 1.2.2</t>
  </si>
  <si>
    <t>Podpora budovania prvkov zelenej a modrej infraštruktúry v obciach a mestách - časť 2</t>
  </si>
  <si>
    <t>{e2ea9414-839c-4db1-929b-0a79f32e5ab3}</t>
  </si>
  <si>
    <t>SO 3.2</t>
  </si>
  <si>
    <t>Parkový mobiliár - časť 2</t>
  </si>
  <si>
    <t>###NOINSERT###</t>
  </si>
  <si>
    <t>{9ffdb268-7984-49dc-a6a8-fe120ee30da7}</t>
  </si>
  <si>
    <t>{0cb81b17-c76d-4ea3-b6be-06cf66126379}</t>
  </si>
  <si>
    <t>Spoločenská zóna</t>
  </si>
  <si>
    <t>{ecc08099-4b77-4596-a81b-23bcf52108bc}</t>
  </si>
  <si>
    <t>{c9b34021-8296-4886-89ee-c1e3786e393c}</t>
  </si>
  <si>
    <t>SO 6.1.1.1</t>
  </si>
  <si>
    <t xml:space="preserve">Verejné osvetlenie - časť 1 </t>
  </si>
  <si>
    <t>SO 6.1.2</t>
  </si>
  <si>
    <t>{1b12230d-c250-4394-b734-870977f82180}</t>
  </si>
  <si>
    <t>SO 7.2.1</t>
  </si>
  <si>
    <t>Zelené sídliská - lokalita MAGURSKÁ - JELŠOVÝ HÁJIK - Stavebné práce</t>
  </si>
  <si>
    <t>{8a70b2c6-a201-43d9-a3fc-2538213da475}</t>
  </si>
  <si>
    <t>"spodná stavba + montáž + doprava"16</t>
  </si>
  <si>
    <t>1364571803</t>
  </si>
  <si>
    <t>"spodná stavba + montáž + doprava"6</t>
  </si>
  <si>
    <t>561485128</t>
  </si>
  <si>
    <t>"spodná stavba + montáž + doprava"13</t>
  </si>
  <si>
    <t>531497108</t>
  </si>
  <si>
    <t>"spodná stavba + montáž + doprava"10</t>
  </si>
  <si>
    <t>-2134812883</t>
  </si>
  <si>
    <t>"spodná stavba + montáž + doprava"5</t>
  </si>
  <si>
    <t>-1459530030</t>
  </si>
  <si>
    <t>"spodná stavba + montáž + doprava"2</t>
  </si>
  <si>
    <t>-1025843236</t>
  </si>
  <si>
    <t>1928477327</t>
  </si>
  <si>
    <t>1142413491</t>
  </si>
  <si>
    <t xml:space="preserve">    Parkový mobiliár - časť 1</t>
  </si>
  <si>
    <t xml:space="preserve">    SO 3.1</t>
  </si>
  <si>
    <t>Gabiónový múrik okolo posedenia</t>
  </si>
  <si>
    <t>Prípojky vody a kanalizácie - prípojka pre FP2 - časť 2</t>
  </si>
  <si>
    <t>SO 7.2.1 - Prípojky vody a kanalizácie - prípojka pre FP2 -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</si>
</sst>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"/>
    <numFmt numFmtId="167" formatCode="#,##0.00000"/>
  </numFmts>
  <fonts count="36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sz val="8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800080"/>
      <name val="Arial CE"/>
    </font>
    <font>
      <sz val="7"/>
      <color rgb="FF969696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12"/>
      <name val="Arial CE"/>
    </font>
    <font>
      <b/>
      <sz val="10"/>
      <color rgb="FF003366"/>
      <name val="Arial CE"/>
    </font>
    <font>
      <u/>
      <sz val="11"/>
      <color theme="10"/>
      <name val="Aptos Narrow"/>
      <family val="2"/>
      <scheme val="minor"/>
    </font>
    <font>
      <sz val="18"/>
      <color theme="10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EBEBE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3">
    <xf numFmtId="0" fontId="0" fillId="0" borderId="0"/>
    <xf numFmtId="0" fontId="1" fillId="0" borderId="0"/>
    <xf numFmtId="0" fontId="34" fillId="0" borderId="0" applyNumberFormat="0" applyFill="0" applyBorder="0" applyAlignment="0" applyProtection="0"/>
  </cellStyleXfs>
  <cellXfs count="225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3" xfId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0" fontId="1" fillId="0" borderId="0" xfId="1" applyAlignment="1">
      <alignment vertical="center" wrapText="1"/>
    </xf>
    <xf numFmtId="0" fontId="1" fillId="0" borderId="3" xfId="1" applyBorder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" fillId="0" borderId="4" xfId="1" applyBorder="1" applyAlignment="1">
      <alignment vertical="center"/>
    </xf>
    <xf numFmtId="0" fontId="9" fillId="0" borderId="0" xfId="1" applyFont="1" applyAlignment="1">
      <alignment horizontal="left" vertical="center"/>
    </xf>
    <xf numFmtId="4" fontId="10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4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165" fontId="11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1" fillId="3" borderId="0" xfId="1" applyFill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" fillId="3" borderId="6" xfId="1" applyFill="1" applyBorder="1" applyAlignment="1">
      <alignment vertical="center"/>
    </xf>
    <xf numFmtId="0" fontId="13" fillId="3" borderId="6" xfId="1" applyFont="1" applyFill="1" applyBorder="1" applyAlignment="1">
      <alignment horizontal="right" vertical="center"/>
    </xf>
    <xf numFmtId="0" fontId="13" fillId="3" borderId="6" xfId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vertical="center"/>
    </xf>
    <xf numFmtId="0" fontId="1" fillId="3" borderId="7" xfId="1" applyFill="1" applyBorder="1" applyAlignment="1">
      <alignment vertical="center"/>
    </xf>
    <xf numFmtId="0" fontId="14" fillId="0" borderId="8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5" fillId="3" borderId="0" xfId="1" applyFont="1" applyFill="1" applyAlignment="1">
      <alignment horizontal="left" vertical="center"/>
    </xf>
    <xf numFmtId="0" fontId="15" fillId="3" borderId="0" xfId="1" applyFont="1" applyFill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3" xfId="1" applyFont="1" applyBorder="1" applyAlignment="1">
      <alignment vertical="center"/>
    </xf>
    <xf numFmtId="0" fontId="17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vertical="center"/>
    </xf>
    <xf numFmtId="4" fontId="17" fillId="0" borderId="12" xfId="1" applyNumberFormat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12" xfId="1" applyFont="1" applyBorder="1" applyAlignment="1">
      <alignment horizontal="left" vertical="center"/>
    </xf>
    <xf numFmtId="0" fontId="18" fillId="0" borderId="12" xfId="1" applyFont="1" applyBorder="1" applyAlignment="1">
      <alignment vertical="center"/>
    </xf>
    <xf numFmtId="4" fontId="18" fillId="0" borderId="12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" fillId="0" borderId="16" xfId="1" applyBorder="1" applyAlignment="1">
      <alignment vertical="center"/>
    </xf>
    <xf numFmtId="167" fontId="20" fillId="0" borderId="4" xfId="1" applyNumberFormat="1" applyFont="1" applyBorder="1"/>
    <xf numFmtId="167" fontId="20" fillId="0" borderId="17" xfId="1" applyNumberFormat="1" applyFont="1" applyBorder="1"/>
    <xf numFmtId="166" fontId="21" fillId="0" borderId="0" xfId="1" applyNumberFormat="1" applyFont="1" applyAlignment="1">
      <alignment vertical="center"/>
    </xf>
    <xf numFmtId="0" fontId="22" fillId="0" borderId="0" xfId="1" applyFont="1"/>
    <xf numFmtId="0" fontId="22" fillId="0" borderId="3" xfId="1" applyFont="1" applyBorder="1"/>
    <xf numFmtId="0" fontId="22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22" fillId="0" borderId="18" xfId="1" applyFont="1" applyBorder="1"/>
    <xf numFmtId="167" fontId="22" fillId="0" borderId="0" xfId="1" applyNumberFormat="1" applyFont="1"/>
    <xf numFmtId="167" fontId="22" fillId="0" borderId="19" xfId="1" applyNumberFormat="1" applyFont="1" applyBorder="1"/>
    <xf numFmtId="0" fontId="22" fillId="0" borderId="0" xfId="1" applyFont="1" applyAlignment="1">
      <alignment horizontal="center"/>
    </xf>
    <xf numFmtId="166" fontId="22" fillId="0" borderId="0" xfId="1" applyNumberFormat="1" applyFont="1" applyAlignment="1">
      <alignment vertical="center"/>
    </xf>
    <xf numFmtId="0" fontId="18" fillId="0" borderId="0" xfId="1" applyFont="1" applyAlignment="1">
      <alignment horizontal="left"/>
    </xf>
    <xf numFmtId="0" fontId="1" fillId="0" borderId="3" xfId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49" fontId="15" fillId="0" borderId="20" xfId="1" applyNumberFormat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center" vertical="center" wrapText="1"/>
      <protection locked="0"/>
    </xf>
    <xf numFmtId="166" fontId="15" fillId="0" borderId="20" xfId="1" applyNumberFormat="1" applyFont="1" applyBorder="1" applyAlignment="1" applyProtection="1">
      <alignment vertical="center"/>
      <protection locked="0"/>
    </xf>
    <xf numFmtId="0" fontId="1" fillId="0" borderId="20" xfId="1" applyBorder="1" applyAlignment="1" applyProtection="1">
      <alignment vertical="center"/>
      <protection locked="0"/>
    </xf>
    <xf numFmtId="0" fontId="19" fillId="0" borderId="18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7" fontId="19" fillId="0" borderId="0" xfId="1" applyNumberFormat="1" applyFont="1" applyAlignment="1">
      <alignment vertical="center"/>
    </xf>
    <xf numFmtId="167" fontId="19" fillId="0" borderId="19" xfId="1" applyNumberFormat="1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4" fontId="1" fillId="0" borderId="0" xfId="1" applyNumberFormat="1" applyAlignment="1">
      <alignment vertical="center"/>
    </xf>
    <xf numFmtId="166" fontId="1" fillId="0" borderId="0" xfId="1" applyNumberFormat="1" applyAlignment="1">
      <alignment vertical="center"/>
    </xf>
    <xf numFmtId="0" fontId="23" fillId="0" borderId="0" xfId="1" applyFont="1" applyAlignment="1">
      <alignment vertical="center"/>
    </xf>
    <xf numFmtId="0" fontId="23" fillId="0" borderId="3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 wrapText="1"/>
    </xf>
    <xf numFmtId="0" fontId="23" fillId="0" borderId="18" xfId="1" applyFont="1" applyBorder="1" applyAlignment="1">
      <alignment vertical="center"/>
    </xf>
    <xf numFmtId="0" fontId="23" fillId="0" borderId="19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3" xfId="1" applyFont="1" applyBorder="1" applyAlignment="1">
      <alignment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166" fontId="25" fillId="0" borderId="0" xfId="1" applyNumberFormat="1" applyFont="1" applyAlignment="1">
      <alignment vertical="center"/>
    </xf>
    <xf numFmtId="0" fontId="25" fillId="0" borderId="18" xfId="1" applyFont="1" applyBorder="1" applyAlignment="1">
      <alignment vertical="center"/>
    </xf>
    <xf numFmtId="0" fontId="25" fillId="0" borderId="19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26" fillId="0" borderId="3" xfId="1" applyFont="1" applyBorder="1" applyAlignment="1">
      <alignment vertical="center"/>
    </xf>
    <xf numFmtId="0" fontId="26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 wrapText="1"/>
    </xf>
    <xf numFmtId="166" fontId="26" fillId="0" borderId="0" xfId="1" applyNumberFormat="1" applyFont="1" applyAlignment="1">
      <alignment vertical="center"/>
    </xf>
    <xf numFmtId="0" fontId="26" fillId="0" borderId="18" xfId="1" applyFont="1" applyBorder="1" applyAlignment="1">
      <alignment vertical="center"/>
    </xf>
    <xf numFmtId="0" fontId="26" fillId="0" borderId="19" xfId="1" applyFont="1" applyBorder="1" applyAlignment="1">
      <alignment vertical="center"/>
    </xf>
    <xf numFmtId="0" fontId="27" fillId="0" borderId="20" xfId="1" applyFont="1" applyBorder="1" applyAlignment="1" applyProtection="1">
      <alignment horizontal="center" vertical="center"/>
      <protection locked="0"/>
    </xf>
    <xf numFmtId="49" fontId="27" fillId="0" borderId="20" xfId="1" applyNumberFormat="1" applyFont="1" applyBorder="1" applyAlignment="1" applyProtection="1">
      <alignment horizontal="left" vertical="center" wrapText="1"/>
      <protection locked="0"/>
    </xf>
    <xf numFmtId="0" fontId="27" fillId="0" borderId="20" xfId="1" applyFont="1" applyBorder="1" applyAlignment="1" applyProtection="1">
      <alignment horizontal="left" vertical="center" wrapText="1"/>
      <protection locked="0"/>
    </xf>
    <xf numFmtId="0" fontId="27" fillId="0" borderId="20" xfId="1" applyFont="1" applyBorder="1" applyAlignment="1" applyProtection="1">
      <alignment horizontal="center" vertical="center" wrapText="1"/>
      <protection locked="0"/>
    </xf>
    <xf numFmtId="166" fontId="27" fillId="0" borderId="20" xfId="1" applyNumberFormat="1" applyFont="1" applyBorder="1" applyAlignment="1" applyProtection="1">
      <alignment vertical="center"/>
      <protection locked="0"/>
    </xf>
    <xf numFmtId="0" fontId="28" fillId="0" borderId="20" xfId="1" applyFont="1" applyBorder="1" applyAlignment="1" applyProtection="1">
      <alignment vertical="center"/>
      <protection locked="0"/>
    </xf>
    <xf numFmtId="0" fontId="28" fillId="0" borderId="3" xfId="1" applyFont="1" applyBorder="1" applyAlignment="1">
      <alignment vertical="center"/>
    </xf>
    <xf numFmtId="0" fontId="27" fillId="0" borderId="18" xfId="1" applyFont="1" applyBorder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19" fillId="0" borderId="21" xfId="1" applyFont="1" applyBorder="1" applyAlignment="1">
      <alignment horizontal="left" vertical="center"/>
    </xf>
    <xf numFmtId="0" fontId="19" fillId="0" borderId="12" xfId="1" applyFont="1" applyBorder="1" applyAlignment="1">
      <alignment horizontal="center" vertical="center"/>
    </xf>
    <xf numFmtId="167" fontId="19" fillId="0" borderId="12" xfId="1" applyNumberFormat="1" applyFont="1" applyBorder="1" applyAlignment="1">
      <alignment vertical="center"/>
    </xf>
    <xf numFmtId="167" fontId="19" fillId="0" borderId="22" xfId="1" applyNumberFormat="1" applyFont="1" applyBorder="1" applyAlignment="1">
      <alignment vertical="center"/>
    </xf>
    <xf numFmtId="0" fontId="27" fillId="0" borderId="21" xfId="1" applyFont="1" applyBorder="1" applyAlignment="1">
      <alignment horizontal="left" vertical="center"/>
    </xf>
    <xf numFmtId="0" fontId="27" fillId="0" borderId="12" xfId="1" applyFont="1" applyBorder="1" applyAlignment="1">
      <alignment horizontal="center" vertical="center"/>
    </xf>
    <xf numFmtId="0" fontId="26" fillId="0" borderId="21" xfId="1" applyFont="1" applyBorder="1" applyAlignment="1">
      <alignment vertical="center"/>
    </xf>
    <xf numFmtId="0" fontId="26" fillId="0" borderId="12" xfId="1" applyFont="1" applyBorder="1" applyAlignment="1">
      <alignment vertical="center"/>
    </xf>
    <xf numFmtId="0" fontId="26" fillId="0" borderId="22" xfId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1" fillId="0" borderId="8" xfId="1" applyBorder="1"/>
    <xf numFmtId="0" fontId="9" fillId="0" borderId="9" xfId="1" applyFont="1" applyBorder="1" applyAlignment="1">
      <alignment horizontal="left" vertical="center"/>
    </xf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3" xfId="1" applyFont="1" applyBorder="1" applyAlignment="1">
      <alignment vertical="center"/>
    </xf>
    <xf numFmtId="0" fontId="1" fillId="4" borderId="0" xfId="1" applyFill="1" applyAlignment="1">
      <alignment vertical="center"/>
    </xf>
    <xf numFmtId="0" fontId="13" fillId="4" borderId="5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0" fontId="13" fillId="4" borderId="6" xfId="1" applyFont="1" applyFill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17" xfId="1" applyBorder="1" applyAlignment="1">
      <alignment vertical="center"/>
    </xf>
    <xf numFmtId="0" fontId="1" fillId="0" borderId="19" xfId="1" applyBorder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4" fontId="31" fillId="0" borderId="18" xfId="1" applyNumberFormat="1" applyFont="1" applyBorder="1" applyAlignment="1">
      <alignment vertical="center"/>
    </xf>
    <xf numFmtId="4" fontId="31" fillId="0" borderId="0" xfId="1" applyNumberFormat="1" applyFont="1" applyAlignment="1">
      <alignment vertical="center"/>
    </xf>
    <xf numFmtId="167" fontId="31" fillId="0" borderId="0" xfId="1" applyNumberFormat="1" applyFont="1" applyAlignment="1">
      <alignment vertical="center"/>
    </xf>
    <xf numFmtId="4" fontId="31" fillId="0" borderId="19" xfId="1" applyNumberFormat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4" fontId="5" fillId="0" borderId="18" xfId="1" applyNumberFormat="1" applyFont="1" applyBorder="1" applyAlignment="1">
      <alignment vertical="center"/>
    </xf>
    <xf numFmtId="167" fontId="5" fillId="0" borderId="0" xfId="1" applyNumberFormat="1" applyFont="1" applyAlignment="1">
      <alignment vertical="center"/>
    </xf>
    <xf numFmtId="4" fontId="5" fillId="0" borderId="19" xfId="1" applyNumberFormat="1" applyFont="1" applyBorder="1" applyAlignment="1">
      <alignment vertical="center"/>
    </xf>
    <xf numFmtId="0" fontId="35" fillId="0" borderId="0" xfId="2" applyFont="1" applyAlignment="1">
      <alignment horizontal="center" vertical="center"/>
    </xf>
    <xf numFmtId="1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1" fillId="0" borderId="0" xfId="1"/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left" vertical="top" wrapText="1"/>
    </xf>
    <xf numFmtId="4" fontId="9" fillId="0" borderId="9" xfId="1" applyNumberFormat="1" applyFont="1" applyBorder="1" applyAlignment="1">
      <alignment vertical="center"/>
    </xf>
    <xf numFmtId="0" fontId="1" fillId="0" borderId="9" xfId="1" applyBorder="1" applyAlignment="1">
      <alignment vertical="center"/>
    </xf>
    <xf numFmtId="165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4" fontId="29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" fontId="30" fillId="0" borderId="0" xfId="1" applyNumberFormat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13" fillId="4" borderId="6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4" fontId="13" fillId="4" borderId="6" xfId="1" applyNumberFormat="1" applyFont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16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1" fillId="0" borderId="16" xfId="1" applyFont="1" applyBorder="1" applyAlignment="1">
      <alignment horizontal="center" vertical="center"/>
    </xf>
    <xf numFmtId="0" fontId="31" fillId="0" borderId="4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15" fillId="3" borderId="5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right" vertical="center"/>
    </xf>
    <xf numFmtId="0" fontId="15" fillId="3" borderId="7" xfId="1" applyFont="1" applyFill="1" applyBorder="1" applyAlignment="1">
      <alignment horizontal="left" vertical="center"/>
    </xf>
    <xf numFmtId="4" fontId="10" fillId="0" borderId="0" xfId="1" applyNumberFormat="1" applyFont="1" applyAlignment="1">
      <alignment horizontal="right" vertical="center"/>
    </xf>
    <xf numFmtId="4" fontId="10" fillId="0" borderId="0" xfId="1" applyNumberFormat="1" applyFont="1" applyAlignment="1">
      <alignment vertical="center"/>
    </xf>
    <xf numFmtId="0" fontId="33" fillId="0" borderId="0" xfId="1" applyFont="1" applyAlignment="1">
      <alignment horizontal="left" vertical="center" wrapText="1"/>
    </xf>
    <xf numFmtId="4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33" fillId="0" borderId="0" xfId="1" applyFont="1" applyAlignment="1">
      <alignment horizontal="center" vertical="center" wrapText="1"/>
    </xf>
    <xf numFmtId="4" fontId="10" fillId="0" borderId="0" xfId="1" applyNumberFormat="1" applyFont="1"/>
    <xf numFmtId="4" fontId="17" fillId="0" borderId="0" xfId="1" applyNumberFormat="1" applyFont="1"/>
    <xf numFmtId="4" fontId="18" fillId="0" borderId="0" xfId="1" applyNumberFormat="1" applyFont="1"/>
    <xf numFmtId="4" fontId="15" fillId="0" borderId="20" xfId="1" applyNumberFormat="1" applyFont="1" applyBorder="1" applyAlignment="1" applyProtection="1">
      <alignment vertical="center"/>
      <protection locked="0"/>
    </xf>
    <xf numFmtId="4" fontId="23" fillId="0" borderId="0" xfId="1" applyNumberFormat="1" applyFont="1" applyAlignment="1">
      <alignment vertical="center"/>
    </xf>
    <xf numFmtId="4" fontId="25" fillId="0" borderId="0" xfId="1" applyNumberFormat="1" applyFont="1" applyAlignment="1">
      <alignment vertical="center"/>
    </xf>
    <xf numFmtId="4" fontId="26" fillId="0" borderId="0" xfId="1" applyNumberFormat="1" applyFont="1" applyAlignment="1">
      <alignment vertical="center"/>
    </xf>
    <xf numFmtId="4" fontId="22" fillId="0" borderId="0" xfId="1" applyNumberFormat="1" applyFont="1"/>
    <xf numFmtId="4" fontId="27" fillId="0" borderId="20" xfId="1" applyNumberFormat="1" applyFont="1" applyBorder="1" applyAlignment="1" applyProtection="1">
      <alignment vertical="center"/>
      <protection locked="0"/>
    </xf>
    <xf numFmtId="4" fontId="1" fillId="0" borderId="11" xfId="1" applyNumberFormat="1" applyBorder="1" applyAlignment="1">
      <alignment vertical="center"/>
    </xf>
  </cellXfs>
  <cellStyles count="3">
    <cellStyle name="Hypertextové prepojenie 2" xfId="2" xr:uid="{58EBCB79-51A2-4776-B004-5945EF69CAD1}"/>
    <cellStyle name="Normálna" xfId="0" builtinId="0"/>
    <cellStyle name="Normálna 2" xfId="1" xr:uid="{756B989F-2EC0-443C-A7C9-8222F7954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_Podh&#225;j_Severn&#225;/Magursk&#225;/Rozpo&#269;et/Rozpo&#269;et_&#250;prava_nov&#253;%20prvok/25-03%20-%20Zelen&#233;%20s&#237;dlisk&#225;%20-%20lokalita%20MAGURSK&#193;%20-%20JEL&#352;OV&#221;%20H&#193;JIK%20-%20rev&#237;zia%202.xlsx" TargetMode="External"/><Relationship Id="rId2" Type="http://schemas.openxmlformats.org/officeDocument/2006/relationships/externalLinkPath" Target="file:///M:\Dokumenty\Zelen&#233;%20s&#237;dlisk&#225;\Zelen&#233;%20s&#237;dlisk&#225;%20-%20Magursk&#225;,%20Vansovej__Podh&#225;j_Severn&#225;\Magursk&#225;\Rozpo&#269;et\Rozpo&#269;et_&#250;prava_nov&#253;%20prvok\25-03%20-%20Zelen&#233;%20s&#237;dlisk&#225;%20-%20lokalita%20MAGURSK&#193;%20-%20JEL&#352;OV&#221;%20H&#193;JIK%20-%20rev&#237;zia%202.xlsx" TargetMode="External"/><Relationship Id="rId1" Type="http://schemas.openxmlformats.org/officeDocument/2006/relationships/externalLinkPath" Target="/Dokumenty/Zelen&#233;%20s&#237;dlisk&#225;/Zelen&#233;%20s&#237;dlisk&#225;%20-%20Magursk&#225;,%20Vansovej__Podh&#225;j_Severn&#225;/Magursk&#225;/Rozpo&#269;et/Rozpo&#269;et_&#250;prava_nov&#253;%20prvok/25-03%20-%20Zelen&#233;%20s&#237;dlisk&#225;%20-%20lokalita%20MAGURSK&#193;%20-%20JEL&#352;OV&#221;%20H&#193;JIK%20-%20rev&#237;zia%20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_Podh&#225;j_Severn&#225;/Magursk&#225;/Rozpo&#269;et/Rozpo&#269;et_v&#253;ruby_posledn&#233;/Zelen&#233;%20s&#237;dlisk&#225;%20-%20lokalita%20MAGURSK&#193;%20-%20JEL&#352;OV&#221;%20H&#193;JIK_final_17032026.xlsx" TargetMode="External"/><Relationship Id="rId2" Type="http://schemas.openxmlformats.org/officeDocument/2006/relationships/externalLinkPath" Target="file:///M:\Dokumenty\Zelen&#233;%20s&#237;dlisk&#225;\Zelen&#233;%20s&#237;dlisk&#225;%20-%20Magursk&#225;,%20Vansovej__Podh&#225;j_Severn&#225;\Magursk&#225;\Rozpo&#269;et\Rozpo&#269;et_v&#253;ruby_posledn&#233;\Zelen&#233;%20s&#237;dlisk&#225;%20-%20lokalita%20MAGURSK&#193;%20-%20JEL&#352;OV&#221;%20H&#193;JIK_final_17032026.xlsx" TargetMode="External"/><Relationship Id="rId1" Type="http://schemas.openxmlformats.org/officeDocument/2006/relationships/externalLinkPath" Target="/Dokumenty/Zelen&#233;%20s&#237;dlisk&#225;/Zelen&#233;%20s&#237;dlisk&#225;%20-%20Magursk&#225;,%20Vansovej__Podh&#225;j_Severn&#225;/Magursk&#225;/Rozpo&#269;et/Rozpo&#269;et_v&#253;ruby_posledn&#233;/Zelen&#233;%20s&#237;dlisk&#225;%20-%20lokalita%20MAGURSK&#193;%20-%20JEL&#352;OV&#221;%20H&#193;JIK_final_1703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2025/Magursk&#225;/Rozpo&#269;et/R_MGR_28.05.2025_posledn&#253;.xlsx" TargetMode="External"/><Relationship Id="rId2" Type="http://schemas.openxmlformats.org/officeDocument/2006/relationships/externalLinkPath" Target="file:///M:\Dokumenty\Zelen&#233;%20s&#237;dlisk&#225;\Zelen&#233;%20s&#237;dlisk&#225;%20-%20Magursk&#225;,%20Vansovej_2025\Magursk&#225;\Rozpo&#269;et\R_MGR_28.05.2025_posledn&#253;.xlsx" TargetMode="External"/><Relationship Id="rId1" Type="http://schemas.openxmlformats.org/officeDocument/2006/relationships/externalLinkPath" Target="/Dokumenty/Zelen&#233;%20s&#237;dlisk&#225;/Zelen&#233;%20s&#237;dlisk&#225;%20-%20Magursk&#225;,%20Vansovej_2025/Magursk&#225;/Rozpo&#269;et/R_MGR_28.05.2025_posledn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2.1 - Vedľajšie akti..."/>
      <sheetName val="SO 1.2.2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 - Návrh vegetačn..."/>
      <sheetName val="SO 2.2.2.1 - Časť bez Kri..."/>
      <sheetName val="SO 2.2.2.2 - Krivánska ulica"/>
      <sheetName val="SO 2.2.3 - Návrh vegetačn..."/>
      <sheetName val="SO 3.1 - Parkový mobiliár..."/>
      <sheetName val="SO 3.2 - Parkový mobiliár..."/>
      <sheetName val="SO 3.2.1 - Ohnisko"/>
      <sheetName val="SO 3.3 - Parkový mobiliár..."/>
      <sheetName val="SO 4.1.1 - Herné prvky - ..."/>
      <sheetName val="SO 4.1.2 - Športové prvky..."/>
      <sheetName val="SO 4.2.1 - Herné prvky - ..."/>
      <sheetName val="SO 4.2.2 - Športové prvky..."/>
      <sheetName val="SO 4.3.1 - Herné prvky - ..."/>
      <sheetName val="SO 4.3.2 - Športové prvky..."/>
      <sheetName val="1 - Drevený chodník"/>
      <sheetName val="2 - Podesta hniezda"/>
      <sheetName val="3 - Gabiónový múrik okolo..."/>
      <sheetName val="4 - Hokejbalové ihrisko"/>
      <sheetName val="5 - Ihrisko s autodráhou"/>
      <sheetName val="6 - Multifunkčné ihrisko"/>
      <sheetName val="7 - Spoločenská zóna"/>
      <sheetName val="8 - Prístrešky so zelenou..."/>
      <sheetName val="SO 6.1.1.1 - Verejné osve..."/>
      <sheetName val="SO 6.1.1.2 - Verejné osve..."/>
      <sheetName val="SO 6.1.2 - Verejné osvetl..."/>
      <sheetName val="SO 6.1.3 - Verejné osvetl..."/>
      <sheetName val="SO 6.2.1 - Prípojky NN - ..."/>
      <sheetName val="SO 6.2.2 - Prípojky NN - ..."/>
      <sheetName val="SO 6.2.3 - Prípojky NN - ..."/>
      <sheetName val="SO 7.1.1 - Prípojky vody ..."/>
      <sheetName val="SO 7.1.2 - Prípojky vody ..."/>
      <sheetName val="SO 7.2.1 - Prípojky vody ..."/>
      <sheetName val="SO 7.3.1 - Prípojky vody ..."/>
    </sheetNames>
    <sheetDataSet>
      <sheetData sheetId="0">
        <row r="6">
          <cell r="K6" t="str">
            <v>Zelené sídliská - lokalita MAGURSKÁ - JELŠOVÝ HÁJIK - revízia 2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>
        <row r="34">
          <cell r="J34">
            <v>304028.53000000003</v>
          </cell>
        </row>
        <row r="37">
          <cell r="F37">
            <v>0</v>
          </cell>
          <cell r="J37">
            <v>0</v>
          </cell>
        </row>
        <row r="38">
          <cell r="F38">
            <v>304028.53000000003</v>
          </cell>
          <cell r="J38">
            <v>69926.559999999998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0">
          <cell r="P130">
            <v>0</v>
          </cell>
        </row>
      </sheetData>
      <sheetData sheetId="3"/>
      <sheetData sheetId="4">
        <row r="34">
          <cell r="J34">
            <v>1020617.75</v>
          </cell>
        </row>
        <row r="37">
          <cell r="F37">
            <v>0</v>
          </cell>
          <cell r="J37">
            <v>0</v>
          </cell>
        </row>
        <row r="38">
          <cell r="F38">
            <v>1020617.75</v>
          </cell>
          <cell r="J38">
            <v>234742.08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3">
          <cell r="P13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J32">
            <v>74852</v>
          </cell>
        </row>
        <row r="35">
          <cell r="F35">
            <v>0</v>
          </cell>
          <cell r="J35">
            <v>0</v>
          </cell>
        </row>
        <row r="36">
          <cell r="F36">
            <v>74852</v>
          </cell>
          <cell r="J36">
            <v>17215.96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2">
          <cell r="P122">
            <v>0</v>
          </cell>
        </row>
      </sheetData>
      <sheetData sheetId="15">
        <row r="32">
          <cell r="J32">
            <v>65465</v>
          </cell>
        </row>
        <row r="35">
          <cell r="F35">
            <v>0</v>
          </cell>
          <cell r="J35">
            <v>0</v>
          </cell>
        </row>
        <row r="36">
          <cell r="F36">
            <v>65465</v>
          </cell>
          <cell r="J36">
            <v>15056.95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2">
          <cell r="P122">
            <v>0</v>
          </cell>
        </row>
      </sheetData>
      <sheetData sheetId="16"/>
      <sheetData sheetId="17"/>
      <sheetData sheetId="18"/>
      <sheetData sheetId="19">
        <row r="34">
          <cell r="J34">
            <v>93515.27</v>
          </cell>
        </row>
      </sheetData>
      <sheetData sheetId="20">
        <row r="34">
          <cell r="J34">
            <v>328763.7</v>
          </cell>
        </row>
      </sheetData>
      <sheetData sheetId="21">
        <row r="34">
          <cell r="J34">
            <v>162608.93</v>
          </cell>
        </row>
      </sheetData>
      <sheetData sheetId="22"/>
      <sheetData sheetId="23"/>
      <sheetData sheetId="24"/>
      <sheetData sheetId="25"/>
      <sheetData sheetId="26">
        <row r="34">
          <cell r="J34">
            <v>9814.43</v>
          </cell>
        </row>
        <row r="37">
          <cell r="F37">
            <v>0</v>
          </cell>
          <cell r="J37">
            <v>0</v>
          </cell>
        </row>
        <row r="38">
          <cell r="F38">
            <v>9814.43</v>
          </cell>
          <cell r="J38">
            <v>2257.3200000000002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0</v>
          </cell>
        </row>
      </sheetData>
      <sheetData sheetId="27">
        <row r="34">
          <cell r="J34">
            <v>249407.65</v>
          </cell>
        </row>
      </sheetData>
      <sheetData sheetId="28">
        <row r="34">
          <cell r="J34">
            <v>21066.49</v>
          </cell>
        </row>
      </sheetData>
      <sheetData sheetId="29">
        <row r="34">
          <cell r="J34">
            <v>53602.11</v>
          </cell>
        </row>
      </sheetData>
      <sheetData sheetId="30">
        <row r="34">
          <cell r="J34">
            <v>53632.95</v>
          </cell>
        </row>
        <row r="37">
          <cell r="F37">
            <v>0</v>
          </cell>
          <cell r="J37">
            <v>0</v>
          </cell>
        </row>
        <row r="38">
          <cell r="F38">
            <v>53632.95</v>
          </cell>
          <cell r="J38">
            <v>12335.58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2">
          <cell r="P132">
            <v>0</v>
          </cell>
        </row>
      </sheetData>
      <sheetData sheetId="31"/>
      <sheetData sheetId="32">
        <row r="34">
          <cell r="J34">
            <v>136467.29999999999</v>
          </cell>
        </row>
        <row r="37">
          <cell r="F37">
            <v>0</v>
          </cell>
          <cell r="J37">
            <v>0</v>
          </cell>
        </row>
        <row r="38">
          <cell r="F38">
            <v>136467.29999999999</v>
          </cell>
          <cell r="J38">
            <v>31387.48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4">
          <cell r="P134">
            <v>0</v>
          </cell>
        </row>
      </sheetData>
      <sheetData sheetId="33">
        <row r="34">
          <cell r="J34">
            <v>33185.79</v>
          </cell>
        </row>
      </sheetData>
      <sheetData sheetId="34">
        <row r="34">
          <cell r="J34">
            <v>300625.48</v>
          </cell>
        </row>
        <row r="37">
          <cell r="F37">
            <v>0</v>
          </cell>
          <cell r="J37">
            <v>0</v>
          </cell>
        </row>
        <row r="38">
          <cell r="F38">
            <v>300625.48</v>
          </cell>
          <cell r="J38">
            <v>69143.86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4">
          <cell r="P134">
            <v>0</v>
          </cell>
        </row>
      </sheetData>
      <sheetData sheetId="35"/>
      <sheetData sheetId="36"/>
      <sheetData sheetId="37"/>
      <sheetData sheetId="38"/>
      <sheetData sheetId="39"/>
      <sheetData sheetId="40">
        <row r="34">
          <cell r="J34">
            <v>22584.57</v>
          </cell>
        </row>
      </sheetData>
      <sheetData sheetId="41">
        <row r="34">
          <cell r="J34">
            <v>12418.54</v>
          </cell>
        </row>
        <row r="37">
          <cell r="F37">
            <v>0</v>
          </cell>
          <cell r="J37">
            <v>0</v>
          </cell>
        </row>
        <row r="38">
          <cell r="F38">
            <v>12418.54</v>
          </cell>
          <cell r="J38">
            <v>2856.26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1">
          <cell r="P131">
            <v>0</v>
          </cell>
        </row>
      </sheetData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2.1 - Vedľajšie akti..."/>
      <sheetName val="SO 1.2.2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 - Návrh vegetačn..."/>
      <sheetName val="SO 2.2.2.1 - Časť bez Kri..."/>
      <sheetName val="SO 2.2.2.2 - Krivánska ulica"/>
      <sheetName val="SO 2.2.3 - Návrh vegetačn..."/>
      <sheetName val="SO 3.1 - Parkový mobiliár..."/>
      <sheetName val="SO 3.2 - Parkový mobiliár..."/>
      <sheetName val="SO 3.2.1 - Ohnisko"/>
      <sheetName val="SO 3.3 - Parkový mobiliár..."/>
      <sheetName val="SO 4.1.1 - Herné prvky - ..."/>
      <sheetName val="SO 4.1.2 - Športové prvky..."/>
      <sheetName val="SO 4.2.1 - Herné prvky - ..."/>
      <sheetName val="SO 4.2.2 - Športové prvky..."/>
      <sheetName val="SO 4.3.1 - Herné prvky - ..."/>
      <sheetName val="SO 4.3.2 - Športové prvky..."/>
      <sheetName val="1 - Drevený chodník"/>
      <sheetName val="2 - Podesta hniezda"/>
      <sheetName val="3 - Gabiónový múrik okolo..."/>
      <sheetName val="4 - Hokejbalové ihrisko"/>
      <sheetName val="5 - Ihrisko s autodráhou"/>
      <sheetName val="6 - Multifunkčné ihrisko"/>
      <sheetName val="7 - Spoločenská zóna"/>
      <sheetName val="8 - Prístrešky so zelenou..."/>
      <sheetName val="SO 6.1.1.1 - Verejné osve..."/>
      <sheetName val="SO 6.1.1.2 - Verejné osve..."/>
      <sheetName val="SO 6.1.2 - Verejné osvetl..."/>
      <sheetName val="SO 6.1.3 - Verejné osvetl..."/>
      <sheetName val="SO 6.2.1 - Prípojky NN - ..."/>
      <sheetName val="SO 6.2.2 - Prípojky NN - ..."/>
      <sheetName val="SO 6.2.3 - Prípojky NN - ..."/>
      <sheetName val="SO 7.1.1 - Prípojky vody ..."/>
      <sheetName val="SO 7.1.2 - Prípojky vody ..."/>
      <sheetName val="SO 7.2.1 - Prípojky vody ..."/>
      <sheetName val="SO 7.3.1 - Prípojky vody ..."/>
    </sheetNames>
    <sheetDataSet>
      <sheetData sheetId="0">
        <row r="6">
          <cell r="K6" t="str">
            <v>Zelené sídliská - lokalita MAGURSKÁ - JELŠOVÝ HÁJIK - revízia 3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1.3 - Vodozádržné op..."/>
      <sheetName val="SO 1.2.1 - Vedľajšie akti..."/>
      <sheetName val="SO 1.2.2 - Podpora budova..."/>
      <sheetName val="SO 1.2.3 - Vodozádržné op..."/>
      <sheetName val="SO 1.3.1 - Vedľajšie akti..."/>
      <sheetName val="SO 1.3.2 - Podpora budova..."/>
      <sheetName val="SO 2.2.1 - Návrh vegetačn..."/>
      <sheetName val="SO 2.2.2 - Návrh vegetačn..."/>
      <sheetName val="SO 2.2.3 - Návrh vegetačn..."/>
      <sheetName val="SO 3.1 - Parkový mobiliár..."/>
      <sheetName val="SO 3.2 - Parkový mobiliár..."/>
      <sheetName val="SO 3.3 - Parkový mobiliár..."/>
      <sheetName val="SO 4.1.1 - Herné prvky - ..."/>
      <sheetName val="SO 4.1.2 - Športové prvky..."/>
      <sheetName val="SO 4.2.1 - Herné prvky - ..."/>
      <sheetName val="SO 4.2.2 - Športové prvky..."/>
      <sheetName val="SO 4.3.1 - Herné prvky - ..."/>
      <sheetName val="SO 4.3.2 - Športové prvky..."/>
      <sheetName val="1 - Drevený chodník"/>
      <sheetName val="2 - Podesta hniezda"/>
      <sheetName val="3 - Gabiónový múrik okolo..."/>
      <sheetName val="4 - Hokejbalové ihrisko"/>
      <sheetName val="5 - Ihrisko s autodráhou"/>
      <sheetName val="6 - Multifunkčné ihrisko"/>
      <sheetName val="7 - Spoločenská zóna"/>
      <sheetName val="8 - Prístrešky so zelenou..."/>
      <sheetName val="SO 6.1.1 - Verejné osvetl..."/>
      <sheetName val="SO 6.1.2 - Verejné osvetl..."/>
      <sheetName val="SO 6.1.3 - Verejné osvetl..."/>
      <sheetName val="SO 6.2.1 - Prípojky NN - ..."/>
      <sheetName val="SO 6.2.2 - Prípojky NN - ..."/>
      <sheetName val="SO 6.2.3 - Prípojky NN - ..."/>
      <sheetName val="SO 7.1.1 - Prípojky vody ..."/>
      <sheetName val="SO 7.1.2 - Prípojky vody ..."/>
      <sheetName val="SO 7.2.1 - Prípojky vody ..."/>
      <sheetName val="SO 7.3.1 - Prípojky vody ..."/>
    </sheetNames>
    <sheetDataSet>
      <sheetData sheetId="0">
        <row r="6">
          <cell r="K6" t="str">
            <v>Zelené sídliská - lokalita MAGURSKÁ - JELŠOVÝ HÁJIK</v>
          </cell>
        </row>
        <row r="10">
          <cell r="AN10" t="str">
            <v/>
          </cell>
        </row>
        <row r="11">
          <cell r="E11" t="str">
            <v>Mesto Banská Bystrica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>Ing. Boris Aresta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>Ing. Boris Aresta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C9D6-BDF8-44AB-B6CE-10E448375743}">
  <sheetPr>
    <pageSetUpPr fitToPage="1"/>
  </sheetPr>
  <dimension ref="A1:CL105"/>
  <sheetViews>
    <sheetView showGridLines="0" workbookViewId="0">
      <selection activeCell="BE10" sqref="BE10"/>
    </sheetView>
  </sheetViews>
  <sheetFormatPr defaultRowHeight="11.25" x14ac:dyDescent="0.2"/>
  <cols>
    <col min="1" max="1" width="7.140625" style="1" customWidth="1"/>
    <col min="2" max="2" width="1.42578125" style="1" customWidth="1"/>
    <col min="3" max="3" width="3.5703125" style="1" customWidth="1"/>
    <col min="4" max="5" width="2.28515625" style="1" customWidth="1"/>
    <col min="6" max="6" width="0.140625" style="1" customWidth="1"/>
    <col min="7" max="11" width="2.28515625" style="1" customWidth="1"/>
    <col min="12" max="12" width="2.28515625" style="1" hidden="1" customWidth="1"/>
    <col min="13" max="33" width="2.28515625" style="1" customWidth="1"/>
    <col min="34" max="34" width="2.85546875" style="1" customWidth="1"/>
    <col min="35" max="35" width="27.140625" style="1" customWidth="1"/>
    <col min="36" max="37" width="2.140625" style="1" customWidth="1"/>
    <col min="38" max="38" width="7.140625" style="1" customWidth="1"/>
    <col min="39" max="39" width="2.85546875" style="1" customWidth="1"/>
    <col min="40" max="40" width="11.42578125" style="1" customWidth="1"/>
    <col min="41" max="41" width="6.42578125" style="1" customWidth="1"/>
    <col min="42" max="42" width="3.5703125" style="1" customWidth="1"/>
    <col min="43" max="43" width="13.42578125" style="1" hidden="1" customWidth="1"/>
    <col min="44" max="44" width="22.5703125" style="1" customWidth="1"/>
    <col min="45" max="47" width="22.140625" style="1" hidden="1" customWidth="1"/>
    <col min="48" max="49" width="18.5703125" style="1" hidden="1" customWidth="1"/>
    <col min="50" max="51" width="21.42578125" style="1" hidden="1" customWidth="1"/>
    <col min="52" max="52" width="18.5703125" style="1" hidden="1" customWidth="1"/>
    <col min="53" max="53" width="16.42578125" style="1" hidden="1" customWidth="1"/>
    <col min="54" max="54" width="21.42578125" style="1" hidden="1" customWidth="1"/>
    <col min="55" max="55" width="18.5703125" style="1" hidden="1" customWidth="1"/>
    <col min="56" max="56" width="16.42578125" style="1" hidden="1" customWidth="1"/>
    <col min="57" max="57" width="57" style="1" customWidth="1"/>
    <col min="58" max="16384" width="9.140625" style="1"/>
  </cols>
  <sheetData>
    <row r="1" spans="1:74" x14ac:dyDescent="0.2">
      <c r="A1" s="134"/>
      <c r="AZ1" s="134" t="s">
        <v>14</v>
      </c>
      <c r="BA1" s="134" t="s">
        <v>993</v>
      </c>
      <c r="BB1" s="134" t="s">
        <v>14</v>
      </c>
      <c r="BT1" s="134" t="s">
        <v>5</v>
      </c>
      <c r="BU1" s="134" t="s">
        <v>5</v>
      </c>
      <c r="BV1" s="134" t="s">
        <v>994</v>
      </c>
    </row>
    <row r="2" spans="1:74" ht="36.950000000000003" customHeight="1" x14ac:dyDescent="0.2">
      <c r="AR2" s="174" t="s">
        <v>1</v>
      </c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S2" s="2" t="s">
        <v>995</v>
      </c>
      <c r="BT2" s="2" t="s">
        <v>177</v>
      </c>
    </row>
    <row r="3" spans="1:74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995</v>
      </c>
      <c r="BT3" s="2" t="s">
        <v>177</v>
      </c>
    </row>
    <row r="4" spans="1:74" ht="24.95" customHeight="1" x14ac:dyDescent="0.2">
      <c r="B4" s="5"/>
      <c r="D4" s="6" t="s">
        <v>996</v>
      </c>
      <c r="AR4" s="5"/>
      <c r="AS4" s="135" t="s">
        <v>4</v>
      </c>
      <c r="BS4" s="2" t="s">
        <v>995</v>
      </c>
    </row>
    <row r="5" spans="1:74" ht="12" customHeight="1" x14ac:dyDescent="0.2">
      <c r="B5" s="5"/>
      <c r="D5" s="136" t="s">
        <v>997</v>
      </c>
      <c r="K5" s="173" t="s">
        <v>998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R5" s="5"/>
      <c r="BS5" s="2" t="s">
        <v>995</v>
      </c>
    </row>
    <row r="6" spans="1:74" ht="36.950000000000003" customHeight="1" x14ac:dyDescent="0.2">
      <c r="B6" s="5"/>
      <c r="D6" s="137" t="s">
        <v>6</v>
      </c>
      <c r="K6" s="183" t="s">
        <v>1041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R6" s="5"/>
      <c r="BS6" s="2" t="s">
        <v>995</v>
      </c>
    </row>
    <row r="7" spans="1:74" ht="12" customHeight="1" x14ac:dyDescent="0.2">
      <c r="B7" s="5"/>
      <c r="D7" s="8" t="s">
        <v>13</v>
      </c>
      <c r="K7" s="12" t="s">
        <v>14</v>
      </c>
      <c r="AK7" s="8" t="s">
        <v>850</v>
      </c>
      <c r="AN7" s="12" t="s">
        <v>14</v>
      </c>
      <c r="AR7" s="5"/>
      <c r="BS7" s="2" t="s">
        <v>995</v>
      </c>
    </row>
    <row r="8" spans="1:74" ht="12" customHeight="1" x14ac:dyDescent="0.2">
      <c r="B8" s="5"/>
      <c r="D8" s="8" t="s">
        <v>16</v>
      </c>
      <c r="K8" s="12" t="s">
        <v>17</v>
      </c>
      <c r="AK8" s="8" t="s">
        <v>18</v>
      </c>
      <c r="AN8" s="172">
        <v>46099</v>
      </c>
      <c r="AR8" s="5"/>
      <c r="BS8" s="2" t="s">
        <v>995</v>
      </c>
    </row>
    <row r="9" spans="1:74" ht="14.45" customHeight="1" x14ac:dyDescent="0.2">
      <c r="B9" s="5"/>
      <c r="AR9" s="5"/>
      <c r="BS9" s="2" t="s">
        <v>995</v>
      </c>
    </row>
    <row r="10" spans="1:74" ht="12" customHeight="1" x14ac:dyDescent="0.2">
      <c r="B10" s="5"/>
      <c r="D10" s="8" t="s">
        <v>19</v>
      </c>
      <c r="AK10" s="8" t="s">
        <v>20</v>
      </c>
      <c r="AN10" s="12" t="s">
        <v>14</v>
      </c>
      <c r="AR10" s="5"/>
      <c r="BS10" s="2" t="s">
        <v>995</v>
      </c>
    </row>
    <row r="11" spans="1:74" ht="18.399999999999999" customHeight="1" x14ac:dyDescent="0.2">
      <c r="B11" s="5"/>
      <c r="E11" s="12" t="s">
        <v>21</v>
      </c>
      <c r="AK11" s="8" t="s">
        <v>22</v>
      </c>
      <c r="AN11" s="12" t="s">
        <v>14</v>
      </c>
      <c r="AR11" s="5"/>
      <c r="BS11" s="2" t="s">
        <v>995</v>
      </c>
    </row>
    <row r="12" spans="1:74" ht="6.95" customHeight="1" x14ac:dyDescent="0.2">
      <c r="B12" s="5"/>
      <c r="AR12" s="5"/>
      <c r="BS12" s="2" t="s">
        <v>995</v>
      </c>
    </row>
    <row r="13" spans="1:74" ht="12" customHeight="1" x14ac:dyDescent="0.2">
      <c r="B13" s="5"/>
      <c r="D13" s="8" t="s">
        <v>23</v>
      </c>
      <c r="AK13" s="8" t="s">
        <v>20</v>
      </c>
      <c r="AN13" s="12" t="s">
        <v>14</v>
      </c>
      <c r="AR13" s="5"/>
      <c r="BS13" s="2" t="s">
        <v>995</v>
      </c>
    </row>
    <row r="14" spans="1:74" ht="12.75" x14ac:dyDescent="0.2">
      <c r="B14" s="5"/>
      <c r="E14" s="12" t="s">
        <v>313</v>
      </c>
      <c r="AK14" s="8" t="s">
        <v>22</v>
      </c>
      <c r="AN14" s="12" t="s">
        <v>14</v>
      </c>
      <c r="AR14" s="5"/>
      <c r="BS14" s="2" t="s">
        <v>995</v>
      </c>
    </row>
    <row r="15" spans="1:74" ht="6.95" customHeight="1" x14ac:dyDescent="0.2">
      <c r="B15" s="5"/>
      <c r="AR15" s="5"/>
      <c r="BS15" s="2" t="s">
        <v>5</v>
      </c>
    </row>
    <row r="16" spans="1:74" ht="12" customHeight="1" x14ac:dyDescent="0.2">
      <c r="B16" s="5"/>
      <c r="D16" s="8" t="s">
        <v>24</v>
      </c>
      <c r="AK16" s="8" t="s">
        <v>20</v>
      </c>
      <c r="AN16" s="12" t="s">
        <v>14</v>
      </c>
      <c r="AR16" s="5"/>
      <c r="BS16" s="2" t="s">
        <v>5</v>
      </c>
    </row>
    <row r="17" spans="2:71" ht="18.399999999999999" customHeight="1" x14ac:dyDescent="0.2">
      <c r="B17" s="5"/>
      <c r="E17" s="12" t="s">
        <v>255</v>
      </c>
      <c r="AK17" s="8" t="s">
        <v>22</v>
      </c>
      <c r="AN17" s="12" t="s">
        <v>14</v>
      </c>
      <c r="AR17" s="5"/>
      <c r="BS17" s="2" t="s">
        <v>87</v>
      </c>
    </row>
    <row r="18" spans="2:71" ht="6.95" customHeight="1" x14ac:dyDescent="0.2">
      <c r="B18" s="5"/>
      <c r="AR18" s="5"/>
      <c r="BS18" s="2" t="s">
        <v>999</v>
      </c>
    </row>
    <row r="19" spans="2:71" ht="12" customHeight="1" x14ac:dyDescent="0.2">
      <c r="B19" s="5"/>
      <c r="D19" s="8" t="s">
        <v>26</v>
      </c>
      <c r="AK19" s="8" t="s">
        <v>20</v>
      </c>
      <c r="AN19" s="12" t="s">
        <v>14</v>
      </c>
      <c r="AR19" s="5"/>
      <c r="BS19" s="2" t="s">
        <v>999</v>
      </c>
    </row>
    <row r="20" spans="2:71" ht="18.399999999999999" customHeight="1" x14ac:dyDescent="0.2">
      <c r="B20" s="5"/>
      <c r="E20" s="12" t="s">
        <v>256</v>
      </c>
      <c r="AK20" s="8" t="s">
        <v>22</v>
      </c>
      <c r="AN20" s="12" t="s">
        <v>14</v>
      </c>
      <c r="AR20" s="5"/>
      <c r="BS20" s="2" t="s">
        <v>87</v>
      </c>
    </row>
    <row r="21" spans="2:71" ht="6.95" customHeight="1" x14ac:dyDescent="0.2">
      <c r="B21" s="5"/>
      <c r="AR21" s="5"/>
    </row>
    <row r="22" spans="2:71" ht="12" customHeight="1" x14ac:dyDescent="0.2">
      <c r="B22" s="5"/>
      <c r="D22" s="8" t="s">
        <v>27</v>
      </c>
      <c r="AR22" s="5"/>
    </row>
    <row r="23" spans="2:71" ht="16.5" customHeight="1" x14ac:dyDescent="0.2">
      <c r="B23" s="5"/>
      <c r="E23" s="181" t="s">
        <v>14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5"/>
    </row>
    <row r="24" spans="2:71" ht="6.95" customHeight="1" x14ac:dyDescent="0.2">
      <c r="B24" s="5"/>
      <c r="AR24" s="5"/>
    </row>
    <row r="25" spans="2:71" ht="6.95" customHeight="1" x14ac:dyDescent="0.2">
      <c r="B25" s="5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R25" s="5"/>
    </row>
    <row r="26" spans="2:71" s="9" customFormat="1" ht="25.9" customHeight="1" x14ac:dyDescent="0.25">
      <c r="B26" s="10"/>
      <c r="D26" s="139" t="s">
        <v>28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184">
        <f>ROUND(AG94,2)</f>
        <v>0</v>
      </c>
      <c r="AL26" s="185"/>
      <c r="AM26" s="185"/>
      <c r="AN26" s="185"/>
      <c r="AO26" s="185"/>
      <c r="AR26" s="10"/>
    </row>
    <row r="27" spans="2:71" s="9" customFormat="1" ht="6.95" customHeight="1" x14ac:dyDescent="0.25">
      <c r="B27" s="10"/>
      <c r="AR27" s="10"/>
    </row>
    <row r="28" spans="2:71" s="9" customFormat="1" ht="12.75" x14ac:dyDescent="0.25">
      <c r="B28" s="10"/>
      <c r="L28" s="182" t="s">
        <v>30</v>
      </c>
      <c r="M28" s="182"/>
      <c r="N28" s="182"/>
      <c r="O28" s="182"/>
      <c r="P28" s="182"/>
      <c r="W28" s="182" t="s">
        <v>29</v>
      </c>
      <c r="X28" s="182"/>
      <c r="Y28" s="182"/>
      <c r="Z28" s="182"/>
      <c r="AA28" s="182"/>
      <c r="AB28" s="182"/>
      <c r="AC28" s="182"/>
      <c r="AD28" s="182"/>
      <c r="AE28" s="182"/>
      <c r="AK28" s="182" t="s">
        <v>31</v>
      </c>
      <c r="AL28" s="182"/>
      <c r="AM28" s="182"/>
      <c r="AN28" s="182"/>
      <c r="AO28" s="182"/>
      <c r="AR28" s="10"/>
    </row>
    <row r="29" spans="2:71" s="141" customFormat="1" ht="14.45" customHeight="1" x14ac:dyDescent="0.25">
      <c r="B29" s="140"/>
      <c r="D29" s="8" t="s">
        <v>32</v>
      </c>
      <c r="F29" s="21" t="s">
        <v>33</v>
      </c>
      <c r="L29" s="186">
        <v>0.23</v>
      </c>
      <c r="M29" s="187"/>
      <c r="N29" s="187"/>
      <c r="O29" s="187"/>
      <c r="P29" s="187"/>
      <c r="Q29" s="142"/>
      <c r="R29" s="142"/>
      <c r="S29" s="142"/>
      <c r="T29" s="142"/>
      <c r="U29" s="142"/>
      <c r="V29" s="142"/>
      <c r="W29" s="188"/>
      <c r="X29" s="187"/>
      <c r="Y29" s="187"/>
      <c r="Z29" s="187"/>
      <c r="AA29" s="187"/>
      <c r="AB29" s="187"/>
      <c r="AC29" s="187"/>
      <c r="AD29" s="187"/>
      <c r="AE29" s="187"/>
      <c r="AF29" s="142"/>
      <c r="AG29" s="142"/>
      <c r="AH29" s="142"/>
      <c r="AI29" s="142"/>
      <c r="AJ29" s="142"/>
      <c r="AK29" s="188"/>
      <c r="AL29" s="187"/>
      <c r="AM29" s="187"/>
      <c r="AN29" s="187"/>
      <c r="AO29" s="187"/>
      <c r="AP29" s="142"/>
      <c r="AQ29" s="142"/>
      <c r="AR29" s="143"/>
      <c r="AS29" s="142"/>
      <c r="AT29" s="142"/>
      <c r="AU29" s="142"/>
      <c r="AV29" s="142"/>
      <c r="AW29" s="142"/>
      <c r="AX29" s="142"/>
      <c r="AY29" s="142"/>
      <c r="AZ29" s="142"/>
    </row>
    <row r="30" spans="2:71" s="141" customFormat="1" ht="14.45" customHeight="1" x14ac:dyDescent="0.25">
      <c r="B30" s="140"/>
      <c r="F30" s="21" t="s">
        <v>34</v>
      </c>
      <c r="L30" s="189">
        <v>0.23</v>
      </c>
      <c r="M30" s="190"/>
      <c r="N30" s="190"/>
      <c r="O30" s="190"/>
      <c r="P30" s="190"/>
      <c r="W30" s="191">
        <f>AK26</f>
        <v>0</v>
      </c>
      <c r="X30" s="190"/>
      <c r="Y30" s="190"/>
      <c r="Z30" s="190"/>
      <c r="AA30" s="190"/>
      <c r="AB30" s="190"/>
      <c r="AC30" s="190"/>
      <c r="AD30" s="190"/>
      <c r="AE30" s="190"/>
      <c r="AK30" s="191">
        <f>ROUND(W30/100*23,2)</f>
        <v>0</v>
      </c>
      <c r="AL30" s="192"/>
      <c r="AM30" s="192"/>
      <c r="AN30" s="192"/>
      <c r="AO30" s="192"/>
      <c r="AR30" s="140"/>
    </row>
    <row r="31" spans="2:71" s="141" customFormat="1" ht="14.45" hidden="1" customHeight="1" x14ac:dyDescent="0.25">
      <c r="B31" s="140"/>
      <c r="F31" s="8" t="s">
        <v>35</v>
      </c>
      <c r="L31" s="189">
        <v>0.23</v>
      </c>
      <c r="M31" s="190"/>
      <c r="N31" s="190"/>
      <c r="O31" s="190"/>
      <c r="P31" s="190"/>
      <c r="W31" s="191" t="e">
        <f>ROUND(BB94, 2)</f>
        <v>#REF!</v>
      </c>
      <c r="X31" s="190"/>
      <c r="Y31" s="190"/>
      <c r="Z31" s="190"/>
      <c r="AA31" s="190"/>
      <c r="AB31" s="190"/>
      <c r="AC31" s="190"/>
      <c r="AD31" s="190"/>
      <c r="AE31" s="190"/>
      <c r="AK31" s="191">
        <v>0</v>
      </c>
      <c r="AL31" s="190"/>
      <c r="AM31" s="190"/>
      <c r="AN31" s="190"/>
      <c r="AO31" s="190"/>
      <c r="AR31" s="140"/>
    </row>
    <row r="32" spans="2:71" s="141" customFormat="1" ht="14.45" hidden="1" customHeight="1" x14ac:dyDescent="0.25">
      <c r="B32" s="140"/>
      <c r="F32" s="8" t="s">
        <v>36</v>
      </c>
      <c r="L32" s="189">
        <v>0.23</v>
      </c>
      <c r="M32" s="190"/>
      <c r="N32" s="190"/>
      <c r="O32" s="190"/>
      <c r="P32" s="190"/>
      <c r="W32" s="191" t="e">
        <f>ROUND(BC94, 2)</f>
        <v>#REF!</v>
      </c>
      <c r="X32" s="190"/>
      <c r="Y32" s="190"/>
      <c r="Z32" s="190"/>
      <c r="AA32" s="190"/>
      <c r="AB32" s="190"/>
      <c r="AC32" s="190"/>
      <c r="AD32" s="190"/>
      <c r="AE32" s="190"/>
      <c r="AK32" s="191">
        <v>0</v>
      </c>
      <c r="AL32" s="190"/>
      <c r="AM32" s="190"/>
      <c r="AN32" s="190"/>
      <c r="AO32" s="190"/>
      <c r="AR32" s="140"/>
    </row>
    <row r="33" spans="2:52" s="141" customFormat="1" ht="14.45" hidden="1" customHeight="1" x14ac:dyDescent="0.25">
      <c r="B33" s="140"/>
      <c r="F33" s="21" t="s">
        <v>37</v>
      </c>
      <c r="L33" s="186">
        <v>0</v>
      </c>
      <c r="M33" s="187"/>
      <c r="N33" s="187"/>
      <c r="O33" s="187"/>
      <c r="P33" s="187"/>
      <c r="Q33" s="142"/>
      <c r="R33" s="142"/>
      <c r="S33" s="142"/>
      <c r="T33" s="142"/>
      <c r="U33" s="142"/>
      <c r="V33" s="142"/>
      <c r="W33" s="188" t="e">
        <f>ROUND(BD94, 2)</f>
        <v>#REF!</v>
      </c>
      <c r="X33" s="187"/>
      <c r="Y33" s="187"/>
      <c r="Z33" s="187"/>
      <c r="AA33" s="187"/>
      <c r="AB33" s="187"/>
      <c r="AC33" s="187"/>
      <c r="AD33" s="187"/>
      <c r="AE33" s="187"/>
      <c r="AF33" s="142"/>
      <c r="AG33" s="142"/>
      <c r="AH33" s="142"/>
      <c r="AI33" s="142"/>
      <c r="AJ33" s="142"/>
      <c r="AK33" s="188">
        <v>0</v>
      </c>
      <c r="AL33" s="187"/>
      <c r="AM33" s="187"/>
      <c r="AN33" s="187"/>
      <c r="AO33" s="187"/>
      <c r="AP33" s="142"/>
      <c r="AQ33" s="142"/>
      <c r="AR33" s="143"/>
      <c r="AS33" s="142"/>
      <c r="AT33" s="142"/>
      <c r="AU33" s="142"/>
      <c r="AV33" s="142"/>
      <c r="AW33" s="142"/>
      <c r="AX33" s="142"/>
      <c r="AY33" s="142"/>
      <c r="AZ33" s="142"/>
    </row>
    <row r="34" spans="2:52" s="9" customFormat="1" ht="6.95" customHeight="1" x14ac:dyDescent="0.25">
      <c r="B34" s="10"/>
      <c r="AR34" s="10"/>
    </row>
    <row r="35" spans="2:52" s="9" customFormat="1" ht="25.9" customHeight="1" x14ac:dyDescent="0.25">
      <c r="B35" s="10"/>
      <c r="C35" s="144"/>
      <c r="D35" s="145" t="s">
        <v>38</v>
      </c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7" t="s">
        <v>39</v>
      </c>
      <c r="U35" s="146"/>
      <c r="V35" s="146"/>
      <c r="W35" s="146"/>
      <c r="X35" s="194" t="s">
        <v>40</v>
      </c>
      <c r="Y35" s="195"/>
      <c r="Z35" s="195"/>
      <c r="AA35" s="195"/>
      <c r="AB35" s="195"/>
      <c r="AC35" s="146"/>
      <c r="AD35" s="146"/>
      <c r="AE35" s="146"/>
      <c r="AF35" s="146"/>
      <c r="AG35" s="146"/>
      <c r="AH35" s="146"/>
      <c r="AI35" s="146"/>
      <c r="AJ35" s="146"/>
      <c r="AK35" s="196">
        <f>AK26+AK30</f>
        <v>0</v>
      </c>
      <c r="AL35" s="195"/>
      <c r="AM35" s="195"/>
      <c r="AN35" s="195"/>
      <c r="AO35" s="197"/>
      <c r="AP35" s="144"/>
      <c r="AQ35" s="144"/>
      <c r="AR35" s="10"/>
    </row>
    <row r="36" spans="2:52" s="9" customFormat="1" ht="6.95" customHeight="1" x14ac:dyDescent="0.25">
      <c r="B36" s="10"/>
      <c r="AR36" s="10"/>
    </row>
    <row r="37" spans="2:52" s="9" customFormat="1" ht="14.45" customHeight="1" x14ac:dyDescent="0.25">
      <c r="B37" s="10"/>
      <c r="AR37" s="10"/>
    </row>
    <row r="38" spans="2:52" ht="14.45" customHeight="1" x14ac:dyDescent="0.2">
      <c r="B38" s="5"/>
      <c r="AR38" s="5"/>
    </row>
    <row r="39" spans="2:52" ht="14.45" customHeight="1" x14ac:dyDescent="0.2">
      <c r="B39" s="5"/>
      <c r="AR39" s="5"/>
    </row>
    <row r="40" spans="2:52" ht="14.45" customHeight="1" x14ac:dyDescent="0.2">
      <c r="B40" s="5"/>
      <c r="AR40" s="5"/>
    </row>
    <row r="41" spans="2:52" ht="14.45" customHeight="1" x14ac:dyDescent="0.2">
      <c r="B41" s="5"/>
      <c r="AR41" s="5"/>
    </row>
    <row r="42" spans="2:52" ht="14.45" customHeight="1" x14ac:dyDescent="0.2">
      <c r="B42" s="5"/>
      <c r="AR42" s="5"/>
    </row>
    <row r="43" spans="2:52" ht="14.45" customHeight="1" x14ac:dyDescent="0.2">
      <c r="B43" s="5"/>
      <c r="AR43" s="5"/>
    </row>
    <row r="44" spans="2:52" ht="14.45" customHeight="1" x14ac:dyDescent="0.2">
      <c r="B44" s="5"/>
      <c r="AR44" s="5"/>
    </row>
    <row r="45" spans="2:52" ht="14.45" customHeight="1" x14ac:dyDescent="0.2">
      <c r="B45" s="5"/>
      <c r="AR45" s="5"/>
    </row>
    <row r="46" spans="2:52" ht="14.45" customHeight="1" x14ac:dyDescent="0.2">
      <c r="B46" s="5"/>
      <c r="AR46" s="5"/>
    </row>
    <row r="47" spans="2:52" ht="14.45" customHeight="1" x14ac:dyDescent="0.2">
      <c r="B47" s="5"/>
      <c r="AR47" s="5"/>
    </row>
    <row r="48" spans="2:52" ht="14.45" customHeight="1" x14ac:dyDescent="0.2">
      <c r="B48" s="5"/>
      <c r="AR48" s="5"/>
    </row>
    <row r="49" spans="2:44" s="9" customFormat="1" ht="14.45" customHeight="1" x14ac:dyDescent="0.25">
      <c r="B49" s="10"/>
      <c r="D49" s="34" t="s">
        <v>41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42</v>
      </c>
      <c r="AI49" s="35"/>
      <c r="AJ49" s="35"/>
      <c r="AK49" s="35"/>
      <c r="AL49" s="35"/>
      <c r="AM49" s="35"/>
      <c r="AN49" s="35"/>
      <c r="AO49" s="35"/>
      <c r="AR49" s="10"/>
    </row>
    <row r="50" spans="2:44" x14ac:dyDescent="0.2">
      <c r="B50" s="5"/>
      <c r="AR50" s="5"/>
    </row>
    <row r="51" spans="2:44" x14ac:dyDescent="0.2">
      <c r="B51" s="5"/>
      <c r="AR51" s="5"/>
    </row>
    <row r="52" spans="2:44" x14ac:dyDescent="0.2">
      <c r="B52" s="5"/>
      <c r="AR52" s="5"/>
    </row>
    <row r="53" spans="2:44" x14ac:dyDescent="0.2">
      <c r="B53" s="5"/>
      <c r="AR53" s="5"/>
    </row>
    <row r="54" spans="2:44" x14ac:dyDescent="0.2">
      <c r="B54" s="5"/>
      <c r="AR54" s="5"/>
    </row>
    <row r="55" spans="2:44" x14ac:dyDescent="0.2">
      <c r="B55" s="5"/>
      <c r="AR55" s="5"/>
    </row>
    <row r="56" spans="2:44" x14ac:dyDescent="0.2">
      <c r="B56" s="5"/>
      <c r="AR56" s="5"/>
    </row>
    <row r="57" spans="2:44" x14ac:dyDescent="0.2">
      <c r="B57" s="5"/>
      <c r="AR57" s="5"/>
    </row>
    <row r="58" spans="2:44" x14ac:dyDescent="0.2">
      <c r="B58" s="5"/>
      <c r="AR58" s="5"/>
    </row>
    <row r="59" spans="2:44" x14ac:dyDescent="0.2">
      <c r="B59" s="5"/>
      <c r="AR59" s="5"/>
    </row>
    <row r="60" spans="2:44" s="9" customFormat="1" ht="12.75" x14ac:dyDescent="0.25">
      <c r="B60" s="10"/>
      <c r="D60" s="36" t="s">
        <v>43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6" t="s">
        <v>44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6" t="s">
        <v>43</v>
      </c>
      <c r="AI60" s="37"/>
      <c r="AJ60" s="37"/>
      <c r="AK60" s="37"/>
      <c r="AL60" s="37"/>
      <c r="AM60" s="36" t="s">
        <v>44</v>
      </c>
      <c r="AN60" s="37"/>
      <c r="AO60" s="37"/>
      <c r="AR60" s="10"/>
    </row>
    <row r="61" spans="2:44" x14ac:dyDescent="0.2">
      <c r="B61" s="5"/>
      <c r="AR61" s="5"/>
    </row>
    <row r="62" spans="2:44" x14ac:dyDescent="0.2">
      <c r="B62" s="5"/>
      <c r="AR62" s="5"/>
    </row>
    <row r="63" spans="2:44" x14ac:dyDescent="0.2">
      <c r="B63" s="5"/>
      <c r="AR63" s="5"/>
    </row>
    <row r="64" spans="2:44" s="9" customFormat="1" ht="12.75" x14ac:dyDescent="0.25">
      <c r="B64" s="10"/>
      <c r="D64" s="34" t="s">
        <v>45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46</v>
      </c>
      <c r="AI64" s="35"/>
      <c r="AJ64" s="35"/>
      <c r="AK64" s="35"/>
      <c r="AL64" s="35"/>
      <c r="AM64" s="35"/>
      <c r="AN64" s="35"/>
      <c r="AO64" s="35"/>
      <c r="AR64" s="10"/>
    </row>
    <row r="65" spans="2:44" x14ac:dyDescent="0.2">
      <c r="B65" s="5"/>
      <c r="AR65" s="5"/>
    </row>
    <row r="66" spans="2:44" x14ac:dyDescent="0.2">
      <c r="B66" s="5"/>
      <c r="AR66" s="5"/>
    </row>
    <row r="67" spans="2:44" x14ac:dyDescent="0.2">
      <c r="B67" s="5"/>
      <c r="AR67" s="5"/>
    </row>
    <row r="68" spans="2:44" x14ac:dyDescent="0.2">
      <c r="B68" s="5"/>
      <c r="AR68" s="5"/>
    </row>
    <row r="69" spans="2:44" x14ac:dyDescent="0.2">
      <c r="B69" s="5"/>
      <c r="AR69" s="5"/>
    </row>
    <row r="70" spans="2:44" x14ac:dyDescent="0.2">
      <c r="B70" s="5"/>
      <c r="AR70" s="5"/>
    </row>
    <row r="71" spans="2:44" x14ac:dyDescent="0.2">
      <c r="B71" s="5"/>
      <c r="AR71" s="5"/>
    </row>
    <row r="72" spans="2:44" x14ac:dyDescent="0.2">
      <c r="B72" s="5"/>
      <c r="AR72" s="5"/>
    </row>
    <row r="73" spans="2:44" x14ac:dyDescent="0.2">
      <c r="B73" s="5"/>
      <c r="AR73" s="5"/>
    </row>
    <row r="74" spans="2:44" x14ac:dyDescent="0.2">
      <c r="B74" s="5"/>
      <c r="AR74" s="5"/>
    </row>
    <row r="75" spans="2:44" s="9" customFormat="1" ht="12.75" x14ac:dyDescent="0.25">
      <c r="B75" s="10"/>
      <c r="D75" s="36" t="s">
        <v>43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6" t="s">
        <v>44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6" t="s">
        <v>43</v>
      </c>
      <c r="AI75" s="37"/>
      <c r="AJ75" s="37"/>
      <c r="AK75" s="37"/>
      <c r="AL75" s="37"/>
      <c r="AM75" s="36" t="s">
        <v>44</v>
      </c>
      <c r="AN75" s="37"/>
      <c r="AO75" s="37"/>
      <c r="AR75" s="10"/>
    </row>
    <row r="76" spans="2:44" s="9" customFormat="1" x14ac:dyDescent="0.25">
      <c r="B76" s="10"/>
      <c r="AR76" s="10"/>
    </row>
    <row r="77" spans="2:44" s="9" customFormat="1" ht="6.9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10"/>
    </row>
    <row r="81" spans="1:90" s="9" customFormat="1" ht="6.95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10"/>
    </row>
    <row r="82" spans="1:90" s="9" customFormat="1" ht="24.95" customHeight="1" x14ac:dyDescent="0.25">
      <c r="B82" s="10"/>
      <c r="C82" s="6" t="s">
        <v>1000</v>
      </c>
      <c r="AR82" s="10"/>
    </row>
    <row r="83" spans="1:90" s="9" customFormat="1" ht="6.95" customHeight="1" x14ac:dyDescent="0.25">
      <c r="B83" s="10"/>
      <c r="AR83" s="10"/>
    </row>
    <row r="84" spans="1:90" s="149" customFormat="1" ht="12" customHeight="1" x14ac:dyDescent="0.25">
      <c r="B84" s="148"/>
      <c r="C84" s="8" t="s">
        <v>997</v>
      </c>
      <c r="L84" s="149" t="str">
        <f>K5</f>
        <v>25-03</v>
      </c>
      <c r="AR84" s="148"/>
    </row>
    <row r="85" spans="1:90" s="152" customFormat="1" ht="36.950000000000003" customHeight="1" x14ac:dyDescent="0.25">
      <c r="B85" s="150"/>
      <c r="C85" s="151" t="s">
        <v>6</v>
      </c>
      <c r="L85" s="180" t="str">
        <f>K6</f>
        <v>Zelené sídliská - lokalita MAGURSKÁ - JELŠOVÝ HÁJIK - Stavebné práce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150"/>
    </row>
    <row r="86" spans="1:90" s="9" customFormat="1" ht="6.95" customHeight="1" x14ac:dyDescent="0.25">
      <c r="B86" s="10"/>
      <c r="AR86" s="10"/>
    </row>
    <row r="87" spans="1:90" s="9" customFormat="1" ht="12" customHeight="1" x14ac:dyDescent="0.25">
      <c r="B87" s="10"/>
      <c r="C87" s="8" t="s">
        <v>16</v>
      </c>
      <c r="L87" s="153" t="str">
        <f>IF(K8="","",K8)</f>
        <v>Magurská, Jelšový hájik</v>
      </c>
      <c r="AI87" s="8" t="s">
        <v>18</v>
      </c>
      <c r="AM87" s="198">
        <f>IF(AN8= "","",AN8)</f>
        <v>46099</v>
      </c>
      <c r="AN87" s="198"/>
      <c r="AR87" s="10"/>
    </row>
    <row r="88" spans="1:90" s="9" customFormat="1" ht="6.95" customHeight="1" x14ac:dyDescent="0.25">
      <c r="B88" s="10"/>
      <c r="AR88" s="10"/>
    </row>
    <row r="89" spans="1:90" s="9" customFormat="1" ht="15.2" customHeight="1" x14ac:dyDescent="0.25">
      <c r="B89" s="10"/>
      <c r="C89" s="8" t="s">
        <v>19</v>
      </c>
      <c r="L89" s="149" t="str">
        <f>IF(E11= "","",E11)</f>
        <v>Mesto Banská Bystrica</v>
      </c>
      <c r="AI89" s="8" t="s">
        <v>24</v>
      </c>
      <c r="AM89" s="199" t="str">
        <f>IF(E17="","",E17)</f>
        <v>Ing. Júlia Straňáková</v>
      </c>
      <c r="AN89" s="200"/>
      <c r="AO89" s="200"/>
      <c r="AP89" s="200"/>
      <c r="AR89" s="10"/>
      <c r="AS89" s="201" t="s">
        <v>1001</v>
      </c>
      <c r="AT89" s="202"/>
      <c r="AU89" s="17"/>
      <c r="AV89" s="17"/>
      <c r="AW89" s="17"/>
      <c r="AX89" s="17"/>
      <c r="AY89" s="17"/>
      <c r="AZ89" s="17"/>
      <c r="BA89" s="17"/>
      <c r="BB89" s="17"/>
      <c r="BC89" s="17"/>
      <c r="BD89" s="154"/>
    </row>
    <row r="90" spans="1:90" s="9" customFormat="1" ht="15.2" customHeight="1" x14ac:dyDescent="0.25">
      <c r="B90" s="10"/>
      <c r="C90" s="8" t="s">
        <v>23</v>
      </c>
      <c r="L90" s="149" t="str">
        <f>IF(E14="","",E14)</f>
        <v xml:space="preserve"> </v>
      </c>
      <c r="AI90" s="8" t="s">
        <v>26</v>
      </c>
      <c r="AM90" s="199" t="str">
        <f>IF(E20="","",E20)</f>
        <v>Milan Straňák</v>
      </c>
      <c r="AN90" s="200"/>
      <c r="AO90" s="200"/>
      <c r="AP90" s="200"/>
      <c r="AR90" s="10"/>
      <c r="AS90" s="203"/>
      <c r="AT90" s="178"/>
      <c r="BD90" s="155"/>
    </row>
    <row r="91" spans="1:90" s="9" customFormat="1" ht="10.9" customHeight="1" x14ac:dyDescent="0.25">
      <c r="B91" s="10"/>
      <c r="AR91" s="10"/>
      <c r="AS91" s="203"/>
      <c r="AT91" s="178"/>
      <c r="BD91" s="155"/>
    </row>
    <row r="92" spans="1:90" s="9" customFormat="1" ht="29.25" customHeight="1" x14ac:dyDescent="0.25">
      <c r="B92" s="10"/>
      <c r="C92" s="204" t="s">
        <v>61</v>
      </c>
      <c r="D92" s="205"/>
      <c r="E92" s="205"/>
      <c r="F92" s="205"/>
      <c r="G92" s="205"/>
      <c r="H92" s="29"/>
      <c r="I92" s="206" t="s">
        <v>62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1002</v>
      </c>
      <c r="AH92" s="205"/>
      <c r="AI92" s="205"/>
      <c r="AJ92" s="205"/>
      <c r="AK92" s="205"/>
      <c r="AL92" s="205"/>
      <c r="AM92" s="205"/>
      <c r="AN92" s="206" t="s">
        <v>1003</v>
      </c>
      <c r="AO92" s="205"/>
      <c r="AP92" s="208"/>
      <c r="AQ92" s="156" t="s">
        <v>60</v>
      </c>
      <c r="AR92" s="10"/>
      <c r="AS92" s="63" t="s">
        <v>1004</v>
      </c>
      <c r="AT92" s="64" t="s">
        <v>1005</v>
      </c>
      <c r="AU92" s="64" t="s">
        <v>1006</v>
      </c>
      <c r="AV92" s="64" t="s">
        <v>1007</v>
      </c>
      <c r="AW92" s="64" t="s">
        <v>1008</v>
      </c>
      <c r="AX92" s="64" t="s">
        <v>1009</v>
      </c>
      <c r="AY92" s="64" t="s">
        <v>1010</v>
      </c>
      <c r="AZ92" s="64" t="s">
        <v>1011</v>
      </c>
      <c r="BA92" s="64" t="s">
        <v>1012</v>
      </c>
      <c r="BB92" s="64" t="s">
        <v>1013</v>
      </c>
      <c r="BC92" s="64" t="s">
        <v>1014</v>
      </c>
      <c r="BD92" s="65" t="s">
        <v>1015</v>
      </c>
    </row>
    <row r="93" spans="1:90" s="9" customFormat="1" ht="10.9" customHeight="1" x14ac:dyDescent="0.25">
      <c r="B93" s="10"/>
      <c r="AR93" s="10"/>
      <c r="AS93" s="6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54"/>
    </row>
    <row r="94" spans="1:90" s="164" customFormat="1" ht="32.450000000000003" customHeight="1" x14ac:dyDescent="0.25">
      <c r="B94" s="157"/>
      <c r="C94" s="66" t="s">
        <v>1016</v>
      </c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209">
        <f>ROUND(AG95+AG96+AG97+AG98+AG99+AG100+AG101+AG102+AG103,2)</f>
        <v>0</v>
      </c>
      <c r="AH94" s="209"/>
      <c r="AI94" s="209"/>
      <c r="AJ94" s="209"/>
      <c r="AK94" s="209"/>
      <c r="AL94" s="209"/>
      <c r="AM94" s="209"/>
      <c r="AN94" s="210">
        <f>ROUND(AN95+AN96+AN97+AN98+AN99+AN100+AN101+AN102+AN103,2)</f>
        <v>0</v>
      </c>
      <c r="AO94" s="210"/>
      <c r="AP94" s="210"/>
      <c r="AQ94" s="159" t="s">
        <v>14</v>
      </c>
      <c r="AR94" s="157"/>
      <c r="AS94" s="160" t="e">
        <f>ROUND(#REF!+#REF!+#REF!+#REF!+#REF!+#REF!+#REF!,2)</f>
        <v>#REF!</v>
      </c>
      <c r="AT94" s="161" t="e">
        <f t="shared" ref="AT94:AT98" si="0">ROUND(SUM(AV94:AW94),2)</f>
        <v>#REF!</v>
      </c>
      <c r="AU94" s="162" t="e">
        <f>ROUND(#REF!+#REF!+#REF!+#REF!+#REF!+#REF!+#REF!,5)</f>
        <v>#REF!</v>
      </c>
      <c r="AV94" s="161" t="e">
        <f>ROUND(AZ94*L29,2)</f>
        <v>#REF!</v>
      </c>
      <c r="AW94" s="161" t="e">
        <f>ROUND(BA94*L30,2)</f>
        <v>#REF!</v>
      </c>
      <c r="AX94" s="161" t="e">
        <f>ROUND(BB94*L29,2)</f>
        <v>#REF!</v>
      </c>
      <c r="AY94" s="161" t="e">
        <f>ROUND(BC94*L30,2)</f>
        <v>#REF!</v>
      </c>
      <c r="AZ94" s="161" t="e">
        <f>ROUND(#REF!+#REF!+#REF!+#REF!+#REF!+#REF!+#REF!,2)</f>
        <v>#REF!</v>
      </c>
      <c r="BA94" s="161" t="e">
        <f>ROUND(#REF!+#REF!+#REF!+#REF!+#REF!+#REF!+#REF!,2)</f>
        <v>#REF!</v>
      </c>
      <c r="BB94" s="161" t="e">
        <f>ROUND(#REF!+#REF!+#REF!+#REF!+#REF!+#REF!+#REF!,2)</f>
        <v>#REF!</v>
      </c>
      <c r="BC94" s="161" t="e">
        <f>ROUND(#REF!+#REF!+#REF!+#REF!+#REF!+#REF!+#REF!,2)</f>
        <v>#REF!</v>
      </c>
      <c r="BD94" s="163" t="e">
        <f>ROUND(#REF!+#REF!+#REF!+#REF!+#REF!+#REF!+#REF!,2)</f>
        <v>#REF!</v>
      </c>
      <c r="BS94" s="165" t="s">
        <v>73</v>
      </c>
      <c r="BT94" s="165" t="s">
        <v>2</v>
      </c>
      <c r="BU94" s="166" t="s">
        <v>1017</v>
      </c>
      <c r="BV94" s="165" t="s">
        <v>1018</v>
      </c>
      <c r="BW94" s="165" t="s">
        <v>994</v>
      </c>
      <c r="BX94" s="165" t="s">
        <v>1019</v>
      </c>
      <c r="CL94" s="165" t="s">
        <v>14</v>
      </c>
    </row>
    <row r="95" spans="1:90" s="149" customFormat="1" ht="35.25" customHeight="1" x14ac:dyDescent="0.25">
      <c r="A95" s="171"/>
      <c r="B95" s="148"/>
      <c r="C95" s="52"/>
      <c r="D95" s="52"/>
      <c r="E95" s="52"/>
      <c r="F95" s="211" t="s">
        <v>1022</v>
      </c>
      <c r="G95" s="211"/>
      <c r="H95" s="211"/>
      <c r="I95" s="211"/>
      <c r="J95" s="211"/>
      <c r="K95" s="52"/>
      <c r="L95" s="211" t="s">
        <v>1023</v>
      </c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2">
        <f>'SO 1.1.2 - Podpora budova...'!J34</f>
        <v>0</v>
      </c>
      <c r="AH95" s="213"/>
      <c r="AI95" s="213"/>
      <c r="AJ95" s="213"/>
      <c r="AK95" s="213"/>
      <c r="AL95" s="213"/>
      <c r="AM95" s="213"/>
      <c r="AN95" s="212">
        <f>'SO 1.1.2 - Podpora budova...'!J43</f>
        <v>0</v>
      </c>
      <c r="AO95" s="213"/>
      <c r="AP95" s="213"/>
      <c r="AQ95" s="167" t="s">
        <v>1020</v>
      </c>
      <c r="AR95" s="148"/>
      <c r="AS95" s="168">
        <v>0</v>
      </c>
      <c r="AT95" s="25">
        <f t="shared" si="0"/>
        <v>69926.559999999998</v>
      </c>
      <c r="AU95" s="169">
        <f>'[1]SO 1.1.2 - Podpora budova...'!P130</f>
        <v>0</v>
      </c>
      <c r="AV95" s="25">
        <f>'[1]SO 1.1.2 - Podpora budova...'!J37</f>
        <v>0</v>
      </c>
      <c r="AW95" s="25">
        <f>'[1]SO 1.1.2 - Podpora budova...'!J38</f>
        <v>69926.559999999998</v>
      </c>
      <c r="AX95" s="25">
        <f>'[1]SO 1.1.2 - Podpora budova...'!J39</f>
        <v>0</v>
      </c>
      <c r="AY95" s="25">
        <f>'[1]SO 1.1.2 - Podpora budova...'!J40</f>
        <v>0</v>
      </c>
      <c r="AZ95" s="25">
        <f>'[1]SO 1.1.2 - Podpora budova...'!F37</f>
        <v>0</v>
      </c>
      <c r="BA95" s="25">
        <f>'[1]SO 1.1.2 - Podpora budova...'!F38</f>
        <v>304028.53000000003</v>
      </c>
      <c r="BB95" s="25">
        <f>'[1]SO 1.1.2 - Podpora budova...'!F39</f>
        <v>0</v>
      </c>
      <c r="BC95" s="25">
        <f>'[1]SO 1.1.2 - Podpora budova...'!F40</f>
        <v>0</v>
      </c>
      <c r="BD95" s="170">
        <f>'[1]SO 1.1.2 - Podpora budova...'!F41</f>
        <v>0</v>
      </c>
      <c r="BT95" s="12" t="s">
        <v>93</v>
      </c>
      <c r="BV95" s="12" t="s">
        <v>1018</v>
      </c>
      <c r="BW95" s="12" t="s">
        <v>849</v>
      </c>
      <c r="BX95" s="12" t="s">
        <v>1021</v>
      </c>
      <c r="CL95" s="12" t="s">
        <v>14</v>
      </c>
    </row>
    <row r="96" spans="1:90" s="149" customFormat="1" ht="35.25" customHeight="1" x14ac:dyDescent="0.25">
      <c r="A96" s="171"/>
      <c r="B96" s="148"/>
      <c r="C96" s="52"/>
      <c r="D96" s="52"/>
      <c r="E96" s="52"/>
      <c r="F96" s="211" t="s">
        <v>1025</v>
      </c>
      <c r="G96" s="211"/>
      <c r="H96" s="211"/>
      <c r="I96" s="211"/>
      <c r="J96" s="211"/>
      <c r="K96" s="52"/>
      <c r="L96" s="211" t="s">
        <v>1026</v>
      </c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2">
        <f>'SO 1.2.2 - Podpora budova.. (2)'!J34</f>
        <v>0</v>
      </c>
      <c r="AH96" s="213"/>
      <c r="AI96" s="213"/>
      <c r="AJ96" s="213"/>
      <c r="AK96" s="213"/>
      <c r="AL96" s="213"/>
      <c r="AM96" s="213"/>
      <c r="AN96" s="212">
        <f>'SO 1.2.2 - Podpora budova.. (2)'!J43</f>
        <v>0</v>
      </c>
      <c r="AO96" s="213"/>
      <c r="AP96" s="213"/>
      <c r="AQ96" s="167" t="s">
        <v>1020</v>
      </c>
      <c r="AR96" s="148"/>
      <c r="AS96" s="168">
        <v>0</v>
      </c>
      <c r="AT96" s="25">
        <f t="shared" si="0"/>
        <v>234742.08</v>
      </c>
      <c r="AU96" s="169">
        <f>'[1]SO 1.2.2 - Podpora budova...'!P133</f>
        <v>0</v>
      </c>
      <c r="AV96" s="25">
        <f>'[1]SO 1.2.2 - Podpora budova...'!J37</f>
        <v>0</v>
      </c>
      <c r="AW96" s="25">
        <f>'[1]SO 1.2.2 - Podpora budova...'!J38</f>
        <v>234742.08</v>
      </c>
      <c r="AX96" s="25">
        <f>'[1]SO 1.2.2 - Podpora budova...'!J39</f>
        <v>0</v>
      </c>
      <c r="AY96" s="25">
        <f>'[1]SO 1.2.2 - Podpora budova...'!J40</f>
        <v>0</v>
      </c>
      <c r="AZ96" s="25">
        <f>'[1]SO 1.2.2 - Podpora budova...'!F37</f>
        <v>0</v>
      </c>
      <c r="BA96" s="25">
        <f>'[1]SO 1.2.2 - Podpora budova...'!F38</f>
        <v>1020617.75</v>
      </c>
      <c r="BB96" s="25">
        <f>'[1]SO 1.2.2 - Podpora budova...'!F39</f>
        <v>0</v>
      </c>
      <c r="BC96" s="25">
        <f>'[1]SO 1.2.2 - Podpora budova...'!F40</f>
        <v>0</v>
      </c>
      <c r="BD96" s="170">
        <f>'[1]SO 1.2.2 - Podpora budova...'!F41</f>
        <v>0</v>
      </c>
      <c r="BT96" s="12" t="s">
        <v>93</v>
      </c>
      <c r="BV96" s="12" t="s">
        <v>1018</v>
      </c>
      <c r="BW96" s="12" t="s">
        <v>875</v>
      </c>
      <c r="BX96" s="12" t="s">
        <v>1024</v>
      </c>
      <c r="CL96" s="12" t="s">
        <v>14</v>
      </c>
    </row>
    <row r="97" spans="1:90" s="149" customFormat="1" ht="16.5" customHeight="1" x14ac:dyDescent="0.25">
      <c r="A97" s="171"/>
      <c r="B97" s="148"/>
      <c r="C97" s="52"/>
      <c r="D97" s="52"/>
      <c r="E97" s="214" t="s">
        <v>1058</v>
      </c>
      <c r="F97" s="214"/>
      <c r="G97" s="214"/>
      <c r="H97" s="214"/>
      <c r="I97" s="214"/>
      <c r="J97" s="52"/>
      <c r="K97" s="211" t="s">
        <v>1057</v>
      </c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2">
        <f>'SO 3.1 - Parkový mobiliár...'!J32</f>
        <v>0</v>
      </c>
      <c r="AH97" s="213"/>
      <c r="AI97" s="213"/>
      <c r="AJ97" s="213"/>
      <c r="AK97" s="213"/>
      <c r="AL97" s="213"/>
      <c r="AM97" s="213"/>
      <c r="AN97" s="212">
        <f>'SO 3.1 - Parkový mobiliár...'!J41</f>
        <v>0</v>
      </c>
      <c r="AO97" s="213"/>
      <c r="AP97" s="213"/>
      <c r="AQ97" s="167" t="s">
        <v>1020</v>
      </c>
      <c r="AR97" s="148"/>
      <c r="AS97" s="168">
        <v>0</v>
      </c>
      <c r="AT97" s="25">
        <f t="shared" si="0"/>
        <v>17215.96</v>
      </c>
      <c r="AU97" s="169">
        <f>'[1]SO 3.1 - Parkový mobiliár...'!P122</f>
        <v>0</v>
      </c>
      <c r="AV97" s="25">
        <f>'[1]SO 3.1 - Parkový mobiliár...'!J35</f>
        <v>0</v>
      </c>
      <c r="AW97" s="25">
        <f>'[1]SO 3.1 - Parkový mobiliár...'!J36</f>
        <v>17215.96</v>
      </c>
      <c r="AX97" s="25">
        <f>'[1]SO 3.1 - Parkový mobiliár...'!J37</f>
        <v>0</v>
      </c>
      <c r="AY97" s="25">
        <f>'[1]SO 3.1 - Parkový mobiliár...'!J38</f>
        <v>0</v>
      </c>
      <c r="AZ97" s="25">
        <f>'[1]SO 3.1 - Parkový mobiliár...'!F35</f>
        <v>0</v>
      </c>
      <c r="BA97" s="25">
        <f>'[1]SO 3.1 - Parkový mobiliár...'!F36</f>
        <v>74852</v>
      </c>
      <c r="BB97" s="25">
        <f>'[1]SO 3.1 - Parkový mobiliár...'!F37</f>
        <v>0</v>
      </c>
      <c r="BC97" s="25">
        <f>'[1]SO 3.1 - Parkový mobiliár...'!F38</f>
        <v>0</v>
      </c>
      <c r="BD97" s="170">
        <f>'[1]SO 3.1 - Parkový mobiliár...'!F39</f>
        <v>0</v>
      </c>
      <c r="BT97" s="12" t="s">
        <v>84</v>
      </c>
      <c r="BV97" s="12" t="s">
        <v>1018</v>
      </c>
      <c r="BW97" s="12" t="s">
        <v>252</v>
      </c>
      <c r="BX97" s="12" t="s">
        <v>1027</v>
      </c>
      <c r="CL97" s="12" t="s">
        <v>14</v>
      </c>
    </row>
    <row r="98" spans="1:90" s="149" customFormat="1" ht="16.5" customHeight="1" x14ac:dyDescent="0.25">
      <c r="A98" s="171"/>
      <c r="B98" s="148"/>
      <c r="C98" s="52"/>
      <c r="D98" s="52"/>
      <c r="E98" s="52"/>
      <c r="F98" s="211" t="s">
        <v>1028</v>
      </c>
      <c r="G98" s="211"/>
      <c r="H98" s="211"/>
      <c r="I98" s="211"/>
      <c r="J98" s="211"/>
      <c r="K98" s="52"/>
      <c r="L98" s="211" t="s">
        <v>1029</v>
      </c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2">
        <f>'SO 3.2 - Parkový mobiliár...'!J32</f>
        <v>0</v>
      </c>
      <c r="AH98" s="213"/>
      <c r="AI98" s="213"/>
      <c r="AJ98" s="213"/>
      <c r="AK98" s="213"/>
      <c r="AL98" s="213"/>
      <c r="AM98" s="213"/>
      <c r="AN98" s="212">
        <f>'SO 3.2 - Parkový mobiliár...'!J41</f>
        <v>0</v>
      </c>
      <c r="AO98" s="213"/>
      <c r="AP98" s="213"/>
      <c r="AQ98" s="167" t="s">
        <v>1020</v>
      </c>
      <c r="AR98" s="148"/>
      <c r="AS98" s="168">
        <v>0</v>
      </c>
      <c r="AT98" s="25">
        <f t="shared" si="0"/>
        <v>15056.95</v>
      </c>
      <c r="AU98" s="169">
        <f>'[1]SO 3.2 - Parkový mobiliár...'!P122</f>
        <v>0</v>
      </c>
      <c r="AV98" s="25">
        <f>'[1]SO 3.2 - Parkový mobiliár...'!J35</f>
        <v>0</v>
      </c>
      <c r="AW98" s="25">
        <f>'[1]SO 3.2 - Parkový mobiliár...'!J36</f>
        <v>15056.95</v>
      </c>
      <c r="AX98" s="25">
        <f>'[1]SO 3.2 - Parkový mobiliár...'!J37</f>
        <v>0</v>
      </c>
      <c r="AY98" s="25">
        <f>'[1]SO 3.2 - Parkový mobiliár...'!J38</f>
        <v>0</v>
      </c>
      <c r="AZ98" s="25">
        <f>'[1]SO 3.2 - Parkový mobiliár...'!F35</f>
        <v>0</v>
      </c>
      <c r="BA98" s="25">
        <f>'[1]SO 3.2 - Parkový mobiliár...'!F36</f>
        <v>65465</v>
      </c>
      <c r="BB98" s="25">
        <f>'[1]SO 3.2 - Parkový mobiliár...'!F37</f>
        <v>0</v>
      </c>
      <c r="BC98" s="25">
        <f>'[1]SO 3.2 - Parkový mobiliár...'!F38</f>
        <v>0</v>
      </c>
      <c r="BD98" s="170">
        <f>'[1]SO 3.2 - Parkový mobiliár...'!F39</f>
        <v>0</v>
      </c>
      <c r="BT98" s="12" t="s">
        <v>93</v>
      </c>
      <c r="BU98" s="12" t="s">
        <v>1030</v>
      </c>
      <c r="BV98" s="12" t="s">
        <v>1018</v>
      </c>
      <c r="BW98" s="12" t="s">
        <v>752</v>
      </c>
      <c r="BX98" s="12" t="s">
        <v>1027</v>
      </c>
      <c r="CL98" s="12" t="s">
        <v>14</v>
      </c>
    </row>
    <row r="99" spans="1:90" s="149" customFormat="1" ht="16.5" customHeight="1" x14ac:dyDescent="0.25">
      <c r="A99" s="171"/>
      <c r="B99" s="148"/>
      <c r="C99" s="52"/>
      <c r="D99" s="52"/>
      <c r="E99" s="52"/>
      <c r="F99" s="211" t="s">
        <v>93</v>
      </c>
      <c r="G99" s="211"/>
      <c r="H99" s="211"/>
      <c r="I99" s="211"/>
      <c r="J99" s="211"/>
      <c r="K99" s="52"/>
      <c r="L99" s="211" t="s">
        <v>1059</v>
      </c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2">
        <f>'3 - Gabiónový múrik okolo...'!J34</f>
        <v>0</v>
      </c>
      <c r="AH99" s="213"/>
      <c r="AI99" s="213"/>
      <c r="AJ99" s="213"/>
      <c r="AK99" s="213"/>
      <c r="AL99" s="213"/>
      <c r="AM99" s="213"/>
      <c r="AN99" s="212">
        <f>'3 - Gabiónový múrik okolo...'!J43</f>
        <v>0</v>
      </c>
      <c r="AO99" s="213"/>
      <c r="AP99" s="213"/>
      <c r="AQ99" s="167" t="s">
        <v>1020</v>
      </c>
      <c r="AR99" s="148"/>
      <c r="AS99" s="168">
        <v>0</v>
      </c>
      <c r="AT99" s="25">
        <f t="shared" ref="AT99:AT103" si="1">ROUND(SUM(AV99:AW99),2)</f>
        <v>2257.3200000000002</v>
      </c>
      <c r="AU99" s="169">
        <f>'[1]3 - Gabiónový múrik okolo...'!P129</f>
        <v>0</v>
      </c>
      <c r="AV99" s="25">
        <f>'[1]3 - Gabiónový múrik okolo...'!J37</f>
        <v>0</v>
      </c>
      <c r="AW99" s="25">
        <f>'[1]3 - Gabiónový múrik okolo...'!J38</f>
        <v>2257.3200000000002</v>
      </c>
      <c r="AX99" s="25">
        <f>'[1]3 - Gabiónový múrik okolo...'!J39</f>
        <v>0</v>
      </c>
      <c r="AY99" s="25">
        <f>'[1]3 - Gabiónový múrik okolo...'!J40</f>
        <v>0</v>
      </c>
      <c r="AZ99" s="25">
        <f>'[1]3 - Gabiónový múrik okolo...'!F37</f>
        <v>0</v>
      </c>
      <c r="BA99" s="25">
        <f>'[1]3 - Gabiónový múrik okolo...'!F38</f>
        <v>9814.43</v>
      </c>
      <c r="BB99" s="25">
        <f>'[1]3 - Gabiónový múrik okolo...'!F39</f>
        <v>0</v>
      </c>
      <c r="BC99" s="25">
        <f>'[1]3 - Gabiónový múrik okolo...'!F40</f>
        <v>0</v>
      </c>
      <c r="BD99" s="170">
        <f>'[1]3 - Gabiónový múrik okolo...'!F41</f>
        <v>0</v>
      </c>
      <c r="BT99" s="12" t="s">
        <v>93</v>
      </c>
      <c r="BV99" s="12" t="s">
        <v>1018</v>
      </c>
      <c r="BW99" s="12" t="s">
        <v>336</v>
      </c>
      <c r="BX99" s="12" t="s">
        <v>1031</v>
      </c>
      <c r="CL99" s="12" t="s">
        <v>14</v>
      </c>
    </row>
    <row r="100" spans="1:90" s="149" customFormat="1" ht="16.5" customHeight="1" x14ac:dyDescent="0.25">
      <c r="A100" s="171"/>
      <c r="B100" s="148"/>
      <c r="C100" s="52"/>
      <c r="D100" s="52"/>
      <c r="E100" s="52"/>
      <c r="F100" s="211" t="s">
        <v>110</v>
      </c>
      <c r="G100" s="211"/>
      <c r="H100" s="211"/>
      <c r="I100" s="211"/>
      <c r="J100" s="211"/>
      <c r="K100" s="52"/>
      <c r="L100" s="211" t="s">
        <v>1033</v>
      </c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2">
        <f>'7 - Spoločenská zóna'!J34</f>
        <v>0</v>
      </c>
      <c r="AH100" s="213"/>
      <c r="AI100" s="213"/>
      <c r="AJ100" s="213"/>
      <c r="AK100" s="213"/>
      <c r="AL100" s="213"/>
      <c r="AM100" s="213"/>
      <c r="AN100" s="212">
        <f>'7 - Spoločenská zóna'!J43</f>
        <v>0</v>
      </c>
      <c r="AO100" s="213"/>
      <c r="AP100" s="213"/>
      <c r="AQ100" s="167" t="s">
        <v>1020</v>
      </c>
      <c r="AR100" s="148"/>
      <c r="AS100" s="168">
        <v>0</v>
      </c>
      <c r="AT100" s="25">
        <f t="shared" si="1"/>
        <v>12335.58</v>
      </c>
      <c r="AU100" s="169">
        <f>'[1]7 - Spoločenská zóna'!P132</f>
        <v>0</v>
      </c>
      <c r="AV100" s="25">
        <f>'[1]7 - Spoločenská zóna'!J37</f>
        <v>0</v>
      </c>
      <c r="AW100" s="25">
        <f>'[1]7 - Spoločenská zóna'!J38</f>
        <v>12335.58</v>
      </c>
      <c r="AX100" s="25">
        <f>'[1]7 - Spoločenská zóna'!J39</f>
        <v>0</v>
      </c>
      <c r="AY100" s="25">
        <f>'[1]7 - Spoločenská zóna'!J40</f>
        <v>0</v>
      </c>
      <c r="AZ100" s="25">
        <f>'[1]7 - Spoločenská zóna'!F37</f>
        <v>0</v>
      </c>
      <c r="BA100" s="25">
        <f>'[1]7 - Spoločenská zóna'!F38</f>
        <v>53632.95</v>
      </c>
      <c r="BB100" s="25">
        <f>'[1]7 - Spoločenská zóna'!F39</f>
        <v>0</v>
      </c>
      <c r="BC100" s="25">
        <f>'[1]7 - Spoločenská zóna'!F40</f>
        <v>0</v>
      </c>
      <c r="BD100" s="170">
        <f>'[1]7 - Spoločenská zóna'!F41</f>
        <v>0</v>
      </c>
      <c r="BT100" s="12" t="s">
        <v>93</v>
      </c>
      <c r="BV100" s="12" t="s">
        <v>1018</v>
      </c>
      <c r="BW100" s="12" t="s">
        <v>771</v>
      </c>
      <c r="BX100" s="12" t="s">
        <v>1032</v>
      </c>
      <c r="CL100" s="12" t="s">
        <v>14</v>
      </c>
    </row>
    <row r="101" spans="1:90" s="149" customFormat="1" ht="23.25" customHeight="1" x14ac:dyDescent="0.25">
      <c r="A101" s="171"/>
      <c r="B101" s="148"/>
      <c r="C101" s="52"/>
      <c r="D101" s="52"/>
      <c r="E101" s="52"/>
      <c r="F101" s="52"/>
      <c r="G101" s="211" t="s">
        <v>1036</v>
      </c>
      <c r="H101" s="211"/>
      <c r="I101" s="211"/>
      <c r="J101" s="211"/>
      <c r="K101" s="211"/>
      <c r="L101" s="52"/>
      <c r="M101" s="211" t="s">
        <v>1037</v>
      </c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2">
        <f>'SO 6.1.1.1 - Verejné osve...'!J34</f>
        <v>0</v>
      </c>
      <c r="AH101" s="213"/>
      <c r="AI101" s="213"/>
      <c r="AJ101" s="213"/>
      <c r="AK101" s="213"/>
      <c r="AL101" s="213"/>
      <c r="AM101" s="213"/>
      <c r="AN101" s="212">
        <f>'SO 6.1.1.1 - Verejné osve...'!J43</f>
        <v>0</v>
      </c>
      <c r="AO101" s="213"/>
      <c r="AP101" s="213"/>
      <c r="AQ101" s="167" t="s">
        <v>1020</v>
      </c>
      <c r="AR101" s="148"/>
      <c r="AS101" s="168">
        <v>0</v>
      </c>
      <c r="AT101" s="25">
        <f t="shared" si="1"/>
        <v>31387.48</v>
      </c>
      <c r="AU101" s="169">
        <f>'[1]SO 6.1.1.1 - Verejné osve...'!P134</f>
        <v>0</v>
      </c>
      <c r="AV101" s="25">
        <f>'[1]SO 6.1.1.1 - Verejné osve...'!J37</f>
        <v>0</v>
      </c>
      <c r="AW101" s="25">
        <f>'[1]SO 6.1.1.1 - Verejné osve...'!J38</f>
        <v>31387.48</v>
      </c>
      <c r="AX101" s="25">
        <f>'[1]SO 6.1.1.1 - Verejné osve...'!J39</f>
        <v>0</v>
      </c>
      <c r="AY101" s="25">
        <f>'[1]SO 6.1.1.1 - Verejné osve...'!J40</f>
        <v>0</v>
      </c>
      <c r="AZ101" s="25">
        <f>'[1]SO 6.1.1.1 - Verejné osve...'!F37</f>
        <v>0</v>
      </c>
      <c r="BA101" s="25">
        <f>'[1]SO 6.1.1.1 - Verejné osve...'!F38</f>
        <v>136467.29999999999</v>
      </c>
      <c r="BB101" s="25">
        <f>'[1]SO 6.1.1.1 - Verejné osve...'!F39</f>
        <v>0</v>
      </c>
      <c r="BC101" s="25">
        <f>'[1]SO 6.1.1.1 - Verejné osve...'!F40</f>
        <v>0</v>
      </c>
      <c r="BD101" s="170">
        <f>'[1]SO 6.1.1.1 - Verejné osve...'!F41</f>
        <v>0</v>
      </c>
      <c r="BT101" s="12" t="s">
        <v>83</v>
      </c>
      <c r="BV101" s="12" t="s">
        <v>1018</v>
      </c>
      <c r="BW101" s="12" t="s">
        <v>972</v>
      </c>
      <c r="BX101" s="12" t="s">
        <v>1035</v>
      </c>
      <c r="CL101" s="12" t="s">
        <v>14</v>
      </c>
    </row>
    <row r="102" spans="1:90" s="149" customFormat="1" ht="23.25" customHeight="1" x14ac:dyDescent="0.25">
      <c r="A102" s="171"/>
      <c r="B102" s="148"/>
      <c r="C102" s="52"/>
      <c r="D102" s="52"/>
      <c r="E102" s="52"/>
      <c r="F102" s="211" t="s">
        <v>1038</v>
      </c>
      <c r="G102" s="211"/>
      <c r="H102" s="211"/>
      <c r="I102" s="211"/>
      <c r="J102" s="211"/>
      <c r="K102" s="52"/>
      <c r="L102" s="211" t="s">
        <v>707</v>
      </c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2">
        <f>'SO 6.1.2 - Verejné osvetl...'!J34</f>
        <v>0</v>
      </c>
      <c r="AH102" s="213"/>
      <c r="AI102" s="213"/>
      <c r="AJ102" s="213"/>
      <c r="AK102" s="213"/>
      <c r="AL102" s="213"/>
      <c r="AM102" s="213"/>
      <c r="AN102" s="212">
        <f t="shared" ref="AN102" si="2">AG102*1.23</f>
        <v>0</v>
      </c>
      <c r="AO102" s="213"/>
      <c r="AP102" s="213"/>
      <c r="AQ102" s="167" t="s">
        <v>1020</v>
      </c>
      <c r="AR102" s="148"/>
      <c r="AS102" s="168">
        <v>0</v>
      </c>
      <c r="AT102" s="25">
        <f t="shared" si="1"/>
        <v>69143.86</v>
      </c>
      <c r="AU102" s="169">
        <f>'[1]SO 6.1.2 - Verejné osvetl...'!P134</f>
        <v>0</v>
      </c>
      <c r="AV102" s="25">
        <f>'[1]SO 6.1.2 - Verejné osvetl...'!J37</f>
        <v>0</v>
      </c>
      <c r="AW102" s="25">
        <f>'[1]SO 6.1.2 - Verejné osvetl...'!J38</f>
        <v>69143.86</v>
      </c>
      <c r="AX102" s="25">
        <f>'[1]SO 6.1.2 - Verejné osvetl...'!J39</f>
        <v>0</v>
      </c>
      <c r="AY102" s="25">
        <f>'[1]SO 6.1.2 - Verejné osvetl...'!J40</f>
        <v>0</v>
      </c>
      <c r="AZ102" s="25">
        <f>'[1]SO 6.1.2 - Verejné osvetl...'!F37</f>
        <v>0</v>
      </c>
      <c r="BA102" s="25">
        <f>'[1]SO 6.1.2 - Verejné osvetl...'!F38</f>
        <v>300625.48</v>
      </c>
      <c r="BB102" s="25">
        <f>'[1]SO 6.1.2 - Verejné osvetl...'!F39</f>
        <v>0</v>
      </c>
      <c r="BC102" s="25">
        <f>'[1]SO 6.1.2 - Verejné osvetl...'!F40</f>
        <v>0</v>
      </c>
      <c r="BD102" s="170">
        <f>'[1]SO 6.1.2 - Verejné osvetl...'!F41</f>
        <v>0</v>
      </c>
      <c r="BT102" s="12" t="s">
        <v>93</v>
      </c>
      <c r="BV102" s="12" t="s">
        <v>1018</v>
      </c>
      <c r="BW102" s="12" t="s">
        <v>988</v>
      </c>
      <c r="BX102" s="12" t="s">
        <v>1034</v>
      </c>
      <c r="CL102" s="12" t="s">
        <v>14</v>
      </c>
    </row>
    <row r="103" spans="1:90" s="149" customFormat="1" ht="23.25" customHeight="1" x14ac:dyDescent="0.25">
      <c r="A103" s="171"/>
      <c r="B103" s="148"/>
      <c r="C103" s="52"/>
      <c r="D103" s="52"/>
      <c r="E103" s="52"/>
      <c r="F103" s="211" t="s">
        <v>1040</v>
      </c>
      <c r="G103" s="211"/>
      <c r="H103" s="211"/>
      <c r="I103" s="211"/>
      <c r="J103" s="211"/>
      <c r="K103" s="52"/>
      <c r="L103" s="211" t="s">
        <v>1060</v>
      </c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2">
        <f>'SO 7.2.1 - Prípojky vody ...'!J34</f>
        <v>0</v>
      </c>
      <c r="AH103" s="213"/>
      <c r="AI103" s="213"/>
      <c r="AJ103" s="213"/>
      <c r="AK103" s="213"/>
      <c r="AL103" s="213"/>
      <c r="AM103" s="213"/>
      <c r="AN103" s="212">
        <f>'SO 7.2.1 - Prípojky vody ...'!J43</f>
        <v>0</v>
      </c>
      <c r="AO103" s="213"/>
      <c r="AP103" s="213"/>
      <c r="AQ103" s="167" t="s">
        <v>1020</v>
      </c>
      <c r="AR103" s="148"/>
      <c r="AS103" s="168">
        <v>0</v>
      </c>
      <c r="AT103" s="25">
        <f t="shared" si="1"/>
        <v>2856.26</v>
      </c>
      <c r="AU103" s="169">
        <f>'[1]SO 7.2.1 - Prípojky vody ...'!P131</f>
        <v>0</v>
      </c>
      <c r="AV103" s="25">
        <f>'[1]SO 7.2.1 - Prípojky vody ...'!J37</f>
        <v>0</v>
      </c>
      <c r="AW103" s="25">
        <f>'[1]SO 7.2.1 - Prípojky vody ...'!J38</f>
        <v>2856.26</v>
      </c>
      <c r="AX103" s="25">
        <f>'[1]SO 7.2.1 - Prípojky vody ...'!J39</f>
        <v>0</v>
      </c>
      <c r="AY103" s="25">
        <f>'[1]SO 7.2.1 - Prípojky vody ...'!J40</f>
        <v>0</v>
      </c>
      <c r="AZ103" s="25">
        <f>'[1]SO 7.2.1 - Prípojky vody ...'!F37</f>
        <v>0</v>
      </c>
      <c r="BA103" s="25">
        <f>'[1]SO 7.2.1 - Prípojky vody ...'!F38</f>
        <v>12418.54</v>
      </c>
      <c r="BB103" s="25">
        <f>'[1]SO 7.2.1 - Prípojky vody ...'!F39</f>
        <v>0</v>
      </c>
      <c r="BC103" s="25">
        <f>'[1]SO 7.2.1 - Prípojky vody ...'!F40</f>
        <v>0</v>
      </c>
      <c r="BD103" s="170">
        <f>'[1]SO 7.2.1 - Prípojky vody ...'!F41</f>
        <v>0</v>
      </c>
      <c r="BT103" s="12" t="s">
        <v>93</v>
      </c>
      <c r="BV103" s="12" t="s">
        <v>1018</v>
      </c>
      <c r="BW103" s="12" t="s">
        <v>839</v>
      </c>
      <c r="BX103" s="12" t="s">
        <v>1039</v>
      </c>
      <c r="CL103" s="12" t="s">
        <v>14</v>
      </c>
    </row>
    <row r="104" spans="1:90" s="9" customFormat="1" ht="30" customHeight="1" x14ac:dyDescent="0.25">
      <c r="B104" s="10"/>
      <c r="AR104" s="10"/>
    </row>
    <row r="105" spans="1:90" s="9" customFormat="1" ht="6.95" customHeight="1" x14ac:dyDescent="0.25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10"/>
    </row>
  </sheetData>
  <mergeCells count="72">
    <mergeCell ref="F103:J103"/>
    <mergeCell ref="L103:AF103"/>
    <mergeCell ref="AG103:AM103"/>
    <mergeCell ref="AN103:AP103"/>
    <mergeCell ref="AN102:AP102"/>
    <mergeCell ref="F102:J102"/>
    <mergeCell ref="L102:AF102"/>
    <mergeCell ref="AG102:AM102"/>
    <mergeCell ref="G101:K101"/>
    <mergeCell ref="M101:AF101"/>
    <mergeCell ref="AG101:AM101"/>
    <mergeCell ref="AN101:AP101"/>
    <mergeCell ref="F99:J99"/>
    <mergeCell ref="L99:AF99"/>
    <mergeCell ref="AG99:AM99"/>
    <mergeCell ref="AN99:AP99"/>
    <mergeCell ref="F100:J100"/>
    <mergeCell ref="L100:AF100"/>
    <mergeCell ref="AG100:AM100"/>
    <mergeCell ref="AN100:AP100"/>
    <mergeCell ref="F98:J98"/>
    <mergeCell ref="L98:AF98"/>
    <mergeCell ref="AG98:AM98"/>
    <mergeCell ref="AN98:AP98"/>
    <mergeCell ref="E97:I97"/>
    <mergeCell ref="K97:AF97"/>
    <mergeCell ref="AG97:AM97"/>
    <mergeCell ref="AN97:AP97"/>
    <mergeCell ref="AG94:AM94"/>
    <mergeCell ref="AN94:AP94"/>
    <mergeCell ref="F96:J96"/>
    <mergeCell ref="L96:AF96"/>
    <mergeCell ref="AG96:AM96"/>
    <mergeCell ref="AN96:AP96"/>
    <mergeCell ref="F95:J95"/>
    <mergeCell ref="L95:AF95"/>
    <mergeCell ref="AG95:AM95"/>
    <mergeCell ref="AN95:AP9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29:P29"/>
    <mergeCell ref="W29:AE29"/>
    <mergeCell ref="AK29:AO29"/>
    <mergeCell ref="L30:P30"/>
    <mergeCell ref="W30:AE30"/>
    <mergeCell ref="AK30:AO30"/>
    <mergeCell ref="L28:P28"/>
    <mergeCell ref="W28:AE28"/>
    <mergeCell ref="AK28:AO28"/>
    <mergeCell ref="AR2:BE2"/>
    <mergeCell ref="K5:AJ5"/>
    <mergeCell ref="K6:AJ6"/>
    <mergeCell ref="E23:AN23"/>
    <mergeCell ref="AK26:AO26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8A52-546A-420F-9499-77CB0142707F}">
  <sheetPr>
    <pageSetUpPr fitToPage="1"/>
  </sheetPr>
  <dimension ref="B2:BM182"/>
  <sheetViews>
    <sheetView showGridLines="0" tabSelected="1" topLeftCell="A142" workbookViewId="0">
      <selection activeCell="Y155" sqref="Y155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74" t="s">
        <v>1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2" t="s">
        <v>839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176" t="str">
        <f>'[1]Rekapitulácia stavby'!K6</f>
        <v>Zelené sídliská - lokalita MAGURSKÁ - JELŠOVÝ HÁJIK - revízia 2</v>
      </c>
      <c r="F7" s="177"/>
      <c r="G7" s="177"/>
      <c r="H7" s="177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176" t="s">
        <v>619</v>
      </c>
      <c r="F9" s="175"/>
      <c r="G9" s="175"/>
      <c r="H9" s="175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78" t="s">
        <v>840</v>
      </c>
      <c r="F11" s="179"/>
      <c r="G11" s="179"/>
      <c r="H11" s="179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30" customHeight="1" x14ac:dyDescent="0.25">
      <c r="B13" s="10"/>
      <c r="E13" s="180" t="s">
        <v>1061</v>
      </c>
      <c r="F13" s="179"/>
      <c r="G13" s="179"/>
      <c r="H13" s="179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850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173" t="str">
        <f>'[1]Rekapitulácia stavby'!E14</f>
        <v xml:space="preserve"> </v>
      </c>
      <c r="F22" s="173"/>
      <c r="G22" s="173"/>
      <c r="H22" s="173"/>
      <c r="I22" s="8" t="s">
        <v>22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620</v>
      </c>
      <c r="I25" s="8" t="s">
        <v>22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620</v>
      </c>
      <c r="I28" s="8" t="s">
        <v>22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181" t="s">
        <v>14</v>
      </c>
      <c r="F31" s="181"/>
      <c r="G31" s="181"/>
      <c r="H31" s="181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ROUND(J131,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ROUND((SUM(BE131:BE181)),  2)</f>
        <v>0</v>
      </c>
      <c r="G37" s="23"/>
      <c r="H37" s="23"/>
      <c r="I37" s="24">
        <v>0.23</v>
      </c>
      <c r="J37" s="22">
        <f>ROUND(((SUM(BE131:BE181))*I37),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ROUND((SUM(BF131:BF181)),  2)</f>
        <v>0</v>
      </c>
      <c r="I38" s="26">
        <v>0.23</v>
      </c>
      <c r="J38" s="25">
        <f>ROUND(((SUM(BF131:BF181))*I38),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ROUND((SUM(BG131:BG181)),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ROUND((SUM(BH131:BH181)),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ROUND((SUM(BI131:BI181)),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176" t="str">
        <f>E7</f>
        <v>Zelené sídliská - lokalita MAGURSKÁ - JELŠOVÝ HÁJIK - revízia 2</v>
      </c>
      <c r="F85" s="177"/>
      <c r="G85" s="177"/>
      <c r="H85" s="177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176" t="s">
        <v>619</v>
      </c>
      <c r="F87" s="175"/>
      <c r="G87" s="175"/>
      <c r="H87" s="175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78" t="s">
        <v>840</v>
      </c>
      <c r="F89" s="179"/>
      <c r="G89" s="179"/>
      <c r="H89" s="179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30" hidden="1" customHeight="1" x14ac:dyDescent="0.25">
      <c r="B91" s="10"/>
      <c r="E91" s="180" t="str">
        <f>E13</f>
        <v>SO 7.2.1 - Prípojky vody a kanalizácie - prípojka pre FP2 - časť 2</v>
      </c>
      <c r="F91" s="179"/>
      <c r="G91" s="179"/>
      <c r="H91" s="179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Jozef Vršanský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Jozef Vršanský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J131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621</v>
      </c>
      <c r="E101" s="50"/>
      <c r="F101" s="50"/>
      <c r="G101" s="50"/>
      <c r="H101" s="50"/>
      <c r="I101" s="50"/>
      <c r="J101" s="51">
        <f>J132</f>
        <v>0</v>
      </c>
      <c r="L101" s="48"/>
    </row>
    <row r="102" spans="2:47" s="52" customFormat="1" ht="19.899999999999999" hidden="1" customHeight="1" x14ac:dyDescent="0.25">
      <c r="B102" s="53"/>
      <c r="D102" s="54" t="s">
        <v>622</v>
      </c>
      <c r="E102" s="55"/>
      <c r="F102" s="55"/>
      <c r="G102" s="55"/>
      <c r="H102" s="55"/>
      <c r="I102" s="55"/>
      <c r="J102" s="56">
        <f>J133</f>
        <v>0</v>
      </c>
      <c r="L102" s="53"/>
    </row>
    <row r="103" spans="2:47" s="52" customFormat="1" ht="19.899999999999999" hidden="1" customHeight="1" x14ac:dyDescent="0.25">
      <c r="B103" s="53"/>
      <c r="D103" s="54" t="s">
        <v>623</v>
      </c>
      <c r="E103" s="55"/>
      <c r="F103" s="55"/>
      <c r="G103" s="55"/>
      <c r="H103" s="55"/>
      <c r="I103" s="55"/>
      <c r="J103" s="56">
        <f>J148</f>
        <v>0</v>
      </c>
      <c r="L103" s="53"/>
    </row>
    <row r="104" spans="2:47" s="52" customFormat="1" ht="19.899999999999999" hidden="1" customHeight="1" x14ac:dyDescent="0.25">
      <c r="B104" s="53"/>
      <c r="D104" s="54" t="s">
        <v>624</v>
      </c>
      <c r="E104" s="55"/>
      <c r="F104" s="55"/>
      <c r="G104" s="55"/>
      <c r="H104" s="55"/>
      <c r="I104" s="55"/>
      <c r="J104" s="56">
        <f>J152</f>
        <v>0</v>
      </c>
      <c r="L104" s="53"/>
    </row>
    <row r="105" spans="2:47" s="52" customFormat="1" ht="19.899999999999999" hidden="1" customHeight="1" x14ac:dyDescent="0.25">
      <c r="B105" s="53"/>
      <c r="D105" s="54" t="s">
        <v>625</v>
      </c>
      <c r="E105" s="55"/>
      <c r="F105" s="55"/>
      <c r="G105" s="55"/>
      <c r="H105" s="55"/>
      <c r="I105" s="55"/>
      <c r="J105" s="56">
        <f>J177</f>
        <v>0</v>
      </c>
      <c r="L105" s="53"/>
    </row>
    <row r="106" spans="2:47" s="47" customFormat="1" ht="24.95" hidden="1" customHeight="1" x14ac:dyDescent="0.25">
      <c r="B106" s="48"/>
      <c r="D106" s="49" t="s">
        <v>626</v>
      </c>
      <c r="E106" s="50"/>
      <c r="F106" s="50"/>
      <c r="G106" s="50"/>
      <c r="H106" s="50"/>
      <c r="I106" s="50"/>
      <c r="J106" s="51">
        <f>J179</f>
        <v>0</v>
      </c>
      <c r="L106" s="48"/>
    </row>
    <row r="107" spans="2:47" s="52" customFormat="1" ht="19.899999999999999" hidden="1" customHeight="1" x14ac:dyDescent="0.25">
      <c r="B107" s="53"/>
      <c r="D107" s="54" t="s">
        <v>627</v>
      </c>
      <c r="E107" s="55"/>
      <c r="F107" s="55"/>
      <c r="G107" s="55"/>
      <c r="H107" s="55"/>
      <c r="I107" s="55"/>
      <c r="J107" s="56">
        <f>J180</f>
        <v>0</v>
      </c>
      <c r="L107" s="53"/>
    </row>
    <row r="108" spans="2:47" s="9" customFormat="1" ht="21.75" hidden="1" customHeight="1" x14ac:dyDescent="0.25">
      <c r="B108" s="10"/>
      <c r="L108" s="10"/>
    </row>
    <row r="109" spans="2:47" s="9" customFormat="1" ht="6.95" hidden="1" customHeight="1" x14ac:dyDescent="0.25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10"/>
    </row>
    <row r="110" spans="2:47" hidden="1" x14ac:dyDescent="0.2"/>
    <row r="111" spans="2:47" hidden="1" x14ac:dyDescent="0.2"/>
    <row r="112" spans="2:47" hidden="1" x14ac:dyDescent="0.2"/>
    <row r="113" spans="2:12" s="9" customFormat="1" ht="6.95" customHeight="1" x14ac:dyDescent="0.25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10"/>
    </row>
    <row r="114" spans="2:12" s="9" customFormat="1" ht="24.95" customHeight="1" x14ac:dyDescent="0.25">
      <c r="B114" s="10"/>
      <c r="C114" s="6" t="s">
        <v>58</v>
      </c>
      <c r="L114" s="10"/>
    </row>
    <row r="115" spans="2:12" s="9" customFormat="1" ht="6.95" customHeight="1" x14ac:dyDescent="0.25">
      <c r="B115" s="10"/>
      <c r="L115" s="10"/>
    </row>
    <row r="116" spans="2:12" s="9" customFormat="1" ht="12" customHeight="1" x14ac:dyDescent="0.25">
      <c r="B116" s="10"/>
      <c r="C116" s="8" t="s">
        <v>6</v>
      </c>
      <c r="L116" s="10"/>
    </row>
    <row r="117" spans="2:12" s="9" customFormat="1" ht="26.25" customHeight="1" x14ac:dyDescent="0.25">
      <c r="B117" s="10"/>
      <c r="E117" s="176" t="str">
        <f>E7</f>
        <v>Zelené sídliská - lokalita MAGURSKÁ - JELŠOVÝ HÁJIK - revízia 2</v>
      </c>
      <c r="F117" s="177"/>
      <c r="G117" s="177"/>
      <c r="H117" s="177"/>
      <c r="L117" s="10"/>
    </row>
    <row r="118" spans="2:12" ht="12" customHeight="1" x14ac:dyDescent="0.2">
      <c r="B118" s="5"/>
      <c r="C118" s="8" t="s">
        <v>7</v>
      </c>
      <c r="L118" s="5"/>
    </row>
    <row r="119" spans="2:12" ht="16.5" customHeight="1" x14ac:dyDescent="0.2">
      <c r="B119" s="5"/>
      <c r="E119" s="176" t="s">
        <v>619</v>
      </c>
      <c r="F119" s="175"/>
      <c r="G119" s="175"/>
      <c r="H119" s="175"/>
      <c r="L119" s="5"/>
    </row>
    <row r="120" spans="2:12" ht="12" customHeight="1" x14ac:dyDescent="0.2">
      <c r="B120" s="5"/>
      <c r="C120" s="8" t="s">
        <v>9</v>
      </c>
      <c r="L120" s="5"/>
    </row>
    <row r="121" spans="2:12" s="9" customFormat="1" ht="16.5" customHeight="1" x14ac:dyDescent="0.25">
      <c r="B121" s="10"/>
      <c r="E121" s="178" t="s">
        <v>840</v>
      </c>
      <c r="F121" s="179"/>
      <c r="G121" s="179"/>
      <c r="H121" s="179"/>
      <c r="L121" s="10"/>
    </row>
    <row r="122" spans="2:12" s="9" customFormat="1" ht="12" customHeight="1" x14ac:dyDescent="0.25">
      <c r="B122" s="10"/>
      <c r="C122" s="8" t="s">
        <v>11</v>
      </c>
      <c r="L122" s="10"/>
    </row>
    <row r="123" spans="2:12" s="9" customFormat="1" ht="30" customHeight="1" x14ac:dyDescent="0.25">
      <c r="B123" s="10"/>
      <c r="E123" s="180" t="str">
        <f>E13</f>
        <v>SO 7.2.1 - Prípojky vody a kanalizácie - prípojka pre FP2 - časť 2</v>
      </c>
      <c r="F123" s="179"/>
      <c r="G123" s="179"/>
      <c r="H123" s="179"/>
      <c r="L123" s="10"/>
    </row>
    <row r="124" spans="2:12" s="9" customFormat="1" ht="6.95" customHeight="1" x14ac:dyDescent="0.25">
      <c r="B124" s="10"/>
      <c r="L124" s="10"/>
    </row>
    <row r="125" spans="2:12" s="9" customFormat="1" ht="12" customHeight="1" x14ac:dyDescent="0.25">
      <c r="B125" s="10"/>
      <c r="C125" s="8" t="s">
        <v>16</v>
      </c>
      <c r="F125" s="12" t="str">
        <f>F16</f>
        <v>Magurská, Jelšový hájik</v>
      </c>
      <c r="I125" s="8" t="s">
        <v>18</v>
      </c>
      <c r="J125" s="13">
        <f>IF(J16="","",J16)</f>
        <v>46099</v>
      </c>
      <c r="L125" s="10"/>
    </row>
    <row r="126" spans="2:12" s="9" customFormat="1" ht="6.95" customHeight="1" x14ac:dyDescent="0.25">
      <c r="B126" s="10"/>
      <c r="L126" s="10"/>
    </row>
    <row r="127" spans="2:12" s="9" customFormat="1" ht="15.2" customHeight="1" x14ac:dyDescent="0.25">
      <c r="B127" s="10"/>
      <c r="C127" s="8" t="s">
        <v>19</v>
      </c>
      <c r="F127" s="12" t="str">
        <f>E19</f>
        <v>Mesto Banská Bystrica</v>
      </c>
      <c r="I127" s="8" t="s">
        <v>24</v>
      </c>
      <c r="J127" s="16" t="str">
        <f>E25</f>
        <v>Ing. Jozef Vršanský</v>
      </c>
      <c r="L127" s="10"/>
    </row>
    <row r="128" spans="2:12" s="9" customFormat="1" ht="15.2" customHeight="1" x14ac:dyDescent="0.25">
      <c r="B128" s="10"/>
      <c r="C128" s="8" t="s">
        <v>23</v>
      </c>
      <c r="F128" s="12" t="str">
        <f>IF(E22="","",E22)</f>
        <v xml:space="preserve"> </v>
      </c>
      <c r="I128" s="8" t="s">
        <v>26</v>
      </c>
      <c r="J128" s="16" t="str">
        <f>E28</f>
        <v>Ing. Jozef Vršanský</v>
      </c>
      <c r="L128" s="10"/>
    </row>
    <row r="129" spans="2:65" s="9" customFormat="1" ht="10.35" customHeight="1" x14ac:dyDescent="0.25">
      <c r="B129" s="10"/>
      <c r="L129" s="10"/>
    </row>
    <row r="130" spans="2:65" s="57" customFormat="1" ht="29.25" customHeight="1" x14ac:dyDescent="0.25">
      <c r="B130" s="58"/>
      <c r="C130" s="59" t="s">
        <v>59</v>
      </c>
      <c r="D130" s="60" t="s">
        <v>60</v>
      </c>
      <c r="E130" s="60" t="s">
        <v>61</v>
      </c>
      <c r="F130" s="60" t="s">
        <v>62</v>
      </c>
      <c r="G130" s="60" t="s">
        <v>63</v>
      </c>
      <c r="H130" s="60" t="s">
        <v>64</v>
      </c>
      <c r="I130" s="60" t="s">
        <v>65</v>
      </c>
      <c r="J130" s="61" t="s">
        <v>49</v>
      </c>
      <c r="K130" s="62" t="s">
        <v>66</v>
      </c>
      <c r="L130" s="58"/>
      <c r="M130" s="63" t="s">
        <v>14</v>
      </c>
      <c r="N130" s="64" t="s">
        <v>32</v>
      </c>
      <c r="O130" s="64" t="s">
        <v>67</v>
      </c>
      <c r="P130" s="64" t="s">
        <v>68</v>
      </c>
      <c r="Q130" s="64" t="s">
        <v>69</v>
      </c>
      <c r="R130" s="64" t="s">
        <v>70</v>
      </c>
      <c r="S130" s="64" t="s">
        <v>71</v>
      </c>
      <c r="T130" s="65" t="s">
        <v>72</v>
      </c>
    </row>
    <row r="131" spans="2:65" s="9" customFormat="1" ht="22.9" customHeight="1" x14ac:dyDescent="0.25">
      <c r="B131" s="10"/>
      <c r="C131" s="66" t="s">
        <v>50</v>
      </c>
      <c r="J131" s="215">
        <f>BK131</f>
        <v>0</v>
      </c>
      <c r="L131" s="10"/>
      <c r="M131" s="67"/>
      <c r="N131" s="17"/>
      <c r="O131" s="17"/>
      <c r="P131" s="68">
        <f>P132+P179</f>
        <v>0</v>
      </c>
      <c r="Q131" s="17"/>
      <c r="R131" s="68">
        <f>R132+R179</f>
        <v>49.788060000000002</v>
      </c>
      <c r="S131" s="17"/>
      <c r="T131" s="69">
        <f>T132+T179</f>
        <v>0</v>
      </c>
      <c r="AT131" s="2" t="s">
        <v>73</v>
      </c>
      <c r="AU131" s="2" t="s">
        <v>51</v>
      </c>
      <c r="BK131" s="70">
        <f>BK132+BK179</f>
        <v>0</v>
      </c>
    </row>
    <row r="132" spans="2:65" s="71" customFormat="1" ht="25.9" customHeight="1" x14ac:dyDescent="0.2">
      <c r="B132" s="72"/>
      <c r="D132" s="73" t="s">
        <v>73</v>
      </c>
      <c r="E132" s="74" t="s">
        <v>259</v>
      </c>
      <c r="F132" s="74" t="s">
        <v>628</v>
      </c>
      <c r="J132" s="216">
        <f>BK132</f>
        <v>0</v>
      </c>
      <c r="L132" s="72"/>
      <c r="M132" s="75"/>
      <c r="P132" s="76">
        <f>P133+P148+P152+P177</f>
        <v>0</v>
      </c>
      <c r="R132" s="76">
        <f>R133+R148+R152+R177</f>
        <v>49.787849999999999</v>
      </c>
      <c r="T132" s="77">
        <f>T133+T148+T152+T177</f>
        <v>0</v>
      </c>
      <c r="AR132" s="73" t="s">
        <v>76</v>
      </c>
      <c r="AT132" s="78" t="s">
        <v>73</v>
      </c>
      <c r="AU132" s="78" t="s">
        <v>2</v>
      </c>
      <c r="AY132" s="73" t="s">
        <v>77</v>
      </c>
      <c r="BK132" s="79">
        <f>BK133+BK148+BK152+BK177</f>
        <v>0</v>
      </c>
    </row>
    <row r="133" spans="2:65" s="71" customFormat="1" ht="22.9" customHeight="1" x14ac:dyDescent="0.2">
      <c r="B133" s="72"/>
      <c r="D133" s="73" t="s">
        <v>73</v>
      </c>
      <c r="E133" s="80" t="s">
        <v>76</v>
      </c>
      <c r="F133" s="80" t="s">
        <v>629</v>
      </c>
      <c r="J133" s="217">
        <f>BK133</f>
        <v>0</v>
      </c>
      <c r="L133" s="72"/>
      <c r="M133" s="75"/>
      <c r="P133" s="76">
        <f>SUM(P134:P147)</f>
        <v>0</v>
      </c>
      <c r="R133" s="76">
        <f>SUM(R134:R147)</f>
        <v>33.353090000000002</v>
      </c>
      <c r="T133" s="77">
        <f>SUM(T134:T147)</f>
        <v>0</v>
      </c>
      <c r="AR133" s="73" t="s">
        <v>76</v>
      </c>
      <c r="AT133" s="78" t="s">
        <v>73</v>
      </c>
      <c r="AU133" s="78" t="s">
        <v>76</v>
      </c>
      <c r="AY133" s="73" t="s">
        <v>77</v>
      </c>
      <c r="BK133" s="79">
        <f>SUM(BK134:BK147)</f>
        <v>0</v>
      </c>
    </row>
    <row r="134" spans="2:65" s="9" customFormat="1" ht="21.75" customHeight="1" x14ac:dyDescent="0.25">
      <c r="B134" s="81"/>
      <c r="C134" s="82" t="s">
        <v>76</v>
      </c>
      <c r="D134" s="82" t="s">
        <v>79</v>
      </c>
      <c r="E134" s="83" t="s">
        <v>841</v>
      </c>
      <c r="F134" s="84" t="s">
        <v>842</v>
      </c>
      <c r="G134" s="85" t="s">
        <v>82</v>
      </c>
      <c r="H134" s="86">
        <v>15.929</v>
      </c>
      <c r="I134" s="218">
        <v>0</v>
      </c>
      <c r="J134" s="218">
        <f t="shared" ref="J134:J147" si="0">ROUND(I134*H134,3)</f>
        <v>0</v>
      </c>
      <c r="K134" s="87"/>
      <c r="L134" s="10"/>
      <c r="M134" s="88" t="s">
        <v>14</v>
      </c>
      <c r="N134" s="89" t="s">
        <v>34</v>
      </c>
      <c r="O134" s="90">
        <v>0</v>
      </c>
      <c r="P134" s="90">
        <f t="shared" ref="P134:P147" si="1">O134*H134</f>
        <v>0</v>
      </c>
      <c r="Q134" s="90">
        <v>0</v>
      </c>
      <c r="R134" s="90">
        <f t="shared" ref="R134:R147" si="2">Q134*H134</f>
        <v>0</v>
      </c>
      <c r="S134" s="90">
        <v>0</v>
      </c>
      <c r="T134" s="91">
        <f t="shared" ref="T134:T147" si="3">S134*H134</f>
        <v>0</v>
      </c>
      <c r="AR134" s="92" t="s">
        <v>83</v>
      </c>
      <c r="AT134" s="92" t="s">
        <v>79</v>
      </c>
      <c r="AU134" s="92" t="s">
        <v>84</v>
      </c>
      <c r="AY134" s="2" t="s">
        <v>77</v>
      </c>
      <c r="BE134" s="93">
        <f t="shared" ref="BE134:BE147" si="4">IF(N134="základná",J134,0)</f>
        <v>0</v>
      </c>
      <c r="BF134" s="93">
        <f t="shared" ref="BF134:BF147" si="5">IF(N134="znížená",J134,0)</f>
        <v>0</v>
      </c>
      <c r="BG134" s="93">
        <f t="shared" ref="BG134:BG147" si="6">IF(N134="zákl. prenesená",J134,0)</f>
        <v>0</v>
      </c>
      <c r="BH134" s="93">
        <f t="shared" ref="BH134:BH147" si="7">IF(N134="zníž. prenesená",J134,0)</f>
        <v>0</v>
      </c>
      <c r="BI134" s="93">
        <f t="shared" ref="BI134:BI147" si="8">IF(N134="nulová",J134,0)</f>
        <v>0</v>
      </c>
      <c r="BJ134" s="2" t="s">
        <v>84</v>
      </c>
      <c r="BK134" s="94">
        <f t="shared" ref="BK134:BK147" si="9">ROUND(I134*H134,3)</f>
        <v>0</v>
      </c>
      <c r="BL134" s="2" t="s">
        <v>83</v>
      </c>
      <c r="BM134" s="92" t="s">
        <v>84</v>
      </c>
    </row>
    <row r="135" spans="2:65" s="9" customFormat="1" ht="24.2" customHeight="1" x14ac:dyDescent="0.25">
      <c r="B135" s="81"/>
      <c r="C135" s="82" t="s">
        <v>84</v>
      </c>
      <c r="D135" s="82" t="s">
        <v>79</v>
      </c>
      <c r="E135" s="83" t="s">
        <v>91</v>
      </c>
      <c r="F135" s="84" t="s">
        <v>92</v>
      </c>
      <c r="G135" s="85" t="s">
        <v>82</v>
      </c>
      <c r="H135" s="86">
        <v>15.929</v>
      </c>
      <c r="I135" s="218">
        <v>0</v>
      </c>
      <c r="J135" s="218">
        <f t="shared" si="0"/>
        <v>0</v>
      </c>
      <c r="K135" s="87"/>
      <c r="L135" s="10"/>
      <c r="M135" s="88" t="s">
        <v>14</v>
      </c>
      <c r="N135" s="89" t="s">
        <v>34</v>
      </c>
      <c r="O135" s="90">
        <v>0</v>
      </c>
      <c r="P135" s="90">
        <f t="shared" si="1"/>
        <v>0</v>
      </c>
      <c r="Q135" s="90">
        <v>0</v>
      </c>
      <c r="R135" s="90">
        <f t="shared" si="2"/>
        <v>0</v>
      </c>
      <c r="S135" s="90">
        <v>0</v>
      </c>
      <c r="T135" s="91">
        <f t="shared" si="3"/>
        <v>0</v>
      </c>
      <c r="AR135" s="92" t="s">
        <v>83</v>
      </c>
      <c r="AT135" s="92" t="s">
        <v>79</v>
      </c>
      <c r="AU135" s="92" t="s">
        <v>84</v>
      </c>
      <c r="AY135" s="2" t="s">
        <v>77</v>
      </c>
      <c r="BE135" s="93">
        <f t="shared" si="4"/>
        <v>0</v>
      </c>
      <c r="BF135" s="93">
        <f t="shared" si="5"/>
        <v>0</v>
      </c>
      <c r="BG135" s="93">
        <f t="shared" si="6"/>
        <v>0</v>
      </c>
      <c r="BH135" s="93">
        <f t="shared" si="7"/>
        <v>0</v>
      </c>
      <c r="BI135" s="93">
        <f t="shared" si="8"/>
        <v>0</v>
      </c>
      <c r="BJ135" s="2" t="s">
        <v>84</v>
      </c>
      <c r="BK135" s="94">
        <f t="shared" si="9"/>
        <v>0</v>
      </c>
      <c r="BL135" s="2" t="s">
        <v>83</v>
      </c>
      <c r="BM135" s="92" t="s">
        <v>83</v>
      </c>
    </row>
    <row r="136" spans="2:65" s="9" customFormat="1" ht="24.2" customHeight="1" x14ac:dyDescent="0.25">
      <c r="B136" s="81"/>
      <c r="C136" s="82" t="s">
        <v>93</v>
      </c>
      <c r="D136" s="82" t="s">
        <v>79</v>
      </c>
      <c r="E136" s="83" t="s">
        <v>843</v>
      </c>
      <c r="F136" s="84" t="s">
        <v>844</v>
      </c>
      <c r="G136" s="85" t="s">
        <v>82</v>
      </c>
      <c r="H136" s="86">
        <v>123.768</v>
      </c>
      <c r="I136" s="218">
        <v>0</v>
      </c>
      <c r="J136" s="218">
        <f t="shared" si="0"/>
        <v>0</v>
      </c>
      <c r="K136" s="87"/>
      <c r="L136" s="10"/>
      <c r="M136" s="88" t="s">
        <v>14</v>
      </c>
      <c r="N136" s="89" t="s">
        <v>34</v>
      </c>
      <c r="O136" s="90">
        <v>0</v>
      </c>
      <c r="P136" s="90">
        <f t="shared" si="1"/>
        <v>0</v>
      </c>
      <c r="Q136" s="90">
        <v>0</v>
      </c>
      <c r="R136" s="90">
        <f t="shared" si="2"/>
        <v>0</v>
      </c>
      <c r="S136" s="90">
        <v>0</v>
      </c>
      <c r="T136" s="91">
        <f t="shared" si="3"/>
        <v>0</v>
      </c>
      <c r="AR136" s="92" t="s">
        <v>83</v>
      </c>
      <c r="AT136" s="92" t="s">
        <v>79</v>
      </c>
      <c r="AU136" s="92" t="s">
        <v>84</v>
      </c>
      <c r="AY136" s="2" t="s">
        <v>77</v>
      </c>
      <c r="BE136" s="93">
        <f t="shared" si="4"/>
        <v>0</v>
      </c>
      <c r="BF136" s="93">
        <f t="shared" si="5"/>
        <v>0</v>
      </c>
      <c r="BG136" s="93">
        <f t="shared" si="6"/>
        <v>0</v>
      </c>
      <c r="BH136" s="93">
        <f t="shared" si="7"/>
        <v>0</v>
      </c>
      <c r="BI136" s="93">
        <f t="shared" si="8"/>
        <v>0</v>
      </c>
      <c r="BJ136" s="2" t="s">
        <v>84</v>
      </c>
      <c r="BK136" s="94">
        <f t="shared" si="9"/>
        <v>0</v>
      </c>
      <c r="BL136" s="2" t="s">
        <v>83</v>
      </c>
      <c r="BM136" s="92" t="s">
        <v>96</v>
      </c>
    </row>
    <row r="137" spans="2:65" s="9" customFormat="1" ht="37.9" customHeight="1" x14ac:dyDescent="0.25">
      <c r="B137" s="81"/>
      <c r="C137" s="82" t="s">
        <v>83</v>
      </c>
      <c r="D137" s="82" t="s">
        <v>79</v>
      </c>
      <c r="E137" s="83" t="s">
        <v>631</v>
      </c>
      <c r="F137" s="84" t="s">
        <v>344</v>
      </c>
      <c r="G137" s="85" t="s">
        <v>82</v>
      </c>
      <c r="H137" s="86">
        <v>123.768</v>
      </c>
      <c r="I137" s="218">
        <v>0</v>
      </c>
      <c r="J137" s="218">
        <f t="shared" si="0"/>
        <v>0</v>
      </c>
      <c r="K137" s="87"/>
      <c r="L137" s="10"/>
      <c r="M137" s="88" t="s">
        <v>14</v>
      </c>
      <c r="N137" s="89" t="s">
        <v>34</v>
      </c>
      <c r="O137" s="90">
        <v>0</v>
      </c>
      <c r="P137" s="90">
        <f t="shared" si="1"/>
        <v>0</v>
      </c>
      <c r="Q137" s="90">
        <v>0</v>
      </c>
      <c r="R137" s="90">
        <f t="shared" si="2"/>
        <v>0</v>
      </c>
      <c r="S137" s="90">
        <v>0</v>
      </c>
      <c r="T137" s="91">
        <f t="shared" si="3"/>
        <v>0</v>
      </c>
      <c r="AR137" s="92" t="s">
        <v>83</v>
      </c>
      <c r="AT137" s="92" t="s">
        <v>79</v>
      </c>
      <c r="AU137" s="92" t="s">
        <v>84</v>
      </c>
      <c r="AY137" s="2" t="s">
        <v>77</v>
      </c>
      <c r="BE137" s="93">
        <f t="shared" si="4"/>
        <v>0</v>
      </c>
      <c r="BF137" s="93">
        <f t="shared" si="5"/>
        <v>0</v>
      </c>
      <c r="BG137" s="93">
        <f t="shared" si="6"/>
        <v>0</v>
      </c>
      <c r="BH137" s="93">
        <f t="shared" si="7"/>
        <v>0</v>
      </c>
      <c r="BI137" s="93">
        <f t="shared" si="8"/>
        <v>0</v>
      </c>
      <c r="BJ137" s="2" t="s">
        <v>84</v>
      </c>
      <c r="BK137" s="94">
        <f t="shared" si="9"/>
        <v>0</v>
      </c>
      <c r="BL137" s="2" t="s">
        <v>83</v>
      </c>
      <c r="BM137" s="92" t="s">
        <v>101</v>
      </c>
    </row>
    <row r="138" spans="2:65" s="9" customFormat="1" ht="24.2" customHeight="1" x14ac:dyDescent="0.25">
      <c r="B138" s="81"/>
      <c r="C138" s="82" t="s">
        <v>103</v>
      </c>
      <c r="D138" s="82" t="s">
        <v>79</v>
      </c>
      <c r="E138" s="83" t="s">
        <v>632</v>
      </c>
      <c r="F138" s="84" t="s">
        <v>633</v>
      </c>
      <c r="G138" s="85" t="s">
        <v>116</v>
      </c>
      <c r="H138" s="86">
        <v>103.14</v>
      </c>
      <c r="I138" s="218">
        <v>0</v>
      </c>
      <c r="J138" s="218">
        <f t="shared" si="0"/>
        <v>0</v>
      </c>
      <c r="K138" s="87"/>
      <c r="L138" s="10"/>
      <c r="M138" s="88" t="s">
        <v>14</v>
      </c>
      <c r="N138" s="89" t="s">
        <v>34</v>
      </c>
      <c r="O138" s="90">
        <v>0</v>
      </c>
      <c r="P138" s="90">
        <f t="shared" si="1"/>
        <v>0</v>
      </c>
      <c r="Q138" s="90">
        <v>9.7004072134962199E-4</v>
      </c>
      <c r="R138" s="90">
        <f t="shared" si="2"/>
        <v>0.10005000000000001</v>
      </c>
      <c r="S138" s="90">
        <v>0</v>
      </c>
      <c r="T138" s="91">
        <f t="shared" si="3"/>
        <v>0</v>
      </c>
      <c r="AR138" s="92" t="s">
        <v>83</v>
      </c>
      <c r="AT138" s="92" t="s">
        <v>79</v>
      </c>
      <c r="AU138" s="92" t="s">
        <v>84</v>
      </c>
      <c r="AY138" s="2" t="s">
        <v>77</v>
      </c>
      <c r="BE138" s="93">
        <f t="shared" si="4"/>
        <v>0</v>
      </c>
      <c r="BF138" s="93">
        <f t="shared" si="5"/>
        <v>0</v>
      </c>
      <c r="BG138" s="93">
        <f t="shared" si="6"/>
        <v>0</v>
      </c>
      <c r="BH138" s="93">
        <f t="shared" si="7"/>
        <v>0</v>
      </c>
      <c r="BI138" s="93">
        <f t="shared" si="8"/>
        <v>0</v>
      </c>
      <c r="BJ138" s="2" t="s">
        <v>84</v>
      </c>
      <c r="BK138" s="94">
        <f t="shared" si="9"/>
        <v>0</v>
      </c>
      <c r="BL138" s="2" t="s">
        <v>83</v>
      </c>
      <c r="BM138" s="92" t="s">
        <v>106</v>
      </c>
    </row>
    <row r="139" spans="2:65" s="9" customFormat="1" ht="24.2" customHeight="1" x14ac:dyDescent="0.25">
      <c r="B139" s="81"/>
      <c r="C139" s="82" t="s">
        <v>96</v>
      </c>
      <c r="D139" s="82" t="s">
        <v>79</v>
      </c>
      <c r="E139" s="83" t="s">
        <v>634</v>
      </c>
      <c r="F139" s="84" t="s">
        <v>635</v>
      </c>
      <c r="G139" s="85" t="s">
        <v>116</v>
      </c>
      <c r="H139" s="86">
        <v>103.14</v>
      </c>
      <c r="I139" s="218">
        <v>0</v>
      </c>
      <c r="J139" s="218">
        <f t="shared" si="0"/>
        <v>0</v>
      </c>
      <c r="K139" s="87"/>
      <c r="L139" s="10"/>
      <c r="M139" s="88" t="s">
        <v>14</v>
      </c>
      <c r="N139" s="89" t="s">
        <v>34</v>
      </c>
      <c r="O139" s="90">
        <v>0</v>
      </c>
      <c r="P139" s="90">
        <f t="shared" si="1"/>
        <v>0</v>
      </c>
      <c r="Q139" s="90">
        <v>0</v>
      </c>
      <c r="R139" s="90">
        <f t="shared" si="2"/>
        <v>0</v>
      </c>
      <c r="S139" s="90">
        <v>0</v>
      </c>
      <c r="T139" s="91">
        <f t="shared" si="3"/>
        <v>0</v>
      </c>
      <c r="AR139" s="92" t="s">
        <v>83</v>
      </c>
      <c r="AT139" s="92" t="s">
        <v>79</v>
      </c>
      <c r="AU139" s="92" t="s">
        <v>84</v>
      </c>
      <c r="AY139" s="2" t="s">
        <v>77</v>
      </c>
      <c r="BE139" s="93">
        <f t="shared" si="4"/>
        <v>0</v>
      </c>
      <c r="BF139" s="93">
        <f t="shared" si="5"/>
        <v>0</v>
      </c>
      <c r="BG139" s="93">
        <f t="shared" si="6"/>
        <v>0</v>
      </c>
      <c r="BH139" s="93">
        <f t="shared" si="7"/>
        <v>0</v>
      </c>
      <c r="BI139" s="93">
        <f t="shared" si="8"/>
        <v>0</v>
      </c>
      <c r="BJ139" s="2" t="s">
        <v>84</v>
      </c>
      <c r="BK139" s="94">
        <f t="shared" si="9"/>
        <v>0</v>
      </c>
      <c r="BL139" s="2" t="s">
        <v>83</v>
      </c>
      <c r="BM139" s="92" t="s">
        <v>109</v>
      </c>
    </row>
    <row r="140" spans="2:65" s="9" customFormat="1" ht="33" customHeight="1" x14ac:dyDescent="0.25">
      <c r="B140" s="81"/>
      <c r="C140" s="82" t="s">
        <v>110</v>
      </c>
      <c r="D140" s="82" t="s">
        <v>79</v>
      </c>
      <c r="E140" s="83" t="s">
        <v>845</v>
      </c>
      <c r="F140" s="84" t="s">
        <v>846</v>
      </c>
      <c r="G140" s="85" t="s">
        <v>82</v>
      </c>
      <c r="H140" s="86">
        <v>30.431999999999999</v>
      </c>
      <c r="I140" s="218">
        <v>0</v>
      </c>
      <c r="J140" s="218">
        <f t="shared" si="0"/>
        <v>0</v>
      </c>
      <c r="K140" s="87"/>
      <c r="L140" s="10"/>
      <c r="M140" s="88" t="s">
        <v>14</v>
      </c>
      <c r="N140" s="89" t="s">
        <v>34</v>
      </c>
      <c r="O140" s="90">
        <v>0</v>
      </c>
      <c r="P140" s="90">
        <f t="shared" si="1"/>
        <v>0</v>
      </c>
      <c r="Q140" s="90">
        <v>0</v>
      </c>
      <c r="R140" s="90">
        <f t="shared" si="2"/>
        <v>0</v>
      </c>
      <c r="S140" s="90">
        <v>0</v>
      </c>
      <c r="T140" s="91">
        <f t="shared" si="3"/>
        <v>0</v>
      </c>
      <c r="AR140" s="92" t="s">
        <v>83</v>
      </c>
      <c r="AT140" s="92" t="s">
        <v>79</v>
      </c>
      <c r="AU140" s="92" t="s">
        <v>84</v>
      </c>
      <c r="AY140" s="2" t="s">
        <v>77</v>
      </c>
      <c r="BE140" s="93">
        <f t="shared" si="4"/>
        <v>0</v>
      </c>
      <c r="BF140" s="93">
        <f t="shared" si="5"/>
        <v>0</v>
      </c>
      <c r="BG140" s="93">
        <f t="shared" si="6"/>
        <v>0</v>
      </c>
      <c r="BH140" s="93">
        <f t="shared" si="7"/>
        <v>0</v>
      </c>
      <c r="BI140" s="93">
        <f t="shared" si="8"/>
        <v>0</v>
      </c>
      <c r="BJ140" s="2" t="s">
        <v>84</v>
      </c>
      <c r="BK140" s="94">
        <f t="shared" si="9"/>
        <v>0</v>
      </c>
      <c r="BL140" s="2" t="s">
        <v>83</v>
      </c>
      <c r="BM140" s="92" t="s">
        <v>113</v>
      </c>
    </row>
    <row r="141" spans="2:65" s="9" customFormat="1" ht="37.9" customHeight="1" x14ac:dyDescent="0.25">
      <c r="B141" s="81"/>
      <c r="C141" s="82" t="s">
        <v>101</v>
      </c>
      <c r="D141" s="82" t="s">
        <v>79</v>
      </c>
      <c r="E141" s="83" t="s">
        <v>636</v>
      </c>
      <c r="F141" s="84" t="s">
        <v>637</v>
      </c>
      <c r="G141" s="85" t="s">
        <v>82</v>
      </c>
      <c r="H141" s="86">
        <v>30.431999999999999</v>
      </c>
      <c r="I141" s="218">
        <v>0</v>
      </c>
      <c r="J141" s="218">
        <f t="shared" si="0"/>
        <v>0</v>
      </c>
      <c r="K141" s="87"/>
      <c r="L141" s="10"/>
      <c r="M141" s="88" t="s">
        <v>14</v>
      </c>
      <c r="N141" s="89" t="s">
        <v>34</v>
      </c>
      <c r="O141" s="90">
        <v>0</v>
      </c>
      <c r="P141" s="90">
        <f t="shared" si="1"/>
        <v>0</v>
      </c>
      <c r="Q141" s="90">
        <v>0</v>
      </c>
      <c r="R141" s="90">
        <f t="shared" si="2"/>
        <v>0</v>
      </c>
      <c r="S141" s="90">
        <v>0</v>
      </c>
      <c r="T141" s="91">
        <f t="shared" si="3"/>
        <v>0</v>
      </c>
      <c r="AR141" s="92" t="s">
        <v>83</v>
      </c>
      <c r="AT141" s="92" t="s">
        <v>79</v>
      </c>
      <c r="AU141" s="92" t="s">
        <v>84</v>
      </c>
      <c r="AY141" s="2" t="s">
        <v>77</v>
      </c>
      <c r="BE141" s="93">
        <f t="shared" si="4"/>
        <v>0</v>
      </c>
      <c r="BF141" s="93">
        <f t="shared" si="5"/>
        <v>0</v>
      </c>
      <c r="BG141" s="93">
        <f t="shared" si="6"/>
        <v>0</v>
      </c>
      <c r="BH141" s="93">
        <f t="shared" si="7"/>
        <v>0</v>
      </c>
      <c r="BI141" s="93">
        <f t="shared" si="8"/>
        <v>0</v>
      </c>
      <c r="BJ141" s="2" t="s">
        <v>84</v>
      </c>
      <c r="BK141" s="94">
        <f t="shared" si="9"/>
        <v>0</v>
      </c>
      <c r="BL141" s="2" t="s">
        <v>83</v>
      </c>
      <c r="BM141" s="92" t="s">
        <v>117</v>
      </c>
    </row>
    <row r="142" spans="2:65" s="9" customFormat="1" ht="24.2" customHeight="1" x14ac:dyDescent="0.25">
      <c r="B142" s="81"/>
      <c r="C142" s="82" t="s">
        <v>123</v>
      </c>
      <c r="D142" s="82" t="s">
        <v>79</v>
      </c>
      <c r="E142" s="83" t="s">
        <v>640</v>
      </c>
      <c r="F142" s="84" t="s">
        <v>641</v>
      </c>
      <c r="G142" s="85" t="s">
        <v>82</v>
      </c>
      <c r="H142" s="86">
        <v>30.431999999999999</v>
      </c>
      <c r="I142" s="218">
        <v>0</v>
      </c>
      <c r="J142" s="218">
        <f t="shared" si="0"/>
        <v>0</v>
      </c>
      <c r="K142" s="87"/>
      <c r="L142" s="10"/>
      <c r="M142" s="88" t="s">
        <v>14</v>
      </c>
      <c r="N142" s="89" t="s">
        <v>34</v>
      </c>
      <c r="O142" s="90">
        <v>0</v>
      </c>
      <c r="P142" s="90">
        <f t="shared" si="1"/>
        <v>0</v>
      </c>
      <c r="Q142" s="90">
        <v>0</v>
      </c>
      <c r="R142" s="90">
        <f t="shared" si="2"/>
        <v>0</v>
      </c>
      <c r="S142" s="90">
        <v>0</v>
      </c>
      <c r="T142" s="91">
        <f t="shared" si="3"/>
        <v>0</v>
      </c>
      <c r="AR142" s="92" t="s">
        <v>83</v>
      </c>
      <c r="AT142" s="92" t="s">
        <v>79</v>
      </c>
      <c r="AU142" s="92" t="s">
        <v>84</v>
      </c>
      <c r="AY142" s="2" t="s">
        <v>77</v>
      </c>
      <c r="BE142" s="93">
        <f t="shared" si="4"/>
        <v>0</v>
      </c>
      <c r="BF142" s="93">
        <f t="shared" si="5"/>
        <v>0</v>
      </c>
      <c r="BG142" s="93">
        <f t="shared" si="6"/>
        <v>0</v>
      </c>
      <c r="BH142" s="93">
        <f t="shared" si="7"/>
        <v>0</v>
      </c>
      <c r="BI142" s="93">
        <f t="shared" si="8"/>
        <v>0</v>
      </c>
      <c r="BJ142" s="2" t="s">
        <v>84</v>
      </c>
      <c r="BK142" s="94">
        <f t="shared" si="9"/>
        <v>0</v>
      </c>
      <c r="BL142" s="2" t="s">
        <v>83</v>
      </c>
      <c r="BM142" s="92" t="s">
        <v>126</v>
      </c>
    </row>
    <row r="143" spans="2:65" s="9" customFormat="1" ht="16.5" customHeight="1" x14ac:dyDescent="0.25">
      <c r="B143" s="81"/>
      <c r="C143" s="82" t="s">
        <v>106</v>
      </c>
      <c r="D143" s="82" t="s">
        <v>79</v>
      </c>
      <c r="E143" s="83" t="s">
        <v>326</v>
      </c>
      <c r="F143" s="84" t="s">
        <v>642</v>
      </c>
      <c r="G143" s="85" t="s">
        <v>82</v>
      </c>
      <c r="H143" s="86">
        <v>30.431999999999999</v>
      </c>
      <c r="I143" s="218">
        <v>0</v>
      </c>
      <c r="J143" s="218">
        <f t="shared" si="0"/>
        <v>0</v>
      </c>
      <c r="K143" s="87"/>
      <c r="L143" s="10"/>
      <c r="M143" s="88" t="s">
        <v>14</v>
      </c>
      <c r="N143" s="89" t="s">
        <v>34</v>
      </c>
      <c r="O143" s="90">
        <v>0</v>
      </c>
      <c r="P143" s="90">
        <f t="shared" si="1"/>
        <v>0</v>
      </c>
      <c r="Q143" s="90">
        <v>0</v>
      </c>
      <c r="R143" s="90">
        <f t="shared" si="2"/>
        <v>0</v>
      </c>
      <c r="S143" s="90">
        <v>0</v>
      </c>
      <c r="T143" s="91">
        <f t="shared" si="3"/>
        <v>0</v>
      </c>
      <c r="AR143" s="92" t="s">
        <v>83</v>
      </c>
      <c r="AT143" s="92" t="s">
        <v>79</v>
      </c>
      <c r="AU143" s="92" t="s">
        <v>84</v>
      </c>
      <c r="AY143" s="2" t="s">
        <v>77</v>
      </c>
      <c r="BE143" s="93">
        <f t="shared" si="4"/>
        <v>0</v>
      </c>
      <c r="BF143" s="93">
        <f t="shared" si="5"/>
        <v>0</v>
      </c>
      <c r="BG143" s="93">
        <f t="shared" si="6"/>
        <v>0</v>
      </c>
      <c r="BH143" s="93">
        <f t="shared" si="7"/>
        <v>0</v>
      </c>
      <c r="BI143" s="93">
        <f t="shared" si="8"/>
        <v>0</v>
      </c>
      <c r="BJ143" s="2" t="s">
        <v>84</v>
      </c>
      <c r="BK143" s="94">
        <f t="shared" si="9"/>
        <v>0</v>
      </c>
      <c r="BL143" s="2" t="s">
        <v>83</v>
      </c>
      <c r="BM143" s="92" t="s">
        <v>127</v>
      </c>
    </row>
    <row r="144" spans="2:65" s="9" customFormat="1" ht="24.2" customHeight="1" x14ac:dyDescent="0.25">
      <c r="B144" s="81"/>
      <c r="C144" s="82" t="s">
        <v>130</v>
      </c>
      <c r="D144" s="82" t="s">
        <v>79</v>
      </c>
      <c r="E144" s="83" t="s">
        <v>230</v>
      </c>
      <c r="F144" s="84" t="s">
        <v>231</v>
      </c>
      <c r="G144" s="85" t="s">
        <v>202</v>
      </c>
      <c r="H144" s="86">
        <v>50.213000000000001</v>
      </c>
      <c r="I144" s="218">
        <v>0</v>
      </c>
      <c r="J144" s="218">
        <f t="shared" si="0"/>
        <v>0</v>
      </c>
      <c r="K144" s="87"/>
      <c r="L144" s="10"/>
      <c r="M144" s="88" t="s">
        <v>14</v>
      </c>
      <c r="N144" s="89" t="s">
        <v>34</v>
      </c>
      <c r="O144" s="90">
        <v>0</v>
      </c>
      <c r="P144" s="90">
        <f t="shared" si="1"/>
        <v>0</v>
      </c>
      <c r="Q144" s="90">
        <v>0</v>
      </c>
      <c r="R144" s="90">
        <f t="shared" si="2"/>
        <v>0</v>
      </c>
      <c r="S144" s="90">
        <v>0</v>
      </c>
      <c r="T144" s="91">
        <f t="shared" si="3"/>
        <v>0</v>
      </c>
      <c r="AR144" s="92" t="s">
        <v>83</v>
      </c>
      <c r="AT144" s="92" t="s">
        <v>79</v>
      </c>
      <c r="AU144" s="92" t="s">
        <v>84</v>
      </c>
      <c r="AY144" s="2" t="s">
        <v>77</v>
      </c>
      <c r="BE144" s="93">
        <f t="shared" si="4"/>
        <v>0</v>
      </c>
      <c r="BF144" s="93">
        <f t="shared" si="5"/>
        <v>0</v>
      </c>
      <c r="BG144" s="93">
        <f t="shared" si="6"/>
        <v>0</v>
      </c>
      <c r="BH144" s="93">
        <f t="shared" si="7"/>
        <v>0</v>
      </c>
      <c r="BI144" s="93">
        <f t="shared" si="8"/>
        <v>0</v>
      </c>
      <c r="BJ144" s="2" t="s">
        <v>84</v>
      </c>
      <c r="BK144" s="94">
        <f t="shared" si="9"/>
        <v>0</v>
      </c>
      <c r="BL144" s="2" t="s">
        <v>83</v>
      </c>
      <c r="BM144" s="92" t="s">
        <v>134</v>
      </c>
    </row>
    <row r="145" spans="2:65" s="9" customFormat="1" ht="24.2" customHeight="1" x14ac:dyDescent="0.25">
      <c r="B145" s="81"/>
      <c r="C145" s="82" t="s">
        <v>109</v>
      </c>
      <c r="D145" s="82" t="s">
        <v>79</v>
      </c>
      <c r="E145" s="83" t="s">
        <v>847</v>
      </c>
      <c r="F145" s="84" t="s">
        <v>848</v>
      </c>
      <c r="G145" s="85" t="s">
        <v>82</v>
      </c>
      <c r="H145" s="86">
        <v>109.265</v>
      </c>
      <c r="I145" s="218">
        <v>0</v>
      </c>
      <c r="J145" s="218">
        <f t="shared" si="0"/>
        <v>0</v>
      </c>
      <c r="K145" s="87"/>
      <c r="L145" s="10"/>
      <c r="M145" s="88" t="s">
        <v>14</v>
      </c>
      <c r="N145" s="89" t="s">
        <v>34</v>
      </c>
      <c r="O145" s="90">
        <v>0</v>
      </c>
      <c r="P145" s="90">
        <f t="shared" si="1"/>
        <v>0</v>
      </c>
      <c r="Q145" s="90">
        <v>0</v>
      </c>
      <c r="R145" s="90">
        <f t="shared" si="2"/>
        <v>0</v>
      </c>
      <c r="S145" s="90">
        <v>0</v>
      </c>
      <c r="T145" s="91">
        <f t="shared" si="3"/>
        <v>0</v>
      </c>
      <c r="AR145" s="92" t="s">
        <v>83</v>
      </c>
      <c r="AT145" s="92" t="s">
        <v>79</v>
      </c>
      <c r="AU145" s="92" t="s">
        <v>84</v>
      </c>
      <c r="AY145" s="2" t="s">
        <v>77</v>
      </c>
      <c r="BE145" s="93">
        <f t="shared" si="4"/>
        <v>0</v>
      </c>
      <c r="BF145" s="93">
        <f t="shared" si="5"/>
        <v>0</v>
      </c>
      <c r="BG145" s="93">
        <f t="shared" si="6"/>
        <v>0</v>
      </c>
      <c r="BH145" s="93">
        <f t="shared" si="7"/>
        <v>0</v>
      </c>
      <c r="BI145" s="93">
        <f t="shared" si="8"/>
        <v>0</v>
      </c>
      <c r="BJ145" s="2" t="s">
        <v>84</v>
      </c>
      <c r="BK145" s="94">
        <f t="shared" si="9"/>
        <v>0</v>
      </c>
      <c r="BL145" s="2" t="s">
        <v>83</v>
      </c>
      <c r="BM145" s="92" t="s">
        <v>140</v>
      </c>
    </row>
    <row r="146" spans="2:65" s="9" customFormat="1" ht="24.2" customHeight="1" x14ac:dyDescent="0.25">
      <c r="B146" s="81"/>
      <c r="C146" s="82" t="s">
        <v>145</v>
      </c>
      <c r="D146" s="82" t="s">
        <v>79</v>
      </c>
      <c r="E146" s="83" t="s">
        <v>643</v>
      </c>
      <c r="F146" s="84" t="s">
        <v>644</v>
      </c>
      <c r="G146" s="85" t="s">
        <v>82</v>
      </c>
      <c r="H146" s="86">
        <v>19.911999999999999</v>
      </c>
      <c r="I146" s="218">
        <v>0</v>
      </c>
      <c r="J146" s="218">
        <f t="shared" si="0"/>
        <v>0</v>
      </c>
      <c r="K146" s="87"/>
      <c r="L146" s="10"/>
      <c r="M146" s="88" t="s">
        <v>14</v>
      </c>
      <c r="N146" s="89" t="s">
        <v>34</v>
      </c>
      <c r="O146" s="90">
        <v>0</v>
      </c>
      <c r="P146" s="90">
        <f t="shared" si="1"/>
        <v>0</v>
      </c>
      <c r="Q146" s="90">
        <v>0</v>
      </c>
      <c r="R146" s="90">
        <f t="shared" si="2"/>
        <v>0</v>
      </c>
      <c r="S146" s="90">
        <v>0</v>
      </c>
      <c r="T146" s="91">
        <f t="shared" si="3"/>
        <v>0</v>
      </c>
      <c r="AR146" s="92" t="s">
        <v>83</v>
      </c>
      <c r="AT146" s="92" t="s">
        <v>79</v>
      </c>
      <c r="AU146" s="92" t="s">
        <v>84</v>
      </c>
      <c r="AY146" s="2" t="s">
        <v>77</v>
      </c>
      <c r="BE146" s="93">
        <f t="shared" si="4"/>
        <v>0</v>
      </c>
      <c r="BF146" s="93">
        <f t="shared" si="5"/>
        <v>0</v>
      </c>
      <c r="BG146" s="93">
        <f t="shared" si="6"/>
        <v>0</v>
      </c>
      <c r="BH146" s="93">
        <f t="shared" si="7"/>
        <v>0</v>
      </c>
      <c r="BI146" s="93">
        <f t="shared" si="8"/>
        <v>0</v>
      </c>
      <c r="BJ146" s="2" t="s">
        <v>84</v>
      </c>
      <c r="BK146" s="94">
        <f t="shared" si="9"/>
        <v>0</v>
      </c>
      <c r="BL146" s="2" t="s">
        <v>83</v>
      </c>
      <c r="BM146" s="92" t="s">
        <v>148</v>
      </c>
    </row>
    <row r="147" spans="2:65" s="9" customFormat="1" ht="16.5" customHeight="1" x14ac:dyDescent="0.25">
      <c r="B147" s="81"/>
      <c r="C147" s="116" t="s">
        <v>113</v>
      </c>
      <c r="D147" s="116" t="s">
        <v>182</v>
      </c>
      <c r="E147" s="117" t="s">
        <v>645</v>
      </c>
      <c r="F147" s="118" t="s">
        <v>646</v>
      </c>
      <c r="G147" s="119" t="s">
        <v>82</v>
      </c>
      <c r="H147" s="120">
        <v>19.911999999999999</v>
      </c>
      <c r="I147" s="223">
        <v>0</v>
      </c>
      <c r="J147" s="223">
        <f t="shared" si="0"/>
        <v>0</v>
      </c>
      <c r="K147" s="121"/>
      <c r="L147" s="122"/>
      <c r="M147" s="123" t="s">
        <v>14</v>
      </c>
      <c r="N147" s="124" t="s">
        <v>34</v>
      </c>
      <c r="O147" s="90">
        <v>0</v>
      </c>
      <c r="P147" s="90">
        <f t="shared" si="1"/>
        <v>0</v>
      </c>
      <c r="Q147" s="90">
        <v>1.67</v>
      </c>
      <c r="R147" s="90">
        <f t="shared" si="2"/>
        <v>33.253039999999999</v>
      </c>
      <c r="S147" s="90">
        <v>0</v>
      </c>
      <c r="T147" s="91">
        <f t="shared" si="3"/>
        <v>0</v>
      </c>
      <c r="AR147" s="92" t="s">
        <v>101</v>
      </c>
      <c r="AT147" s="92" t="s">
        <v>182</v>
      </c>
      <c r="AU147" s="92" t="s">
        <v>84</v>
      </c>
      <c r="AY147" s="2" t="s">
        <v>77</v>
      </c>
      <c r="BE147" s="93">
        <f t="shared" si="4"/>
        <v>0</v>
      </c>
      <c r="BF147" s="93">
        <f t="shared" si="5"/>
        <v>0</v>
      </c>
      <c r="BG147" s="93">
        <f t="shared" si="6"/>
        <v>0</v>
      </c>
      <c r="BH147" s="93">
        <f t="shared" si="7"/>
        <v>0</v>
      </c>
      <c r="BI147" s="93">
        <f t="shared" si="8"/>
        <v>0</v>
      </c>
      <c r="BJ147" s="2" t="s">
        <v>84</v>
      </c>
      <c r="BK147" s="94">
        <f t="shared" si="9"/>
        <v>0</v>
      </c>
      <c r="BL147" s="2" t="s">
        <v>83</v>
      </c>
      <c r="BM147" s="92" t="s">
        <v>151</v>
      </c>
    </row>
    <row r="148" spans="2:65" s="71" customFormat="1" ht="22.9" customHeight="1" x14ac:dyDescent="0.2">
      <c r="B148" s="72"/>
      <c r="D148" s="73" t="s">
        <v>73</v>
      </c>
      <c r="E148" s="80" t="s">
        <v>83</v>
      </c>
      <c r="F148" s="80" t="s">
        <v>647</v>
      </c>
      <c r="I148" s="222"/>
      <c r="J148" s="217">
        <f>BK148</f>
        <v>0</v>
      </c>
      <c r="L148" s="72"/>
      <c r="M148" s="75"/>
      <c r="P148" s="76">
        <f>SUM(P149:P151)</f>
        <v>0</v>
      </c>
      <c r="R148" s="76">
        <f>SUM(R149:R151)</f>
        <v>15.662719999999998</v>
      </c>
      <c r="T148" s="77">
        <f>SUM(T149:T151)</f>
        <v>0</v>
      </c>
      <c r="AR148" s="73" t="s">
        <v>76</v>
      </c>
      <c r="AT148" s="78" t="s">
        <v>73</v>
      </c>
      <c r="AU148" s="78" t="s">
        <v>76</v>
      </c>
      <c r="AY148" s="73" t="s">
        <v>77</v>
      </c>
      <c r="BK148" s="79">
        <f>SUM(BK149:BK151)</f>
        <v>0</v>
      </c>
    </row>
    <row r="149" spans="2:65" s="9" customFormat="1" ht="33" customHeight="1" x14ac:dyDescent="0.25">
      <c r="B149" s="81"/>
      <c r="C149" s="82" t="s">
        <v>152</v>
      </c>
      <c r="D149" s="82" t="s">
        <v>79</v>
      </c>
      <c r="E149" s="83" t="s">
        <v>648</v>
      </c>
      <c r="F149" s="84" t="s">
        <v>649</v>
      </c>
      <c r="G149" s="85" t="s">
        <v>82</v>
      </c>
      <c r="H149" s="86">
        <v>7.9939999999999998</v>
      </c>
      <c r="I149" s="218">
        <v>0</v>
      </c>
      <c r="J149" s="218">
        <f>ROUND(I149*H149,3)</f>
        <v>0</v>
      </c>
      <c r="K149" s="87"/>
      <c r="L149" s="10"/>
      <c r="M149" s="88" t="s">
        <v>14</v>
      </c>
      <c r="N149" s="89" t="s">
        <v>34</v>
      </c>
      <c r="O149" s="90">
        <v>0</v>
      </c>
      <c r="P149" s="90">
        <f>O149*H149</f>
        <v>0</v>
      </c>
      <c r="Q149" s="90">
        <v>1.89077057793345</v>
      </c>
      <c r="R149" s="90">
        <f>Q149*H149</f>
        <v>15.11482</v>
      </c>
      <c r="S149" s="90">
        <v>0</v>
      </c>
      <c r="T149" s="91">
        <f>S149*H149</f>
        <v>0</v>
      </c>
      <c r="AR149" s="92" t="s">
        <v>83</v>
      </c>
      <c r="AT149" s="92" t="s">
        <v>79</v>
      </c>
      <c r="AU149" s="92" t="s">
        <v>84</v>
      </c>
      <c r="AY149" s="2" t="s">
        <v>77</v>
      </c>
      <c r="BE149" s="93">
        <f>IF(N149="základná",J149,0)</f>
        <v>0</v>
      </c>
      <c r="BF149" s="93">
        <f>IF(N149="znížená",J149,0)</f>
        <v>0</v>
      </c>
      <c r="BG149" s="93">
        <f>IF(N149="zákl. prenesená",J149,0)</f>
        <v>0</v>
      </c>
      <c r="BH149" s="93">
        <f>IF(N149="zníž. prenesená",J149,0)</f>
        <v>0</v>
      </c>
      <c r="BI149" s="93">
        <f>IF(N149="nulová",J149,0)</f>
        <v>0</v>
      </c>
      <c r="BJ149" s="2" t="s">
        <v>84</v>
      </c>
      <c r="BK149" s="94">
        <f>ROUND(I149*H149,3)</f>
        <v>0</v>
      </c>
      <c r="BL149" s="2" t="s">
        <v>83</v>
      </c>
      <c r="BM149" s="92" t="s">
        <v>155</v>
      </c>
    </row>
    <row r="150" spans="2:65" s="9" customFormat="1" ht="24.2" customHeight="1" x14ac:dyDescent="0.25">
      <c r="B150" s="81"/>
      <c r="C150" s="82" t="s">
        <v>117</v>
      </c>
      <c r="D150" s="82" t="s">
        <v>79</v>
      </c>
      <c r="E150" s="83" t="s">
        <v>650</v>
      </c>
      <c r="F150" s="84" t="s">
        <v>651</v>
      </c>
      <c r="G150" s="85" t="s">
        <v>82</v>
      </c>
      <c r="H150" s="86">
        <v>0.23599999999999999</v>
      </c>
      <c r="I150" s="218">
        <v>0</v>
      </c>
      <c r="J150" s="218">
        <f>ROUND(I150*H150,3)</f>
        <v>0</v>
      </c>
      <c r="K150" s="87"/>
      <c r="L150" s="10"/>
      <c r="M150" s="88" t="s">
        <v>14</v>
      </c>
      <c r="N150" s="89" t="s">
        <v>34</v>
      </c>
      <c r="O150" s="90">
        <v>0</v>
      </c>
      <c r="P150" s="90">
        <f>O150*H150</f>
        <v>0</v>
      </c>
      <c r="Q150" s="90">
        <v>2.1922881355932202</v>
      </c>
      <c r="R150" s="90">
        <f>Q150*H150</f>
        <v>0.51737999999999995</v>
      </c>
      <c r="S150" s="90">
        <v>0</v>
      </c>
      <c r="T150" s="91">
        <f>S150*H150</f>
        <v>0</v>
      </c>
      <c r="AR150" s="92" t="s">
        <v>83</v>
      </c>
      <c r="AT150" s="92" t="s">
        <v>79</v>
      </c>
      <c r="AU150" s="92" t="s">
        <v>84</v>
      </c>
      <c r="AY150" s="2" t="s">
        <v>77</v>
      </c>
      <c r="BE150" s="93">
        <f>IF(N150="základná",J150,0)</f>
        <v>0</v>
      </c>
      <c r="BF150" s="93">
        <f>IF(N150="znížená",J150,0)</f>
        <v>0</v>
      </c>
      <c r="BG150" s="93">
        <f>IF(N150="zákl. prenesená",J150,0)</f>
        <v>0</v>
      </c>
      <c r="BH150" s="93">
        <f>IF(N150="zníž. prenesená",J150,0)</f>
        <v>0</v>
      </c>
      <c r="BI150" s="93">
        <f>IF(N150="nulová",J150,0)</f>
        <v>0</v>
      </c>
      <c r="BJ150" s="2" t="s">
        <v>84</v>
      </c>
      <c r="BK150" s="94">
        <f>ROUND(I150*H150,3)</f>
        <v>0</v>
      </c>
      <c r="BL150" s="2" t="s">
        <v>83</v>
      </c>
      <c r="BM150" s="92" t="s">
        <v>158</v>
      </c>
    </row>
    <row r="151" spans="2:65" s="9" customFormat="1" ht="33" customHeight="1" x14ac:dyDescent="0.25">
      <c r="B151" s="81"/>
      <c r="C151" s="82" t="s">
        <v>159</v>
      </c>
      <c r="D151" s="82" t="s">
        <v>79</v>
      </c>
      <c r="E151" s="83" t="s">
        <v>652</v>
      </c>
      <c r="F151" s="84" t="s">
        <v>653</v>
      </c>
      <c r="G151" s="85" t="s">
        <v>116</v>
      </c>
      <c r="H151" s="86">
        <v>0.92400000000000004</v>
      </c>
      <c r="I151" s="218">
        <v>0</v>
      </c>
      <c r="J151" s="218">
        <f>ROUND(I151*H151,3)</f>
        <v>0</v>
      </c>
      <c r="K151" s="87"/>
      <c r="L151" s="10"/>
      <c r="M151" s="88" t="s">
        <v>14</v>
      </c>
      <c r="N151" s="89" t="s">
        <v>34</v>
      </c>
      <c r="O151" s="90">
        <v>0</v>
      </c>
      <c r="P151" s="90">
        <f>O151*H151</f>
        <v>0</v>
      </c>
      <c r="Q151" s="90">
        <v>3.3030303030303E-2</v>
      </c>
      <c r="R151" s="90">
        <f>Q151*H151</f>
        <v>3.0519999999999974E-2</v>
      </c>
      <c r="S151" s="90">
        <v>0</v>
      </c>
      <c r="T151" s="91">
        <f>S151*H151</f>
        <v>0</v>
      </c>
      <c r="AR151" s="92" t="s">
        <v>83</v>
      </c>
      <c r="AT151" s="92" t="s">
        <v>79</v>
      </c>
      <c r="AU151" s="92" t="s">
        <v>84</v>
      </c>
      <c r="AY151" s="2" t="s">
        <v>77</v>
      </c>
      <c r="BE151" s="93">
        <f>IF(N151="základná",J151,0)</f>
        <v>0</v>
      </c>
      <c r="BF151" s="93">
        <f>IF(N151="znížená",J151,0)</f>
        <v>0</v>
      </c>
      <c r="BG151" s="93">
        <f>IF(N151="zákl. prenesená",J151,0)</f>
        <v>0</v>
      </c>
      <c r="BH151" s="93">
        <f>IF(N151="zníž. prenesená",J151,0)</f>
        <v>0</v>
      </c>
      <c r="BI151" s="93">
        <f>IF(N151="nulová",J151,0)</f>
        <v>0</v>
      </c>
      <c r="BJ151" s="2" t="s">
        <v>84</v>
      </c>
      <c r="BK151" s="94">
        <f>ROUND(I151*H151,3)</f>
        <v>0</v>
      </c>
      <c r="BL151" s="2" t="s">
        <v>83</v>
      </c>
      <c r="BM151" s="92" t="s">
        <v>162</v>
      </c>
    </row>
    <row r="152" spans="2:65" s="71" customFormat="1" ht="22.9" customHeight="1" x14ac:dyDescent="0.2">
      <c r="B152" s="72"/>
      <c r="D152" s="73" t="s">
        <v>73</v>
      </c>
      <c r="E152" s="80" t="s">
        <v>101</v>
      </c>
      <c r="F152" s="80" t="s">
        <v>654</v>
      </c>
      <c r="I152" s="222"/>
      <c r="J152" s="217">
        <f>BK152</f>
        <v>0</v>
      </c>
      <c r="L152" s="72"/>
      <c r="M152" s="75"/>
      <c r="P152" s="76">
        <f>SUM(P153:P176)</f>
        <v>0</v>
      </c>
      <c r="R152" s="76">
        <f>SUM(R153:R176)</f>
        <v>0.77204000000000006</v>
      </c>
      <c r="T152" s="77">
        <f>SUM(T153:T176)</f>
        <v>0</v>
      </c>
      <c r="AR152" s="73" t="s">
        <v>76</v>
      </c>
      <c r="AT152" s="78" t="s">
        <v>73</v>
      </c>
      <c r="AU152" s="78" t="s">
        <v>76</v>
      </c>
      <c r="AY152" s="73" t="s">
        <v>77</v>
      </c>
      <c r="BK152" s="79">
        <f>SUM(BK153:BK176)</f>
        <v>0</v>
      </c>
    </row>
    <row r="153" spans="2:65" s="9" customFormat="1" ht="37.9" customHeight="1" x14ac:dyDescent="0.25">
      <c r="B153" s="81"/>
      <c r="C153" s="82" t="s">
        <v>126</v>
      </c>
      <c r="D153" s="82" t="s">
        <v>79</v>
      </c>
      <c r="E153" s="83" t="s">
        <v>655</v>
      </c>
      <c r="F153" s="84" t="s">
        <v>656</v>
      </c>
      <c r="G153" s="85" t="s">
        <v>133</v>
      </c>
      <c r="H153" s="86">
        <v>95</v>
      </c>
      <c r="I153" s="218">
        <v>0</v>
      </c>
      <c r="J153" s="218">
        <f t="shared" ref="J153:J176" si="10">ROUND(I153*H153,3)</f>
        <v>0</v>
      </c>
      <c r="K153" s="87"/>
      <c r="L153" s="10"/>
      <c r="M153" s="88" t="s">
        <v>14</v>
      </c>
      <c r="N153" s="89" t="s">
        <v>34</v>
      </c>
      <c r="O153" s="90">
        <v>0</v>
      </c>
      <c r="P153" s="90">
        <f t="shared" ref="P153:P176" si="11">O153*H153</f>
        <v>0</v>
      </c>
      <c r="Q153" s="90">
        <v>0</v>
      </c>
      <c r="R153" s="90">
        <f t="shared" ref="R153:R176" si="12">Q153*H153</f>
        <v>0</v>
      </c>
      <c r="S153" s="90">
        <v>0</v>
      </c>
      <c r="T153" s="91">
        <f t="shared" ref="T153:T176" si="13">S153*H153</f>
        <v>0</v>
      </c>
      <c r="AR153" s="92" t="s">
        <v>83</v>
      </c>
      <c r="AT153" s="92" t="s">
        <v>79</v>
      </c>
      <c r="AU153" s="92" t="s">
        <v>84</v>
      </c>
      <c r="AY153" s="2" t="s">
        <v>77</v>
      </c>
      <c r="BE153" s="93">
        <f t="shared" ref="BE153:BE176" si="14">IF(N153="základná",J153,0)</f>
        <v>0</v>
      </c>
      <c r="BF153" s="93">
        <f t="shared" ref="BF153:BF176" si="15">IF(N153="znížená",J153,0)</f>
        <v>0</v>
      </c>
      <c r="BG153" s="93">
        <f t="shared" ref="BG153:BG176" si="16">IF(N153="zákl. prenesená",J153,0)</f>
        <v>0</v>
      </c>
      <c r="BH153" s="93">
        <f t="shared" ref="BH153:BH176" si="17">IF(N153="zníž. prenesená",J153,0)</f>
        <v>0</v>
      </c>
      <c r="BI153" s="93">
        <f t="shared" ref="BI153:BI176" si="18">IF(N153="nulová",J153,0)</f>
        <v>0</v>
      </c>
      <c r="BJ153" s="2" t="s">
        <v>84</v>
      </c>
      <c r="BK153" s="94">
        <f t="shared" ref="BK153:BK176" si="19">ROUND(I153*H153,3)</f>
        <v>0</v>
      </c>
      <c r="BL153" s="2" t="s">
        <v>83</v>
      </c>
      <c r="BM153" s="92" t="s">
        <v>164</v>
      </c>
    </row>
    <row r="154" spans="2:65" s="9" customFormat="1" ht="24.2" customHeight="1" x14ac:dyDescent="0.25">
      <c r="B154" s="81"/>
      <c r="C154" s="116" t="s">
        <v>165</v>
      </c>
      <c r="D154" s="116" t="s">
        <v>182</v>
      </c>
      <c r="E154" s="117" t="s">
        <v>657</v>
      </c>
      <c r="F154" s="118" t="s">
        <v>658</v>
      </c>
      <c r="G154" s="119" t="s">
        <v>133</v>
      </c>
      <c r="H154" s="120">
        <v>95</v>
      </c>
      <c r="I154" s="223">
        <v>0</v>
      </c>
      <c r="J154" s="223">
        <f t="shared" si="10"/>
        <v>0</v>
      </c>
      <c r="K154" s="121"/>
      <c r="L154" s="122"/>
      <c r="M154" s="123" t="s">
        <v>14</v>
      </c>
      <c r="N154" s="124" t="s">
        <v>34</v>
      </c>
      <c r="O154" s="90">
        <v>0</v>
      </c>
      <c r="P154" s="90">
        <f t="shared" si="11"/>
        <v>0</v>
      </c>
      <c r="Q154" s="90">
        <v>2.7999999999999998E-4</v>
      </c>
      <c r="R154" s="90">
        <f t="shared" si="12"/>
        <v>2.6599999999999999E-2</v>
      </c>
      <c r="S154" s="90">
        <v>0</v>
      </c>
      <c r="T154" s="91">
        <f t="shared" si="13"/>
        <v>0</v>
      </c>
      <c r="AR154" s="92" t="s">
        <v>101</v>
      </c>
      <c r="AT154" s="92" t="s">
        <v>182</v>
      </c>
      <c r="AU154" s="92" t="s">
        <v>84</v>
      </c>
      <c r="AY154" s="2" t="s">
        <v>77</v>
      </c>
      <c r="BE154" s="93">
        <f t="shared" si="14"/>
        <v>0</v>
      </c>
      <c r="BF154" s="93">
        <f t="shared" si="15"/>
        <v>0</v>
      </c>
      <c r="BG154" s="93">
        <f t="shared" si="16"/>
        <v>0</v>
      </c>
      <c r="BH154" s="93">
        <f t="shared" si="17"/>
        <v>0</v>
      </c>
      <c r="BI154" s="93">
        <f t="shared" si="18"/>
        <v>0</v>
      </c>
      <c r="BJ154" s="2" t="s">
        <v>84</v>
      </c>
      <c r="BK154" s="94">
        <f t="shared" si="19"/>
        <v>0</v>
      </c>
      <c r="BL154" s="2" t="s">
        <v>83</v>
      </c>
      <c r="BM154" s="92" t="s">
        <v>167</v>
      </c>
    </row>
    <row r="155" spans="2:65" s="9" customFormat="1" ht="24.2" customHeight="1" x14ac:dyDescent="0.25">
      <c r="B155" s="81"/>
      <c r="C155" s="116" t="s">
        <v>127</v>
      </c>
      <c r="D155" s="116" t="s">
        <v>182</v>
      </c>
      <c r="E155" s="117" t="s">
        <v>659</v>
      </c>
      <c r="F155" s="118" t="s">
        <v>660</v>
      </c>
      <c r="G155" s="119" t="s">
        <v>263</v>
      </c>
      <c r="H155" s="120">
        <v>2</v>
      </c>
      <c r="I155" s="223">
        <v>0</v>
      </c>
      <c r="J155" s="223">
        <f t="shared" si="10"/>
        <v>0</v>
      </c>
      <c r="K155" s="121"/>
      <c r="L155" s="122"/>
      <c r="M155" s="123" t="s">
        <v>14</v>
      </c>
      <c r="N155" s="124" t="s">
        <v>34</v>
      </c>
      <c r="O155" s="90">
        <v>0</v>
      </c>
      <c r="P155" s="90">
        <f t="shared" si="11"/>
        <v>0</v>
      </c>
      <c r="Q155" s="90">
        <v>5.0000000000000002E-5</v>
      </c>
      <c r="R155" s="90">
        <f t="shared" si="12"/>
        <v>1E-4</v>
      </c>
      <c r="S155" s="90">
        <v>0</v>
      </c>
      <c r="T155" s="91">
        <f t="shared" si="13"/>
        <v>0</v>
      </c>
      <c r="AR155" s="92" t="s">
        <v>101</v>
      </c>
      <c r="AT155" s="92" t="s">
        <v>182</v>
      </c>
      <c r="AU155" s="92" t="s">
        <v>84</v>
      </c>
      <c r="AY155" s="2" t="s">
        <v>77</v>
      </c>
      <c r="BE155" s="93">
        <f t="shared" si="14"/>
        <v>0</v>
      </c>
      <c r="BF155" s="93">
        <f t="shared" si="15"/>
        <v>0</v>
      </c>
      <c r="BG155" s="93">
        <f t="shared" si="16"/>
        <v>0</v>
      </c>
      <c r="BH155" s="93">
        <f t="shared" si="17"/>
        <v>0</v>
      </c>
      <c r="BI155" s="93">
        <f t="shared" si="18"/>
        <v>0</v>
      </c>
      <c r="BJ155" s="2" t="s">
        <v>84</v>
      </c>
      <c r="BK155" s="94">
        <f t="shared" si="19"/>
        <v>0</v>
      </c>
      <c r="BL155" s="2" t="s">
        <v>83</v>
      </c>
      <c r="BM155" s="92" t="s">
        <v>170</v>
      </c>
    </row>
    <row r="156" spans="2:65" s="9" customFormat="1" ht="24.2" customHeight="1" x14ac:dyDescent="0.25">
      <c r="B156" s="81"/>
      <c r="C156" s="116" t="s">
        <v>171</v>
      </c>
      <c r="D156" s="116" t="s">
        <v>182</v>
      </c>
      <c r="E156" s="117" t="s">
        <v>661</v>
      </c>
      <c r="F156" s="118" t="s">
        <v>662</v>
      </c>
      <c r="G156" s="119" t="s">
        <v>263</v>
      </c>
      <c r="H156" s="120">
        <v>1</v>
      </c>
      <c r="I156" s="223">
        <v>0</v>
      </c>
      <c r="J156" s="223">
        <f t="shared" si="10"/>
        <v>0</v>
      </c>
      <c r="K156" s="121"/>
      <c r="L156" s="122"/>
      <c r="M156" s="123" t="s">
        <v>14</v>
      </c>
      <c r="N156" s="124" t="s">
        <v>34</v>
      </c>
      <c r="O156" s="90">
        <v>0</v>
      </c>
      <c r="P156" s="90">
        <f t="shared" si="11"/>
        <v>0</v>
      </c>
      <c r="Q156" s="90">
        <v>3.6000000000000002E-4</v>
      </c>
      <c r="R156" s="90">
        <f t="shared" si="12"/>
        <v>3.6000000000000002E-4</v>
      </c>
      <c r="S156" s="90">
        <v>0</v>
      </c>
      <c r="T156" s="91">
        <f t="shared" si="13"/>
        <v>0</v>
      </c>
      <c r="AR156" s="92" t="s">
        <v>101</v>
      </c>
      <c r="AT156" s="92" t="s">
        <v>182</v>
      </c>
      <c r="AU156" s="92" t="s">
        <v>84</v>
      </c>
      <c r="AY156" s="2" t="s">
        <v>77</v>
      </c>
      <c r="BE156" s="93">
        <f t="shared" si="14"/>
        <v>0</v>
      </c>
      <c r="BF156" s="93">
        <f t="shared" si="15"/>
        <v>0</v>
      </c>
      <c r="BG156" s="93">
        <f t="shared" si="16"/>
        <v>0</v>
      </c>
      <c r="BH156" s="93">
        <f t="shared" si="17"/>
        <v>0</v>
      </c>
      <c r="BI156" s="93">
        <f t="shared" si="18"/>
        <v>0</v>
      </c>
      <c r="BJ156" s="2" t="s">
        <v>84</v>
      </c>
      <c r="BK156" s="94">
        <f t="shared" si="19"/>
        <v>0</v>
      </c>
      <c r="BL156" s="2" t="s">
        <v>83</v>
      </c>
      <c r="BM156" s="92" t="s">
        <v>173</v>
      </c>
    </row>
    <row r="157" spans="2:65" s="9" customFormat="1" ht="24.2" customHeight="1" x14ac:dyDescent="0.25">
      <c r="B157" s="81"/>
      <c r="C157" s="116" t="s">
        <v>134</v>
      </c>
      <c r="D157" s="116" t="s">
        <v>182</v>
      </c>
      <c r="E157" s="117" t="s">
        <v>663</v>
      </c>
      <c r="F157" s="118" t="s">
        <v>664</v>
      </c>
      <c r="G157" s="119" t="s">
        <v>263</v>
      </c>
      <c r="H157" s="120">
        <v>1</v>
      </c>
      <c r="I157" s="223">
        <v>0</v>
      </c>
      <c r="J157" s="223">
        <f t="shared" si="10"/>
        <v>0</v>
      </c>
      <c r="K157" s="121"/>
      <c r="L157" s="122"/>
      <c r="M157" s="123" t="s">
        <v>14</v>
      </c>
      <c r="N157" s="124" t="s">
        <v>34</v>
      </c>
      <c r="O157" s="90">
        <v>0</v>
      </c>
      <c r="P157" s="90">
        <f t="shared" si="11"/>
        <v>0</v>
      </c>
      <c r="Q157" s="90">
        <v>6.9999999999999994E-5</v>
      </c>
      <c r="R157" s="90">
        <f t="shared" si="12"/>
        <v>6.9999999999999994E-5</v>
      </c>
      <c r="S157" s="90">
        <v>0</v>
      </c>
      <c r="T157" s="91">
        <f t="shared" si="13"/>
        <v>0</v>
      </c>
      <c r="AR157" s="92" t="s">
        <v>101</v>
      </c>
      <c r="AT157" s="92" t="s">
        <v>182</v>
      </c>
      <c r="AU157" s="92" t="s">
        <v>84</v>
      </c>
      <c r="AY157" s="2" t="s">
        <v>77</v>
      </c>
      <c r="BE157" s="93">
        <f t="shared" si="14"/>
        <v>0</v>
      </c>
      <c r="BF157" s="93">
        <f t="shared" si="15"/>
        <v>0</v>
      </c>
      <c r="BG157" s="93">
        <f t="shared" si="16"/>
        <v>0</v>
      </c>
      <c r="BH157" s="93">
        <f t="shared" si="17"/>
        <v>0</v>
      </c>
      <c r="BI157" s="93">
        <f t="shared" si="18"/>
        <v>0</v>
      </c>
      <c r="BJ157" s="2" t="s">
        <v>84</v>
      </c>
      <c r="BK157" s="94">
        <f t="shared" si="19"/>
        <v>0</v>
      </c>
      <c r="BL157" s="2" t="s">
        <v>83</v>
      </c>
      <c r="BM157" s="92" t="s">
        <v>176</v>
      </c>
    </row>
    <row r="158" spans="2:65" s="9" customFormat="1" ht="33" customHeight="1" x14ac:dyDescent="0.25">
      <c r="B158" s="81"/>
      <c r="C158" s="82" t="s">
        <v>177</v>
      </c>
      <c r="D158" s="82" t="s">
        <v>79</v>
      </c>
      <c r="E158" s="83" t="s">
        <v>665</v>
      </c>
      <c r="F158" s="84" t="s">
        <v>666</v>
      </c>
      <c r="G158" s="85" t="s">
        <v>263</v>
      </c>
      <c r="H158" s="86">
        <v>1</v>
      </c>
      <c r="I158" s="218">
        <v>0</v>
      </c>
      <c r="J158" s="218">
        <f t="shared" si="10"/>
        <v>0</v>
      </c>
      <c r="K158" s="87"/>
      <c r="L158" s="10"/>
      <c r="M158" s="88" t="s">
        <v>14</v>
      </c>
      <c r="N158" s="89" t="s">
        <v>34</v>
      </c>
      <c r="O158" s="90">
        <v>0</v>
      </c>
      <c r="P158" s="90">
        <f t="shared" si="11"/>
        <v>0</v>
      </c>
      <c r="Q158" s="90">
        <v>7.2000000000000005E-4</v>
      </c>
      <c r="R158" s="90">
        <f t="shared" si="12"/>
        <v>7.2000000000000005E-4</v>
      </c>
      <c r="S158" s="90">
        <v>0</v>
      </c>
      <c r="T158" s="91">
        <f t="shared" si="13"/>
        <v>0</v>
      </c>
      <c r="AR158" s="92" t="s">
        <v>83</v>
      </c>
      <c r="AT158" s="92" t="s">
        <v>79</v>
      </c>
      <c r="AU158" s="92" t="s">
        <v>84</v>
      </c>
      <c r="AY158" s="2" t="s">
        <v>77</v>
      </c>
      <c r="BE158" s="93">
        <f t="shared" si="14"/>
        <v>0</v>
      </c>
      <c r="BF158" s="93">
        <f t="shared" si="15"/>
        <v>0</v>
      </c>
      <c r="BG158" s="93">
        <f t="shared" si="16"/>
        <v>0</v>
      </c>
      <c r="BH158" s="93">
        <f t="shared" si="17"/>
        <v>0</v>
      </c>
      <c r="BI158" s="93">
        <f t="shared" si="18"/>
        <v>0</v>
      </c>
      <c r="BJ158" s="2" t="s">
        <v>84</v>
      </c>
      <c r="BK158" s="94">
        <f t="shared" si="19"/>
        <v>0</v>
      </c>
      <c r="BL158" s="2" t="s">
        <v>83</v>
      </c>
      <c r="BM158" s="92" t="s">
        <v>180</v>
      </c>
    </row>
    <row r="159" spans="2:65" s="9" customFormat="1" ht="21.75" customHeight="1" x14ac:dyDescent="0.25">
      <c r="B159" s="81"/>
      <c r="C159" s="116" t="s">
        <v>140</v>
      </c>
      <c r="D159" s="116" t="s">
        <v>182</v>
      </c>
      <c r="E159" s="117" t="s">
        <v>667</v>
      </c>
      <c r="F159" s="118" t="s">
        <v>668</v>
      </c>
      <c r="G159" s="119" t="s">
        <v>263</v>
      </c>
      <c r="H159" s="120">
        <v>1</v>
      </c>
      <c r="I159" s="223">
        <v>0</v>
      </c>
      <c r="J159" s="223">
        <f t="shared" si="10"/>
        <v>0</v>
      </c>
      <c r="K159" s="121"/>
      <c r="L159" s="122"/>
      <c r="M159" s="123" t="s">
        <v>14</v>
      </c>
      <c r="N159" s="124" t="s">
        <v>34</v>
      </c>
      <c r="O159" s="90">
        <v>0</v>
      </c>
      <c r="P159" s="90">
        <f t="shared" si="11"/>
        <v>0</v>
      </c>
      <c r="Q159" s="90">
        <v>6.3E-3</v>
      </c>
      <c r="R159" s="90">
        <f t="shared" si="12"/>
        <v>6.3E-3</v>
      </c>
      <c r="S159" s="90">
        <v>0</v>
      </c>
      <c r="T159" s="91">
        <f t="shared" si="13"/>
        <v>0</v>
      </c>
      <c r="AR159" s="92" t="s">
        <v>101</v>
      </c>
      <c r="AT159" s="92" t="s">
        <v>182</v>
      </c>
      <c r="AU159" s="92" t="s">
        <v>84</v>
      </c>
      <c r="AY159" s="2" t="s">
        <v>77</v>
      </c>
      <c r="BE159" s="93">
        <f t="shared" si="14"/>
        <v>0</v>
      </c>
      <c r="BF159" s="93">
        <f t="shared" si="15"/>
        <v>0</v>
      </c>
      <c r="BG159" s="93">
        <f t="shared" si="16"/>
        <v>0</v>
      </c>
      <c r="BH159" s="93">
        <f t="shared" si="17"/>
        <v>0</v>
      </c>
      <c r="BI159" s="93">
        <f t="shared" si="18"/>
        <v>0</v>
      </c>
      <c r="BJ159" s="2" t="s">
        <v>84</v>
      </c>
      <c r="BK159" s="94">
        <f t="shared" si="19"/>
        <v>0</v>
      </c>
      <c r="BL159" s="2" t="s">
        <v>83</v>
      </c>
      <c r="BM159" s="92" t="s">
        <v>185</v>
      </c>
    </row>
    <row r="160" spans="2:65" s="9" customFormat="1" ht="24.2" customHeight="1" x14ac:dyDescent="0.25">
      <c r="B160" s="81"/>
      <c r="C160" s="116" t="s">
        <v>187</v>
      </c>
      <c r="D160" s="116" t="s">
        <v>182</v>
      </c>
      <c r="E160" s="117" t="s">
        <v>669</v>
      </c>
      <c r="F160" s="118" t="s">
        <v>670</v>
      </c>
      <c r="G160" s="119" t="s">
        <v>263</v>
      </c>
      <c r="H160" s="120">
        <v>1</v>
      </c>
      <c r="I160" s="223">
        <v>0</v>
      </c>
      <c r="J160" s="223">
        <f t="shared" si="10"/>
        <v>0</v>
      </c>
      <c r="K160" s="121"/>
      <c r="L160" s="122"/>
      <c r="M160" s="123" t="s">
        <v>14</v>
      </c>
      <c r="N160" s="124" t="s">
        <v>34</v>
      </c>
      <c r="O160" s="90">
        <v>0</v>
      </c>
      <c r="P160" s="90">
        <f t="shared" si="11"/>
        <v>0</v>
      </c>
      <c r="Q160" s="90">
        <v>1.7899999999999999E-3</v>
      </c>
      <c r="R160" s="90">
        <f t="shared" si="12"/>
        <v>1.7899999999999999E-3</v>
      </c>
      <c r="S160" s="90">
        <v>0</v>
      </c>
      <c r="T160" s="91">
        <f t="shared" si="13"/>
        <v>0</v>
      </c>
      <c r="AR160" s="92" t="s">
        <v>101</v>
      </c>
      <c r="AT160" s="92" t="s">
        <v>182</v>
      </c>
      <c r="AU160" s="92" t="s">
        <v>84</v>
      </c>
      <c r="AY160" s="2" t="s">
        <v>77</v>
      </c>
      <c r="BE160" s="93">
        <f t="shared" si="14"/>
        <v>0</v>
      </c>
      <c r="BF160" s="93">
        <f t="shared" si="15"/>
        <v>0</v>
      </c>
      <c r="BG160" s="93">
        <f t="shared" si="16"/>
        <v>0</v>
      </c>
      <c r="BH160" s="93">
        <f t="shared" si="17"/>
        <v>0</v>
      </c>
      <c r="BI160" s="93">
        <f t="shared" si="18"/>
        <v>0</v>
      </c>
      <c r="BJ160" s="2" t="s">
        <v>84</v>
      </c>
      <c r="BK160" s="94">
        <f t="shared" si="19"/>
        <v>0</v>
      </c>
      <c r="BL160" s="2" t="s">
        <v>83</v>
      </c>
      <c r="BM160" s="92" t="s">
        <v>190</v>
      </c>
    </row>
    <row r="161" spans="2:65" s="9" customFormat="1" ht="16.5" customHeight="1" x14ac:dyDescent="0.25">
      <c r="B161" s="81"/>
      <c r="C161" s="116" t="s">
        <v>148</v>
      </c>
      <c r="D161" s="116" t="s">
        <v>182</v>
      </c>
      <c r="E161" s="117" t="s">
        <v>671</v>
      </c>
      <c r="F161" s="118" t="s">
        <v>672</v>
      </c>
      <c r="G161" s="119" t="s">
        <v>263</v>
      </c>
      <c r="H161" s="120">
        <v>1</v>
      </c>
      <c r="I161" s="223">
        <v>0</v>
      </c>
      <c r="J161" s="223">
        <f t="shared" si="10"/>
        <v>0</v>
      </c>
      <c r="K161" s="121"/>
      <c r="L161" s="122"/>
      <c r="M161" s="123" t="s">
        <v>14</v>
      </c>
      <c r="N161" s="124" t="s">
        <v>34</v>
      </c>
      <c r="O161" s="90">
        <v>0</v>
      </c>
      <c r="P161" s="90">
        <f t="shared" si="11"/>
        <v>0</v>
      </c>
      <c r="Q161" s="90">
        <v>1.1299999999999999E-2</v>
      </c>
      <c r="R161" s="90">
        <f t="shared" si="12"/>
        <v>1.1299999999999999E-2</v>
      </c>
      <c r="S161" s="90">
        <v>0</v>
      </c>
      <c r="T161" s="91">
        <f t="shared" si="13"/>
        <v>0</v>
      </c>
      <c r="AR161" s="92" t="s">
        <v>101</v>
      </c>
      <c r="AT161" s="92" t="s">
        <v>182</v>
      </c>
      <c r="AU161" s="92" t="s">
        <v>84</v>
      </c>
      <c r="AY161" s="2" t="s">
        <v>77</v>
      </c>
      <c r="BE161" s="93">
        <f t="shared" si="14"/>
        <v>0</v>
      </c>
      <c r="BF161" s="93">
        <f t="shared" si="15"/>
        <v>0</v>
      </c>
      <c r="BG161" s="93">
        <f t="shared" si="16"/>
        <v>0</v>
      </c>
      <c r="BH161" s="93">
        <f t="shared" si="17"/>
        <v>0</v>
      </c>
      <c r="BI161" s="93">
        <f t="shared" si="18"/>
        <v>0</v>
      </c>
      <c r="BJ161" s="2" t="s">
        <v>84</v>
      </c>
      <c r="BK161" s="94">
        <f t="shared" si="19"/>
        <v>0</v>
      </c>
      <c r="BL161" s="2" t="s">
        <v>83</v>
      </c>
      <c r="BM161" s="92" t="s">
        <v>194</v>
      </c>
    </row>
    <row r="162" spans="2:65" s="9" customFormat="1" ht="16.5" customHeight="1" x14ac:dyDescent="0.25">
      <c r="B162" s="81"/>
      <c r="C162" s="116" t="s">
        <v>98</v>
      </c>
      <c r="D162" s="116" t="s">
        <v>182</v>
      </c>
      <c r="E162" s="117" t="s">
        <v>673</v>
      </c>
      <c r="F162" s="118" t="s">
        <v>674</v>
      </c>
      <c r="G162" s="119" t="s">
        <v>263</v>
      </c>
      <c r="H162" s="120">
        <v>1</v>
      </c>
      <c r="I162" s="223">
        <v>0</v>
      </c>
      <c r="J162" s="223">
        <f t="shared" si="10"/>
        <v>0</v>
      </c>
      <c r="K162" s="121"/>
      <c r="L162" s="122"/>
      <c r="M162" s="123" t="s">
        <v>14</v>
      </c>
      <c r="N162" s="124" t="s">
        <v>34</v>
      </c>
      <c r="O162" s="90">
        <v>0</v>
      </c>
      <c r="P162" s="90">
        <f t="shared" si="11"/>
        <v>0</v>
      </c>
      <c r="Q162" s="90">
        <v>5.9999999999999995E-4</v>
      </c>
      <c r="R162" s="90">
        <f t="shared" si="12"/>
        <v>5.9999999999999995E-4</v>
      </c>
      <c r="S162" s="90">
        <v>0</v>
      </c>
      <c r="T162" s="91">
        <f t="shared" si="13"/>
        <v>0</v>
      </c>
      <c r="AR162" s="92" t="s">
        <v>101</v>
      </c>
      <c r="AT162" s="92" t="s">
        <v>182</v>
      </c>
      <c r="AU162" s="92" t="s">
        <v>84</v>
      </c>
      <c r="AY162" s="2" t="s">
        <v>77</v>
      </c>
      <c r="BE162" s="93">
        <f t="shared" si="14"/>
        <v>0</v>
      </c>
      <c r="BF162" s="93">
        <f t="shared" si="15"/>
        <v>0</v>
      </c>
      <c r="BG162" s="93">
        <f t="shared" si="16"/>
        <v>0</v>
      </c>
      <c r="BH162" s="93">
        <f t="shared" si="17"/>
        <v>0</v>
      </c>
      <c r="BI162" s="93">
        <f t="shared" si="18"/>
        <v>0</v>
      </c>
      <c r="BJ162" s="2" t="s">
        <v>84</v>
      </c>
      <c r="BK162" s="94">
        <f t="shared" si="19"/>
        <v>0</v>
      </c>
      <c r="BL162" s="2" t="s">
        <v>83</v>
      </c>
      <c r="BM162" s="92" t="s">
        <v>198</v>
      </c>
    </row>
    <row r="163" spans="2:65" s="9" customFormat="1" ht="24.2" customHeight="1" x14ac:dyDescent="0.25">
      <c r="B163" s="81"/>
      <c r="C163" s="82" t="s">
        <v>151</v>
      </c>
      <c r="D163" s="82" t="s">
        <v>79</v>
      </c>
      <c r="E163" s="83" t="s">
        <v>675</v>
      </c>
      <c r="F163" s="84" t="s">
        <v>676</v>
      </c>
      <c r="G163" s="85" t="s">
        <v>263</v>
      </c>
      <c r="H163" s="86">
        <v>1</v>
      </c>
      <c r="I163" s="218">
        <v>0</v>
      </c>
      <c r="J163" s="218">
        <f t="shared" si="10"/>
        <v>0</v>
      </c>
      <c r="K163" s="87"/>
      <c r="L163" s="10"/>
      <c r="M163" s="88" t="s">
        <v>14</v>
      </c>
      <c r="N163" s="89" t="s">
        <v>34</v>
      </c>
      <c r="O163" s="90">
        <v>0</v>
      </c>
      <c r="P163" s="90">
        <f t="shared" si="11"/>
        <v>0</v>
      </c>
      <c r="Q163" s="90">
        <v>7.2000000000000005E-4</v>
      </c>
      <c r="R163" s="90">
        <f t="shared" si="12"/>
        <v>7.2000000000000005E-4</v>
      </c>
      <c r="S163" s="90">
        <v>0</v>
      </c>
      <c r="T163" s="91">
        <f t="shared" si="13"/>
        <v>0</v>
      </c>
      <c r="AR163" s="92" t="s">
        <v>83</v>
      </c>
      <c r="AT163" s="92" t="s">
        <v>79</v>
      </c>
      <c r="AU163" s="92" t="s">
        <v>84</v>
      </c>
      <c r="AY163" s="2" t="s">
        <v>77</v>
      </c>
      <c r="BE163" s="93">
        <f t="shared" si="14"/>
        <v>0</v>
      </c>
      <c r="BF163" s="93">
        <f t="shared" si="15"/>
        <v>0</v>
      </c>
      <c r="BG163" s="93">
        <f t="shared" si="16"/>
        <v>0</v>
      </c>
      <c r="BH163" s="93">
        <f t="shared" si="17"/>
        <v>0</v>
      </c>
      <c r="BI163" s="93">
        <f t="shared" si="18"/>
        <v>0</v>
      </c>
      <c r="BJ163" s="2" t="s">
        <v>84</v>
      </c>
      <c r="BK163" s="94">
        <f t="shared" si="19"/>
        <v>0</v>
      </c>
      <c r="BL163" s="2" t="s">
        <v>83</v>
      </c>
      <c r="BM163" s="92" t="s">
        <v>203</v>
      </c>
    </row>
    <row r="164" spans="2:65" s="9" customFormat="1" ht="37.9" customHeight="1" x14ac:dyDescent="0.25">
      <c r="B164" s="81"/>
      <c r="C164" s="82" t="s">
        <v>204</v>
      </c>
      <c r="D164" s="82" t="s">
        <v>79</v>
      </c>
      <c r="E164" s="83" t="s">
        <v>677</v>
      </c>
      <c r="F164" s="84" t="s">
        <v>678</v>
      </c>
      <c r="G164" s="85" t="s">
        <v>263</v>
      </c>
      <c r="H164" s="86">
        <v>1</v>
      </c>
      <c r="I164" s="218">
        <v>0</v>
      </c>
      <c r="J164" s="218">
        <f t="shared" si="10"/>
        <v>0</v>
      </c>
      <c r="K164" s="87"/>
      <c r="L164" s="10"/>
      <c r="M164" s="88" t="s">
        <v>14</v>
      </c>
      <c r="N164" s="89" t="s">
        <v>34</v>
      </c>
      <c r="O164" s="90">
        <v>0</v>
      </c>
      <c r="P164" s="90">
        <f t="shared" si="11"/>
        <v>0</v>
      </c>
      <c r="Q164" s="90">
        <v>0</v>
      </c>
      <c r="R164" s="90">
        <f t="shared" si="12"/>
        <v>0</v>
      </c>
      <c r="S164" s="90">
        <v>0</v>
      </c>
      <c r="T164" s="91">
        <f t="shared" si="13"/>
        <v>0</v>
      </c>
      <c r="AR164" s="92" t="s">
        <v>83</v>
      </c>
      <c r="AT164" s="92" t="s">
        <v>79</v>
      </c>
      <c r="AU164" s="92" t="s">
        <v>84</v>
      </c>
      <c r="AY164" s="2" t="s">
        <v>77</v>
      </c>
      <c r="BE164" s="93">
        <f t="shared" si="14"/>
        <v>0</v>
      </c>
      <c r="BF164" s="93">
        <f t="shared" si="15"/>
        <v>0</v>
      </c>
      <c r="BG164" s="93">
        <f t="shared" si="16"/>
        <v>0</v>
      </c>
      <c r="BH164" s="93">
        <f t="shared" si="17"/>
        <v>0</v>
      </c>
      <c r="BI164" s="93">
        <f t="shared" si="18"/>
        <v>0</v>
      </c>
      <c r="BJ164" s="2" t="s">
        <v>84</v>
      </c>
      <c r="BK164" s="94">
        <f t="shared" si="19"/>
        <v>0</v>
      </c>
      <c r="BL164" s="2" t="s">
        <v>83</v>
      </c>
      <c r="BM164" s="92" t="s">
        <v>207</v>
      </c>
    </row>
    <row r="165" spans="2:65" s="9" customFormat="1" ht="24.2" customHeight="1" x14ac:dyDescent="0.25">
      <c r="B165" s="81"/>
      <c r="C165" s="116" t="s">
        <v>155</v>
      </c>
      <c r="D165" s="116" t="s">
        <v>182</v>
      </c>
      <c r="E165" s="117" t="s">
        <v>679</v>
      </c>
      <c r="F165" s="118" t="s">
        <v>680</v>
      </c>
      <c r="G165" s="119" t="s">
        <v>263</v>
      </c>
      <c r="H165" s="120">
        <v>1</v>
      </c>
      <c r="I165" s="223">
        <v>0</v>
      </c>
      <c r="J165" s="223">
        <f t="shared" si="10"/>
        <v>0</v>
      </c>
      <c r="K165" s="121"/>
      <c r="L165" s="122"/>
      <c r="M165" s="123" t="s">
        <v>14</v>
      </c>
      <c r="N165" s="124" t="s">
        <v>34</v>
      </c>
      <c r="O165" s="90">
        <v>0</v>
      </c>
      <c r="P165" s="90">
        <f t="shared" si="11"/>
        <v>0</v>
      </c>
      <c r="Q165" s="90">
        <v>1.7799999999999999E-3</v>
      </c>
      <c r="R165" s="90">
        <f t="shared" si="12"/>
        <v>1.7799999999999999E-3</v>
      </c>
      <c r="S165" s="90">
        <v>0</v>
      </c>
      <c r="T165" s="91">
        <f t="shared" si="13"/>
        <v>0</v>
      </c>
      <c r="AR165" s="92" t="s">
        <v>101</v>
      </c>
      <c r="AT165" s="92" t="s">
        <v>182</v>
      </c>
      <c r="AU165" s="92" t="s">
        <v>84</v>
      </c>
      <c r="AY165" s="2" t="s">
        <v>77</v>
      </c>
      <c r="BE165" s="93">
        <f t="shared" si="14"/>
        <v>0</v>
      </c>
      <c r="BF165" s="93">
        <f t="shared" si="15"/>
        <v>0</v>
      </c>
      <c r="BG165" s="93">
        <f t="shared" si="16"/>
        <v>0</v>
      </c>
      <c r="BH165" s="93">
        <f t="shared" si="17"/>
        <v>0</v>
      </c>
      <c r="BI165" s="93">
        <f t="shared" si="18"/>
        <v>0</v>
      </c>
      <c r="BJ165" s="2" t="s">
        <v>84</v>
      </c>
      <c r="BK165" s="94">
        <f t="shared" si="19"/>
        <v>0</v>
      </c>
      <c r="BL165" s="2" t="s">
        <v>83</v>
      </c>
      <c r="BM165" s="92" t="s">
        <v>119</v>
      </c>
    </row>
    <row r="166" spans="2:65" s="9" customFormat="1" ht="33" customHeight="1" x14ac:dyDescent="0.25">
      <c r="B166" s="81"/>
      <c r="C166" s="82" t="s">
        <v>210</v>
      </c>
      <c r="D166" s="82" t="s">
        <v>79</v>
      </c>
      <c r="E166" s="83" t="s">
        <v>681</v>
      </c>
      <c r="F166" s="84" t="s">
        <v>682</v>
      </c>
      <c r="G166" s="85" t="s">
        <v>263</v>
      </c>
      <c r="H166" s="86">
        <v>1</v>
      </c>
      <c r="I166" s="218">
        <v>0</v>
      </c>
      <c r="J166" s="218">
        <f t="shared" si="10"/>
        <v>0</v>
      </c>
      <c r="K166" s="87"/>
      <c r="L166" s="10"/>
      <c r="M166" s="88" t="s">
        <v>14</v>
      </c>
      <c r="N166" s="89" t="s">
        <v>34</v>
      </c>
      <c r="O166" s="90">
        <v>0</v>
      </c>
      <c r="P166" s="90">
        <f t="shared" si="11"/>
        <v>0</v>
      </c>
      <c r="Q166" s="90">
        <v>0</v>
      </c>
      <c r="R166" s="90">
        <f t="shared" si="12"/>
        <v>0</v>
      </c>
      <c r="S166" s="90">
        <v>0</v>
      </c>
      <c r="T166" s="91">
        <f t="shared" si="13"/>
        <v>0</v>
      </c>
      <c r="AR166" s="92" t="s">
        <v>83</v>
      </c>
      <c r="AT166" s="92" t="s">
        <v>79</v>
      </c>
      <c r="AU166" s="92" t="s">
        <v>84</v>
      </c>
      <c r="AY166" s="2" t="s">
        <v>77</v>
      </c>
      <c r="BE166" s="93">
        <f t="shared" si="14"/>
        <v>0</v>
      </c>
      <c r="BF166" s="93">
        <f t="shared" si="15"/>
        <v>0</v>
      </c>
      <c r="BG166" s="93">
        <f t="shared" si="16"/>
        <v>0</v>
      </c>
      <c r="BH166" s="93">
        <f t="shared" si="17"/>
        <v>0</v>
      </c>
      <c r="BI166" s="93">
        <f t="shared" si="18"/>
        <v>0</v>
      </c>
      <c r="BJ166" s="2" t="s">
        <v>84</v>
      </c>
      <c r="BK166" s="94">
        <f t="shared" si="19"/>
        <v>0</v>
      </c>
      <c r="BL166" s="2" t="s">
        <v>83</v>
      </c>
      <c r="BM166" s="92" t="s">
        <v>213</v>
      </c>
    </row>
    <row r="167" spans="2:65" s="9" customFormat="1" ht="24.2" customHeight="1" x14ac:dyDescent="0.25">
      <c r="B167" s="81"/>
      <c r="C167" s="116" t="s">
        <v>158</v>
      </c>
      <c r="D167" s="116" t="s">
        <v>182</v>
      </c>
      <c r="E167" s="117" t="s">
        <v>683</v>
      </c>
      <c r="F167" s="118" t="s">
        <v>684</v>
      </c>
      <c r="G167" s="119" t="s">
        <v>263</v>
      </c>
      <c r="H167" s="120">
        <v>1</v>
      </c>
      <c r="I167" s="223">
        <v>0</v>
      </c>
      <c r="J167" s="223">
        <f t="shared" si="10"/>
        <v>0</v>
      </c>
      <c r="K167" s="121"/>
      <c r="L167" s="122"/>
      <c r="M167" s="123" t="s">
        <v>14</v>
      </c>
      <c r="N167" s="124" t="s">
        <v>34</v>
      </c>
      <c r="O167" s="90">
        <v>0</v>
      </c>
      <c r="P167" s="90">
        <f t="shared" si="11"/>
        <v>0</v>
      </c>
      <c r="Q167" s="90">
        <v>3.0000000000000001E-3</v>
      </c>
      <c r="R167" s="90">
        <f t="shared" si="12"/>
        <v>3.0000000000000001E-3</v>
      </c>
      <c r="S167" s="90">
        <v>0</v>
      </c>
      <c r="T167" s="91">
        <f t="shared" si="13"/>
        <v>0</v>
      </c>
      <c r="AR167" s="92" t="s">
        <v>101</v>
      </c>
      <c r="AT167" s="92" t="s">
        <v>182</v>
      </c>
      <c r="AU167" s="92" t="s">
        <v>84</v>
      </c>
      <c r="AY167" s="2" t="s">
        <v>77</v>
      </c>
      <c r="BE167" s="93">
        <f t="shared" si="14"/>
        <v>0</v>
      </c>
      <c r="BF167" s="93">
        <f t="shared" si="15"/>
        <v>0</v>
      </c>
      <c r="BG167" s="93">
        <f t="shared" si="16"/>
        <v>0</v>
      </c>
      <c r="BH167" s="93">
        <f t="shared" si="17"/>
        <v>0</v>
      </c>
      <c r="BI167" s="93">
        <f t="shared" si="18"/>
        <v>0</v>
      </c>
      <c r="BJ167" s="2" t="s">
        <v>84</v>
      </c>
      <c r="BK167" s="94">
        <f t="shared" si="19"/>
        <v>0</v>
      </c>
      <c r="BL167" s="2" t="s">
        <v>83</v>
      </c>
      <c r="BM167" s="92" t="s">
        <v>216</v>
      </c>
    </row>
    <row r="168" spans="2:65" s="9" customFormat="1" ht="24.2" customHeight="1" x14ac:dyDescent="0.25">
      <c r="B168" s="81"/>
      <c r="C168" s="82" t="s">
        <v>217</v>
      </c>
      <c r="D168" s="82" t="s">
        <v>79</v>
      </c>
      <c r="E168" s="83" t="s">
        <v>685</v>
      </c>
      <c r="F168" s="84" t="s">
        <v>686</v>
      </c>
      <c r="G168" s="85" t="s">
        <v>133</v>
      </c>
      <c r="H168" s="86">
        <v>95</v>
      </c>
      <c r="I168" s="218">
        <v>0</v>
      </c>
      <c r="J168" s="218">
        <f t="shared" si="10"/>
        <v>0</v>
      </c>
      <c r="K168" s="87"/>
      <c r="L168" s="10"/>
      <c r="M168" s="88" t="s">
        <v>14</v>
      </c>
      <c r="N168" s="89" t="s">
        <v>34</v>
      </c>
      <c r="O168" s="90">
        <v>0</v>
      </c>
      <c r="P168" s="90">
        <f t="shared" si="11"/>
        <v>0</v>
      </c>
      <c r="Q168" s="90">
        <v>0</v>
      </c>
      <c r="R168" s="90">
        <f t="shared" si="12"/>
        <v>0</v>
      </c>
      <c r="S168" s="90">
        <v>0</v>
      </c>
      <c r="T168" s="91">
        <f t="shared" si="13"/>
        <v>0</v>
      </c>
      <c r="AR168" s="92" t="s">
        <v>83</v>
      </c>
      <c r="AT168" s="92" t="s">
        <v>79</v>
      </c>
      <c r="AU168" s="92" t="s">
        <v>84</v>
      </c>
      <c r="AY168" s="2" t="s">
        <v>77</v>
      </c>
      <c r="BE168" s="93">
        <f t="shared" si="14"/>
        <v>0</v>
      </c>
      <c r="BF168" s="93">
        <f t="shared" si="15"/>
        <v>0</v>
      </c>
      <c r="BG168" s="93">
        <f t="shared" si="16"/>
        <v>0</v>
      </c>
      <c r="BH168" s="93">
        <f t="shared" si="17"/>
        <v>0</v>
      </c>
      <c r="BI168" s="93">
        <f t="shared" si="18"/>
        <v>0</v>
      </c>
      <c r="BJ168" s="2" t="s">
        <v>84</v>
      </c>
      <c r="BK168" s="94">
        <f t="shared" si="19"/>
        <v>0</v>
      </c>
      <c r="BL168" s="2" t="s">
        <v>83</v>
      </c>
      <c r="BM168" s="92" t="s">
        <v>221</v>
      </c>
    </row>
    <row r="169" spans="2:65" s="9" customFormat="1" ht="24.2" customHeight="1" x14ac:dyDescent="0.25">
      <c r="B169" s="81"/>
      <c r="C169" s="82" t="s">
        <v>162</v>
      </c>
      <c r="D169" s="82" t="s">
        <v>79</v>
      </c>
      <c r="E169" s="83" t="s">
        <v>687</v>
      </c>
      <c r="F169" s="84" t="s">
        <v>688</v>
      </c>
      <c r="G169" s="85" t="s">
        <v>133</v>
      </c>
      <c r="H169" s="86">
        <v>95</v>
      </c>
      <c r="I169" s="218">
        <v>0</v>
      </c>
      <c r="J169" s="218">
        <f t="shared" si="10"/>
        <v>0</v>
      </c>
      <c r="K169" s="87"/>
      <c r="L169" s="10"/>
      <c r="M169" s="88" t="s">
        <v>14</v>
      </c>
      <c r="N169" s="89" t="s">
        <v>34</v>
      </c>
      <c r="O169" s="90">
        <v>0</v>
      </c>
      <c r="P169" s="90">
        <f t="shared" si="11"/>
        <v>0</v>
      </c>
      <c r="Q169" s="90">
        <v>0</v>
      </c>
      <c r="R169" s="90">
        <f t="shared" si="12"/>
        <v>0</v>
      </c>
      <c r="S169" s="90">
        <v>0</v>
      </c>
      <c r="T169" s="91">
        <f t="shared" si="13"/>
        <v>0</v>
      </c>
      <c r="AR169" s="92" t="s">
        <v>83</v>
      </c>
      <c r="AT169" s="92" t="s">
        <v>79</v>
      </c>
      <c r="AU169" s="92" t="s">
        <v>84</v>
      </c>
      <c r="AY169" s="2" t="s">
        <v>77</v>
      </c>
      <c r="BE169" s="93">
        <f t="shared" si="14"/>
        <v>0</v>
      </c>
      <c r="BF169" s="93">
        <f t="shared" si="15"/>
        <v>0</v>
      </c>
      <c r="BG169" s="93">
        <f t="shared" si="16"/>
        <v>0</v>
      </c>
      <c r="BH169" s="93">
        <f t="shared" si="17"/>
        <v>0</v>
      </c>
      <c r="BI169" s="93">
        <f t="shared" si="18"/>
        <v>0</v>
      </c>
      <c r="BJ169" s="2" t="s">
        <v>84</v>
      </c>
      <c r="BK169" s="94">
        <f t="shared" si="19"/>
        <v>0</v>
      </c>
      <c r="BL169" s="2" t="s">
        <v>83</v>
      </c>
      <c r="BM169" s="92" t="s">
        <v>226</v>
      </c>
    </row>
    <row r="170" spans="2:65" s="9" customFormat="1" ht="24.2" customHeight="1" x14ac:dyDescent="0.25">
      <c r="B170" s="81"/>
      <c r="C170" s="82" t="s">
        <v>297</v>
      </c>
      <c r="D170" s="82" t="s">
        <v>79</v>
      </c>
      <c r="E170" s="83" t="s">
        <v>689</v>
      </c>
      <c r="F170" s="84" t="s">
        <v>690</v>
      </c>
      <c r="G170" s="85" t="s">
        <v>263</v>
      </c>
      <c r="H170" s="86">
        <v>2</v>
      </c>
      <c r="I170" s="218">
        <v>0</v>
      </c>
      <c r="J170" s="218">
        <f t="shared" si="10"/>
        <v>0</v>
      </c>
      <c r="K170" s="87"/>
      <c r="L170" s="10"/>
      <c r="M170" s="88" t="s">
        <v>14</v>
      </c>
      <c r="N170" s="89" t="s">
        <v>34</v>
      </c>
      <c r="O170" s="90">
        <v>0</v>
      </c>
      <c r="P170" s="90">
        <f t="shared" si="11"/>
        <v>0</v>
      </c>
      <c r="Q170" s="90">
        <v>2.0799999999999999E-2</v>
      </c>
      <c r="R170" s="90">
        <f t="shared" si="12"/>
        <v>4.1599999999999998E-2</v>
      </c>
      <c r="S170" s="90">
        <v>0</v>
      </c>
      <c r="T170" s="91">
        <f t="shared" si="13"/>
        <v>0</v>
      </c>
      <c r="AR170" s="92" t="s">
        <v>83</v>
      </c>
      <c r="AT170" s="92" t="s">
        <v>79</v>
      </c>
      <c r="AU170" s="92" t="s">
        <v>84</v>
      </c>
      <c r="AY170" s="2" t="s">
        <v>77</v>
      </c>
      <c r="BE170" s="93">
        <f t="shared" si="14"/>
        <v>0</v>
      </c>
      <c r="BF170" s="93">
        <f t="shared" si="15"/>
        <v>0</v>
      </c>
      <c r="BG170" s="93">
        <f t="shared" si="16"/>
        <v>0</v>
      </c>
      <c r="BH170" s="93">
        <f t="shared" si="17"/>
        <v>0</v>
      </c>
      <c r="BI170" s="93">
        <f t="shared" si="18"/>
        <v>0</v>
      </c>
      <c r="BJ170" s="2" t="s">
        <v>84</v>
      </c>
      <c r="BK170" s="94">
        <f t="shared" si="19"/>
        <v>0</v>
      </c>
      <c r="BL170" s="2" t="s">
        <v>83</v>
      </c>
      <c r="BM170" s="92" t="s">
        <v>195</v>
      </c>
    </row>
    <row r="171" spans="2:65" s="9" customFormat="1" ht="24.2" customHeight="1" x14ac:dyDescent="0.25">
      <c r="B171" s="81"/>
      <c r="C171" s="82" t="s">
        <v>164</v>
      </c>
      <c r="D171" s="82" t="s">
        <v>79</v>
      </c>
      <c r="E171" s="83" t="s">
        <v>691</v>
      </c>
      <c r="F171" s="84" t="s">
        <v>692</v>
      </c>
      <c r="G171" s="85" t="s">
        <v>263</v>
      </c>
      <c r="H171" s="86">
        <v>1</v>
      </c>
      <c r="I171" s="218">
        <v>0</v>
      </c>
      <c r="J171" s="218">
        <f t="shared" si="10"/>
        <v>0</v>
      </c>
      <c r="K171" s="87"/>
      <c r="L171" s="10"/>
      <c r="M171" s="88" t="s">
        <v>14</v>
      </c>
      <c r="N171" s="89" t="s">
        <v>34</v>
      </c>
      <c r="O171" s="90">
        <v>0</v>
      </c>
      <c r="P171" s="90">
        <f t="shared" si="11"/>
        <v>0</v>
      </c>
      <c r="Q171" s="90">
        <v>0</v>
      </c>
      <c r="R171" s="90">
        <f t="shared" si="12"/>
        <v>0</v>
      </c>
      <c r="S171" s="90">
        <v>0</v>
      </c>
      <c r="T171" s="91">
        <f t="shared" si="13"/>
        <v>0</v>
      </c>
      <c r="AR171" s="92" t="s">
        <v>83</v>
      </c>
      <c r="AT171" s="92" t="s">
        <v>79</v>
      </c>
      <c r="AU171" s="92" t="s">
        <v>84</v>
      </c>
      <c r="AY171" s="2" t="s">
        <v>77</v>
      </c>
      <c r="BE171" s="93">
        <f t="shared" si="14"/>
        <v>0</v>
      </c>
      <c r="BF171" s="93">
        <f t="shared" si="15"/>
        <v>0</v>
      </c>
      <c r="BG171" s="93">
        <f t="shared" si="16"/>
        <v>0</v>
      </c>
      <c r="BH171" s="93">
        <f t="shared" si="17"/>
        <v>0</v>
      </c>
      <c r="BI171" s="93">
        <f t="shared" si="18"/>
        <v>0</v>
      </c>
      <c r="BJ171" s="2" t="s">
        <v>84</v>
      </c>
      <c r="BK171" s="94">
        <f t="shared" si="19"/>
        <v>0</v>
      </c>
      <c r="BL171" s="2" t="s">
        <v>83</v>
      </c>
      <c r="BM171" s="92" t="s">
        <v>436</v>
      </c>
    </row>
    <row r="172" spans="2:65" s="9" customFormat="1" ht="24.2" customHeight="1" x14ac:dyDescent="0.25">
      <c r="B172" s="81"/>
      <c r="C172" s="116" t="s">
        <v>298</v>
      </c>
      <c r="D172" s="116" t="s">
        <v>182</v>
      </c>
      <c r="E172" s="117" t="s">
        <v>693</v>
      </c>
      <c r="F172" s="118" t="s">
        <v>694</v>
      </c>
      <c r="G172" s="119" t="s">
        <v>263</v>
      </c>
      <c r="H172" s="120">
        <v>1</v>
      </c>
      <c r="I172" s="223">
        <v>0</v>
      </c>
      <c r="J172" s="223">
        <f t="shared" si="10"/>
        <v>0</v>
      </c>
      <c r="K172" s="121"/>
      <c r="L172" s="122"/>
      <c r="M172" s="123" t="s">
        <v>14</v>
      </c>
      <c r="N172" s="124" t="s">
        <v>34</v>
      </c>
      <c r="O172" s="90">
        <v>0</v>
      </c>
      <c r="P172" s="90">
        <f t="shared" si="11"/>
        <v>0</v>
      </c>
      <c r="Q172" s="90">
        <v>0.66</v>
      </c>
      <c r="R172" s="90">
        <f t="shared" si="12"/>
        <v>0.66</v>
      </c>
      <c r="S172" s="90">
        <v>0</v>
      </c>
      <c r="T172" s="91">
        <f t="shared" si="13"/>
        <v>0</v>
      </c>
      <c r="AR172" s="92" t="s">
        <v>101</v>
      </c>
      <c r="AT172" s="92" t="s">
        <v>182</v>
      </c>
      <c r="AU172" s="92" t="s">
        <v>84</v>
      </c>
      <c r="AY172" s="2" t="s">
        <v>77</v>
      </c>
      <c r="BE172" s="93">
        <f t="shared" si="14"/>
        <v>0</v>
      </c>
      <c r="BF172" s="93">
        <f t="shared" si="15"/>
        <v>0</v>
      </c>
      <c r="BG172" s="93">
        <f t="shared" si="16"/>
        <v>0</v>
      </c>
      <c r="BH172" s="93">
        <f t="shared" si="17"/>
        <v>0</v>
      </c>
      <c r="BI172" s="93">
        <f t="shared" si="18"/>
        <v>0</v>
      </c>
      <c r="BJ172" s="2" t="s">
        <v>84</v>
      </c>
      <c r="BK172" s="94">
        <f t="shared" si="19"/>
        <v>0</v>
      </c>
      <c r="BL172" s="2" t="s">
        <v>83</v>
      </c>
      <c r="BM172" s="92" t="s">
        <v>439</v>
      </c>
    </row>
    <row r="173" spans="2:65" s="9" customFormat="1" ht="21.75" customHeight="1" x14ac:dyDescent="0.25">
      <c r="B173" s="81"/>
      <c r="C173" s="82" t="s">
        <v>167</v>
      </c>
      <c r="D173" s="82" t="s">
        <v>79</v>
      </c>
      <c r="E173" s="83" t="s">
        <v>695</v>
      </c>
      <c r="F173" s="84" t="s">
        <v>696</v>
      </c>
      <c r="G173" s="85" t="s">
        <v>133</v>
      </c>
      <c r="H173" s="86">
        <v>95</v>
      </c>
      <c r="I173" s="218">
        <v>0</v>
      </c>
      <c r="J173" s="218">
        <f t="shared" si="10"/>
        <v>0</v>
      </c>
      <c r="K173" s="87"/>
      <c r="L173" s="10"/>
      <c r="M173" s="88" t="s">
        <v>14</v>
      </c>
      <c r="N173" s="89" t="s">
        <v>34</v>
      </c>
      <c r="O173" s="90">
        <v>0</v>
      </c>
      <c r="P173" s="90">
        <f t="shared" si="11"/>
        <v>0</v>
      </c>
      <c r="Q173" s="90">
        <v>8.0000000000000007E-5</v>
      </c>
      <c r="R173" s="90">
        <f t="shared" si="12"/>
        <v>7.6000000000000009E-3</v>
      </c>
      <c r="S173" s="90">
        <v>0</v>
      </c>
      <c r="T173" s="91">
        <f t="shared" si="13"/>
        <v>0</v>
      </c>
      <c r="AR173" s="92" t="s">
        <v>83</v>
      </c>
      <c r="AT173" s="92" t="s">
        <v>79</v>
      </c>
      <c r="AU173" s="92" t="s">
        <v>84</v>
      </c>
      <c r="AY173" s="2" t="s">
        <v>77</v>
      </c>
      <c r="BE173" s="93">
        <f t="shared" si="14"/>
        <v>0</v>
      </c>
      <c r="BF173" s="93">
        <f t="shared" si="15"/>
        <v>0</v>
      </c>
      <c r="BG173" s="93">
        <f t="shared" si="16"/>
        <v>0</v>
      </c>
      <c r="BH173" s="93">
        <f t="shared" si="17"/>
        <v>0</v>
      </c>
      <c r="BI173" s="93">
        <f t="shared" si="18"/>
        <v>0</v>
      </c>
      <c r="BJ173" s="2" t="s">
        <v>84</v>
      </c>
      <c r="BK173" s="94">
        <f t="shared" si="19"/>
        <v>0</v>
      </c>
      <c r="BL173" s="2" t="s">
        <v>83</v>
      </c>
      <c r="BM173" s="92" t="s">
        <v>442</v>
      </c>
    </row>
    <row r="174" spans="2:65" s="9" customFormat="1" ht="24.2" customHeight="1" x14ac:dyDescent="0.25">
      <c r="B174" s="81"/>
      <c r="C174" s="82" t="s">
        <v>299</v>
      </c>
      <c r="D174" s="82" t="s">
        <v>79</v>
      </c>
      <c r="E174" s="83" t="s">
        <v>697</v>
      </c>
      <c r="F174" s="84" t="s">
        <v>698</v>
      </c>
      <c r="G174" s="85" t="s">
        <v>133</v>
      </c>
      <c r="H174" s="86">
        <v>95</v>
      </c>
      <c r="I174" s="218">
        <v>0</v>
      </c>
      <c r="J174" s="218">
        <f t="shared" si="10"/>
        <v>0</v>
      </c>
      <c r="K174" s="87"/>
      <c r="L174" s="10"/>
      <c r="M174" s="88" t="s">
        <v>14</v>
      </c>
      <c r="N174" s="89" t="s">
        <v>34</v>
      </c>
      <c r="O174" s="90">
        <v>0</v>
      </c>
      <c r="P174" s="90">
        <f t="shared" si="11"/>
        <v>0</v>
      </c>
      <c r="Q174" s="90">
        <v>1E-4</v>
      </c>
      <c r="R174" s="90">
        <f t="shared" si="12"/>
        <v>9.4999999999999998E-3</v>
      </c>
      <c r="S174" s="90">
        <v>0</v>
      </c>
      <c r="T174" s="91">
        <f t="shared" si="13"/>
        <v>0</v>
      </c>
      <c r="AR174" s="92" t="s">
        <v>83</v>
      </c>
      <c r="AT174" s="92" t="s">
        <v>79</v>
      </c>
      <c r="AU174" s="92" t="s">
        <v>84</v>
      </c>
      <c r="AY174" s="2" t="s">
        <v>77</v>
      </c>
      <c r="BE174" s="93">
        <f t="shared" si="14"/>
        <v>0</v>
      </c>
      <c r="BF174" s="93">
        <f t="shared" si="15"/>
        <v>0</v>
      </c>
      <c r="BG174" s="93">
        <f t="shared" si="16"/>
        <v>0</v>
      </c>
      <c r="BH174" s="93">
        <f t="shared" si="17"/>
        <v>0</v>
      </c>
      <c r="BI174" s="93">
        <f t="shared" si="18"/>
        <v>0</v>
      </c>
      <c r="BJ174" s="2" t="s">
        <v>84</v>
      </c>
      <c r="BK174" s="94">
        <f t="shared" si="19"/>
        <v>0</v>
      </c>
      <c r="BL174" s="2" t="s">
        <v>83</v>
      </c>
      <c r="BM174" s="92" t="s">
        <v>445</v>
      </c>
    </row>
    <row r="175" spans="2:65" s="9" customFormat="1" ht="16.5" customHeight="1" x14ac:dyDescent="0.25">
      <c r="B175" s="81"/>
      <c r="C175" s="116" t="s">
        <v>170</v>
      </c>
      <c r="D175" s="116" t="s">
        <v>182</v>
      </c>
      <c r="E175" s="117" t="s">
        <v>989</v>
      </c>
      <c r="F175" s="118" t="s">
        <v>990</v>
      </c>
      <c r="G175" s="119" t="s">
        <v>263</v>
      </c>
      <c r="H175" s="120">
        <v>1</v>
      </c>
      <c r="I175" s="223">
        <v>0</v>
      </c>
      <c r="J175" s="223">
        <f t="shared" si="10"/>
        <v>0</v>
      </c>
      <c r="K175" s="121"/>
      <c r="L175" s="122"/>
      <c r="M175" s="123" t="s">
        <v>14</v>
      </c>
      <c r="N175" s="124" t="s">
        <v>34</v>
      </c>
      <c r="O175" s="90">
        <v>0</v>
      </c>
      <c r="P175" s="90">
        <f t="shared" si="11"/>
        <v>0</v>
      </c>
      <c r="Q175" s="90">
        <v>0</v>
      </c>
      <c r="R175" s="90">
        <f t="shared" si="12"/>
        <v>0</v>
      </c>
      <c r="S175" s="90">
        <v>0</v>
      </c>
      <c r="T175" s="91">
        <f t="shared" si="13"/>
        <v>0</v>
      </c>
      <c r="AR175" s="92" t="s">
        <v>101</v>
      </c>
      <c r="AT175" s="92" t="s">
        <v>182</v>
      </c>
      <c r="AU175" s="92" t="s">
        <v>84</v>
      </c>
      <c r="AY175" s="2" t="s">
        <v>77</v>
      </c>
      <c r="BE175" s="93">
        <f t="shared" si="14"/>
        <v>0</v>
      </c>
      <c r="BF175" s="93">
        <f t="shared" si="15"/>
        <v>0</v>
      </c>
      <c r="BG175" s="93">
        <f t="shared" si="16"/>
        <v>0</v>
      </c>
      <c r="BH175" s="93">
        <f t="shared" si="17"/>
        <v>0</v>
      </c>
      <c r="BI175" s="93">
        <f t="shared" si="18"/>
        <v>0</v>
      </c>
      <c r="BJ175" s="2" t="s">
        <v>84</v>
      </c>
      <c r="BK175" s="94">
        <f t="shared" si="19"/>
        <v>0</v>
      </c>
      <c r="BL175" s="2" t="s">
        <v>83</v>
      </c>
      <c r="BM175" s="92" t="s">
        <v>991</v>
      </c>
    </row>
    <row r="176" spans="2:65" s="9" customFormat="1" ht="16.5" customHeight="1" x14ac:dyDescent="0.25">
      <c r="B176" s="81"/>
      <c r="C176" s="82" t="s">
        <v>300</v>
      </c>
      <c r="D176" s="82" t="s">
        <v>79</v>
      </c>
      <c r="E176" s="83" t="s">
        <v>295</v>
      </c>
      <c r="F176" s="84" t="s">
        <v>266</v>
      </c>
      <c r="G176" s="85" t="s">
        <v>263</v>
      </c>
      <c r="H176" s="86">
        <v>1</v>
      </c>
      <c r="I176" s="218">
        <v>0</v>
      </c>
      <c r="J176" s="218">
        <f t="shared" si="10"/>
        <v>0</v>
      </c>
      <c r="K176" s="87"/>
      <c r="L176" s="10"/>
      <c r="M176" s="88" t="s">
        <v>14</v>
      </c>
      <c r="N176" s="89" t="s">
        <v>34</v>
      </c>
      <c r="O176" s="90">
        <v>0</v>
      </c>
      <c r="P176" s="90">
        <f t="shared" si="11"/>
        <v>0</v>
      </c>
      <c r="Q176" s="90">
        <v>0</v>
      </c>
      <c r="R176" s="90">
        <f t="shared" si="12"/>
        <v>0</v>
      </c>
      <c r="S176" s="90">
        <v>0</v>
      </c>
      <c r="T176" s="91">
        <f t="shared" si="13"/>
        <v>0</v>
      </c>
      <c r="AR176" s="92" t="s">
        <v>83</v>
      </c>
      <c r="AT176" s="92" t="s">
        <v>79</v>
      </c>
      <c r="AU176" s="92" t="s">
        <v>84</v>
      </c>
      <c r="AY176" s="2" t="s">
        <v>77</v>
      </c>
      <c r="BE176" s="93">
        <f t="shared" si="14"/>
        <v>0</v>
      </c>
      <c r="BF176" s="93">
        <f t="shared" si="15"/>
        <v>0</v>
      </c>
      <c r="BG176" s="93">
        <f t="shared" si="16"/>
        <v>0</v>
      </c>
      <c r="BH176" s="93">
        <f t="shared" si="17"/>
        <v>0</v>
      </c>
      <c r="BI176" s="93">
        <f t="shared" si="18"/>
        <v>0</v>
      </c>
      <c r="BJ176" s="2" t="s">
        <v>84</v>
      </c>
      <c r="BK176" s="94">
        <f t="shared" si="19"/>
        <v>0</v>
      </c>
      <c r="BL176" s="2" t="s">
        <v>83</v>
      </c>
      <c r="BM176" s="92" t="s">
        <v>992</v>
      </c>
    </row>
    <row r="177" spans="2:65" s="71" customFormat="1" ht="22.9" customHeight="1" x14ac:dyDescent="0.2">
      <c r="B177" s="72"/>
      <c r="D177" s="73" t="s">
        <v>73</v>
      </c>
      <c r="E177" s="80" t="s">
        <v>223</v>
      </c>
      <c r="F177" s="80" t="s">
        <v>699</v>
      </c>
      <c r="I177" s="222"/>
      <c r="J177" s="217">
        <f>BK177</f>
        <v>0</v>
      </c>
      <c r="L177" s="72"/>
      <c r="M177" s="75"/>
      <c r="P177" s="76">
        <f>P178</f>
        <v>0</v>
      </c>
      <c r="R177" s="76">
        <f>R178</f>
        <v>0</v>
      </c>
      <c r="T177" s="77">
        <f>T178</f>
        <v>0</v>
      </c>
      <c r="AR177" s="73" t="s">
        <v>76</v>
      </c>
      <c r="AT177" s="78" t="s">
        <v>73</v>
      </c>
      <c r="AU177" s="78" t="s">
        <v>76</v>
      </c>
      <c r="AY177" s="73" t="s">
        <v>77</v>
      </c>
      <c r="BK177" s="79">
        <f>BK178</f>
        <v>0</v>
      </c>
    </row>
    <row r="178" spans="2:65" s="9" customFormat="1" ht="33" customHeight="1" x14ac:dyDescent="0.25">
      <c r="B178" s="81"/>
      <c r="C178" s="82" t="s">
        <v>173</v>
      </c>
      <c r="D178" s="82" t="s">
        <v>79</v>
      </c>
      <c r="E178" s="83" t="s">
        <v>700</v>
      </c>
      <c r="F178" s="84" t="s">
        <v>701</v>
      </c>
      <c r="G178" s="85" t="s">
        <v>202</v>
      </c>
      <c r="H178" s="86">
        <v>49.787999999999997</v>
      </c>
      <c r="I178" s="218">
        <v>0</v>
      </c>
      <c r="J178" s="218">
        <f>ROUND(I178*H178,3)</f>
        <v>0</v>
      </c>
      <c r="K178" s="87"/>
      <c r="L178" s="10"/>
      <c r="M178" s="88" t="s">
        <v>14</v>
      </c>
      <c r="N178" s="89" t="s">
        <v>34</v>
      </c>
      <c r="O178" s="90">
        <v>0</v>
      </c>
      <c r="P178" s="90">
        <f>O178*H178</f>
        <v>0</v>
      </c>
      <c r="Q178" s="90">
        <v>0</v>
      </c>
      <c r="R178" s="90">
        <f>Q178*H178</f>
        <v>0</v>
      </c>
      <c r="S178" s="90">
        <v>0</v>
      </c>
      <c r="T178" s="91">
        <f>S178*H178</f>
        <v>0</v>
      </c>
      <c r="AR178" s="92" t="s">
        <v>83</v>
      </c>
      <c r="AT178" s="92" t="s">
        <v>79</v>
      </c>
      <c r="AU178" s="92" t="s">
        <v>84</v>
      </c>
      <c r="AY178" s="2" t="s">
        <v>77</v>
      </c>
      <c r="BE178" s="93">
        <f>IF(N178="základná",J178,0)</f>
        <v>0</v>
      </c>
      <c r="BF178" s="93">
        <f>IF(N178="znížená",J178,0)</f>
        <v>0</v>
      </c>
      <c r="BG178" s="93">
        <f>IF(N178="zákl. prenesená",J178,0)</f>
        <v>0</v>
      </c>
      <c r="BH178" s="93">
        <f>IF(N178="zníž. prenesená",J178,0)</f>
        <v>0</v>
      </c>
      <c r="BI178" s="93">
        <f>IF(N178="nulová",J178,0)</f>
        <v>0</v>
      </c>
      <c r="BJ178" s="2" t="s">
        <v>84</v>
      </c>
      <c r="BK178" s="94">
        <f>ROUND(I178*H178,3)</f>
        <v>0</v>
      </c>
      <c r="BL178" s="2" t="s">
        <v>83</v>
      </c>
      <c r="BM178" s="92" t="s">
        <v>446</v>
      </c>
    </row>
    <row r="179" spans="2:65" s="71" customFormat="1" ht="25.9" customHeight="1" x14ac:dyDescent="0.2">
      <c r="B179" s="72"/>
      <c r="D179" s="73" t="s">
        <v>73</v>
      </c>
      <c r="E179" s="74" t="s">
        <v>182</v>
      </c>
      <c r="F179" s="74" t="s">
        <v>702</v>
      </c>
      <c r="I179" s="222"/>
      <c r="J179" s="216">
        <f>BK179</f>
        <v>0</v>
      </c>
      <c r="L179" s="72"/>
      <c r="M179" s="75"/>
      <c r="P179" s="76">
        <f>P180</f>
        <v>0</v>
      </c>
      <c r="R179" s="76">
        <f>R180</f>
        <v>2.1000000000000001E-4</v>
      </c>
      <c r="T179" s="77">
        <f>T180</f>
        <v>0</v>
      </c>
      <c r="AR179" s="73" t="s">
        <v>93</v>
      </c>
      <c r="AT179" s="78" t="s">
        <v>73</v>
      </c>
      <c r="AU179" s="78" t="s">
        <v>2</v>
      </c>
      <c r="AY179" s="73" t="s">
        <v>77</v>
      </c>
      <c r="BK179" s="79">
        <f>BK180</f>
        <v>0</v>
      </c>
    </row>
    <row r="180" spans="2:65" s="71" customFormat="1" ht="22.9" customHeight="1" x14ac:dyDescent="0.2">
      <c r="B180" s="72"/>
      <c r="D180" s="73" t="s">
        <v>73</v>
      </c>
      <c r="E180" s="80" t="s">
        <v>703</v>
      </c>
      <c r="F180" s="80" t="s">
        <v>704</v>
      </c>
      <c r="I180" s="222"/>
      <c r="J180" s="217">
        <f>BK180</f>
        <v>0</v>
      </c>
      <c r="L180" s="72"/>
      <c r="M180" s="75"/>
      <c r="P180" s="76">
        <f>P181</f>
        <v>0</v>
      </c>
      <c r="R180" s="76">
        <f>R181</f>
        <v>2.1000000000000001E-4</v>
      </c>
      <c r="T180" s="77">
        <f>T181</f>
        <v>0</v>
      </c>
      <c r="AR180" s="73" t="s">
        <v>93</v>
      </c>
      <c r="AT180" s="78" t="s">
        <v>73</v>
      </c>
      <c r="AU180" s="78" t="s">
        <v>76</v>
      </c>
      <c r="AY180" s="73" t="s">
        <v>77</v>
      </c>
      <c r="BK180" s="79">
        <f>BK181</f>
        <v>0</v>
      </c>
    </row>
    <row r="181" spans="2:65" s="9" customFormat="1" ht="16.5" customHeight="1" x14ac:dyDescent="0.25">
      <c r="B181" s="81"/>
      <c r="C181" s="82" t="s">
        <v>301</v>
      </c>
      <c r="D181" s="82" t="s">
        <v>79</v>
      </c>
      <c r="E181" s="83" t="s">
        <v>705</v>
      </c>
      <c r="F181" s="84" t="s">
        <v>706</v>
      </c>
      <c r="G181" s="85" t="s">
        <v>263</v>
      </c>
      <c r="H181" s="86">
        <v>1</v>
      </c>
      <c r="I181" s="218">
        <v>0</v>
      </c>
      <c r="J181" s="218">
        <f>ROUND(I181*H181,3)</f>
        <v>0</v>
      </c>
      <c r="K181" s="87"/>
      <c r="L181" s="10"/>
      <c r="M181" s="125" t="s">
        <v>14</v>
      </c>
      <c r="N181" s="126" t="s">
        <v>34</v>
      </c>
      <c r="O181" s="127">
        <v>0</v>
      </c>
      <c r="P181" s="127">
        <f>O181*H181</f>
        <v>0</v>
      </c>
      <c r="Q181" s="127">
        <v>2.1000000000000001E-4</v>
      </c>
      <c r="R181" s="127">
        <f>Q181*H181</f>
        <v>2.1000000000000001E-4</v>
      </c>
      <c r="S181" s="127">
        <v>0</v>
      </c>
      <c r="T181" s="128">
        <f>S181*H181</f>
        <v>0</v>
      </c>
      <c r="AR181" s="92" t="s">
        <v>216</v>
      </c>
      <c r="AT181" s="92" t="s">
        <v>79</v>
      </c>
      <c r="AU181" s="92" t="s">
        <v>84</v>
      </c>
      <c r="AY181" s="2" t="s">
        <v>77</v>
      </c>
      <c r="BE181" s="93">
        <f>IF(N181="základná",J181,0)</f>
        <v>0</v>
      </c>
      <c r="BF181" s="93">
        <f>IF(N181="znížená",J181,0)</f>
        <v>0</v>
      </c>
      <c r="BG181" s="93">
        <f>IF(N181="zákl. prenesená",J181,0)</f>
        <v>0</v>
      </c>
      <c r="BH181" s="93">
        <f>IF(N181="zníž. prenesená",J181,0)</f>
        <v>0</v>
      </c>
      <c r="BI181" s="93">
        <f>IF(N181="nulová",J181,0)</f>
        <v>0</v>
      </c>
      <c r="BJ181" s="2" t="s">
        <v>84</v>
      </c>
      <c r="BK181" s="94">
        <f>ROUND(I181*H181,3)</f>
        <v>0</v>
      </c>
      <c r="BL181" s="2" t="s">
        <v>216</v>
      </c>
      <c r="BM181" s="92" t="s">
        <v>447</v>
      </c>
    </row>
    <row r="182" spans="2:65" s="9" customFormat="1" ht="6.95" customHeight="1" x14ac:dyDescent="0.25">
      <c r="B182" s="40"/>
      <c r="C182" s="41"/>
      <c r="D182" s="41"/>
      <c r="E182" s="41"/>
      <c r="F182" s="41"/>
      <c r="G182" s="41"/>
      <c r="H182" s="41"/>
      <c r="I182" s="41"/>
      <c r="J182" s="41"/>
      <c r="K182" s="41"/>
      <c r="L182" s="10"/>
    </row>
  </sheetData>
  <autoFilter ref="C130:K181" xr:uid="{00000000-0009-0000-0000-000029000000}"/>
  <mergeCells count="15">
    <mergeCell ref="E119:H119"/>
    <mergeCell ref="E121:H121"/>
    <mergeCell ref="E123:H123"/>
    <mergeCell ref="E31:H31"/>
    <mergeCell ref="E85:H85"/>
    <mergeCell ref="E87:H87"/>
    <mergeCell ref="E89:H89"/>
    <mergeCell ref="E91:H91"/>
    <mergeCell ref="E117:H117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BBABD-BA91-43F9-9B31-054E86872CE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6407-3805-4540-96A2-9553EF9AE124}">
  <sheetPr>
    <pageSetUpPr fitToPage="1"/>
  </sheetPr>
  <dimension ref="B2:BM321"/>
  <sheetViews>
    <sheetView showGridLines="0" topLeftCell="A117" workbookViewId="0">
      <selection activeCell="I133" sqref="I133:J320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74" t="s">
        <v>1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2" t="s">
        <v>849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176" t="str">
        <f>'[1]Rekapitulácia stavby'!K6</f>
        <v>Zelené sídliská - lokalita MAGURSKÁ - JELŠOVÝ HÁJIK - revízia 2</v>
      </c>
      <c r="F7" s="177"/>
      <c r="G7" s="177"/>
      <c r="H7" s="177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176" t="s">
        <v>8</v>
      </c>
      <c r="F9" s="175"/>
      <c r="G9" s="175"/>
      <c r="H9" s="175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78" t="s">
        <v>10</v>
      </c>
      <c r="F11" s="179"/>
      <c r="G11" s="179"/>
      <c r="H11" s="179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30" customHeight="1" x14ac:dyDescent="0.25">
      <c r="B13" s="10"/>
      <c r="E13" s="180" t="s">
        <v>12</v>
      </c>
      <c r="F13" s="179"/>
      <c r="G13" s="179"/>
      <c r="H13" s="179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850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173" t="str">
        <f>'[1]Rekapitulácia stavby'!E14</f>
        <v xml:space="preserve"> </v>
      </c>
      <c r="F22" s="173"/>
      <c r="G22" s="173"/>
      <c r="H22" s="173"/>
      <c r="I22" s="8" t="s">
        <v>22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181" t="s">
        <v>14</v>
      </c>
      <c r="F31" s="181"/>
      <c r="G31" s="181"/>
      <c r="H31" s="181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ROUND(J130,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ROUND((SUM(BE130:BE320)),  2)</f>
        <v>0</v>
      </c>
      <c r="G37" s="23"/>
      <c r="H37" s="23"/>
      <c r="I37" s="24">
        <v>0.23</v>
      </c>
      <c r="J37" s="22">
        <f>ROUND(((SUM(BE130:BE320))*I37),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ROUND((SUM(BF130:BF320)),  2)</f>
        <v>0</v>
      </c>
      <c r="I38" s="26">
        <v>0.23</v>
      </c>
      <c r="J38" s="25">
        <f>ROUND(((SUM(BF130:BF320))*I38),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ROUND((SUM(BG130:BG320)),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ROUND((SUM(BH130:BH320)),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ROUND((SUM(BI130:BI320)),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176" t="str">
        <f>E7</f>
        <v>Zelené sídliská - lokalita MAGURSKÁ - JELŠOVÝ HÁJIK - revízia 2</v>
      </c>
      <c r="F85" s="177"/>
      <c r="G85" s="177"/>
      <c r="H85" s="177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176" t="s">
        <v>8</v>
      </c>
      <c r="F87" s="175"/>
      <c r="G87" s="175"/>
      <c r="H87" s="175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78" t="s">
        <v>10</v>
      </c>
      <c r="F89" s="179"/>
      <c r="G89" s="179"/>
      <c r="H89" s="179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30" hidden="1" customHeight="1" x14ac:dyDescent="0.25">
      <c r="B91" s="10"/>
      <c r="E91" s="180" t="str">
        <f>E13</f>
        <v>SO 1.1.2 - Podpora budovania prvkov zelenej a modrej infraštruktúry v obciach a mestách - časť 1</v>
      </c>
      <c r="F91" s="179"/>
      <c r="G91" s="179"/>
      <c r="H91" s="179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J130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52</v>
      </c>
      <c r="E101" s="50"/>
      <c r="F101" s="50"/>
      <c r="G101" s="50"/>
      <c r="H101" s="50"/>
      <c r="I101" s="50"/>
      <c r="J101" s="51">
        <f>J131</f>
        <v>0</v>
      </c>
      <c r="L101" s="48"/>
    </row>
    <row r="102" spans="2:47" s="52" customFormat="1" ht="19.899999999999999" hidden="1" customHeight="1" x14ac:dyDescent="0.25">
      <c r="B102" s="53"/>
      <c r="D102" s="54" t="s">
        <v>53</v>
      </c>
      <c r="E102" s="55"/>
      <c r="F102" s="55"/>
      <c r="G102" s="55"/>
      <c r="H102" s="55"/>
      <c r="I102" s="55"/>
      <c r="J102" s="56">
        <f>J132</f>
        <v>0</v>
      </c>
      <c r="L102" s="53"/>
    </row>
    <row r="103" spans="2:47" s="52" customFormat="1" ht="19.899999999999999" hidden="1" customHeight="1" x14ac:dyDescent="0.25">
      <c r="B103" s="53"/>
      <c r="D103" s="54" t="s">
        <v>54</v>
      </c>
      <c r="E103" s="55"/>
      <c r="F103" s="55"/>
      <c r="G103" s="55"/>
      <c r="H103" s="55"/>
      <c r="I103" s="55"/>
      <c r="J103" s="56">
        <f>J216</f>
        <v>0</v>
      </c>
      <c r="L103" s="53"/>
    </row>
    <row r="104" spans="2:47" s="52" customFormat="1" ht="19.899999999999999" hidden="1" customHeight="1" x14ac:dyDescent="0.25">
      <c r="B104" s="53"/>
      <c r="D104" s="54" t="s">
        <v>55</v>
      </c>
      <c r="E104" s="55"/>
      <c r="F104" s="55"/>
      <c r="G104" s="55"/>
      <c r="H104" s="55"/>
      <c r="I104" s="55"/>
      <c r="J104" s="56">
        <f>J225</f>
        <v>0</v>
      </c>
      <c r="L104" s="53"/>
    </row>
    <row r="105" spans="2:47" s="52" customFormat="1" ht="19.899999999999999" hidden="1" customHeight="1" x14ac:dyDescent="0.25">
      <c r="B105" s="53"/>
      <c r="D105" s="54" t="s">
        <v>56</v>
      </c>
      <c r="E105" s="55"/>
      <c r="F105" s="55"/>
      <c r="G105" s="55"/>
      <c r="H105" s="55"/>
      <c r="I105" s="55"/>
      <c r="J105" s="56">
        <f>J283</f>
        <v>0</v>
      </c>
      <c r="L105" s="53"/>
    </row>
    <row r="106" spans="2:47" s="52" customFormat="1" ht="19.899999999999999" hidden="1" customHeight="1" x14ac:dyDescent="0.25">
      <c r="B106" s="53"/>
      <c r="D106" s="54" t="s">
        <v>57</v>
      </c>
      <c r="E106" s="55"/>
      <c r="F106" s="55"/>
      <c r="G106" s="55"/>
      <c r="H106" s="55"/>
      <c r="I106" s="55"/>
      <c r="J106" s="56">
        <f>J319</f>
        <v>0</v>
      </c>
      <c r="L106" s="53"/>
    </row>
    <row r="107" spans="2:47" s="9" customFormat="1" ht="21.75" hidden="1" customHeight="1" x14ac:dyDescent="0.25">
      <c r="B107" s="10"/>
      <c r="L107" s="10"/>
    </row>
    <row r="108" spans="2:47" s="9" customFormat="1" ht="6.95" hidden="1" customHeight="1" x14ac:dyDescent="0.25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10"/>
    </row>
    <row r="109" spans="2:47" hidden="1" x14ac:dyDescent="0.2"/>
    <row r="110" spans="2:47" hidden="1" x14ac:dyDescent="0.2"/>
    <row r="111" spans="2:47" hidden="1" x14ac:dyDescent="0.2"/>
    <row r="112" spans="2:47" s="9" customFormat="1" ht="6.95" customHeight="1" x14ac:dyDescent="0.25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10"/>
    </row>
    <row r="113" spans="2:12" s="9" customFormat="1" ht="24.95" customHeight="1" x14ac:dyDescent="0.25">
      <c r="B113" s="10"/>
      <c r="C113" s="6" t="s">
        <v>58</v>
      </c>
      <c r="L113" s="10"/>
    </row>
    <row r="114" spans="2:12" s="9" customFormat="1" ht="6.95" customHeight="1" x14ac:dyDescent="0.25">
      <c r="B114" s="10"/>
      <c r="L114" s="10"/>
    </row>
    <row r="115" spans="2:12" s="9" customFormat="1" ht="12" customHeight="1" x14ac:dyDescent="0.25">
      <c r="B115" s="10"/>
      <c r="C115" s="8" t="s">
        <v>6</v>
      </c>
      <c r="L115" s="10"/>
    </row>
    <row r="116" spans="2:12" s="9" customFormat="1" ht="26.25" customHeight="1" x14ac:dyDescent="0.25">
      <c r="B116" s="10"/>
      <c r="E116" s="176" t="str">
        <f>E7</f>
        <v>Zelené sídliská - lokalita MAGURSKÁ - JELŠOVÝ HÁJIK - revízia 2</v>
      </c>
      <c r="F116" s="177"/>
      <c r="G116" s="177"/>
      <c r="H116" s="177"/>
      <c r="L116" s="10"/>
    </row>
    <row r="117" spans="2:12" ht="12" customHeight="1" x14ac:dyDescent="0.2">
      <c r="B117" s="5"/>
      <c r="C117" s="8" t="s">
        <v>7</v>
      </c>
      <c r="L117" s="5"/>
    </row>
    <row r="118" spans="2:12" ht="16.5" customHeight="1" x14ac:dyDescent="0.2">
      <c r="B118" s="5"/>
      <c r="E118" s="176" t="s">
        <v>8</v>
      </c>
      <c r="F118" s="175"/>
      <c r="G118" s="175"/>
      <c r="H118" s="175"/>
      <c r="L118" s="5"/>
    </row>
    <row r="119" spans="2:12" ht="12" customHeight="1" x14ac:dyDescent="0.2">
      <c r="B119" s="5"/>
      <c r="C119" s="8" t="s">
        <v>9</v>
      </c>
      <c r="L119" s="5"/>
    </row>
    <row r="120" spans="2:12" s="9" customFormat="1" ht="16.5" customHeight="1" x14ac:dyDescent="0.25">
      <c r="B120" s="10"/>
      <c r="E120" s="178" t="s">
        <v>10</v>
      </c>
      <c r="F120" s="179"/>
      <c r="G120" s="179"/>
      <c r="H120" s="179"/>
      <c r="L120" s="10"/>
    </row>
    <row r="121" spans="2:12" s="9" customFormat="1" ht="12" customHeight="1" x14ac:dyDescent="0.25">
      <c r="B121" s="10"/>
      <c r="C121" s="8" t="s">
        <v>11</v>
      </c>
      <c r="L121" s="10"/>
    </row>
    <row r="122" spans="2:12" s="9" customFormat="1" ht="30" customHeight="1" x14ac:dyDescent="0.25">
      <c r="B122" s="10"/>
      <c r="E122" s="180" t="str">
        <f>E13</f>
        <v>SO 1.1.2 - Podpora budovania prvkov zelenej a modrej infraštruktúry v obciach a mestách - časť 1</v>
      </c>
      <c r="F122" s="179"/>
      <c r="G122" s="179"/>
      <c r="H122" s="179"/>
      <c r="L122" s="10"/>
    </row>
    <row r="123" spans="2:12" s="9" customFormat="1" ht="6.95" customHeight="1" x14ac:dyDescent="0.25">
      <c r="B123" s="10"/>
      <c r="L123" s="10"/>
    </row>
    <row r="124" spans="2:12" s="9" customFormat="1" ht="12" customHeight="1" x14ac:dyDescent="0.25">
      <c r="B124" s="10"/>
      <c r="C124" s="8" t="s">
        <v>16</v>
      </c>
      <c r="F124" s="12" t="str">
        <f>F16</f>
        <v>Magurská, Jelšový hájik</v>
      </c>
      <c r="I124" s="8" t="s">
        <v>18</v>
      </c>
      <c r="J124" s="13">
        <f>IF(J16="","",J16)</f>
        <v>46099</v>
      </c>
      <c r="L124" s="10"/>
    </row>
    <row r="125" spans="2:12" s="9" customFormat="1" ht="6.95" customHeight="1" x14ac:dyDescent="0.25">
      <c r="B125" s="10"/>
      <c r="L125" s="10"/>
    </row>
    <row r="126" spans="2:12" s="9" customFormat="1" ht="15.2" customHeight="1" x14ac:dyDescent="0.25">
      <c r="B126" s="10"/>
      <c r="C126" s="8" t="s">
        <v>19</v>
      </c>
      <c r="F126" s="12" t="str">
        <f>E19</f>
        <v>Mesto Banská Bystrica</v>
      </c>
      <c r="I126" s="8" t="s">
        <v>24</v>
      </c>
      <c r="J126" s="16" t="str">
        <f>E25</f>
        <v>Ing. Boris Aresta</v>
      </c>
      <c r="L126" s="10"/>
    </row>
    <row r="127" spans="2:12" s="9" customFormat="1" ht="15.2" customHeight="1" x14ac:dyDescent="0.25">
      <c r="B127" s="10"/>
      <c r="C127" s="8" t="s">
        <v>23</v>
      </c>
      <c r="F127" s="12" t="str">
        <f>IF(E22="","",E22)</f>
        <v xml:space="preserve"> </v>
      </c>
      <c r="I127" s="8" t="s">
        <v>26</v>
      </c>
      <c r="J127" s="16" t="str">
        <f>E28</f>
        <v>Ing. Boris Aresta</v>
      </c>
      <c r="L127" s="10"/>
    </row>
    <row r="128" spans="2:12" s="9" customFormat="1" ht="10.35" customHeight="1" x14ac:dyDescent="0.25">
      <c r="B128" s="10"/>
      <c r="L128" s="10"/>
    </row>
    <row r="129" spans="2:65" s="57" customFormat="1" ht="29.25" customHeight="1" x14ac:dyDescent="0.25">
      <c r="B129" s="58"/>
      <c r="C129" s="59" t="s">
        <v>59</v>
      </c>
      <c r="D129" s="60" t="s">
        <v>60</v>
      </c>
      <c r="E129" s="60" t="s">
        <v>61</v>
      </c>
      <c r="F129" s="60" t="s">
        <v>62</v>
      </c>
      <c r="G129" s="60" t="s">
        <v>63</v>
      </c>
      <c r="H129" s="60" t="s">
        <v>64</v>
      </c>
      <c r="I129" s="60" t="s">
        <v>65</v>
      </c>
      <c r="J129" s="61" t="s">
        <v>49</v>
      </c>
      <c r="K129" s="62" t="s">
        <v>66</v>
      </c>
      <c r="L129" s="58"/>
      <c r="M129" s="63" t="s">
        <v>14</v>
      </c>
      <c r="N129" s="64" t="s">
        <v>32</v>
      </c>
      <c r="O129" s="64" t="s">
        <v>67</v>
      </c>
      <c r="P129" s="64" t="s">
        <v>68</v>
      </c>
      <c r="Q129" s="64" t="s">
        <v>69</v>
      </c>
      <c r="R129" s="64" t="s">
        <v>70</v>
      </c>
      <c r="S129" s="64" t="s">
        <v>71</v>
      </c>
      <c r="T129" s="65" t="s">
        <v>72</v>
      </c>
    </row>
    <row r="130" spans="2:65" s="9" customFormat="1" ht="22.9" customHeight="1" x14ac:dyDescent="0.25">
      <c r="B130" s="10"/>
      <c r="C130" s="66" t="s">
        <v>50</v>
      </c>
      <c r="J130" s="215">
        <f>BK130</f>
        <v>0</v>
      </c>
      <c r="L130" s="10"/>
      <c r="M130" s="67"/>
      <c r="N130" s="17"/>
      <c r="O130" s="17"/>
      <c r="P130" s="68">
        <f>P131</f>
        <v>0</v>
      </c>
      <c r="Q130" s="17"/>
      <c r="R130" s="68">
        <f>R131</f>
        <v>0</v>
      </c>
      <c r="S130" s="17"/>
      <c r="T130" s="69">
        <f>T131</f>
        <v>0</v>
      </c>
      <c r="AT130" s="2" t="s">
        <v>73</v>
      </c>
      <c r="AU130" s="2" t="s">
        <v>51</v>
      </c>
      <c r="BK130" s="70">
        <f>BK131</f>
        <v>0</v>
      </c>
    </row>
    <row r="131" spans="2:65" s="71" customFormat="1" ht="25.9" customHeight="1" x14ac:dyDescent="0.2">
      <c r="B131" s="72"/>
      <c r="D131" s="73" t="s">
        <v>73</v>
      </c>
      <c r="E131" s="74" t="s">
        <v>74</v>
      </c>
      <c r="F131" s="74" t="s">
        <v>75</v>
      </c>
      <c r="J131" s="216">
        <f>BK131</f>
        <v>0</v>
      </c>
      <c r="L131" s="72"/>
      <c r="M131" s="75"/>
      <c r="P131" s="76">
        <f>P132+P216+P225+P283+P319</f>
        <v>0</v>
      </c>
      <c r="R131" s="76">
        <f>R132+R216+R225+R283+R319</f>
        <v>0</v>
      </c>
      <c r="T131" s="77">
        <f>T132+T216+T225+T283+T319</f>
        <v>0</v>
      </c>
      <c r="AR131" s="73" t="s">
        <v>76</v>
      </c>
      <c r="AT131" s="78" t="s">
        <v>73</v>
      </c>
      <c r="AU131" s="78" t="s">
        <v>2</v>
      </c>
      <c r="AY131" s="73" t="s">
        <v>77</v>
      </c>
      <c r="BK131" s="79">
        <f>BK132+BK216+BK225+BK283+BK319</f>
        <v>0</v>
      </c>
    </row>
    <row r="132" spans="2:65" s="71" customFormat="1" ht="22.9" customHeight="1" x14ac:dyDescent="0.2">
      <c r="B132" s="72"/>
      <c r="D132" s="73" t="s">
        <v>73</v>
      </c>
      <c r="E132" s="80" t="s">
        <v>76</v>
      </c>
      <c r="F132" s="80" t="s">
        <v>78</v>
      </c>
      <c r="J132" s="217">
        <f>BK132</f>
        <v>0</v>
      </c>
      <c r="L132" s="72"/>
      <c r="M132" s="75"/>
      <c r="P132" s="76">
        <f>SUM(P133:P215)</f>
        <v>0</v>
      </c>
      <c r="R132" s="76">
        <f>SUM(R133:R215)</f>
        <v>0</v>
      </c>
      <c r="T132" s="77">
        <f>SUM(T133:T215)</f>
        <v>0</v>
      </c>
      <c r="AR132" s="73" t="s">
        <v>76</v>
      </c>
      <c r="AT132" s="78" t="s">
        <v>73</v>
      </c>
      <c r="AU132" s="78" t="s">
        <v>76</v>
      </c>
      <c r="AY132" s="73" t="s">
        <v>77</v>
      </c>
      <c r="BK132" s="79">
        <f>SUM(BK133:BK215)</f>
        <v>0</v>
      </c>
    </row>
    <row r="133" spans="2:65" s="9" customFormat="1" ht="24.2" customHeight="1" x14ac:dyDescent="0.25">
      <c r="B133" s="81"/>
      <c r="C133" s="82" t="s">
        <v>76</v>
      </c>
      <c r="D133" s="82" t="s">
        <v>79</v>
      </c>
      <c r="E133" s="83" t="s">
        <v>80</v>
      </c>
      <c r="F133" s="84" t="s">
        <v>81</v>
      </c>
      <c r="G133" s="85" t="s">
        <v>82</v>
      </c>
      <c r="H133" s="86">
        <v>1003</v>
      </c>
      <c r="I133" s="218">
        <v>0</v>
      </c>
      <c r="J133" s="218">
        <f>ROUND(I133*H133,3)</f>
        <v>0</v>
      </c>
      <c r="K133" s="87"/>
      <c r="L133" s="10"/>
      <c r="M133" s="88" t="s">
        <v>14</v>
      </c>
      <c r="N133" s="89" t="s">
        <v>34</v>
      </c>
      <c r="O133" s="90">
        <v>0</v>
      </c>
      <c r="P133" s="90">
        <f>O133*H133</f>
        <v>0</v>
      </c>
      <c r="Q133" s="90">
        <v>0</v>
      </c>
      <c r="R133" s="90">
        <f>Q133*H133</f>
        <v>0</v>
      </c>
      <c r="S133" s="90">
        <v>0</v>
      </c>
      <c r="T133" s="91">
        <f>S133*H133</f>
        <v>0</v>
      </c>
      <c r="AR133" s="92" t="s">
        <v>83</v>
      </c>
      <c r="AT133" s="92" t="s">
        <v>79</v>
      </c>
      <c r="AU133" s="92" t="s">
        <v>84</v>
      </c>
      <c r="AY133" s="2" t="s">
        <v>77</v>
      </c>
      <c r="BE133" s="93">
        <f>IF(N133="základná",J133,0)</f>
        <v>0</v>
      </c>
      <c r="BF133" s="93">
        <f>IF(N133="znížená",J133,0)</f>
        <v>0</v>
      </c>
      <c r="BG133" s="93">
        <f>IF(N133="zákl. prenesená",J133,0)</f>
        <v>0</v>
      </c>
      <c r="BH133" s="93">
        <f>IF(N133="zníž. prenesená",J133,0)</f>
        <v>0</v>
      </c>
      <c r="BI133" s="93">
        <f>IF(N133="nulová",J133,0)</f>
        <v>0</v>
      </c>
      <c r="BJ133" s="2" t="s">
        <v>84</v>
      </c>
      <c r="BK133" s="94">
        <f>ROUND(I133*H133,3)</f>
        <v>0</v>
      </c>
      <c r="BL133" s="2" t="s">
        <v>83</v>
      </c>
      <c r="BM133" s="92" t="s">
        <v>84</v>
      </c>
    </row>
    <row r="134" spans="2:65" s="95" customFormat="1" ht="22.5" x14ac:dyDescent="0.25">
      <c r="B134" s="96"/>
      <c r="D134" s="97" t="s">
        <v>85</v>
      </c>
      <c r="E134" s="98" t="s">
        <v>14</v>
      </c>
      <c r="F134" s="99" t="s">
        <v>86</v>
      </c>
      <c r="H134" s="98" t="s">
        <v>14</v>
      </c>
      <c r="I134" s="219"/>
      <c r="J134" s="219"/>
      <c r="L134" s="96"/>
      <c r="M134" s="100"/>
      <c r="T134" s="101"/>
      <c r="AT134" s="98" t="s">
        <v>85</v>
      </c>
      <c r="AU134" s="98" t="s">
        <v>84</v>
      </c>
      <c r="AV134" s="95" t="s">
        <v>76</v>
      </c>
      <c r="AW134" s="95" t="s">
        <v>87</v>
      </c>
      <c r="AX134" s="95" t="s">
        <v>2</v>
      </c>
      <c r="AY134" s="98" t="s">
        <v>77</v>
      </c>
    </row>
    <row r="135" spans="2:65" s="102" customFormat="1" x14ac:dyDescent="0.25">
      <c r="B135" s="103"/>
      <c r="D135" s="97" t="s">
        <v>85</v>
      </c>
      <c r="E135" s="104" t="s">
        <v>14</v>
      </c>
      <c r="F135" s="105" t="s">
        <v>88</v>
      </c>
      <c r="H135" s="106">
        <v>77</v>
      </c>
      <c r="I135" s="220"/>
      <c r="J135" s="220"/>
      <c r="L135" s="103"/>
      <c r="M135" s="107"/>
      <c r="T135" s="108"/>
      <c r="AT135" s="104" t="s">
        <v>85</v>
      </c>
      <c r="AU135" s="104" t="s">
        <v>84</v>
      </c>
      <c r="AV135" s="102" t="s">
        <v>84</v>
      </c>
      <c r="AW135" s="102" t="s">
        <v>87</v>
      </c>
      <c r="AX135" s="102" t="s">
        <v>2</v>
      </c>
      <c r="AY135" s="104" t="s">
        <v>77</v>
      </c>
    </row>
    <row r="136" spans="2:65" s="95" customFormat="1" ht="22.5" x14ac:dyDescent="0.25">
      <c r="B136" s="96"/>
      <c r="D136" s="97" t="s">
        <v>85</v>
      </c>
      <c r="E136" s="98" t="s">
        <v>14</v>
      </c>
      <c r="F136" s="99" t="s">
        <v>851</v>
      </c>
      <c r="H136" s="98" t="s">
        <v>14</v>
      </c>
      <c r="I136" s="219"/>
      <c r="J136" s="219"/>
      <c r="L136" s="96"/>
      <c r="M136" s="100"/>
      <c r="T136" s="101"/>
      <c r="AT136" s="98" t="s">
        <v>85</v>
      </c>
      <c r="AU136" s="98" t="s">
        <v>84</v>
      </c>
      <c r="AV136" s="95" t="s">
        <v>76</v>
      </c>
      <c r="AW136" s="95" t="s">
        <v>87</v>
      </c>
      <c r="AX136" s="95" t="s">
        <v>2</v>
      </c>
      <c r="AY136" s="98" t="s">
        <v>77</v>
      </c>
    </row>
    <row r="137" spans="2:65" s="102" customFormat="1" x14ac:dyDescent="0.25">
      <c r="B137" s="103"/>
      <c r="D137" s="97" t="s">
        <v>85</v>
      </c>
      <c r="E137" s="104" t="s">
        <v>14</v>
      </c>
      <c r="F137" s="105" t="s">
        <v>89</v>
      </c>
      <c r="H137" s="106">
        <v>164</v>
      </c>
      <c r="I137" s="220"/>
      <c r="J137" s="220"/>
      <c r="L137" s="103"/>
      <c r="M137" s="107"/>
      <c r="T137" s="108"/>
      <c r="AT137" s="104" t="s">
        <v>85</v>
      </c>
      <c r="AU137" s="104" t="s">
        <v>84</v>
      </c>
      <c r="AV137" s="102" t="s">
        <v>84</v>
      </c>
      <c r="AW137" s="102" t="s">
        <v>87</v>
      </c>
      <c r="AX137" s="102" t="s">
        <v>2</v>
      </c>
      <c r="AY137" s="104" t="s">
        <v>77</v>
      </c>
    </row>
    <row r="138" spans="2:65" s="95" customFormat="1" x14ac:dyDescent="0.25">
      <c r="B138" s="96"/>
      <c r="D138" s="97" t="s">
        <v>85</v>
      </c>
      <c r="E138" s="98" t="s">
        <v>14</v>
      </c>
      <c r="F138" s="99" t="s">
        <v>227</v>
      </c>
      <c r="H138" s="98" t="s">
        <v>14</v>
      </c>
      <c r="I138" s="219"/>
      <c r="J138" s="219"/>
      <c r="L138" s="96"/>
      <c r="M138" s="100"/>
      <c r="T138" s="101"/>
      <c r="AT138" s="98" t="s">
        <v>85</v>
      </c>
      <c r="AU138" s="98" t="s">
        <v>84</v>
      </c>
      <c r="AV138" s="95" t="s">
        <v>76</v>
      </c>
      <c r="AW138" s="95" t="s">
        <v>87</v>
      </c>
      <c r="AX138" s="95" t="s">
        <v>2</v>
      </c>
      <c r="AY138" s="98" t="s">
        <v>77</v>
      </c>
    </row>
    <row r="139" spans="2:65" s="102" customFormat="1" x14ac:dyDescent="0.25">
      <c r="B139" s="103"/>
      <c r="D139" s="97" t="s">
        <v>85</v>
      </c>
      <c r="E139" s="104" t="s">
        <v>14</v>
      </c>
      <c r="F139" s="105" t="s">
        <v>228</v>
      </c>
      <c r="H139" s="106">
        <v>762</v>
      </c>
      <c r="I139" s="220"/>
      <c r="J139" s="220"/>
      <c r="L139" s="103"/>
      <c r="M139" s="107"/>
      <c r="T139" s="108"/>
      <c r="AT139" s="104" t="s">
        <v>85</v>
      </c>
      <c r="AU139" s="104" t="s">
        <v>84</v>
      </c>
      <c r="AV139" s="102" t="s">
        <v>84</v>
      </c>
      <c r="AW139" s="102" t="s">
        <v>87</v>
      </c>
      <c r="AX139" s="102" t="s">
        <v>2</v>
      </c>
      <c r="AY139" s="104" t="s">
        <v>77</v>
      </c>
    </row>
    <row r="140" spans="2:65" s="109" customFormat="1" x14ac:dyDescent="0.25">
      <c r="B140" s="110"/>
      <c r="D140" s="97" t="s">
        <v>85</v>
      </c>
      <c r="E140" s="111" t="s">
        <v>14</v>
      </c>
      <c r="F140" s="112" t="s">
        <v>90</v>
      </c>
      <c r="H140" s="113">
        <v>1003</v>
      </c>
      <c r="I140" s="221"/>
      <c r="J140" s="221"/>
      <c r="L140" s="110"/>
      <c r="M140" s="114"/>
      <c r="T140" s="115"/>
      <c r="AT140" s="111" t="s">
        <v>85</v>
      </c>
      <c r="AU140" s="111" t="s">
        <v>84</v>
      </c>
      <c r="AV140" s="109" t="s">
        <v>83</v>
      </c>
      <c r="AW140" s="109" t="s">
        <v>87</v>
      </c>
      <c r="AX140" s="109" t="s">
        <v>76</v>
      </c>
      <c r="AY140" s="111" t="s">
        <v>77</v>
      </c>
    </row>
    <row r="141" spans="2:65" s="9" customFormat="1" ht="24.2" customHeight="1" x14ac:dyDescent="0.25">
      <c r="B141" s="81"/>
      <c r="C141" s="82" t="s">
        <v>84</v>
      </c>
      <c r="D141" s="82" t="s">
        <v>79</v>
      </c>
      <c r="E141" s="83" t="s">
        <v>91</v>
      </c>
      <c r="F141" s="84" t="s">
        <v>92</v>
      </c>
      <c r="G141" s="85" t="s">
        <v>82</v>
      </c>
      <c r="H141" s="86">
        <v>1003</v>
      </c>
      <c r="I141" s="218">
        <v>0</v>
      </c>
      <c r="J141" s="218">
        <f>ROUND(I141*H141,3)</f>
        <v>0</v>
      </c>
      <c r="K141" s="87"/>
      <c r="L141" s="10"/>
      <c r="M141" s="88" t="s">
        <v>14</v>
      </c>
      <c r="N141" s="89" t="s">
        <v>34</v>
      </c>
      <c r="O141" s="90">
        <v>0</v>
      </c>
      <c r="P141" s="90">
        <f>O141*H141</f>
        <v>0</v>
      </c>
      <c r="Q141" s="90">
        <v>0</v>
      </c>
      <c r="R141" s="90">
        <f>Q141*H141</f>
        <v>0</v>
      </c>
      <c r="S141" s="90">
        <v>0</v>
      </c>
      <c r="T141" s="91">
        <f>S141*H141</f>
        <v>0</v>
      </c>
      <c r="AR141" s="92" t="s">
        <v>83</v>
      </c>
      <c r="AT141" s="92" t="s">
        <v>79</v>
      </c>
      <c r="AU141" s="92" t="s">
        <v>84</v>
      </c>
      <c r="AY141" s="2" t="s">
        <v>77</v>
      </c>
      <c r="BE141" s="93">
        <f>IF(N141="základná",J141,0)</f>
        <v>0</v>
      </c>
      <c r="BF141" s="93">
        <f>IF(N141="znížená",J141,0)</f>
        <v>0</v>
      </c>
      <c r="BG141" s="93">
        <f>IF(N141="zákl. prenesená",J141,0)</f>
        <v>0</v>
      </c>
      <c r="BH141" s="93">
        <f>IF(N141="zníž. prenesená",J141,0)</f>
        <v>0</v>
      </c>
      <c r="BI141" s="93">
        <f>IF(N141="nulová",J141,0)</f>
        <v>0</v>
      </c>
      <c r="BJ141" s="2" t="s">
        <v>84</v>
      </c>
      <c r="BK141" s="94">
        <f>ROUND(I141*H141,3)</f>
        <v>0</v>
      </c>
      <c r="BL141" s="2" t="s">
        <v>83</v>
      </c>
      <c r="BM141" s="92" t="s">
        <v>83</v>
      </c>
    </row>
    <row r="142" spans="2:65" s="9" customFormat="1" ht="21.75" customHeight="1" x14ac:dyDescent="0.25">
      <c r="B142" s="81"/>
      <c r="C142" s="82" t="s">
        <v>93</v>
      </c>
      <c r="D142" s="82" t="s">
        <v>79</v>
      </c>
      <c r="E142" s="83" t="s">
        <v>94</v>
      </c>
      <c r="F142" s="84" t="s">
        <v>95</v>
      </c>
      <c r="G142" s="85" t="s">
        <v>82</v>
      </c>
      <c r="H142" s="86">
        <v>1601</v>
      </c>
      <c r="I142" s="218">
        <v>0</v>
      </c>
      <c r="J142" s="218">
        <f>ROUND(I142*H142,3)</f>
        <v>0</v>
      </c>
      <c r="K142" s="87"/>
      <c r="L142" s="10"/>
      <c r="M142" s="88" t="s">
        <v>14</v>
      </c>
      <c r="N142" s="89" t="s">
        <v>34</v>
      </c>
      <c r="O142" s="90">
        <v>0</v>
      </c>
      <c r="P142" s="90">
        <f>O142*H142</f>
        <v>0</v>
      </c>
      <c r="Q142" s="90">
        <v>0</v>
      </c>
      <c r="R142" s="90">
        <f>Q142*H142</f>
        <v>0</v>
      </c>
      <c r="S142" s="90">
        <v>0</v>
      </c>
      <c r="T142" s="91">
        <f>S142*H142</f>
        <v>0</v>
      </c>
      <c r="AR142" s="92" t="s">
        <v>83</v>
      </c>
      <c r="AT142" s="92" t="s">
        <v>79</v>
      </c>
      <c r="AU142" s="92" t="s">
        <v>84</v>
      </c>
      <c r="AY142" s="2" t="s">
        <v>77</v>
      </c>
      <c r="BE142" s="93">
        <f>IF(N142="základná",J142,0)</f>
        <v>0</v>
      </c>
      <c r="BF142" s="93">
        <f>IF(N142="znížená",J142,0)</f>
        <v>0</v>
      </c>
      <c r="BG142" s="93">
        <f>IF(N142="zákl. prenesená",J142,0)</f>
        <v>0</v>
      </c>
      <c r="BH142" s="93">
        <f>IF(N142="zníž. prenesená",J142,0)</f>
        <v>0</v>
      </c>
      <c r="BI142" s="93">
        <f>IF(N142="nulová",J142,0)</f>
        <v>0</v>
      </c>
      <c r="BJ142" s="2" t="s">
        <v>84</v>
      </c>
      <c r="BK142" s="94">
        <f>ROUND(I142*H142,3)</f>
        <v>0</v>
      </c>
      <c r="BL142" s="2" t="s">
        <v>83</v>
      </c>
      <c r="BM142" s="92" t="s">
        <v>96</v>
      </c>
    </row>
    <row r="143" spans="2:65" s="95" customFormat="1" ht="22.5" x14ac:dyDescent="0.25">
      <c r="B143" s="96"/>
      <c r="D143" s="97" t="s">
        <v>85</v>
      </c>
      <c r="E143" s="98" t="s">
        <v>14</v>
      </c>
      <c r="F143" s="99" t="s">
        <v>852</v>
      </c>
      <c r="H143" s="98" t="s">
        <v>14</v>
      </c>
      <c r="I143" s="219"/>
      <c r="J143" s="219"/>
      <c r="L143" s="96"/>
      <c r="M143" s="100"/>
      <c r="T143" s="101"/>
      <c r="AT143" s="98" t="s">
        <v>85</v>
      </c>
      <c r="AU143" s="98" t="s">
        <v>84</v>
      </c>
      <c r="AV143" s="95" t="s">
        <v>76</v>
      </c>
      <c r="AW143" s="95" t="s">
        <v>87</v>
      </c>
      <c r="AX143" s="95" t="s">
        <v>2</v>
      </c>
      <c r="AY143" s="98" t="s">
        <v>77</v>
      </c>
    </row>
    <row r="144" spans="2:65" s="102" customFormat="1" x14ac:dyDescent="0.25">
      <c r="B144" s="103"/>
      <c r="D144" s="97" t="s">
        <v>85</v>
      </c>
      <c r="E144" s="104" t="s">
        <v>14</v>
      </c>
      <c r="F144" s="105" t="s">
        <v>88</v>
      </c>
      <c r="H144" s="106">
        <v>77</v>
      </c>
      <c r="I144" s="220"/>
      <c r="J144" s="220"/>
      <c r="L144" s="103"/>
      <c r="M144" s="107"/>
      <c r="T144" s="108"/>
      <c r="AT144" s="104" t="s">
        <v>85</v>
      </c>
      <c r="AU144" s="104" t="s">
        <v>84</v>
      </c>
      <c r="AV144" s="102" t="s">
        <v>84</v>
      </c>
      <c r="AW144" s="102" t="s">
        <v>87</v>
      </c>
      <c r="AX144" s="102" t="s">
        <v>2</v>
      </c>
      <c r="AY144" s="104" t="s">
        <v>77</v>
      </c>
    </row>
    <row r="145" spans="2:65" s="95" customFormat="1" ht="22.5" x14ac:dyDescent="0.25">
      <c r="B145" s="96"/>
      <c r="D145" s="97" t="s">
        <v>85</v>
      </c>
      <c r="E145" s="98" t="s">
        <v>14</v>
      </c>
      <c r="F145" s="99" t="s">
        <v>853</v>
      </c>
      <c r="H145" s="98" t="s">
        <v>14</v>
      </c>
      <c r="I145" s="219"/>
      <c r="J145" s="219"/>
      <c r="L145" s="96"/>
      <c r="M145" s="100"/>
      <c r="T145" s="101"/>
      <c r="AT145" s="98" t="s">
        <v>85</v>
      </c>
      <c r="AU145" s="98" t="s">
        <v>84</v>
      </c>
      <c r="AV145" s="95" t="s">
        <v>76</v>
      </c>
      <c r="AW145" s="95" t="s">
        <v>87</v>
      </c>
      <c r="AX145" s="95" t="s">
        <v>2</v>
      </c>
      <c r="AY145" s="98" t="s">
        <v>77</v>
      </c>
    </row>
    <row r="146" spans="2:65" s="102" customFormat="1" x14ac:dyDescent="0.25">
      <c r="B146" s="103"/>
      <c r="D146" s="97" t="s">
        <v>85</v>
      </c>
      <c r="E146" s="104" t="s">
        <v>14</v>
      </c>
      <c r="F146" s="105" t="s">
        <v>89</v>
      </c>
      <c r="H146" s="106">
        <v>164</v>
      </c>
      <c r="I146" s="220"/>
      <c r="J146" s="220"/>
      <c r="L146" s="103"/>
      <c r="M146" s="107"/>
      <c r="T146" s="108"/>
      <c r="AT146" s="104" t="s">
        <v>85</v>
      </c>
      <c r="AU146" s="104" t="s">
        <v>84</v>
      </c>
      <c r="AV146" s="102" t="s">
        <v>84</v>
      </c>
      <c r="AW146" s="102" t="s">
        <v>87</v>
      </c>
      <c r="AX146" s="102" t="s">
        <v>2</v>
      </c>
      <c r="AY146" s="104" t="s">
        <v>77</v>
      </c>
    </row>
    <row r="147" spans="2:65" s="95" customFormat="1" x14ac:dyDescent="0.25">
      <c r="B147" s="96"/>
      <c r="D147" s="97" t="s">
        <v>85</v>
      </c>
      <c r="E147" s="98" t="s">
        <v>14</v>
      </c>
      <c r="F147" s="99" t="s">
        <v>854</v>
      </c>
      <c r="H147" s="98" t="s">
        <v>14</v>
      </c>
      <c r="I147" s="219"/>
      <c r="J147" s="219"/>
      <c r="L147" s="96"/>
      <c r="M147" s="100"/>
      <c r="T147" s="101"/>
      <c r="AT147" s="98" t="s">
        <v>85</v>
      </c>
      <c r="AU147" s="98" t="s">
        <v>84</v>
      </c>
      <c r="AV147" s="95" t="s">
        <v>76</v>
      </c>
      <c r="AW147" s="95" t="s">
        <v>87</v>
      </c>
      <c r="AX147" s="95" t="s">
        <v>2</v>
      </c>
      <c r="AY147" s="98" t="s">
        <v>77</v>
      </c>
    </row>
    <row r="148" spans="2:65" s="102" customFormat="1" x14ac:dyDescent="0.25">
      <c r="B148" s="103"/>
      <c r="D148" s="97" t="s">
        <v>85</v>
      </c>
      <c r="E148" s="104" t="s">
        <v>14</v>
      </c>
      <c r="F148" s="105" t="s">
        <v>228</v>
      </c>
      <c r="H148" s="106">
        <v>762</v>
      </c>
      <c r="I148" s="220"/>
      <c r="J148" s="220"/>
      <c r="L148" s="103"/>
      <c r="M148" s="107"/>
      <c r="T148" s="108"/>
      <c r="AT148" s="104" t="s">
        <v>85</v>
      </c>
      <c r="AU148" s="104" t="s">
        <v>84</v>
      </c>
      <c r="AV148" s="102" t="s">
        <v>84</v>
      </c>
      <c r="AW148" s="102" t="s">
        <v>87</v>
      </c>
      <c r="AX148" s="102" t="s">
        <v>2</v>
      </c>
      <c r="AY148" s="104" t="s">
        <v>77</v>
      </c>
    </row>
    <row r="149" spans="2:65" s="95" customFormat="1" ht="22.5" x14ac:dyDescent="0.25">
      <c r="B149" s="96"/>
      <c r="D149" s="97" t="s">
        <v>85</v>
      </c>
      <c r="E149" s="98" t="s">
        <v>14</v>
      </c>
      <c r="F149" s="99" t="s">
        <v>855</v>
      </c>
      <c r="H149" s="98" t="s">
        <v>14</v>
      </c>
      <c r="I149" s="219"/>
      <c r="J149" s="219"/>
      <c r="L149" s="96"/>
      <c r="M149" s="100"/>
      <c r="T149" s="101"/>
      <c r="AT149" s="98" t="s">
        <v>85</v>
      </c>
      <c r="AU149" s="98" t="s">
        <v>84</v>
      </c>
      <c r="AV149" s="95" t="s">
        <v>76</v>
      </c>
      <c r="AW149" s="95" t="s">
        <v>87</v>
      </c>
      <c r="AX149" s="95" t="s">
        <v>2</v>
      </c>
      <c r="AY149" s="98" t="s">
        <v>77</v>
      </c>
    </row>
    <row r="150" spans="2:65" s="102" customFormat="1" x14ac:dyDescent="0.25">
      <c r="B150" s="103"/>
      <c r="D150" s="97" t="s">
        <v>85</v>
      </c>
      <c r="E150" s="104" t="s">
        <v>14</v>
      </c>
      <c r="F150" s="105" t="s">
        <v>97</v>
      </c>
      <c r="H150" s="106">
        <v>413</v>
      </c>
      <c r="I150" s="220"/>
      <c r="J150" s="220"/>
      <c r="L150" s="103"/>
      <c r="M150" s="107"/>
      <c r="T150" s="108"/>
      <c r="AT150" s="104" t="s">
        <v>85</v>
      </c>
      <c r="AU150" s="104" t="s">
        <v>84</v>
      </c>
      <c r="AV150" s="102" t="s">
        <v>84</v>
      </c>
      <c r="AW150" s="102" t="s">
        <v>87</v>
      </c>
      <c r="AX150" s="102" t="s">
        <v>2</v>
      </c>
      <c r="AY150" s="104" t="s">
        <v>77</v>
      </c>
    </row>
    <row r="151" spans="2:65" s="95" customFormat="1" ht="22.5" x14ac:dyDescent="0.25">
      <c r="B151" s="96"/>
      <c r="D151" s="97" t="s">
        <v>85</v>
      </c>
      <c r="E151" s="98" t="s">
        <v>14</v>
      </c>
      <c r="F151" s="99" t="s">
        <v>856</v>
      </c>
      <c r="H151" s="98" t="s">
        <v>14</v>
      </c>
      <c r="I151" s="219"/>
      <c r="J151" s="219"/>
      <c r="L151" s="96"/>
      <c r="M151" s="100"/>
      <c r="T151" s="101"/>
      <c r="AT151" s="98" t="s">
        <v>85</v>
      </c>
      <c r="AU151" s="98" t="s">
        <v>84</v>
      </c>
      <c r="AV151" s="95" t="s">
        <v>76</v>
      </c>
      <c r="AW151" s="95" t="s">
        <v>87</v>
      </c>
      <c r="AX151" s="95" t="s">
        <v>2</v>
      </c>
      <c r="AY151" s="98" t="s">
        <v>77</v>
      </c>
    </row>
    <row r="152" spans="2:65" s="102" customFormat="1" x14ac:dyDescent="0.25">
      <c r="B152" s="103"/>
      <c r="D152" s="97" t="s">
        <v>85</v>
      </c>
      <c r="E152" s="104" t="s">
        <v>14</v>
      </c>
      <c r="F152" s="105" t="s">
        <v>98</v>
      </c>
      <c r="H152" s="106">
        <v>27</v>
      </c>
      <c r="I152" s="220"/>
      <c r="J152" s="220"/>
      <c r="L152" s="103"/>
      <c r="M152" s="107"/>
      <c r="T152" s="108"/>
      <c r="AT152" s="104" t="s">
        <v>85</v>
      </c>
      <c r="AU152" s="104" t="s">
        <v>84</v>
      </c>
      <c r="AV152" s="102" t="s">
        <v>84</v>
      </c>
      <c r="AW152" s="102" t="s">
        <v>87</v>
      </c>
      <c r="AX152" s="102" t="s">
        <v>2</v>
      </c>
      <c r="AY152" s="104" t="s">
        <v>77</v>
      </c>
    </row>
    <row r="153" spans="2:65" s="95" customFormat="1" x14ac:dyDescent="0.25">
      <c r="B153" s="96"/>
      <c r="D153" s="97" t="s">
        <v>85</v>
      </c>
      <c r="E153" s="98" t="s">
        <v>14</v>
      </c>
      <c r="F153" s="99" t="s">
        <v>857</v>
      </c>
      <c r="H153" s="98" t="s">
        <v>14</v>
      </c>
      <c r="I153" s="219"/>
      <c r="J153" s="219"/>
      <c r="L153" s="96"/>
      <c r="M153" s="100"/>
      <c r="T153" s="101"/>
      <c r="AT153" s="98" t="s">
        <v>85</v>
      </c>
      <c r="AU153" s="98" t="s">
        <v>84</v>
      </c>
      <c r="AV153" s="95" t="s">
        <v>76</v>
      </c>
      <c r="AW153" s="95" t="s">
        <v>87</v>
      </c>
      <c r="AX153" s="95" t="s">
        <v>2</v>
      </c>
      <c r="AY153" s="98" t="s">
        <v>77</v>
      </c>
    </row>
    <row r="154" spans="2:65" s="102" customFormat="1" x14ac:dyDescent="0.25">
      <c r="B154" s="103"/>
      <c r="D154" s="97" t="s">
        <v>85</v>
      </c>
      <c r="E154" s="104" t="s">
        <v>14</v>
      </c>
      <c r="F154" s="105" t="s">
        <v>229</v>
      </c>
      <c r="H154" s="106">
        <v>158</v>
      </c>
      <c r="I154" s="220"/>
      <c r="J154" s="220"/>
      <c r="L154" s="103"/>
      <c r="M154" s="107"/>
      <c r="T154" s="108"/>
      <c r="AT154" s="104" t="s">
        <v>85</v>
      </c>
      <c r="AU154" s="104" t="s">
        <v>84</v>
      </c>
      <c r="AV154" s="102" t="s">
        <v>84</v>
      </c>
      <c r="AW154" s="102" t="s">
        <v>87</v>
      </c>
      <c r="AX154" s="102" t="s">
        <v>2</v>
      </c>
      <c r="AY154" s="104" t="s">
        <v>77</v>
      </c>
    </row>
    <row r="155" spans="2:65" s="109" customFormat="1" x14ac:dyDescent="0.25">
      <c r="B155" s="110"/>
      <c r="D155" s="97" t="s">
        <v>85</v>
      </c>
      <c r="E155" s="111" t="s">
        <v>14</v>
      </c>
      <c r="F155" s="112" t="s">
        <v>90</v>
      </c>
      <c r="H155" s="113">
        <v>1601</v>
      </c>
      <c r="I155" s="221"/>
      <c r="J155" s="221"/>
      <c r="L155" s="110"/>
      <c r="M155" s="114"/>
      <c r="T155" s="115"/>
      <c r="AT155" s="111" t="s">
        <v>85</v>
      </c>
      <c r="AU155" s="111" t="s">
        <v>84</v>
      </c>
      <c r="AV155" s="109" t="s">
        <v>83</v>
      </c>
      <c r="AW155" s="109" t="s">
        <v>87</v>
      </c>
      <c r="AX155" s="109" t="s">
        <v>76</v>
      </c>
      <c r="AY155" s="111" t="s">
        <v>77</v>
      </c>
    </row>
    <row r="156" spans="2:65" s="9" customFormat="1" ht="37.9" customHeight="1" x14ac:dyDescent="0.25">
      <c r="B156" s="81"/>
      <c r="C156" s="82" t="s">
        <v>83</v>
      </c>
      <c r="D156" s="82" t="s">
        <v>79</v>
      </c>
      <c r="E156" s="83" t="s">
        <v>99</v>
      </c>
      <c r="F156" s="84" t="s">
        <v>100</v>
      </c>
      <c r="G156" s="85" t="s">
        <v>82</v>
      </c>
      <c r="H156" s="86">
        <v>1601</v>
      </c>
      <c r="I156" s="218">
        <v>0</v>
      </c>
      <c r="J156" s="218">
        <f>ROUND(I156*H156,3)</f>
        <v>0</v>
      </c>
      <c r="K156" s="87"/>
      <c r="L156" s="10"/>
      <c r="M156" s="88" t="s">
        <v>14</v>
      </c>
      <c r="N156" s="89" t="s">
        <v>34</v>
      </c>
      <c r="O156" s="90">
        <v>0</v>
      </c>
      <c r="P156" s="90">
        <f>O156*H156</f>
        <v>0</v>
      </c>
      <c r="Q156" s="90">
        <v>0</v>
      </c>
      <c r="R156" s="90">
        <f>Q156*H156</f>
        <v>0</v>
      </c>
      <c r="S156" s="90">
        <v>0</v>
      </c>
      <c r="T156" s="91">
        <f>S156*H156</f>
        <v>0</v>
      </c>
      <c r="AR156" s="92" t="s">
        <v>83</v>
      </c>
      <c r="AT156" s="92" t="s">
        <v>79</v>
      </c>
      <c r="AU156" s="92" t="s">
        <v>84</v>
      </c>
      <c r="AY156" s="2" t="s">
        <v>77</v>
      </c>
      <c r="BE156" s="93">
        <f>IF(N156="základná",J156,0)</f>
        <v>0</v>
      </c>
      <c r="BF156" s="93">
        <f>IF(N156="znížená",J156,0)</f>
        <v>0</v>
      </c>
      <c r="BG156" s="93">
        <f>IF(N156="zákl. prenesená",J156,0)</f>
        <v>0</v>
      </c>
      <c r="BH156" s="93">
        <f>IF(N156="zníž. prenesená",J156,0)</f>
        <v>0</v>
      </c>
      <c r="BI156" s="93">
        <f>IF(N156="nulová",J156,0)</f>
        <v>0</v>
      </c>
      <c r="BJ156" s="2" t="s">
        <v>84</v>
      </c>
      <c r="BK156" s="94">
        <f>ROUND(I156*H156,3)</f>
        <v>0</v>
      </c>
      <c r="BL156" s="2" t="s">
        <v>83</v>
      </c>
      <c r="BM156" s="92" t="s">
        <v>101</v>
      </c>
    </row>
    <row r="157" spans="2:65" s="95" customFormat="1" x14ac:dyDescent="0.25">
      <c r="B157" s="96"/>
      <c r="D157" s="97" t="s">
        <v>85</v>
      </c>
      <c r="E157" s="98" t="s">
        <v>14</v>
      </c>
      <c r="F157" s="99" t="s">
        <v>102</v>
      </c>
      <c r="H157" s="98" t="s">
        <v>14</v>
      </c>
      <c r="I157" s="219"/>
      <c r="J157" s="219"/>
      <c r="L157" s="96"/>
      <c r="M157" s="100"/>
      <c r="T157" s="101"/>
      <c r="AT157" s="98" t="s">
        <v>85</v>
      </c>
      <c r="AU157" s="98" t="s">
        <v>84</v>
      </c>
      <c r="AV157" s="95" t="s">
        <v>76</v>
      </c>
      <c r="AW157" s="95" t="s">
        <v>87</v>
      </c>
      <c r="AX157" s="95" t="s">
        <v>2</v>
      </c>
      <c r="AY157" s="98" t="s">
        <v>77</v>
      </c>
    </row>
    <row r="158" spans="2:65" s="102" customFormat="1" x14ac:dyDescent="0.25">
      <c r="B158" s="103"/>
      <c r="D158" s="97" t="s">
        <v>85</v>
      </c>
      <c r="E158" s="104" t="s">
        <v>14</v>
      </c>
      <c r="F158" s="105" t="s">
        <v>858</v>
      </c>
      <c r="H158" s="106">
        <v>1601</v>
      </c>
      <c r="I158" s="220"/>
      <c r="J158" s="220"/>
      <c r="L158" s="103"/>
      <c r="M158" s="107"/>
      <c r="T158" s="108"/>
      <c r="AT158" s="104" t="s">
        <v>85</v>
      </c>
      <c r="AU158" s="104" t="s">
        <v>84</v>
      </c>
      <c r="AV158" s="102" t="s">
        <v>84</v>
      </c>
      <c r="AW158" s="102" t="s">
        <v>87</v>
      </c>
      <c r="AX158" s="102" t="s">
        <v>2</v>
      </c>
      <c r="AY158" s="104" t="s">
        <v>77</v>
      </c>
    </row>
    <row r="159" spans="2:65" s="109" customFormat="1" x14ac:dyDescent="0.25">
      <c r="B159" s="110"/>
      <c r="D159" s="97" t="s">
        <v>85</v>
      </c>
      <c r="E159" s="111" t="s">
        <v>14</v>
      </c>
      <c r="F159" s="112" t="s">
        <v>90</v>
      </c>
      <c r="H159" s="113">
        <v>1601</v>
      </c>
      <c r="I159" s="221"/>
      <c r="J159" s="221"/>
      <c r="L159" s="110"/>
      <c r="M159" s="114"/>
      <c r="T159" s="115"/>
      <c r="AT159" s="111" t="s">
        <v>85</v>
      </c>
      <c r="AU159" s="111" t="s">
        <v>84</v>
      </c>
      <c r="AV159" s="109" t="s">
        <v>83</v>
      </c>
      <c r="AW159" s="109" t="s">
        <v>87</v>
      </c>
      <c r="AX159" s="109" t="s">
        <v>76</v>
      </c>
      <c r="AY159" s="111" t="s">
        <v>77</v>
      </c>
    </row>
    <row r="160" spans="2:65" s="9" customFormat="1" ht="24.2" customHeight="1" x14ac:dyDescent="0.25">
      <c r="B160" s="81"/>
      <c r="C160" s="82" t="s">
        <v>103</v>
      </c>
      <c r="D160" s="82" t="s">
        <v>79</v>
      </c>
      <c r="E160" s="83" t="s">
        <v>104</v>
      </c>
      <c r="F160" s="84" t="s">
        <v>105</v>
      </c>
      <c r="G160" s="85" t="s">
        <v>82</v>
      </c>
      <c r="H160" s="86">
        <v>1601</v>
      </c>
      <c r="I160" s="218">
        <v>0</v>
      </c>
      <c r="J160" s="218">
        <f>ROUND(I160*H160,3)</f>
        <v>0</v>
      </c>
      <c r="K160" s="87"/>
      <c r="L160" s="10"/>
      <c r="M160" s="88" t="s">
        <v>14</v>
      </c>
      <c r="N160" s="89" t="s">
        <v>34</v>
      </c>
      <c r="O160" s="90">
        <v>0</v>
      </c>
      <c r="P160" s="90">
        <f>O160*H160</f>
        <v>0</v>
      </c>
      <c r="Q160" s="90">
        <v>0</v>
      </c>
      <c r="R160" s="90">
        <f>Q160*H160</f>
        <v>0</v>
      </c>
      <c r="S160" s="90">
        <v>0</v>
      </c>
      <c r="T160" s="91">
        <f>S160*H160</f>
        <v>0</v>
      </c>
      <c r="AR160" s="92" t="s">
        <v>83</v>
      </c>
      <c r="AT160" s="92" t="s">
        <v>79</v>
      </c>
      <c r="AU160" s="92" t="s">
        <v>84</v>
      </c>
      <c r="AY160" s="2" t="s">
        <v>77</v>
      </c>
      <c r="BE160" s="93">
        <f>IF(N160="základná",J160,0)</f>
        <v>0</v>
      </c>
      <c r="BF160" s="93">
        <f>IF(N160="znížená",J160,0)</f>
        <v>0</v>
      </c>
      <c r="BG160" s="93">
        <f>IF(N160="zákl. prenesená",J160,0)</f>
        <v>0</v>
      </c>
      <c r="BH160" s="93">
        <f>IF(N160="zníž. prenesená",J160,0)</f>
        <v>0</v>
      </c>
      <c r="BI160" s="93">
        <f>IF(N160="nulová",J160,0)</f>
        <v>0</v>
      </c>
      <c r="BJ160" s="2" t="s">
        <v>84</v>
      </c>
      <c r="BK160" s="94">
        <f>ROUND(I160*H160,3)</f>
        <v>0</v>
      </c>
      <c r="BL160" s="2" t="s">
        <v>83</v>
      </c>
      <c r="BM160" s="92" t="s">
        <v>106</v>
      </c>
    </row>
    <row r="161" spans="2:65" s="95" customFormat="1" ht="22.5" x14ac:dyDescent="0.25">
      <c r="B161" s="96"/>
      <c r="D161" s="97" t="s">
        <v>85</v>
      </c>
      <c r="E161" s="98" t="s">
        <v>14</v>
      </c>
      <c r="F161" s="99" t="s">
        <v>852</v>
      </c>
      <c r="H161" s="98" t="s">
        <v>14</v>
      </c>
      <c r="I161" s="219"/>
      <c r="J161" s="219"/>
      <c r="L161" s="96"/>
      <c r="M161" s="100"/>
      <c r="T161" s="101"/>
      <c r="AT161" s="98" t="s">
        <v>85</v>
      </c>
      <c r="AU161" s="98" t="s">
        <v>84</v>
      </c>
      <c r="AV161" s="95" t="s">
        <v>76</v>
      </c>
      <c r="AW161" s="95" t="s">
        <v>87</v>
      </c>
      <c r="AX161" s="95" t="s">
        <v>2</v>
      </c>
      <c r="AY161" s="98" t="s">
        <v>77</v>
      </c>
    </row>
    <row r="162" spans="2:65" s="102" customFormat="1" x14ac:dyDescent="0.25">
      <c r="B162" s="103"/>
      <c r="D162" s="97" t="s">
        <v>85</v>
      </c>
      <c r="E162" s="104" t="s">
        <v>14</v>
      </c>
      <c r="F162" s="105" t="s">
        <v>88</v>
      </c>
      <c r="H162" s="106">
        <v>77</v>
      </c>
      <c r="I162" s="220"/>
      <c r="J162" s="220"/>
      <c r="L162" s="103"/>
      <c r="M162" s="107"/>
      <c r="T162" s="108"/>
      <c r="AT162" s="104" t="s">
        <v>85</v>
      </c>
      <c r="AU162" s="104" t="s">
        <v>84</v>
      </c>
      <c r="AV162" s="102" t="s">
        <v>84</v>
      </c>
      <c r="AW162" s="102" t="s">
        <v>87</v>
      </c>
      <c r="AX162" s="102" t="s">
        <v>2</v>
      </c>
      <c r="AY162" s="104" t="s">
        <v>77</v>
      </c>
    </row>
    <row r="163" spans="2:65" s="95" customFormat="1" ht="22.5" x14ac:dyDescent="0.25">
      <c r="B163" s="96"/>
      <c r="D163" s="97" t="s">
        <v>85</v>
      </c>
      <c r="E163" s="98" t="s">
        <v>14</v>
      </c>
      <c r="F163" s="99" t="s">
        <v>853</v>
      </c>
      <c r="H163" s="98" t="s">
        <v>14</v>
      </c>
      <c r="I163" s="219"/>
      <c r="J163" s="219"/>
      <c r="L163" s="96"/>
      <c r="M163" s="100"/>
      <c r="T163" s="101"/>
      <c r="AT163" s="98" t="s">
        <v>85</v>
      </c>
      <c r="AU163" s="98" t="s">
        <v>84</v>
      </c>
      <c r="AV163" s="95" t="s">
        <v>76</v>
      </c>
      <c r="AW163" s="95" t="s">
        <v>87</v>
      </c>
      <c r="AX163" s="95" t="s">
        <v>2</v>
      </c>
      <c r="AY163" s="98" t="s">
        <v>77</v>
      </c>
    </row>
    <row r="164" spans="2:65" s="102" customFormat="1" x14ac:dyDescent="0.25">
      <c r="B164" s="103"/>
      <c r="D164" s="97" t="s">
        <v>85</v>
      </c>
      <c r="E164" s="104" t="s">
        <v>14</v>
      </c>
      <c r="F164" s="105" t="s">
        <v>89</v>
      </c>
      <c r="H164" s="106">
        <v>164</v>
      </c>
      <c r="I164" s="220"/>
      <c r="J164" s="220"/>
      <c r="L164" s="103"/>
      <c r="M164" s="107"/>
      <c r="T164" s="108"/>
      <c r="AT164" s="104" t="s">
        <v>85</v>
      </c>
      <c r="AU164" s="104" t="s">
        <v>84</v>
      </c>
      <c r="AV164" s="102" t="s">
        <v>84</v>
      </c>
      <c r="AW164" s="102" t="s">
        <v>87</v>
      </c>
      <c r="AX164" s="102" t="s">
        <v>2</v>
      </c>
      <c r="AY164" s="104" t="s">
        <v>77</v>
      </c>
    </row>
    <row r="165" spans="2:65" s="95" customFormat="1" x14ac:dyDescent="0.25">
      <c r="B165" s="96"/>
      <c r="D165" s="97" t="s">
        <v>85</v>
      </c>
      <c r="E165" s="98" t="s">
        <v>14</v>
      </c>
      <c r="F165" s="99" t="s">
        <v>854</v>
      </c>
      <c r="H165" s="98" t="s">
        <v>14</v>
      </c>
      <c r="I165" s="219"/>
      <c r="J165" s="219"/>
      <c r="L165" s="96"/>
      <c r="M165" s="100"/>
      <c r="T165" s="101"/>
      <c r="AT165" s="98" t="s">
        <v>85</v>
      </c>
      <c r="AU165" s="98" t="s">
        <v>84</v>
      </c>
      <c r="AV165" s="95" t="s">
        <v>76</v>
      </c>
      <c r="AW165" s="95" t="s">
        <v>87</v>
      </c>
      <c r="AX165" s="95" t="s">
        <v>2</v>
      </c>
      <c r="AY165" s="98" t="s">
        <v>77</v>
      </c>
    </row>
    <row r="166" spans="2:65" s="102" customFormat="1" x14ac:dyDescent="0.25">
      <c r="B166" s="103"/>
      <c r="D166" s="97" t="s">
        <v>85</v>
      </c>
      <c r="E166" s="104" t="s">
        <v>14</v>
      </c>
      <c r="F166" s="105" t="s">
        <v>228</v>
      </c>
      <c r="H166" s="106">
        <v>762</v>
      </c>
      <c r="I166" s="220"/>
      <c r="J166" s="220"/>
      <c r="L166" s="103"/>
      <c r="M166" s="107"/>
      <c r="T166" s="108"/>
      <c r="AT166" s="104" t="s">
        <v>85</v>
      </c>
      <c r="AU166" s="104" t="s">
        <v>84</v>
      </c>
      <c r="AV166" s="102" t="s">
        <v>84</v>
      </c>
      <c r="AW166" s="102" t="s">
        <v>87</v>
      </c>
      <c r="AX166" s="102" t="s">
        <v>2</v>
      </c>
      <c r="AY166" s="104" t="s">
        <v>77</v>
      </c>
    </row>
    <row r="167" spans="2:65" s="95" customFormat="1" ht="22.5" x14ac:dyDescent="0.25">
      <c r="B167" s="96"/>
      <c r="D167" s="97" t="s">
        <v>85</v>
      </c>
      <c r="E167" s="98" t="s">
        <v>14</v>
      </c>
      <c r="F167" s="99" t="s">
        <v>855</v>
      </c>
      <c r="H167" s="98" t="s">
        <v>14</v>
      </c>
      <c r="I167" s="219"/>
      <c r="J167" s="219"/>
      <c r="L167" s="96"/>
      <c r="M167" s="100"/>
      <c r="T167" s="101"/>
      <c r="AT167" s="98" t="s">
        <v>85</v>
      </c>
      <c r="AU167" s="98" t="s">
        <v>84</v>
      </c>
      <c r="AV167" s="95" t="s">
        <v>76</v>
      </c>
      <c r="AW167" s="95" t="s">
        <v>87</v>
      </c>
      <c r="AX167" s="95" t="s">
        <v>2</v>
      </c>
      <c r="AY167" s="98" t="s">
        <v>77</v>
      </c>
    </row>
    <row r="168" spans="2:65" s="102" customFormat="1" x14ac:dyDescent="0.25">
      <c r="B168" s="103"/>
      <c r="D168" s="97" t="s">
        <v>85</v>
      </c>
      <c r="E168" s="104" t="s">
        <v>14</v>
      </c>
      <c r="F168" s="105" t="s">
        <v>97</v>
      </c>
      <c r="H168" s="106">
        <v>413</v>
      </c>
      <c r="I168" s="220"/>
      <c r="J168" s="220"/>
      <c r="L168" s="103"/>
      <c r="M168" s="107"/>
      <c r="T168" s="108"/>
      <c r="AT168" s="104" t="s">
        <v>85</v>
      </c>
      <c r="AU168" s="104" t="s">
        <v>84</v>
      </c>
      <c r="AV168" s="102" t="s">
        <v>84</v>
      </c>
      <c r="AW168" s="102" t="s">
        <v>87</v>
      </c>
      <c r="AX168" s="102" t="s">
        <v>2</v>
      </c>
      <c r="AY168" s="104" t="s">
        <v>77</v>
      </c>
    </row>
    <row r="169" spans="2:65" s="95" customFormat="1" ht="22.5" x14ac:dyDescent="0.25">
      <c r="B169" s="96"/>
      <c r="D169" s="97" t="s">
        <v>85</v>
      </c>
      <c r="E169" s="98" t="s">
        <v>14</v>
      </c>
      <c r="F169" s="99" t="s">
        <v>856</v>
      </c>
      <c r="H169" s="98" t="s">
        <v>14</v>
      </c>
      <c r="I169" s="219"/>
      <c r="J169" s="219"/>
      <c r="L169" s="96"/>
      <c r="M169" s="100"/>
      <c r="T169" s="101"/>
      <c r="AT169" s="98" t="s">
        <v>85</v>
      </c>
      <c r="AU169" s="98" t="s">
        <v>84</v>
      </c>
      <c r="AV169" s="95" t="s">
        <v>76</v>
      </c>
      <c r="AW169" s="95" t="s">
        <v>87</v>
      </c>
      <c r="AX169" s="95" t="s">
        <v>2</v>
      </c>
      <c r="AY169" s="98" t="s">
        <v>77</v>
      </c>
    </row>
    <row r="170" spans="2:65" s="102" customFormat="1" x14ac:dyDescent="0.25">
      <c r="B170" s="103"/>
      <c r="D170" s="97" t="s">
        <v>85</v>
      </c>
      <c r="E170" s="104" t="s">
        <v>14</v>
      </c>
      <c r="F170" s="105" t="s">
        <v>98</v>
      </c>
      <c r="H170" s="106">
        <v>27</v>
      </c>
      <c r="I170" s="220"/>
      <c r="J170" s="220"/>
      <c r="L170" s="103"/>
      <c r="M170" s="107"/>
      <c r="T170" s="108"/>
      <c r="AT170" s="104" t="s">
        <v>85</v>
      </c>
      <c r="AU170" s="104" t="s">
        <v>84</v>
      </c>
      <c r="AV170" s="102" t="s">
        <v>84</v>
      </c>
      <c r="AW170" s="102" t="s">
        <v>87</v>
      </c>
      <c r="AX170" s="102" t="s">
        <v>2</v>
      </c>
      <c r="AY170" s="104" t="s">
        <v>77</v>
      </c>
    </row>
    <row r="171" spans="2:65" s="95" customFormat="1" x14ac:dyDescent="0.25">
      <c r="B171" s="96"/>
      <c r="D171" s="97" t="s">
        <v>85</v>
      </c>
      <c r="E171" s="98" t="s">
        <v>14</v>
      </c>
      <c r="F171" s="99" t="s">
        <v>857</v>
      </c>
      <c r="H171" s="98" t="s">
        <v>14</v>
      </c>
      <c r="I171" s="219"/>
      <c r="J171" s="219"/>
      <c r="L171" s="96"/>
      <c r="M171" s="100"/>
      <c r="T171" s="101"/>
      <c r="AT171" s="98" t="s">
        <v>85</v>
      </c>
      <c r="AU171" s="98" t="s">
        <v>84</v>
      </c>
      <c r="AV171" s="95" t="s">
        <v>76</v>
      </c>
      <c r="AW171" s="95" t="s">
        <v>87</v>
      </c>
      <c r="AX171" s="95" t="s">
        <v>2</v>
      </c>
      <c r="AY171" s="98" t="s">
        <v>77</v>
      </c>
    </row>
    <row r="172" spans="2:65" s="102" customFormat="1" x14ac:dyDescent="0.25">
      <c r="B172" s="103"/>
      <c r="D172" s="97" t="s">
        <v>85</v>
      </c>
      <c r="E172" s="104" t="s">
        <v>14</v>
      </c>
      <c r="F172" s="105" t="s">
        <v>229</v>
      </c>
      <c r="H172" s="106">
        <v>158</v>
      </c>
      <c r="I172" s="220"/>
      <c r="J172" s="220"/>
      <c r="L172" s="103"/>
      <c r="M172" s="107"/>
      <c r="T172" s="108"/>
      <c r="AT172" s="104" t="s">
        <v>85</v>
      </c>
      <c r="AU172" s="104" t="s">
        <v>84</v>
      </c>
      <c r="AV172" s="102" t="s">
        <v>84</v>
      </c>
      <c r="AW172" s="102" t="s">
        <v>87</v>
      </c>
      <c r="AX172" s="102" t="s">
        <v>2</v>
      </c>
      <c r="AY172" s="104" t="s">
        <v>77</v>
      </c>
    </row>
    <row r="173" spans="2:65" s="109" customFormat="1" x14ac:dyDescent="0.25">
      <c r="B173" s="110"/>
      <c r="D173" s="97" t="s">
        <v>85</v>
      </c>
      <c r="E173" s="111" t="s">
        <v>14</v>
      </c>
      <c r="F173" s="112" t="s">
        <v>90</v>
      </c>
      <c r="H173" s="113">
        <v>1601</v>
      </c>
      <c r="I173" s="221"/>
      <c r="J173" s="221"/>
      <c r="L173" s="110"/>
      <c r="M173" s="114"/>
      <c r="T173" s="115"/>
      <c r="AT173" s="111" t="s">
        <v>85</v>
      </c>
      <c r="AU173" s="111" t="s">
        <v>84</v>
      </c>
      <c r="AV173" s="109" t="s">
        <v>83</v>
      </c>
      <c r="AW173" s="109" t="s">
        <v>87</v>
      </c>
      <c r="AX173" s="109" t="s">
        <v>76</v>
      </c>
      <c r="AY173" s="111" t="s">
        <v>77</v>
      </c>
    </row>
    <row r="174" spans="2:65" s="9" customFormat="1" ht="37.9" customHeight="1" x14ac:dyDescent="0.25">
      <c r="B174" s="81"/>
      <c r="C174" s="82" t="s">
        <v>96</v>
      </c>
      <c r="D174" s="82" t="s">
        <v>79</v>
      </c>
      <c r="E174" s="83" t="s">
        <v>107</v>
      </c>
      <c r="F174" s="84" t="s">
        <v>108</v>
      </c>
      <c r="G174" s="85" t="s">
        <v>82</v>
      </c>
      <c r="H174" s="86">
        <v>598</v>
      </c>
      <c r="I174" s="218">
        <v>0</v>
      </c>
      <c r="J174" s="218">
        <f>ROUND(I174*H174,3)</f>
        <v>0</v>
      </c>
      <c r="K174" s="87"/>
      <c r="L174" s="10"/>
      <c r="M174" s="88" t="s">
        <v>14</v>
      </c>
      <c r="N174" s="89" t="s">
        <v>34</v>
      </c>
      <c r="O174" s="90">
        <v>0</v>
      </c>
      <c r="P174" s="90">
        <f>O174*H174</f>
        <v>0</v>
      </c>
      <c r="Q174" s="90">
        <v>0</v>
      </c>
      <c r="R174" s="90">
        <f>Q174*H174</f>
        <v>0</v>
      </c>
      <c r="S174" s="90">
        <v>0</v>
      </c>
      <c r="T174" s="91">
        <f>S174*H174</f>
        <v>0</v>
      </c>
      <c r="AR174" s="92" t="s">
        <v>83</v>
      </c>
      <c r="AT174" s="92" t="s">
        <v>79</v>
      </c>
      <c r="AU174" s="92" t="s">
        <v>84</v>
      </c>
      <c r="AY174" s="2" t="s">
        <v>77</v>
      </c>
      <c r="BE174" s="93">
        <f>IF(N174="základná",J174,0)</f>
        <v>0</v>
      </c>
      <c r="BF174" s="93">
        <f>IF(N174="znížená",J174,0)</f>
        <v>0</v>
      </c>
      <c r="BG174" s="93">
        <f>IF(N174="zákl. prenesená",J174,0)</f>
        <v>0</v>
      </c>
      <c r="BH174" s="93">
        <f>IF(N174="zníž. prenesená",J174,0)</f>
        <v>0</v>
      </c>
      <c r="BI174" s="93">
        <f>IF(N174="nulová",J174,0)</f>
        <v>0</v>
      </c>
      <c r="BJ174" s="2" t="s">
        <v>84</v>
      </c>
      <c r="BK174" s="94">
        <f>ROUND(I174*H174,3)</f>
        <v>0</v>
      </c>
      <c r="BL174" s="2" t="s">
        <v>83</v>
      </c>
      <c r="BM174" s="92" t="s">
        <v>109</v>
      </c>
    </row>
    <row r="175" spans="2:65" s="95" customFormat="1" ht="22.5" x14ac:dyDescent="0.25">
      <c r="B175" s="96"/>
      <c r="D175" s="97" t="s">
        <v>85</v>
      </c>
      <c r="E175" s="98" t="s">
        <v>14</v>
      </c>
      <c r="F175" s="99" t="s">
        <v>859</v>
      </c>
      <c r="H175" s="98" t="s">
        <v>14</v>
      </c>
      <c r="I175" s="219"/>
      <c r="J175" s="219"/>
      <c r="L175" s="96"/>
      <c r="M175" s="100"/>
      <c r="T175" s="101"/>
      <c r="AT175" s="98" t="s">
        <v>85</v>
      </c>
      <c r="AU175" s="98" t="s">
        <v>84</v>
      </c>
      <c r="AV175" s="95" t="s">
        <v>76</v>
      </c>
      <c r="AW175" s="95" t="s">
        <v>87</v>
      </c>
      <c r="AX175" s="95" t="s">
        <v>2</v>
      </c>
      <c r="AY175" s="98" t="s">
        <v>77</v>
      </c>
    </row>
    <row r="176" spans="2:65" s="102" customFormat="1" x14ac:dyDescent="0.25">
      <c r="B176" s="103"/>
      <c r="D176" s="97" t="s">
        <v>85</v>
      </c>
      <c r="E176" s="104" t="s">
        <v>14</v>
      </c>
      <c r="F176" s="105" t="s">
        <v>97</v>
      </c>
      <c r="H176" s="106">
        <v>413</v>
      </c>
      <c r="I176" s="220"/>
      <c r="J176" s="220"/>
      <c r="L176" s="103"/>
      <c r="M176" s="107"/>
      <c r="T176" s="108"/>
      <c r="AT176" s="104" t="s">
        <v>85</v>
      </c>
      <c r="AU176" s="104" t="s">
        <v>84</v>
      </c>
      <c r="AV176" s="102" t="s">
        <v>84</v>
      </c>
      <c r="AW176" s="102" t="s">
        <v>87</v>
      </c>
      <c r="AX176" s="102" t="s">
        <v>2</v>
      </c>
      <c r="AY176" s="104" t="s">
        <v>77</v>
      </c>
    </row>
    <row r="177" spans="2:65" s="95" customFormat="1" ht="22.5" x14ac:dyDescent="0.25">
      <c r="B177" s="96"/>
      <c r="D177" s="97" t="s">
        <v>85</v>
      </c>
      <c r="E177" s="98" t="s">
        <v>14</v>
      </c>
      <c r="F177" s="99" t="s">
        <v>860</v>
      </c>
      <c r="H177" s="98" t="s">
        <v>14</v>
      </c>
      <c r="I177" s="219"/>
      <c r="J177" s="219"/>
      <c r="L177" s="96"/>
      <c r="M177" s="100"/>
      <c r="T177" s="101"/>
      <c r="AT177" s="98" t="s">
        <v>85</v>
      </c>
      <c r="AU177" s="98" t="s">
        <v>84</v>
      </c>
      <c r="AV177" s="95" t="s">
        <v>76</v>
      </c>
      <c r="AW177" s="95" t="s">
        <v>87</v>
      </c>
      <c r="AX177" s="95" t="s">
        <v>2</v>
      </c>
      <c r="AY177" s="98" t="s">
        <v>77</v>
      </c>
    </row>
    <row r="178" spans="2:65" s="102" customFormat="1" x14ac:dyDescent="0.25">
      <c r="B178" s="103"/>
      <c r="D178" s="97" t="s">
        <v>85</v>
      </c>
      <c r="E178" s="104" t="s">
        <v>14</v>
      </c>
      <c r="F178" s="105" t="s">
        <v>98</v>
      </c>
      <c r="H178" s="106">
        <v>27</v>
      </c>
      <c r="I178" s="220"/>
      <c r="J178" s="220"/>
      <c r="L178" s="103"/>
      <c r="M178" s="107"/>
      <c r="T178" s="108"/>
      <c r="AT178" s="104" t="s">
        <v>85</v>
      </c>
      <c r="AU178" s="104" t="s">
        <v>84</v>
      </c>
      <c r="AV178" s="102" t="s">
        <v>84</v>
      </c>
      <c r="AW178" s="102" t="s">
        <v>87</v>
      </c>
      <c r="AX178" s="102" t="s">
        <v>2</v>
      </c>
      <c r="AY178" s="104" t="s">
        <v>77</v>
      </c>
    </row>
    <row r="179" spans="2:65" s="95" customFormat="1" x14ac:dyDescent="0.25">
      <c r="B179" s="96"/>
      <c r="D179" s="97" t="s">
        <v>85</v>
      </c>
      <c r="E179" s="98" t="s">
        <v>14</v>
      </c>
      <c r="F179" s="99" t="s">
        <v>227</v>
      </c>
      <c r="H179" s="98" t="s">
        <v>14</v>
      </c>
      <c r="I179" s="219"/>
      <c r="J179" s="219"/>
      <c r="L179" s="96"/>
      <c r="M179" s="100"/>
      <c r="T179" s="101"/>
      <c r="AT179" s="98" t="s">
        <v>85</v>
      </c>
      <c r="AU179" s="98" t="s">
        <v>84</v>
      </c>
      <c r="AV179" s="95" t="s">
        <v>76</v>
      </c>
      <c r="AW179" s="95" t="s">
        <v>87</v>
      </c>
      <c r="AX179" s="95" t="s">
        <v>2</v>
      </c>
      <c r="AY179" s="98" t="s">
        <v>77</v>
      </c>
    </row>
    <row r="180" spans="2:65" s="102" customFormat="1" x14ac:dyDescent="0.25">
      <c r="B180" s="103"/>
      <c r="D180" s="97" t="s">
        <v>85</v>
      </c>
      <c r="E180" s="104" t="s">
        <v>14</v>
      </c>
      <c r="F180" s="105" t="s">
        <v>229</v>
      </c>
      <c r="H180" s="106">
        <v>158</v>
      </c>
      <c r="I180" s="220"/>
      <c r="J180" s="220"/>
      <c r="L180" s="103"/>
      <c r="M180" s="107"/>
      <c r="T180" s="108"/>
      <c r="AT180" s="104" t="s">
        <v>85</v>
      </c>
      <c r="AU180" s="104" t="s">
        <v>84</v>
      </c>
      <c r="AV180" s="102" t="s">
        <v>84</v>
      </c>
      <c r="AW180" s="102" t="s">
        <v>87</v>
      </c>
      <c r="AX180" s="102" t="s">
        <v>2</v>
      </c>
      <c r="AY180" s="104" t="s">
        <v>77</v>
      </c>
    </row>
    <row r="181" spans="2:65" s="109" customFormat="1" x14ac:dyDescent="0.25">
      <c r="B181" s="110"/>
      <c r="D181" s="97" t="s">
        <v>85</v>
      </c>
      <c r="E181" s="111" t="s">
        <v>14</v>
      </c>
      <c r="F181" s="112" t="s">
        <v>90</v>
      </c>
      <c r="H181" s="113">
        <v>598</v>
      </c>
      <c r="I181" s="221"/>
      <c r="J181" s="221"/>
      <c r="L181" s="110"/>
      <c r="M181" s="114"/>
      <c r="T181" s="115"/>
      <c r="AT181" s="111" t="s">
        <v>85</v>
      </c>
      <c r="AU181" s="111" t="s">
        <v>84</v>
      </c>
      <c r="AV181" s="109" t="s">
        <v>83</v>
      </c>
      <c r="AW181" s="109" t="s">
        <v>87</v>
      </c>
      <c r="AX181" s="109" t="s">
        <v>76</v>
      </c>
      <c r="AY181" s="111" t="s">
        <v>77</v>
      </c>
    </row>
    <row r="182" spans="2:65" s="9" customFormat="1" ht="21.75" customHeight="1" x14ac:dyDescent="0.25">
      <c r="B182" s="81"/>
      <c r="C182" s="82" t="s">
        <v>110</v>
      </c>
      <c r="D182" s="82" t="s">
        <v>79</v>
      </c>
      <c r="E182" s="83" t="s">
        <v>111</v>
      </c>
      <c r="F182" s="84" t="s">
        <v>112</v>
      </c>
      <c r="G182" s="85" t="s">
        <v>82</v>
      </c>
      <c r="H182" s="86">
        <v>1003</v>
      </c>
      <c r="I182" s="218">
        <v>0</v>
      </c>
      <c r="J182" s="218">
        <f>ROUND(I182*H182,3)</f>
        <v>0</v>
      </c>
      <c r="K182" s="87"/>
      <c r="L182" s="10"/>
      <c r="M182" s="88" t="s">
        <v>14</v>
      </c>
      <c r="N182" s="89" t="s">
        <v>34</v>
      </c>
      <c r="O182" s="90">
        <v>0</v>
      </c>
      <c r="P182" s="90">
        <f>O182*H182</f>
        <v>0</v>
      </c>
      <c r="Q182" s="90">
        <v>0</v>
      </c>
      <c r="R182" s="90">
        <f>Q182*H182</f>
        <v>0</v>
      </c>
      <c r="S182" s="90">
        <v>0</v>
      </c>
      <c r="T182" s="91">
        <f>S182*H182</f>
        <v>0</v>
      </c>
      <c r="AR182" s="92" t="s">
        <v>83</v>
      </c>
      <c r="AT182" s="92" t="s">
        <v>79</v>
      </c>
      <c r="AU182" s="92" t="s">
        <v>84</v>
      </c>
      <c r="AY182" s="2" t="s">
        <v>77</v>
      </c>
      <c r="BE182" s="93">
        <f>IF(N182="základná",J182,0)</f>
        <v>0</v>
      </c>
      <c r="BF182" s="93">
        <f>IF(N182="znížená",J182,0)</f>
        <v>0</v>
      </c>
      <c r="BG182" s="93">
        <f>IF(N182="zákl. prenesená",J182,0)</f>
        <v>0</v>
      </c>
      <c r="BH182" s="93">
        <f>IF(N182="zníž. prenesená",J182,0)</f>
        <v>0</v>
      </c>
      <c r="BI182" s="93">
        <f>IF(N182="nulová",J182,0)</f>
        <v>0</v>
      </c>
      <c r="BJ182" s="2" t="s">
        <v>84</v>
      </c>
      <c r="BK182" s="94">
        <f>ROUND(I182*H182,3)</f>
        <v>0</v>
      </c>
      <c r="BL182" s="2" t="s">
        <v>83</v>
      </c>
      <c r="BM182" s="92" t="s">
        <v>113</v>
      </c>
    </row>
    <row r="183" spans="2:65" s="95" customFormat="1" ht="22.5" x14ac:dyDescent="0.25">
      <c r="B183" s="96"/>
      <c r="D183" s="97" t="s">
        <v>85</v>
      </c>
      <c r="E183" s="98" t="s">
        <v>14</v>
      </c>
      <c r="F183" s="99" t="s">
        <v>852</v>
      </c>
      <c r="H183" s="98" t="s">
        <v>14</v>
      </c>
      <c r="I183" s="219"/>
      <c r="J183" s="219"/>
      <c r="L183" s="96"/>
      <c r="M183" s="100"/>
      <c r="T183" s="101"/>
      <c r="AT183" s="98" t="s">
        <v>85</v>
      </c>
      <c r="AU183" s="98" t="s">
        <v>84</v>
      </c>
      <c r="AV183" s="95" t="s">
        <v>76</v>
      </c>
      <c r="AW183" s="95" t="s">
        <v>87</v>
      </c>
      <c r="AX183" s="95" t="s">
        <v>2</v>
      </c>
      <c r="AY183" s="98" t="s">
        <v>77</v>
      </c>
    </row>
    <row r="184" spans="2:65" s="102" customFormat="1" x14ac:dyDescent="0.25">
      <c r="B184" s="103"/>
      <c r="D184" s="97" t="s">
        <v>85</v>
      </c>
      <c r="E184" s="104" t="s">
        <v>14</v>
      </c>
      <c r="F184" s="105" t="s">
        <v>88</v>
      </c>
      <c r="H184" s="106">
        <v>77</v>
      </c>
      <c r="I184" s="220"/>
      <c r="J184" s="220"/>
      <c r="L184" s="103"/>
      <c r="M184" s="107"/>
      <c r="T184" s="108"/>
      <c r="AT184" s="104" t="s">
        <v>85</v>
      </c>
      <c r="AU184" s="104" t="s">
        <v>84</v>
      </c>
      <c r="AV184" s="102" t="s">
        <v>84</v>
      </c>
      <c r="AW184" s="102" t="s">
        <v>87</v>
      </c>
      <c r="AX184" s="102" t="s">
        <v>2</v>
      </c>
      <c r="AY184" s="104" t="s">
        <v>77</v>
      </c>
    </row>
    <row r="185" spans="2:65" s="95" customFormat="1" ht="22.5" x14ac:dyDescent="0.25">
      <c r="B185" s="96"/>
      <c r="D185" s="97" t="s">
        <v>85</v>
      </c>
      <c r="E185" s="98" t="s">
        <v>14</v>
      </c>
      <c r="F185" s="99" t="s">
        <v>853</v>
      </c>
      <c r="H185" s="98" t="s">
        <v>14</v>
      </c>
      <c r="I185" s="219"/>
      <c r="J185" s="219"/>
      <c r="L185" s="96"/>
      <c r="M185" s="100"/>
      <c r="T185" s="101"/>
      <c r="AT185" s="98" t="s">
        <v>85</v>
      </c>
      <c r="AU185" s="98" t="s">
        <v>84</v>
      </c>
      <c r="AV185" s="95" t="s">
        <v>76</v>
      </c>
      <c r="AW185" s="95" t="s">
        <v>87</v>
      </c>
      <c r="AX185" s="95" t="s">
        <v>2</v>
      </c>
      <c r="AY185" s="98" t="s">
        <v>77</v>
      </c>
    </row>
    <row r="186" spans="2:65" s="102" customFormat="1" x14ac:dyDescent="0.25">
      <c r="B186" s="103"/>
      <c r="D186" s="97" t="s">
        <v>85</v>
      </c>
      <c r="E186" s="104" t="s">
        <v>14</v>
      </c>
      <c r="F186" s="105" t="s">
        <v>89</v>
      </c>
      <c r="H186" s="106">
        <v>164</v>
      </c>
      <c r="I186" s="220"/>
      <c r="J186" s="220"/>
      <c r="L186" s="103"/>
      <c r="M186" s="107"/>
      <c r="T186" s="108"/>
      <c r="AT186" s="104" t="s">
        <v>85</v>
      </c>
      <c r="AU186" s="104" t="s">
        <v>84</v>
      </c>
      <c r="AV186" s="102" t="s">
        <v>84</v>
      </c>
      <c r="AW186" s="102" t="s">
        <v>87</v>
      </c>
      <c r="AX186" s="102" t="s">
        <v>2</v>
      </c>
      <c r="AY186" s="104" t="s">
        <v>77</v>
      </c>
    </row>
    <row r="187" spans="2:65" s="95" customFormat="1" x14ac:dyDescent="0.25">
      <c r="B187" s="96"/>
      <c r="D187" s="97" t="s">
        <v>85</v>
      </c>
      <c r="E187" s="98" t="s">
        <v>14</v>
      </c>
      <c r="F187" s="99" t="s">
        <v>854</v>
      </c>
      <c r="H187" s="98" t="s">
        <v>14</v>
      </c>
      <c r="I187" s="219"/>
      <c r="J187" s="219"/>
      <c r="L187" s="96"/>
      <c r="M187" s="100"/>
      <c r="T187" s="101"/>
      <c r="AT187" s="98" t="s">
        <v>85</v>
      </c>
      <c r="AU187" s="98" t="s">
        <v>84</v>
      </c>
      <c r="AV187" s="95" t="s">
        <v>76</v>
      </c>
      <c r="AW187" s="95" t="s">
        <v>87</v>
      </c>
      <c r="AX187" s="95" t="s">
        <v>2</v>
      </c>
      <c r="AY187" s="98" t="s">
        <v>77</v>
      </c>
    </row>
    <row r="188" spans="2:65" s="102" customFormat="1" x14ac:dyDescent="0.25">
      <c r="B188" s="103"/>
      <c r="D188" s="97" t="s">
        <v>85</v>
      </c>
      <c r="E188" s="104" t="s">
        <v>14</v>
      </c>
      <c r="F188" s="105" t="s">
        <v>228</v>
      </c>
      <c r="H188" s="106">
        <v>762</v>
      </c>
      <c r="I188" s="220"/>
      <c r="J188" s="220"/>
      <c r="L188" s="103"/>
      <c r="M188" s="107"/>
      <c r="T188" s="108"/>
      <c r="AT188" s="104" t="s">
        <v>85</v>
      </c>
      <c r="AU188" s="104" t="s">
        <v>84</v>
      </c>
      <c r="AV188" s="102" t="s">
        <v>84</v>
      </c>
      <c r="AW188" s="102" t="s">
        <v>87</v>
      </c>
      <c r="AX188" s="102" t="s">
        <v>2</v>
      </c>
      <c r="AY188" s="104" t="s">
        <v>77</v>
      </c>
    </row>
    <row r="189" spans="2:65" s="109" customFormat="1" x14ac:dyDescent="0.25">
      <c r="B189" s="110"/>
      <c r="D189" s="97" t="s">
        <v>85</v>
      </c>
      <c r="E189" s="111" t="s">
        <v>14</v>
      </c>
      <c r="F189" s="112" t="s">
        <v>90</v>
      </c>
      <c r="H189" s="113">
        <v>1003</v>
      </c>
      <c r="I189" s="221"/>
      <c r="J189" s="221"/>
      <c r="L189" s="110"/>
      <c r="M189" s="114"/>
      <c r="T189" s="115"/>
      <c r="AT189" s="111" t="s">
        <v>85</v>
      </c>
      <c r="AU189" s="111" t="s">
        <v>84</v>
      </c>
      <c r="AV189" s="109" t="s">
        <v>83</v>
      </c>
      <c r="AW189" s="109" t="s">
        <v>87</v>
      </c>
      <c r="AX189" s="109" t="s">
        <v>76</v>
      </c>
      <c r="AY189" s="111" t="s">
        <v>77</v>
      </c>
    </row>
    <row r="190" spans="2:65" s="9" customFormat="1" ht="24.2" customHeight="1" x14ac:dyDescent="0.25">
      <c r="B190" s="81"/>
      <c r="C190" s="82" t="s">
        <v>101</v>
      </c>
      <c r="D190" s="82" t="s">
        <v>79</v>
      </c>
      <c r="E190" s="83" t="s">
        <v>230</v>
      </c>
      <c r="F190" s="84" t="s">
        <v>231</v>
      </c>
      <c r="G190" s="85" t="s">
        <v>202</v>
      </c>
      <c r="H190" s="86">
        <v>688.5</v>
      </c>
      <c r="I190" s="218">
        <v>0</v>
      </c>
      <c r="J190" s="218">
        <f>ROUND(I190*H190,3)</f>
        <v>0</v>
      </c>
      <c r="K190" s="87"/>
      <c r="L190" s="10"/>
      <c r="M190" s="88" t="s">
        <v>14</v>
      </c>
      <c r="N190" s="89" t="s">
        <v>34</v>
      </c>
      <c r="O190" s="90">
        <v>0</v>
      </c>
      <c r="P190" s="90">
        <f>O190*H190</f>
        <v>0</v>
      </c>
      <c r="Q190" s="90">
        <v>0</v>
      </c>
      <c r="R190" s="90">
        <f>Q190*H190</f>
        <v>0</v>
      </c>
      <c r="S190" s="90">
        <v>0</v>
      </c>
      <c r="T190" s="91">
        <f>S190*H190</f>
        <v>0</v>
      </c>
      <c r="AR190" s="92" t="s">
        <v>83</v>
      </c>
      <c r="AT190" s="92" t="s">
        <v>79</v>
      </c>
      <c r="AU190" s="92" t="s">
        <v>84</v>
      </c>
      <c r="AY190" s="2" t="s">
        <v>77</v>
      </c>
      <c r="BE190" s="93">
        <f>IF(N190="základná",J190,0)</f>
        <v>0</v>
      </c>
      <c r="BF190" s="93">
        <f>IF(N190="znížená",J190,0)</f>
        <v>0</v>
      </c>
      <c r="BG190" s="93">
        <f>IF(N190="zákl. prenesená",J190,0)</f>
        <v>0</v>
      </c>
      <c r="BH190" s="93">
        <f>IF(N190="zníž. prenesená",J190,0)</f>
        <v>0</v>
      </c>
      <c r="BI190" s="93">
        <f>IF(N190="nulová",J190,0)</f>
        <v>0</v>
      </c>
      <c r="BJ190" s="2" t="s">
        <v>84</v>
      </c>
      <c r="BK190" s="94">
        <f>ROUND(I190*H190,3)</f>
        <v>0</v>
      </c>
      <c r="BL190" s="2" t="s">
        <v>83</v>
      </c>
      <c r="BM190" s="92" t="s">
        <v>117</v>
      </c>
    </row>
    <row r="191" spans="2:65" s="95" customFormat="1" x14ac:dyDescent="0.25">
      <c r="B191" s="96"/>
      <c r="D191" s="97" t="s">
        <v>85</v>
      </c>
      <c r="E191" s="98" t="s">
        <v>14</v>
      </c>
      <c r="F191" s="99" t="s">
        <v>861</v>
      </c>
      <c r="H191" s="98" t="s">
        <v>14</v>
      </c>
      <c r="I191" s="219"/>
      <c r="J191" s="219"/>
      <c r="L191" s="96"/>
      <c r="M191" s="100"/>
      <c r="T191" s="101"/>
      <c r="AT191" s="98" t="s">
        <v>85</v>
      </c>
      <c r="AU191" s="98" t="s">
        <v>84</v>
      </c>
      <c r="AV191" s="95" t="s">
        <v>76</v>
      </c>
      <c r="AW191" s="95" t="s">
        <v>87</v>
      </c>
      <c r="AX191" s="95" t="s">
        <v>2</v>
      </c>
      <c r="AY191" s="98" t="s">
        <v>77</v>
      </c>
    </row>
    <row r="192" spans="2:65" s="102" customFormat="1" x14ac:dyDescent="0.25">
      <c r="B192" s="103"/>
      <c r="D192" s="97" t="s">
        <v>85</v>
      </c>
      <c r="E192" s="104" t="s">
        <v>14</v>
      </c>
      <c r="F192" s="105" t="s">
        <v>862</v>
      </c>
      <c r="H192" s="106">
        <v>688.5</v>
      </c>
      <c r="I192" s="220"/>
      <c r="J192" s="220"/>
      <c r="L192" s="103"/>
      <c r="M192" s="107"/>
      <c r="T192" s="108"/>
      <c r="AT192" s="104" t="s">
        <v>85</v>
      </c>
      <c r="AU192" s="104" t="s">
        <v>84</v>
      </c>
      <c r="AV192" s="102" t="s">
        <v>84</v>
      </c>
      <c r="AW192" s="102" t="s">
        <v>87</v>
      </c>
      <c r="AX192" s="102" t="s">
        <v>2</v>
      </c>
      <c r="AY192" s="104" t="s">
        <v>77</v>
      </c>
    </row>
    <row r="193" spans="2:65" s="109" customFormat="1" x14ac:dyDescent="0.25">
      <c r="B193" s="110"/>
      <c r="D193" s="97" t="s">
        <v>85</v>
      </c>
      <c r="E193" s="111" t="s">
        <v>14</v>
      </c>
      <c r="F193" s="112" t="s">
        <v>90</v>
      </c>
      <c r="H193" s="113">
        <v>688.5</v>
      </c>
      <c r="I193" s="221"/>
      <c r="J193" s="221"/>
      <c r="L193" s="110"/>
      <c r="M193" s="114"/>
      <c r="T193" s="115"/>
      <c r="AT193" s="111" t="s">
        <v>85</v>
      </c>
      <c r="AU193" s="111" t="s">
        <v>84</v>
      </c>
      <c r="AV193" s="109" t="s">
        <v>83</v>
      </c>
      <c r="AW193" s="109" t="s">
        <v>87</v>
      </c>
      <c r="AX193" s="109" t="s">
        <v>76</v>
      </c>
      <c r="AY193" s="111" t="s">
        <v>77</v>
      </c>
    </row>
    <row r="194" spans="2:65" s="9" customFormat="1" ht="21.75" customHeight="1" x14ac:dyDescent="0.25">
      <c r="B194" s="81"/>
      <c r="C194" s="82" t="s">
        <v>123</v>
      </c>
      <c r="D194" s="82" t="s">
        <v>79</v>
      </c>
      <c r="E194" s="83" t="s">
        <v>114</v>
      </c>
      <c r="F194" s="84" t="s">
        <v>115</v>
      </c>
      <c r="G194" s="85" t="s">
        <v>116</v>
      </c>
      <c r="H194" s="86">
        <v>1400</v>
      </c>
      <c r="I194" s="218">
        <v>0</v>
      </c>
      <c r="J194" s="218">
        <f>ROUND(I194*H194,3)</f>
        <v>0</v>
      </c>
      <c r="K194" s="87"/>
      <c r="L194" s="10"/>
      <c r="M194" s="88" t="s">
        <v>14</v>
      </c>
      <c r="N194" s="89" t="s">
        <v>34</v>
      </c>
      <c r="O194" s="90">
        <v>0</v>
      </c>
      <c r="P194" s="90">
        <f>O194*H194</f>
        <v>0</v>
      </c>
      <c r="Q194" s="90">
        <v>0</v>
      </c>
      <c r="R194" s="90">
        <f>Q194*H194</f>
        <v>0</v>
      </c>
      <c r="S194" s="90">
        <v>0</v>
      </c>
      <c r="T194" s="91">
        <f>S194*H194</f>
        <v>0</v>
      </c>
      <c r="AR194" s="92" t="s">
        <v>83</v>
      </c>
      <c r="AT194" s="92" t="s">
        <v>79</v>
      </c>
      <c r="AU194" s="92" t="s">
        <v>84</v>
      </c>
      <c r="AY194" s="2" t="s">
        <v>77</v>
      </c>
      <c r="BE194" s="93">
        <f>IF(N194="základná",J194,0)</f>
        <v>0</v>
      </c>
      <c r="BF194" s="93">
        <f>IF(N194="znížená",J194,0)</f>
        <v>0</v>
      </c>
      <c r="BG194" s="93">
        <f>IF(N194="zákl. prenesená",J194,0)</f>
        <v>0</v>
      </c>
      <c r="BH194" s="93">
        <f>IF(N194="zníž. prenesená",J194,0)</f>
        <v>0</v>
      </c>
      <c r="BI194" s="93">
        <f>IF(N194="nulová",J194,0)</f>
        <v>0</v>
      </c>
      <c r="BJ194" s="2" t="s">
        <v>84</v>
      </c>
      <c r="BK194" s="94">
        <f>ROUND(I194*H194,3)</f>
        <v>0</v>
      </c>
      <c r="BL194" s="2" t="s">
        <v>83</v>
      </c>
      <c r="BM194" s="92" t="s">
        <v>126</v>
      </c>
    </row>
    <row r="195" spans="2:65" s="95" customFormat="1" ht="22.5" x14ac:dyDescent="0.25">
      <c r="B195" s="96"/>
      <c r="D195" s="97" t="s">
        <v>85</v>
      </c>
      <c r="E195" s="98" t="s">
        <v>14</v>
      </c>
      <c r="F195" s="99" t="s">
        <v>118</v>
      </c>
      <c r="H195" s="98" t="s">
        <v>14</v>
      </c>
      <c r="I195" s="219"/>
      <c r="J195" s="219"/>
      <c r="L195" s="96"/>
      <c r="M195" s="100"/>
      <c r="T195" s="101"/>
      <c r="AT195" s="98" t="s">
        <v>85</v>
      </c>
      <c r="AU195" s="98" t="s">
        <v>84</v>
      </c>
      <c r="AV195" s="95" t="s">
        <v>76</v>
      </c>
      <c r="AW195" s="95" t="s">
        <v>87</v>
      </c>
      <c r="AX195" s="95" t="s">
        <v>2</v>
      </c>
      <c r="AY195" s="98" t="s">
        <v>77</v>
      </c>
    </row>
    <row r="196" spans="2:65" s="102" customFormat="1" x14ac:dyDescent="0.25">
      <c r="B196" s="103"/>
      <c r="D196" s="97" t="s">
        <v>85</v>
      </c>
      <c r="E196" s="104" t="s">
        <v>14</v>
      </c>
      <c r="F196" s="105" t="s">
        <v>502</v>
      </c>
      <c r="H196" s="106">
        <v>65</v>
      </c>
      <c r="I196" s="220"/>
      <c r="J196" s="220"/>
      <c r="L196" s="103"/>
      <c r="M196" s="107"/>
      <c r="T196" s="108"/>
      <c r="AT196" s="104" t="s">
        <v>85</v>
      </c>
      <c r="AU196" s="104" t="s">
        <v>84</v>
      </c>
      <c r="AV196" s="102" t="s">
        <v>84</v>
      </c>
      <c r="AW196" s="102" t="s">
        <v>87</v>
      </c>
      <c r="AX196" s="102" t="s">
        <v>2</v>
      </c>
      <c r="AY196" s="104" t="s">
        <v>77</v>
      </c>
    </row>
    <row r="197" spans="2:65" s="95" customFormat="1" ht="22.5" x14ac:dyDescent="0.25">
      <c r="B197" s="96"/>
      <c r="D197" s="97" t="s">
        <v>85</v>
      </c>
      <c r="E197" s="98" t="s">
        <v>14</v>
      </c>
      <c r="F197" s="99" t="s">
        <v>120</v>
      </c>
      <c r="H197" s="98" t="s">
        <v>14</v>
      </c>
      <c r="I197" s="219"/>
      <c r="J197" s="219"/>
      <c r="L197" s="96"/>
      <c r="M197" s="100"/>
      <c r="T197" s="101"/>
      <c r="AT197" s="98" t="s">
        <v>85</v>
      </c>
      <c r="AU197" s="98" t="s">
        <v>84</v>
      </c>
      <c r="AV197" s="95" t="s">
        <v>76</v>
      </c>
      <c r="AW197" s="95" t="s">
        <v>87</v>
      </c>
      <c r="AX197" s="95" t="s">
        <v>2</v>
      </c>
      <c r="AY197" s="98" t="s">
        <v>77</v>
      </c>
    </row>
    <row r="198" spans="2:65" s="102" customFormat="1" x14ac:dyDescent="0.25">
      <c r="B198" s="103"/>
      <c r="D198" s="97" t="s">
        <v>85</v>
      </c>
      <c r="E198" s="104" t="s">
        <v>14</v>
      </c>
      <c r="F198" s="105" t="s">
        <v>121</v>
      </c>
      <c r="H198" s="106">
        <v>275</v>
      </c>
      <c r="I198" s="220"/>
      <c r="J198" s="220"/>
      <c r="L198" s="103"/>
      <c r="M198" s="107"/>
      <c r="T198" s="108"/>
      <c r="AT198" s="104" t="s">
        <v>85</v>
      </c>
      <c r="AU198" s="104" t="s">
        <v>84</v>
      </c>
      <c r="AV198" s="102" t="s">
        <v>84</v>
      </c>
      <c r="AW198" s="102" t="s">
        <v>87</v>
      </c>
      <c r="AX198" s="102" t="s">
        <v>2</v>
      </c>
      <c r="AY198" s="104" t="s">
        <v>77</v>
      </c>
    </row>
    <row r="199" spans="2:65" s="95" customFormat="1" ht="22.5" x14ac:dyDescent="0.25">
      <c r="B199" s="96"/>
      <c r="D199" s="97" t="s">
        <v>85</v>
      </c>
      <c r="E199" s="98" t="s">
        <v>14</v>
      </c>
      <c r="F199" s="99" t="s">
        <v>863</v>
      </c>
      <c r="H199" s="98" t="s">
        <v>14</v>
      </c>
      <c r="I199" s="219"/>
      <c r="J199" s="219"/>
      <c r="L199" s="96"/>
      <c r="M199" s="100"/>
      <c r="T199" s="101"/>
      <c r="AT199" s="98" t="s">
        <v>85</v>
      </c>
      <c r="AU199" s="98" t="s">
        <v>84</v>
      </c>
      <c r="AV199" s="95" t="s">
        <v>76</v>
      </c>
      <c r="AW199" s="95" t="s">
        <v>87</v>
      </c>
      <c r="AX199" s="95" t="s">
        <v>2</v>
      </c>
      <c r="AY199" s="98" t="s">
        <v>77</v>
      </c>
    </row>
    <row r="200" spans="2:65" s="102" customFormat="1" x14ac:dyDescent="0.25">
      <c r="B200" s="103"/>
      <c r="D200" s="97" t="s">
        <v>85</v>
      </c>
      <c r="E200" s="104" t="s">
        <v>14</v>
      </c>
      <c r="F200" s="105" t="s">
        <v>122</v>
      </c>
      <c r="H200" s="106">
        <v>270</v>
      </c>
      <c r="I200" s="220"/>
      <c r="J200" s="220"/>
      <c r="L200" s="103"/>
      <c r="M200" s="107"/>
      <c r="T200" s="108"/>
      <c r="AT200" s="104" t="s">
        <v>85</v>
      </c>
      <c r="AU200" s="104" t="s">
        <v>84</v>
      </c>
      <c r="AV200" s="102" t="s">
        <v>84</v>
      </c>
      <c r="AW200" s="102" t="s">
        <v>87</v>
      </c>
      <c r="AX200" s="102" t="s">
        <v>2</v>
      </c>
      <c r="AY200" s="104" t="s">
        <v>77</v>
      </c>
    </row>
    <row r="201" spans="2:65" s="95" customFormat="1" x14ac:dyDescent="0.25">
      <c r="B201" s="96"/>
      <c r="D201" s="97" t="s">
        <v>85</v>
      </c>
      <c r="E201" s="98" t="s">
        <v>14</v>
      </c>
      <c r="F201" s="99" t="s">
        <v>227</v>
      </c>
      <c r="H201" s="98" t="s">
        <v>14</v>
      </c>
      <c r="I201" s="219"/>
      <c r="J201" s="219"/>
      <c r="L201" s="96"/>
      <c r="M201" s="100"/>
      <c r="T201" s="101"/>
      <c r="AT201" s="98" t="s">
        <v>85</v>
      </c>
      <c r="AU201" s="98" t="s">
        <v>84</v>
      </c>
      <c r="AV201" s="95" t="s">
        <v>76</v>
      </c>
      <c r="AW201" s="95" t="s">
        <v>87</v>
      </c>
      <c r="AX201" s="95" t="s">
        <v>2</v>
      </c>
      <c r="AY201" s="98" t="s">
        <v>77</v>
      </c>
    </row>
    <row r="202" spans="2:65" s="102" customFormat="1" x14ac:dyDescent="0.25">
      <c r="B202" s="103"/>
      <c r="D202" s="97" t="s">
        <v>85</v>
      </c>
      <c r="E202" s="104" t="s">
        <v>14</v>
      </c>
      <c r="F202" s="105" t="s">
        <v>233</v>
      </c>
      <c r="H202" s="106">
        <v>790</v>
      </c>
      <c r="I202" s="220"/>
      <c r="J202" s="220"/>
      <c r="L202" s="103"/>
      <c r="M202" s="107"/>
      <c r="T202" s="108"/>
      <c r="AT202" s="104" t="s">
        <v>85</v>
      </c>
      <c r="AU202" s="104" t="s">
        <v>84</v>
      </c>
      <c r="AV202" s="102" t="s">
        <v>84</v>
      </c>
      <c r="AW202" s="102" t="s">
        <v>87</v>
      </c>
      <c r="AX202" s="102" t="s">
        <v>2</v>
      </c>
      <c r="AY202" s="104" t="s">
        <v>77</v>
      </c>
    </row>
    <row r="203" spans="2:65" s="109" customFormat="1" x14ac:dyDescent="0.25">
      <c r="B203" s="110"/>
      <c r="D203" s="97" t="s">
        <v>85</v>
      </c>
      <c r="E203" s="111" t="s">
        <v>14</v>
      </c>
      <c r="F203" s="112" t="s">
        <v>90</v>
      </c>
      <c r="H203" s="113">
        <v>1400</v>
      </c>
      <c r="I203" s="221"/>
      <c r="J203" s="221"/>
      <c r="L203" s="110"/>
      <c r="M203" s="114"/>
      <c r="T203" s="115"/>
      <c r="AT203" s="111" t="s">
        <v>85</v>
      </c>
      <c r="AU203" s="111" t="s">
        <v>84</v>
      </c>
      <c r="AV203" s="109" t="s">
        <v>83</v>
      </c>
      <c r="AW203" s="109" t="s">
        <v>87</v>
      </c>
      <c r="AX203" s="109" t="s">
        <v>76</v>
      </c>
      <c r="AY203" s="111" t="s">
        <v>77</v>
      </c>
    </row>
    <row r="204" spans="2:65" s="9" customFormat="1" ht="24.2" customHeight="1" x14ac:dyDescent="0.25">
      <c r="B204" s="81"/>
      <c r="C204" s="82" t="s">
        <v>106</v>
      </c>
      <c r="D204" s="82" t="s">
        <v>79</v>
      </c>
      <c r="E204" s="83" t="s">
        <v>128</v>
      </c>
      <c r="F204" s="84" t="s">
        <v>129</v>
      </c>
      <c r="G204" s="85" t="s">
        <v>116</v>
      </c>
      <c r="H204" s="86">
        <v>330</v>
      </c>
      <c r="I204" s="218">
        <v>0</v>
      </c>
      <c r="J204" s="218">
        <f>ROUND(I204*H204,3)</f>
        <v>0</v>
      </c>
      <c r="K204" s="87"/>
      <c r="L204" s="10"/>
      <c r="M204" s="88" t="s">
        <v>14</v>
      </c>
      <c r="N204" s="89" t="s">
        <v>34</v>
      </c>
      <c r="O204" s="90">
        <v>0</v>
      </c>
      <c r="P204" s="90">
        <f>O204*H204</f>
        <v>0</v>
      </c>
      <c r="Q204" s="90">
        <v>0</v>
      </c>
      <c r="R204" s="90">
        <f>Q204*H204</f>
        <v>0</v>
      </c>
      <c r="S204" s="90">
        <v>0</v>
      </c>
      <c r="T204" s="91">
        <f>S204*H204</f>
        <v>0</v>
      </c>
      <c r="AR204" s="92" t="s">
        <v>83</v>
      </c>
      <c r="AT204" s="92" t="s">
        <v>79</v>
      </c>
      <c r="AU204" s="92" t="s">
        <v>84</v>
      </c>
      <c r="AY204" s="2" t="s">
        <v>77</v>
      </c>
      <c r="BE204" s="93">
        <f>IF(N204="základná",J204,0)</f>
        <v>0</v>
      </c>
      <c r="BF204" s="93">
        <f>IF(N204="znížená",J204,0)</f>
        <v>0</v>
      </c>
      <c r="BG204" s="93">
        <f>IF(N204="zákl. prenesená",J204,0)</f>
        <v>0</v>
      </c>
      <c r="BH204" s="93">
        <f>IF(N204="zníž. prenesená",J204,0)</f>
        <v>0</v>
      </c>
      <c r="BI204" s="93">
        <f>IF(N204="nulová",J204,0)</f>
        <v>0</v>
      </c>
      <c r="BJ204" s="2" t="s">
        <v>84</v>
      </c>
      <c r="BK204" s="94">
        <f>ROUND(I204*H204,3)</f>
        <v>0</v>
      </c>
      <c r="BL204" s="2" t="s">
        <v>83</v>
      </c>
      <c r="BM204" s="92" t="s">
        <v>127</v>
      </c>
    </row>
    <row r="205" spans="2:65" s="95" customFormat="1" x14ac:dyDescent="0.25">
      <c r="B205" s="96"/>
      <c r="D205" s="97" t="s">
        <v>85</v>
      </c>
      <c r="E205" s="98" t="s">
        <v>14</v>
      </c>
      <c r="F205" s="99" t="s">
        <v>864</v>
      </c>
      <c r="H205" s="98" t="s">
        <v>14</v>
      </c>
      <c r="I205" s="219"/>
      <c r="J205" s="219"/>
      <c r="L205" s="96"/>
      <c r="M205" s="100"/>
      <c r="T205" s="101"/>
      <c r="AT205" s="98" t="s">
        <v>85</v>
      </c>
      <c r="AU205" s="98" t="s">
        <v>84</v>
      </c>
      <c r="AV205" s="95" t="s">
        <v>76</v>
      </c>
      <c r="AW205" s="95" t="s">
        <v>87</v>
      </c>
      <c r="AX205" s="95" t="s">
        <v>2</v>
      </c>
      <c r="AY205" s="98" t="s">
        <v>77</v>
      </c>
    </row>
    <row r="206" spans="2:65" s="102" customFormat="1" x14ac:dyDescent="0.25">
      <c r="B206" s="103"/>
      <c r="D206" s="97" t="s">
        <v>85</v>
      </c>
      <c r="E206" s="104" t="s">
        <v>14</v>
      </c>
      <c r="F206" s="105" t="s">
        <v>865</v>
      </c>
      <c r="H206" s="106">
        <v>310</v>
      </c>
      <c r="I206" s="220"/>
      <c r="J206" s="220"/>
      <c r="L206" s="103"/>
      <c r="M206" s="107"/>
      <c r="T206" s="108"/>
      <c r="AT206" s="104" t="s">
        <v>85</v>
      </c>
      <c r="AU206" s="104" t="s">
        <v>84</v>
      </c>
      <c r="AV206" s="102" t="s">
        <v>84</v>
      </c>
      <c r="AW206" s="102" t="s">
        <v>87</v>
      </c>
      <c r="AX206" s="102" t="s">
        <v>2</v>
      </c>
      <c r="AY206" s="104" t="s">
        <v>77</v>
      </c>
    </row>
    <row r="207" spans="2:65" s="95" customFormat="1" ht="22.5" x14ac:dyDescent="0.25">
      <c r="B207" s="96"/>
      <c r="D207" s="97" t="s">
        <v>85</v>
      </c>
      <c r="E207" s="98" t="s">
        <v>14</v>
      </c>
      <c r="F207" s="99" t="s">
        <v>866</v>
      </c>
      <c r="H207" s="98" t="s">
        <v>14</v>
      </c>
      <c r="I207" s="219"/>
      <c r="J207" s="219"/>
      <c r="L207" s="96"/>
      <c r="M207" s="100"/>
      <c r="T207" s="101"/>
      <c r="AT207" s="98" t="s">
        <v>85</v>
      </c>
      <c r="AU207" s="98" t="s">
        <v>84</v>
      </c>
      <c r="AV207" s="95" t="s">
        <v>76</v>
      </c>
      <c r="AW207" s="95" t="s">
        <v>87</v>
      </c>
      <c r="AX207" s="95" t="s">
        <v>2</v>
      </c>
      <c r="AY207" s="98" t="s">
        <v>77</v>
      </c>
    </row>
    <row r="208" spans="2:65" s="102" customFormat="1" x14ac:dyDescent="0.25">
      <c r="B208" s="103"/>
      <c r="D208" s="97" t="s">
        <v>85</v>
      </c>
      <c r="E208" s="104" t="s">
        <v>14</v>
      </c>
      <c r="F208" s="105" t="s">
        <v>127</v>
      </c>
      <c r="H208" s="106">
        <v>20</v>
      </c>
      <c r="I208" s="220"/>
      <c r="J208" s="220"/>
      <c r="L208" s="103"/>
      <c r="M208" s="107"/>
      <c r="T208" s="108"/>
      <c r="AT208" s="104" t="s">
        <v>85</v>
      </c>
      <c r="AU208" s="104" t="s">
        <v>84</v>
      </c>
      <c r="AV208" s="102" t="s">
        <v>84</v>
      </c>
      <c r="AW208" s="102" t="s">
        <v>87</v>
      </c>
      <c r="AX208" s="102" t="s">
        <v>2</v>
      </c>
      <c r="AY208" s="104" t="s">
        <v>77</v>
      </c>
    </row>
    <row r="209" spans="2:65" s="109" customFormat="1" x14ac:dyDescent="0.25">
      <c r="B209" s="110"/>
      <c r="D209" s="97" t="s">
        <v>85</v>
      </c>
      <c r="E209" s="111" t="s">
        <v>14</v>
      </c>
      <c r="F209" s="112" t="s">
        <v>90</v>
      </c>
      <c r="H209" s="113">
        <v>330</v>
      </c>
      <c r="I209" s="221"/>
      <c r="J209" s="221"/>
      <c r="L209" s="110"/>
      <c r="M209" s="114"/>
      <c r="T209" s="115"/>
      <c r="AT209" s="111" t="s">
        <v>85</v>
      </c>
      <c r="AU209" s="111" t="s">
        <v>84</v>
      </c>
      <c r="AV209" s="109" t="s">
        <v>83</v>
      </c>
      <c r="AW209" s="109" t="s">
        <v>87</v>
      </c>
      <c r="AX209" s="109" t="s">
        <v>76</v>
      </c>
      <c r="AY209" s="111" t="s">
        <v>77</v>
      </c>
    </row>
    <row r="210" spans="2:65" s="9" customFormat="1" ht="24.2" customHeight="1" x14ac:dyDescent="0.25">
      <c r="B210" s="81"/>
      <c r="C210" s="82" t="s">
        <v>130</v>
      </c>
      <c r="D210" s="82" t="s">
        <v>79</v>
      </c>
      <c r="E210" s="83" t="s">
        <v>131</v>
      </c>
      <c r="F210" s="84" t="s">
        <v>132</v>
      </c>
      <c r="G210" s="85" t="s">
        <v>133</v>
      </c>
      <c r="H210" s="86">
        <v>232</v>
      </c>
      <c r="I210" s="218">
        <v>0</v>
      </c>
      <c r="J210" s="218">
        <f>ROUND(I210*H210,3)</f>
        <v>0</v>
      </c>
      <c r="K210" s="87"/>
      <c r="L210" s="10"/>
      <c r="M210" s="88" t="s">
        <v>14</v>
      </c>
      <c r="N210" s="89" t="s">
        <v>34</v>
      </c>
      <c r="O210" s="90">
        <v>0</v>
      </c>
      <c r="P210" s="90">
        <f>O210*H210</f>
        <v>0</v>
      </c>
      <c r="Q210" s="90">
        <v>0</v>
      </c>
      <c r="R210" s="90">
        <f>Q210*H210</f>
        <v>0</v>
      </c>
      <c r="S210" s="90">
        <v>0</v>
      </c>
      <c r="T210" s="91">
        <f>S210*H210</f>
        <v>0</v>
      </c>
      <c r="AR210" s="92" t="s">
        <v>83</v>
      </c>
      <c r="AT210" s="92" t="s">
        <v>79</v>
      </c>
      <c r="AU210" s="92" t="s">
        <v>84</v>
      </c>
      <c r="AY210" s="2" t="s">
        <v>77</v>
      </c>
      <c r="BE210" s="93">
        <f>IF(N210="základná",J210,0)</f>
        <v>0</v>
      </c>
      <c r="BF210" s="93">
        <f>IF(N210="znížená",J210,0)</f>
        <v>0</v>
      </c>
      <c r="BG210" s="93">
        <f>IF(N210="zákl. prenesená",J210,0)</f>
        <v>0</v>
      </c>
      <c r="BH210" s="93">
        <f>IF(N210="zníž. prenesená",J210,0)</f>
        <v>0</v>
      </c>
      <c r="BI210" s="93">
        <f>IF(N210="nulová",J210,0)</f>
        <v>0</v>
      </c>
      <c r="BJ210" s="2" t="s">
        <v>84</v>
      </c>
      <c r="BK210" s="94">
        <f>ROUND(I210*H210,3)</f>
        <v>0</v>
      </c>
      <c r="BL210" s="2" t="s">
        <v>83</v>
      </c>
      <c r="BM210" s="92" t="s">
        <v>134</v>
      </c>
    </row>
    <row r="211" spans="2:65" s="95" customFormat="1" x14ac:dyDescent="0.25">
      <c r="B211" s="96"/>
      <c r="D211" s="97" t="s">
        <v>85</v>
      </c>
      <c r="E211" s="98" t="s">
        <v>14</v>
      </c>
      <c r="F211" s="99" t="s">
        <v>135</v>
      </c>
      <c r="H211" s="98" t="s">
        <v>14</v>
      </c>
      <c r="I211" s="219"/>
      <c r="J211" s="219"/>
      <c r="L211" s="96"/>
      <c r="M211" s="100"/>
      <c r="T211" s="101"/>
      <c r="AT211" s="98" t="s">
        <v>85</v>
      </c>
      <c r="AU211" s="98" t="s">
        <v>84</v>
      </c>
      <c r="AV211" s="95" t="s">
        <v>76</v>
      </c>
      <c r="AW211" s="95" t="s">
        <v>87</v>
      </c>
      <c r="AX211" s="95" t="s">
        <v>2</v>
      </c>
      <c r="AY211" s="98" t="s">
        <v>77</v>
      </c>
    </row>
    <row r="212" spans="2:65" s="102" customFormat="1" x14ac:dyDescent="0.25">
      <c r="B212" s="103"/>
      <c r="D212" s="97" t="s">
        <v>85</v>
      </c>
      <c r="E212" s="104" t="s">
        <v>14</v>
      </c>
      <c r="F212" s="105" t="s">
        <v>505</v>
      </c>
      <c r="H212" s="106">
        <v>130</v>
      </c>
      <c r="I212" s="220"/>
      <c r="J212" s="220"/>
      <c r="L212" s="103"/>
      <c r="M212" s="107"/>
      <c r="T212" s="108"/>
      <c r="AT212" s="104" t="s">
        <v>85</v>
      </c>
      <c r="AU212" s="104" t="s">
        <v>84</v>
      </c>
      <c r="AV212" s="102" t="s">
        <v>84</v>
      </c>
      <c r="AW212" s="102" t="s">
        <v>87</v>
      </c>
      <c r="AX212" s="102" t="s">
        <v>2</v>
      </c>
      <c r="AY212" s="104" t="s">
        <v>77</v>
      </c>
    </row>
    <row r="213" spans="2:65" s="95" customFormat="1" ht="22.5" x14ac:dyDescent="0.25">
      <c r="B213" s="96"/>
      <c r="D213" s="97" t="s">
        <v>85</v>
      </c>
      <c r="E213" s="98" t="s">
        <v>14</v>
      </c>
      <c r="F213" s="99" t="s">
        <v>86</v>
      </c>
      <c r="H213" s="98" t="s">
        <v>14</v>
      </c>
      <c r="I213" s="219"/>
      <c r="J213" s="219"/>
      <c r="L213" s="96"/>
      <c r="M213" s="100"/>
      <c r="T213" s="101"/>
      <c r="AT213" s="98" t="s">
        <v>85</v>
      </c>
      <c r="AU213" s="98" t="s">
        <v>84</v>
      </c>
      <c r="AV213" s="95" t="s">
        <v>76</v>
      </c>
      <c r="AW213" s="95" t="s">
        <v>87</v>
      </c>
      <c r="AX213" s="95" t="s">
        <v>2</v>
      </c>
      <c r="AY213" s="98" t="s">
        <v>77</v>
      </c>
    </row>
    <row r="214" spans="2:65" s="102" customFormat="1" x14ac:dyDescent="0.25">
      <c r="B214" s="103"/>
      <c r="D214" s="97" t="s">
        <v>85</v>
      </c>
      <c r="E214" s="104" t="s">
        <v>14</v>
      </c>
      <c r="F214" s="105" t="s">
        <v>137</v>
      </c>
      <c r="H214" s="106">
        <v>102</v>
      </c>
      <c r="I214" s="220"/>
      <c r="J214" s="220"/>
      <c r="L214" s="103"/>
      <c r="M214" s="107"/>
      <c r="T214" s="108"/>
      <c r="AT214" s="104" t="s">
        <v>85</v>
      </c>
      <c r="AU214" s="104" t="s">
        <v>84</v>
      </c>
      <c r="AV214" s="102" t="s">
        <v>84</v>
      </c>
      <c r="AW214" s="102" t="s">
        <v>87</v>
      </c>
      <c r="AX214" s="102" t="s">
        <v>2</v>
      </c>
      <c r="AY214" s="104" t="s">
        <v>77</v>
      </c>
    </row>
    <row r="215" spans="2:65" s="109" customFormat="1" x14ac:dyDescent="0.25">
      <c r="B215" s="110"/>
      <c r="D215" s="97" t="s">
        <v>85</v>
      </c>
      <c r="E215" s="111" t="s">
        <v>14</v>
      </c>
      <c r="F215" s="112" t="s">
        <v>90</v>
      </c>
      <c r="H215" s="113">
        <v>232</v>
      </c>
      <c r="I215" s="221"/>
      <c r="J215" s="221"/>
      <c r="L215" s="110"/>
      <c r="M215" s="114"/>
      <c r="T215" s="115"/>
      <c r="AT215" s="111" t="s">
        <v>85</v>
      </c>
      <c r="AU215" s="111" t="s">
        <v>84</v>
      </c>
      <c r="AV215" s="109" t="s">
        <v>83</v>
      </c>
      <c r="AW215" s="109" t="s">
        <v>87</v>
      </c>
      <c r="AX215" s="109" t="s">
        <v>76</v>
      </c>
      <c r="AY215" s="111" t="s">
        <v>77</v>
      </c>
    </row>
    <row r="216" spans="2:65" s="71" customFormat="1" ht="22.9" customHeight="1" x14ac:dyDescent="0.2">
      <c r="B216" s="72"/>
      <c r="D216" s="73" t="s">
        <v>73</v>
      </c>
      <c r="E216" s="80" t="s">
        <v>84</v>
      </c>
      <c r="F216" s="80" t="s">
        <v>138</v>
      </c>
      <c r="I216" s="222"/>
      <c r="J216" s="217">
        <f>BK216</f>
        <v>0</v>
      </c>
      <c r="L216" s="72"/>
      <c r="M216" s="75"/>
      <c r="P216" s="76">
        <f>SUM(P217:P224)</f>
        <v>0</v>
      </c>
      <c r="R216" s="76">
        <f>SUM(R217:R224)</f>
        <v>0</v>
      </c>
      <c r="T216" s="77">
        <f>SUM(T217:T224)</f>
        <v>0</v>
      </c>
      <c r="AR216" s="73" t="s">
        <v>76</v>
      </c>
      <c r="AT216" s="78" t="s">
        <v>73</v>
      </c>
      <c r="AU216" s="78" t="s">
        <v>76</v>
      </c>
      <c r="AY216" s="73" t="s">
        <v>77</v>
      </c>
      <c r="BK216" s="79">
        <f>SUM(BK217:BK224)</f>
        <v>0</v>
      </c>
    </row>
    <row r="217" spans="2:65" s="9" customFormat="1" ht="33" customHeight="1" x14ac:dyDescent="0.25">
      <c r="B217" s="81"/>
      <c r="C217" s="82" t="s">
        <v>109</v>
      </c>
      <c r="D217" s="82" t="s">
        <v>79</v>
      </c>
      <c r="E217" s="83" t="s">
        <v>139</v>
      </c>
      <c r="F217" s="84" t="s">
        <v>357</v>
      </c>
      <c r="G217" s="85" t="s">
        <v>116</v>
      </c>
      <c r="H217" s="86">
        <v>3245</v>
      </c>
      <c r="I217" s="218">
        <v>0</v>
      </c>
      <c r="J217" s="218">
        <f>ROUND(I217*H217,3)</f>
        <v>0</v>
      </c>
      <c r="K217" s="87"/>
      <c r="L217" s="10"/>
      <c r="M217" s="88" t="s">
        <v>14</v>
      </c>
      <c r="N217" s="89" t="s">
        <v>34</v>
      </c>
      <c r="O217" s="90">
        <v>0</v>
      </c>
      <c r="P217" s="90">
        <f>O217*H217</f>
        <v>0</v>
      </c>
      <c r="Q217" s="90">
        <v>0</v>
      </c>
      <c r="R217" s="90">
        <f>Q217*H217</f>
        <v>0</v>
      </c>
      <c r="S217" s="90">
        <v>0</v>
      </c>
      <c r="T217" s="91">
        <f>S217*H217</f>
        <v>0</v>
      </c>
      <c r="AR217" s="92" t="s">
        <v>83</v>
      </c>
      <c r="AT217" s="92" t="s">
        <v>79</v>
      </c>
      <c r="AU217" s="92" t="s">
        <v>84</v>
      </c>
      <c r="AY217" s="2" t="s">
        <v>77</v>
      </c>
      <c r="BE217" s="93">
        <f>IF(N217="základná",J217,0)</f>
        <v>0</v>
      </c>
      <c r="BF217" s="93">
        <f>IF(N217="znížená",J217,0)</f>
        <v>0</v>
      </c>
      <c r="BG217" s="93">
        <f>IF(N217="zákl. prenesená",J217,0)</f>
        <v>0</v>
      </c>
      <c r="BH217" s="93">
        <f>IF(N217="zníž. prenesená",J217,0)</f>
        <v>0</v>
      </c>
      <c r="BI217" s="93">
        <f>IF(N217="nulová",J217,0)</f>
        <v>0</v>
      </c>
      <c r="BJ217" s="2" t="s">
        <v>84</v>
      </c>
      <c r="BK217" s="94">
        <f>ROUND(I217*H217,3)</f>
        <v>0</v>
      </c>
      <c r="BL217" s="2" t="s">
        <v>83</v>
      </c>
      <c r="BM217" s="92" t="s">
        <v>140</v>
      </c>
    </row>
    <row r="218" spans="2:65" s="95" customFormat="1" ht="22.5" x14ac:dyDescent="0.25">
      <c r="B218" s="96"/>
      <c r="D218" s="97" t="s">
        <v>85</v>
      </c>
      <c r="E218" s="98" t="s">
        <v>14</v>
      </c>
      <c r="F218" s="99" t="s">
        <v>141</v>
      </c>
      <c r="H218" s="98" t="s">
        <v>14</v>
      </c>
      <c r="I218" s="219"/>
      <c r="J218" s="219"/>
      <c r="L218" s="96"/>
      <c r="M218" s="100"/>
      <c r="T218" s="101"/>
      <c r="AT218" s="98" t="s">
        <v>85</v>
      </c>
      <c r="AU218" s="98" t="s">
        <v>84</v>
      </c>
      <c r="AV218" s="95" t="s">
        <v>76</v>
      </c>
      <c r="AW218" s="95" t="s">
        <v>87</v>
      </c>
      <c r="AX218" s="95" t="s">
        <v>2</v>
      </c>
      <c r="AY218" s="98" t="s">
        <v>77</v>
      </c>
    </row>
    <row r="219" spans="2:65" s="102" customFormat="1" x14ac:dyDescent="0.25">
      <c r="B219" s="103"/>
      <c r="D219" s="97" t="s">
        <v>85</v>
      </c>
      <c r="E219" s="104" t="s">
        <v>14</v>
      </c>
      <c r="F219" s="105" t="s">
        <v>142</v>
      </c>
      <c r="H219" s="106">
        <v>520</v>
      </c>
      <c r="I219" s="220"/>
      <c r="J219" s="220"/>
      <c r="L219" s="103"/>
      <c r="M219" s="107"/>
      <c r="T219" s="108"/>
      <c r="AT219" s="104" t="s">
        <v>85</v>
      </c>
      <c r="AU219" s="104" t="s">
        <v>84</v>
      </c>
      <c r="AV219" s="102" t="s">
        <v>84</v>
      </c>
      <c r="AW219" s="102" t="s">
        <v>87</v>
      </c>
      <c r="AX219" s="102" t="s">
        <v>2</v>
      </c>
      <c r="AY219" s="104" t="s">
        <v>77</v>
      </c>
    </row>
    <row r="220" spans="2:65" s="95" customFormat="1" ht="22.5" x14ac:dyDescent="0.25">
      <c r="B220" s="96"/>
      <c r="D220" s="97" t="s">
        <v>85</v>
      </c>
      <c r="E220" s="98" t="s">
        <v>14</v>
      </c>
      <c r="F220" s="99" t="s">
        <v>867</v>
      </c>
      <c r="H220" s="98" t="s">
        <v>14</v>
      </c>
      <c r="I220" s="219"/>
      <c r="J220" s="219"/>
      <c r="L220" s="96"/>
      <c r="M220" s="100"/>
      <c r="T220" s="101"/>
      <c r="AT220" s="98" t="s">
        <v>85</v>
      </c>
      <c r="AU220" s="98" t="s">
        <v>84</v>
      </c>
      <c r="AV220" s="95" t="s">
        <v>76</v>
      </c>
      <c r="AW220" s="95" t="s">
        <v>87</v>
      </c>
      <c r="AX220" s="95" t="s">
        <v>2</v>
      </c>
      <c r="AY220" s="98" t="s">
        <v>77</v>
      </c>
    </row>
    <row r="221" spans="2:65" s="102" customFormat="1" x14ac:dyDescent="0.25">
      <c r="B221" s="103"/>
      <c r="D221" s="97" t="s">
        <v>85</v>
      </c>
      <c r="E221" s="104" t="s">
        <v>14</v>
      </c>
      <c r="F221" s="105" t="s">
        <v>143</v>
      </c>
      <c r="H221" s="106">
        <v>820</v>
      </c>
      <c r="I221" s="220"/>
      <c r="J221" s="220"/>
      <c r="L221" s="103"/>
      <c r="M221" s="107"/>
      <c r="T221" s="108"/>
      <c r="AT221" s="104" t="s">
        <v>85</v>
      </c>
      <c r="AU221" s="104" t="s">
        <v>84</v>
      </c>
      <c r="AV221" s="102" t="s">
        <v>84</v>
      </c>
      <c r="AW221" s="102" t="s">
        <v>87</v>
      </c>
      <c r="AX221" s="102" t="s">
        <v>2</v>
      </c>
      <c r="AY221" s="104" t="s">
        <v>77</v>
      </c>
    </row>
    <row r="222" spans="2:65" s="95" customFormat="1" x14ac:dyDescent="0.25">
      <c r="B222" s="96"/>
      <c r="D222" s="97" t="s">
        <v>85</v>
      </c>
      <c r="E222" s="98" t="s">
        <v>14</v>
      </c>
      <c r="F222" s="99" t="s">
        <v>227</v>
      </c>
      <c r="H222" s="98" t="s">
        <v>14</v>
      </c>
      <c r="I222" s="219"/>
      <c r="J222" s="219"/>
      <c r="L222" s="96"/>
      <c r="M222" s="100"/>
      <c r="T222" s="101"/>
      <c r="AT222" s="98" t="s">
        <v>85</v>
      </c>
      <c r="AU222" s="98" t="s">
        <v>84</v>
      </c>
      <c r="AV222" s="95" t="s">
        <v>76</v>
      </c>
      <c r="AW222" s="95" t="s">
        <v>87</v>
      </c>
      <c r="AX222" s="95" t="s">
        <v>2</v>
      </c>
      <c r="AY222" s="98" t="s">
        <v>77</v>
      </c>
    </row>
    <row r="223" spans="2:65" s="102" customFormat="1" x14ac:dyDescent="0.25">
      <c r="B223" s="103"/>
      <c r="D223" s="97" t="s">
        <v>85</v>
      </c>
      <c r="E223" s="104" t="s">
        <v>14</v>
      </c>
      <c r="F223" s="105" t="s">
        <v>235</v>
      </c>
      <c r="H223" s="106">
        <v>1905</v>
      </c>
      <c r="I223" s="220"/>
      <c r="J223" s="220"/>
      <c r="L223" s="103"/>
      <c r="M223" s="107"/>
      <c r="T223" s="108"/>
      <c r="AT223" s="104" t="s">
        <v>85</v>
      </c>
      <c r="AU223" s="104" t="s">
        <v>84</v>
      </c>
      <c r="AV223" s="102" t="s">
        <v>84</v>
      </c>
      <c r="AW223" s="102" t="s">
        <v>87</v>
      </c>
      <c r="AX223" s="102" t="s">
        <v>2</v>
      </c>
      <c r="AY223" s="104" t="s">
        <v>77</v>
      </c>
    </row>
    <row r="224" spans="2:65" s="109" customFormat="1" x14ac:dyDescent="0.25">
      <c r="B224" s="110"/>
      <c r="D224" s="97" t="s">
        <v>85</v>
      </c>
      <c r="E224" s="111" t="s">
        <v>14</v>
      </c>
      <c r="F224" s="112" t="s">
        <v>90</v>
      </c>
      <c r="H224" s="113">
        <v>3245</v>
      </c>
      <c r="I224" s="221"/>
      <c r="J224" s="221"/>
      <c r="L224" s="110"/>
      <c r="M224" s="114"/>
      <c r="T224" s="115"/>
      <c r="AT224" s="111" t="s">
        <v>85</v>
      </c>
      <c r="AU224" s="111" t="s">
        <v>84</v>
      </c>
      <c r="AV224" s="109" t="s">
        <v>83</v>
      </c>
      <c r="AW224" s="109" t="s">
        <v>87</v>
      </c>
      <c r="AX224" s="109" t="s">
        <v>76</v>
      </c>
      <c r="AY224" s="111" t="s">
        <v>77</v>
      </c>
    </row>
    <row r="225" spans="2:65" s="71" customFormat="1" ht="22.9" customHeight="1" x14ac:dyDescent="0.2">
      <c r="B225" s="72"/>
      <c r="D225" s="73" t="s">
        <v>73</v>
      </c>
      <c r="E225" s="80" t="s">
        <v>103</v>
      </c>
      <c r="F225" s="80" t="s">
        <v>144</v>
      </c>
      <c r="I225" s="222"/>
      <c r="J225" s="217">
        <f>BK225</f>
        <v>0</v>
      </c>
      <c r="L225" s="72"/>
      <c r="M225" s="75"/>
      <c r="P225" s="76">
        <f>SUM(P226:P282)</f>
        <v>0</v>
      </c>
      <c r="R225" s="76">
        <f>SUM(R226:R282)</f>
        <v>0</v>
      </c>
      <c r="T225" s="77">
        <f>SUM(T226:T282)</f>
        <v>0</v>
      </c>
      <c r="AR225" s="73" t="s">
        <v>76</v>
      </c>
      <c r="AT225" s="78" t="s">
        <v>73</v>
      </c>
      <c r="AU225" s="78" t="s">
        <v>76</v>
      </c>
      <c r="AY225" s="73" t="s">
        <v>77</v>
      </c>
      <c r="BK225" s="79">
        <f>SUM(BK226:BK282)</f>
        <v>0</v>
      </c>
    </row>
    <row r="226" spans="2:65" s="9" customFormat="1" ht="33" customHeight="1" x14ac:dyDescent="0.25">
      <c r="B226" s="81"/>
      <c r="C226" s="82" t="s">
        <v>145</v>
      </c>
      <c r="D226" s="82" t="s">
        <v>79</v>
      </c>
      <c r="E226" s="83" t="s">
        <v>146</v>
      </c>
      <c r="F226" s="84" t="s">
        <v>147</v>
      </c>
      <c r="G226" s="85" t="s">
        <v>116</v>
      </c>
      <c r="H226" s="86">
        <v>520</v>
      </c>
      <c r="I226" s="218">
        <v>0</v>
      </c>
      <c r="J226" s="218">
        <f>ROUND(I226*H226,3)</f>
        <v>0</v>
      </c>
      <c r="K226" s="87"/>
      <c r="L226" s="10"/>
      <c r="M226" s="88" t="s">
        <v>14</v>
      </c>
      <c r="N226" s="89" t="s">
        <v>34</v>
      </c>
      <c r="O226" s="90">
        <v>0</v>
      </c>
      <c r="P226" s="90">
        <f>O226*H226</f>
        <v>0</v>
      </c>
      <c r="Q226" s="90">
        <v>0</v>
      </c>
      <c r="R226" s="90">
        <f>Q226*H226</f>
        <v>0</v>
      </c>
      <c r="S226" s="90">
        <v>0</v>
      </c>
      <c r="T226" s="91">
        <f>S226*H226</f>
        <v>0</v>
      </c>
      <c r="AR226" s="92" t="s">
        <v>83</v>
      </c>
      <c r="AT226" s="92" t="s">
        <v>79</v>
      </c>
      <c r="AU226" s="92" t="s">
        <v>84</v>
      </c>
      <c r="AY226" s="2" t="s">
        <v>77</v>
      </c>
      <c r="BE226" s="93">
        <f>IF(N226="základná",J226,0)</f>
        <v>0</v>
      </c>
      <c r="BF226" s="93">
        <f>IF(N226="znížená",J226,0)</f>
        <v>0</v>
      </c>
      <c r="BG226" s="93">
        <f>IF(N226="zákl. prenesená",J226,0)</f>
        <v>0</v>
      </c>
      <c r="BH226" s="93">
        <f>IF(N226="zníž. prenesená",J226,0)</f>
        <v>0</v>
      </c>
      <c r="BI226" s="93">
        <f>IF(N226="nulová",J226,0)</f>
        <v>0</v>
      </c>
      <c r="BJ226" s="2" t="s">
        <v>84</v>
      </c>
      <c r="BK226" s="94">
        <f>ROUND(I226*H226,3)</f>
        <v>0</v>
      </c>
      <c r="BL226" s="2" t="s">
        <v>83</v>
      </c>
      <c r="BM226" s="92" t="s">
        <v>148</v>
      </c>
    </row>
    <row r="227" spans="2:65" s="95" customFormat="1" ht="22.5" x14ac:dyDescent="0.25">
      <c r="B227" s="96"/>
      <c r="D227" s="97" t="s">
        <v>85</v>
      </c>
      <c r="E227" s="98" t="s">
        <v>14</v>
      </c>
      <c r="F227" s="99" t="s">
        <v>86</v>
      </c>
      <c r="H227" s="98" t="s">
        <v>14</v>
      </c>
      <c r="I227" s="219"/>
      <c r="J227" s="219"/>
      <c r="L227" s="96"/>
      <c r="M227" s="100"/>
      <c r="T227" s="101"/>
      <c r="AT227" s="98" t="s">
        <v>85</v>
      </c>
      <c r="AU227" s="98" t="s">
        <v>84</v>
      </c>
      <c r="AV227" s="95" t="s">
        <v>76</v>
      </c>
      <c r="AW227" s="95" t="s">
        <v>87</v>
      </c>
      <c r="AX227" s="95" t="s">
        <v>2</v>
      </c>
      <c r="AY227" s="98" t="s">
        <v>77</v>
      </c>
    </row>
    <row r="228" spans="2:65" s="102" customFormat="1" x14ac:dyDescent="0.25">
      <c r="B228" s="103"/>
      <c r="D228" s="97" t="s">
        <v>85</v>
      </c>
      <c r="E228" s="104" t="s">
        <v>14</v>
      </c>
      <c r="F228" s="105" t="s">
        <v>142</v>
      </c>
      <c r="H228" s="106">
        <v>520</v>
      </c>
      <c r="I228" s="220"/>
      <c r="J228" s="220"/>
      <c r="L228" s="103"/>
      <c r="M228" s="107"/>
      <c r="T228" s="108"/>
      <c r="AT228" s="104" t="s">
        <v>85</v>
      </c>
      <c r="AU228" s="104" t="s">
        <v>84</v>
      </c>
      <c r="AV228" s="102" t="s">
        <v>84</v>
      </c>
      <c r="AW228" s="102" t="s">
        <v>87</v>
      </c>
      <c r="AX228" s="102" t="s">
        <v>2</v>
      </c>
      <c r="AY228" s="104" t="s">
        <v>77</v>
      </c>
    </row>
    <row r="229" spans="2:65" s="109" customFormat="1" x14ac:dyDescent="0.25">
      <c r="B229" s="110"/>
      <c r="D229" s="97" t="s">
        <v>85</v>
      </c>
      <c r="E229" s="111" t="s">
        <v>14</v>
      </c>
      <c r="F229" s="112" t="s">
        <v>90</v>
      </c>
      <c r="H229" s="113">
        <v>520</v>
      </c>
      <c r="I229" s="221"/>
      <c r="J229" s="221"/>
      <c r="L229" s="110"/>
      <c r="M229" s="114"/>
      <c r="T229" s="115"/>
      <c r="AT229" s="111" t="s">
        <v>85</v>
      </c>
      <c r="AU229" s="111" t="s">
        <v>84</v>
      </c>
      <c r="AV229" s="109" t="s">
        <v>83</v>
      </c>
      <c r="AW229" s="109" t="s">
        <v>87</v>
      </c>
      <c r="AX229" s="109" t="s">
        <v>76</v>
      </c>
      <c r="AY229" s="111" t="s">
        <v>77</v>
      </c>
    </row>
    <row r="230" spans="2:65" s="9" customFormat="1" ht="33" customHeight="1" x14ac:dyDescent="0.25">
      <c r="B230" s="81"/>
      <c r="C230" s="82" t="s">
        <v>113</v>
      </c>
      <c r="D230" s="82" t="s">
        <v>79</v>
      </c>
      <c r="E230" s="83" t="s">
        <v>149</v>
      </c>
      <c r="F230" s="84" t="s">
        <v>150</v>
      </c>
      <c r="G230" s="85" t="s">
        <v>116</v>
      </c>
      <c r="H230" s="86">
        <v>520</v>
      </c>
      <c r="I230" s="218">
        <v>0</v>
      </c>
      <c r="J230" s="218">
        <f>ROUND(I230*H230,3)</f>
        <v>0</v>
      </c>
      <c r="K230" s="87"/>
      <c r="L230" s="10"/>
      <c r="M230" s="88" t="s">
        <v>14</v>
      </c>
      <c r="N230" s="89" t="s">
        <v>34</v>
      </c>
      <c r="O230" s="90">
        <v>0</v>
      </c>
      <c r="P230" s="90">
        <f>O230*H230</f>
        <v>0</v>
      </c>
      <c r="Q230" s="90">
        <v>0</v>
      </c>
      <c r="R230" s="90">
        <f>Q230*H230</f>
        <v>0</v>
      </c>
      <c r="S230" s="90">
        <v>0</v>
      </c>
      <c r="T230" s="91">
        <f>S230*H230</f>
        <v>0</v>
      </c>
      <c r="AR230" s="92" t="s">
        <v>83</v>
      </c>
      <c r="AT230" s="92" t="s">
        <v>79</v>
      </c>
      <c r="AU230" s="92" t="s">
        <v>84</v>
      </c>
      <c r="AY230" s="2" t="s">
        <v>77</v>
      </c>
      <c r="BE230" s="93">
        <f>IF(N230="základná",J230,0)</f>
        <v>0</v>
      </c>
      <c r="BF230" s="93">
        <f>IF(N230="znížená",J230,0)</f>
        <v>0</v>
      </c>
      <c r="BG230" s="93">
        <f>IF(N230="zákl. prenesená",J230,0)</f>
        <v>0</v>
      </c>
      <c r="BH230" s="93">
        <f>IF(N230="zníž. prenesená",J230,0)</f>
        <v>0</v>
      </c>
      <c r="BI230" s="93">
        <f>IF(N230="nulová",J230,0)</f>
        <v>0</v>
      </c>
      <c r="BJ230" s="2" t="s">
        <v>84</v>
      </c>
      <c r="BK230" s="94">
        <f>ROUND(I230*H230,3)</f>
        <v>0</v>
      </c>
      <c r="BL230" s="2" t="s">
        <v>83</v>
      </c>
      <c r="BM230" s="92" t="s">
        <v>151</v>
      </c>
    </row>
    <row r="231" spans="2:65" s="95" customFormat="1" ht="22.5" x14ac:dyDescent="0.25">
      <c r="B231" s="96"/>
      <c r="D231" s="97" t="s">
        <v>85</v>
      </c>
      <c r="E231" s="98" t="s">
        <v>14</v>
      </c>
      <c r="F231" s="99" t="s">
        <v>86</v>
      </c>
      <c r="H231" s="98" t="s">
        <v>14</v>
      </c>
      <c r="I231" s="219"/>
      <c r="J231" s="219"/>
      <c r="L231" s="96"/>
      <c r="M231" s="100"/>
      <c r="T231" s="101"/>
      <c r="AT231" s="98" t="s">
        <v>85</v>
      </c>
      <c r="AU231" s="98" t="s">
        <v>84</v>
      </c>
      <c r="AV231" s="95" t="s">
        <v>76</v>
      </c>
      <c r="AW231" s="95" t="s">
        <v>87</v>
      </c>
      <c r="AX231" s="95" t="s">
        <v>2</v>
      </c>
      <c r="AY231" s="98" t="s">
        <v>77</v>
      </c>
    </row>
    <row r="232" spans="2:65" s="102" customFormat="1" x14ac:dyDescent="0.25">
      <c r="B232" s="103"/>
      <c r="D232" s="97" t="s">
        <v>85</v>
      </c>
      <c r="E232" s="104" t="s">
        <v>14</v>
      </c>
      <c r="F232" s="105" t="s">
        <v>142</v>
      </c>
      <c r="H232" s="106">
        <v>520</v>
      </c>
      <c r="I232" s="220"/>
      <c r="J232" s="220"/>
      <c r="L232" s="103"/>
      <c r="M232" s="107"/>
      <c r="T232" s="108"/>
      <c r="AT232" s="104" t="s">
        <v>85</v>
      </c>
      <c r="AU232" s="104" t="s">
        <v>84</v>
      </c>
      <c r="AV232" s="102" t="s">
        <v>84</v>
      </c>
      <c r="AW232" s="102" t="s">
        <v>87</v>
      </c>
      <c r="AX232" s="102" t="s">
        <v>2</v>
      </c>
      <c r="AY232" s="104" t="s">
        <v>77</v>
      </c>
    </row>
    <row r="233" spans="2:65" s="109" customFormat="1" x14ac:dyDescent="0.25">
      <c r="B233" s="110"/>
      <c r="D233" s="97" t="s">
        <v>85</v>
      </c>
      <c r="E233" s="111" t="s">
        <v>14</v>
      </c>
      <c r="F233" s="112" t="s">
        <v>90</v>
      </c>
      <c r="H233" s="113">
        <v>520</v>
      </c>
      <c r="I233" s="221"/>
      <c r="J233" s="221"/>
      <c r="L233" s="110"/>
      <c r="M233" s="114"/>
      <c r="T233" s="115"/>
      <c r="AT233" s="111" t="s">
        <v>85</v>
      </c>
      <c r="AU233" s="111" t="s">
        <v>84</v>
      </c>
      <c r="AV233" s="109" t="s">
        <v>83</v>
      </c>
      <c r="AW233" s="109" t="s">
        <v>87</v>
      </c>
      <c r="AX233" s="109" t="s">
        <v>76</v>
      </c>
      <c r="AY233" s="111" t="s">
        <v>77</v>
      </c>
    </row>
    <row r="234" spans="2:65" s="9" customFormat="1" ht="33" customHeight="1" x14ac:dyDescent="0.25">
      <c r="B234" s="81"/>
      <c r="C234" s="82" t="s">
        <v>152</v>
      </c>
      <c r="D234" s="82" t="s">
        <v>79</v>
      </c>
      <c r="E234" s="83" t="s">
        <v>236</v>
      </c>
      <c r="F234" s="84" t="s">
        <v>868</v>
      </c>
      <c r="G234" s="85" t="s">
        <v>116</v>
      </c>
      <c r="H234" s="86">
        <v>1905</v>
      </c>
      <c r="I234" s="218">
        <v>0</v>
      </c>
      <c r="J234" s="218">
        <f>ROUND(I234*H234,3)</f>
        <v>0</v>
      </c>
      <c r="K234" s="87"/>
      <c r="L234" s="10"/>
      <c r="M234" s="88" t="s">
        <v>14</v>
      </c>
      <c r="N234" s="89" t="s">
        <v>34</v>
      </c>
      <c r="O234" s="90">
        <v>0</v>
      </c>
      <c r="P234" s="90">
        <f>O234*H234</f>
        <v>0</v>
      </c>
      <c r="Q234" s="90">
        <v>0</v>
      </c>
      <c r="R234" s="90">
        <f>Q234*H234</f>
        <v>0</v>
      </c>
      <c r="S234" s="90">
        <v>0</v>
      </c>
      <c r="T234" s="91">
        <f>S234*H234</f>
        <v>0</v>
      </c>
      <c r="AR234" s="92" t="s">
        <v>83</v>
      </c>
      <c r="AT234" s="92" t="s">
        <v>79</v>
      </c>
      <c r="AU234" s="92" t="s">
        <v>84</v>
      </c>
      <c r="AY234" s="2" t="s">
        <v>77</v>
      </c>
      <c r="BE234" s="93">
        <f>IF(N234="základná",J234,0)</f>
        <v>0</v>
      </c>
      <c r="BF234" s="93">
        <f>IF(N234="znížená",J234,0)</f>
        <v>0</v>
      </c>
      <c r="BG234" s="93">
        <f>IF(N234="zákl. prenesená",J234,0)</f>
        <v>0</v>
      </c>
      <c r="BH234" s="93">
        <f>IF(N234="zníž. prenesená",J234,0)</f>
        <v>0</v>
      </c>
      <c r="BI234" s="93">
        <f>IF(N234="nulová",J234,0)</f>
        <v>0</v>
      </c>
      <c r="BJ234" s="2" t="s">
        <v>84</v>
      </c>
      <c r="BK234" s="94">
        <f>ROUND(I234*H234,3)</f>
        <v>0</v>
      </c>
      <c r="BL234" s="2" t="s">
        <v>83</v>
      </c>
      <c r="BM234" s="92" t="s">
        <v>155</v>
      </c>
    </row>
    <row r="235" spans="2:65" s="95" customFormat="1" x14ac:dyDescent="0.25">
      <c r="B235" s="96"/>
      <c r="D235" s="97" t="s">
        <v>85</v>
      </c>
      <c r="E235" s="98" t="s">
        <v>14</v>
      </c>
      <c r="F235" s="99" t="s">
        <v>238</v>
      </c>
      <c r="H235" s="98" t="s">
        <v>14</v>
      </c>
      <c r="I235" s="219"/>
      <c r="J235" s="219"/>
      <c r="L235" s="96"/>
      <c r="M235" s="100"/>
      <c r="T235" s="101"/>
      <c r="AT235" s="98" t="s">
        <v>85</v>
      </c>
      <c r="AU235" s="98" t="s">
        <v>84</v>
      </c>
      <c r="AV235" s="95" t="s">
        <v>76</v>
      </c>
      <c r="AW235" s="95" t="s">
        <v>87</v>
      </c>
      <c r="AX235" s="95" t="s">
        <v>2</v>
      </c>
      <c r="AY235" s="98" t="s">
        <v>77</v>
      </c>
    </row>
    <row r="236" spans="2:65" s="102" customFormat="1" x14ac:dyDescent="0.25">
      <c r="B236" s="103"/>
      <c r="D236" s="97" t="s">
        <v>85</v>
      </c>
      <c r="E236" s="104" t="s">
        <v>14</v>
      </c>
      <c r="F236" s="105" t="s">
        <v>235</v>
      </c>
      <c r="H236" s="106">
        <v>1905</v>
      </c>
      <c r="I236" s="220"/>
      <c r="J236" s="220"/>
      <c r="L236" s="103"/>
      <c r="M236" s="107"/>
      <c r="T236" s="108"/>
      <c r="AT236" s="104" t="s">
        <v>85</v>
      </c>
      <c r="AU236" s="104" t="s">
        <v>84</v>
      </c>
      <c r="AV236" s="102" t="s">
        <v>84</v>
      </c>
      <c r="AW236" s="102" t="s">
        <v>87</v>
      </c>
      <c r="AX236" s="102" t="s">
        <v>2</v>
      </c>
      <c r="AY236" s="104" t="s">
        <v>77</v>
      </c>
    </row>
    <row r="237" spans="2:65" s="109" customFormat="1" x14ac:dyDescent="0.25">
      <c r="B237" s="110"/>
      <c r="D237" s="97" t="s">
        <v>85</v>
      </c>
      <c r="E237" s="111" t="s">
        <v>14</v>
      </c>
      <c r="F237" s="112" t="s">
        <v>90</v>
      </c>
      <c r="H237" s="113">
        <v>1905</v>
      </c>
      <c r="I237" s="221"/>
      <c r="J237" s="221"/>
      <c r="L237" s="110"/>
      <c r="M237" s="114"/>
      <c r="T237" s="115"/>
      <c r="AT237" s="111" t="s">
        <v>85</v>
      </c>
      <c r="AU237" s="111" t="s">
        <v>84</v>
      </c>
      <c r="AV237" s="109" t="s">
        <v>83</v>
      </c>
      <c r="AW237" s="109" t="s">
        <v>87</v>
      </c>
      <c r="AX237" s="109" t="s">
        <v>76</v>
      </c>
      <c r="AY237" s="111" t="s">
        <v>77</v>
      </c>
    </row>
    <row r="238" spans="2:65" s="9" customFormat="1" ht="24.2" customHeight="1" x14ac:dyDescent="0.25">
      <c r="B238" s="81"/>
      <c r="C238" s="82" t="s">
        <v>117</v>
      </c>
      <c r="D238" s="82" t="s">
        <v>79</v>
      </c>
      <c r="E238" s="83" t="s">
        <v>153</v>
      </c>
      <c r="F238" s="84" t="s">
        <v>154</v>
      </c>
      <c r="G238" s="85" t="s">
        <v>116</v>
      </c>
      <c r="H238" s="86">
        <v>520</v>
      </c>
      <c r="I238" s="218">
        <v>0</v>
      </c>
      <c r="J238" s="218">
        <f>ROUND(I238*H238,3)</f>
        <v>0</v>
      </c>
      <c r="K238" s="87"/>
      <c r="L238" s="10"/>
      <c r="M238" s="88" t="s">
        <v>14</v>
      </c>
      <c r="N238" s="89" t="s">
        <v>34</v>
      </c>
      <c r="O238" s="90">
        <v>0</v>
      </c>
      <c r="P238" s="90">
        <f>O238*H238</f>
        <v>0</v>
      </c>
      <c r="Q238" s="90">
        <v>0</v>
      </c>
      <c r="R238" s="90">
        <f>Q238*H238</f>
        <v>0</v>
      </c>
      <c r="S238" s="90">
        <v>0</v>
      </c>
      <c r="T238" s="91">
        <f>S238*H238</f>
        <v>0</v>
      </c>
      <c r="AR238" s="92" t="s">
        <v>83</v>
      </c>
      <c r="AT238" s="92" t="s">
        <v>79</v>
      </c>
      <c r="AU238" s="92" t="s">
        <v>84</v>
      </c>
      <c r="AY238" s="2" t="s">
        <v>77</v>
      </c>
      <c r="BE238" s="93">
        <f>IF(N238="základná",J238,0)</f>
        <v>0</v>
      </c>
      <c r="BF238" s="93">
        <f>IF(N238="znížená",J238,0)</f>
        <v>0</v>
      </c>
      <c r="BG238" s="93">
        <f>IF(N238="zákl. prenesená",J238,0)</f>
        <v>0</v>
      </c>
      <c r="BH238" s="93">
        <f>IF(N238="zníž. prenesená",J238,0)</f>
        <v>0</v>
      </c>
      <c r="BI238" s="93">
        <f>IF(N238="nulová",J238,0)</f>
        <v>0</v>
      </c>
      <c r="BJ238" s="2" t="s">
        <v>84</v>
      </c>
      <c r="BK238" s="94">
        <f>ROUND(I238*H238,3)</f>
        <v>0</v>
      </c>
      <c r="BL238" s="2" t="s">
        <v>83</v>
      </c>
      <c r="BM238" s="92" t="s">
        <v>158</v>
      </c>
    </row>
    <row r="239" spans="2:65" s="95" customFormat="1" ht="22.5" x14ac:dyDescent="0.25">
      <c r="B239" s="96"/>
      <c r="D239" s="97" t="s">
        <v>85</v>
      </c>
      <c r="E239" s="98" t="s">
        <v>14</v>
      </c>
      <c r="F239" s="99" t="s">
        <v>86</v>
      </c>
      <c r="H239" s="98" t="s">
        <v>14</v>
      </c>
      <c r="I239" s="219"/>
      <c r="J239" s="219"/>
      <c r="L239" s="96"/>
      <c r="M239" s="100"/>
      <c r="T239" s="101"/>
      <c r="AT239" s="98" t="s">
        <v>85</v>
      </c>
      <c r="AU239" s="98" t="s">
        <v>84</v>
      </c>
      <c r="AV239" s="95" t="s">
        <v>76</v>
      </c>
      <c r="AW239" s="95" t="s">
        <v>87</v>
      </c>
      <c r="AX239" s="95" t="s">
        <v>2</v>
      </c>
      <c r="AY239" s="98" t="s">
        <v>77</v>
      </c>
    </row>
    <row r="240" spans="2:65" s="102" customFormat="1" x14ac:dyDescent="0.25">
      <c r="B240" s="103"/>
      <c r="D240" s="97" t="s">
        <v>85</v>
      </c>
      <c r="E240" s="104" t="s">
        <v>14</v>
      </c>
      <c r="F240" s="105" t="s">
        <v>142</v>
      </c>
      <c r="H240" s="106">
        <v>520</v>
      </c>
      <c r="I240" s="220"/>
      <c r="J240" s="220"/>
      <c r="L240" s="103"/>
      <c r="M240" s="107"/>
      <c r="T240" s="108"/>
      <c r="AT240" s="104" t="s">
        <v>85</v>
      </c>
      <c r="AU240" s="104" t="s">
        <v>84</v>
      </c>
      <c r="AV240" s="102" t="s">
        <v>84</v>
      </c>
      <c r="AW240" s="102" t="s">
        <v>87</v>
      </c>
      <c r="AX240" s="102" t="s">
        <v>2</v>
      </c>
      <c r="AY240" s="104" t="s">
        <v>77</v>
      </c>
    </row>
    <row r="241" spans="2:65" s="109" customFormat="1" x14ac:dyDescent="0.25">
      <c r="B241" s="110"/>
      <c r="D241" s="97" t="s">
        <v>85</v>
      </c>
      <c r="E241" s="111" t="s">
        <v>14</v>
      </c>
      <c r="F241" s="112" t="s">
        <v>90</v>
      </c>
      <c r="H241" s="113">
        <v>520</v>
      </c>
      <c r="I241" s="221"/>
      <c r="J241" s="221"/>
      <c r="L241" s="110"/>
      <c r="M241" s="114"/>
      <c r="T241" s="115"/>
      <c r="AT241" s="111" t="s">
        <v>85</v>
      </c>
      <c r="AU241" s="111" t="s">
        <v>84</v>
      </c>
      <c r="AV241" s="109" t="s">
        <v>83</v>
      </c>
      <c r="AW241" s="109" t="s">
        <v>87</v>
      </c>
      <c r="AX241" s="109" t="s">
        <v>76</v>
      </c>
      <c r="AY241" s="111" t="s">
        <v>77</v>
      </c>
    </row>
    <row r="242" spans="2:65" s="9" customFormat="1" ht="24.2" customHeight="1" x14ac:dyDescent="0.25">
      <c r="B242" s="81"/>
      <c r="C242" s="82" t="s">
        <v>159</v>
      </c>
      <c r="D242" s="82" t="s">
        <v>79</v>
      </c>
      <c r="E242" s="83" t="s">
        <v>239</v>
      </c>
      <c r="F242" s="84" t="s">
        <v>240</v>
      </c>
      <c r="G242" s="85" t="s">
        <v>116</v>
      </c>
      <c r="H242" s="86">
        <v>1905</v>
      </c>
      <c r="I242" s="218">
        <v>0</v>
      </c>
      <c r="J242" s="218">
        <f>ROUND(I242*H242,3)</f>
        <v>0</v>
      </c>
      <c r="K242" s="87"/>
      <c r="L242" s="10"/>
      <c r="M242" s="88" t="s">
        <v>14</v>
      </c>
      <c r="N242" s="89" t="s">
        <v>34</v>
      </c>
      <c r="O242" s="90">
        <v>0</v>
      </c>
      <c r="P242" s="90">
        <f>O242*H242</f>
        <v>0</v>
      </c>
      <c r="Q242" s="90">
        <v>0</v>
      </c>
      <c r="R242" s="90">
        <f>Q242*H242</f>
        <v>0</v>
      </c>
      <c r="S242" s="90">
        <v>0</v>
      </c>
      <c r="T242" s="91">
        <f>S242*H242</f>
        <v>0</v>
      </c>
      <c r="AR242" s="92" t="s">
        <v>83</v>
      </c>
      <c r="AT242" s="92" t="s">
        <v>79</v>
      </c>
      <c r="AU242" s="92" t="s">
        <v>84</v>
      </c>
      <c r="AY242" s="2" t="s">
        <v>77</v>
      </c>
      <c r="BE242" s="93">
        <f>IF(N242="základná",J242,0)</f>
        <v>0</v>
      </c>
      <c r="BF242" s="93">
        <f>IF(N242="znížená",J242,0)</f>
        <v>0</v>
      </c>
      <c r="BG242" s="93">
        <f>IF(N242="zákl. prenesená",J242,0)</f>
        <v>0</v>
      </c>
      <c r="BH242" s="93">
        <f>IF(N242="zníž. prenesená",J242,0)</f>
        <v>0</v>
      </c>
      <c r="BI242" s="93">
        <f>IF(N242="nulová",J242,0)</f>
        <v>0</v>
      </c>
      <c r="BJ242" s="2" t="s">
        <v>84</v>
      </c>
      <c r="BK242" s="94">
        <f>ROUND(I242*H242,3)</f>
        <v>0</v>
      </c>
      <c r="BL242" s="2" t="s">
        <v>83</v>
      </c>
      <c r="BM242" s="92" t="s">
        <v>162</v>
      </c>
    </row>
    <row r="243" spans="2:65" s="95" customFormat="1" ht="22.5" x14ac:dyDescent="0.25">
      <c r="B243" s="96"/>
      <c r="D243" s="97" t="s">
        <v>85</v>
      </c>
      <c r="E243" s="98" t="s">
        <v>14</v>
      </c>
      <c r="F243" s="99" t="s">
        <v>241</v>
      </c>
      <c r="H243" s="98" t="s">
        <v>14</v>
      </c>
      <c r="I243" s="219"/>
      <c r="J243" s="219"/>
      <c r="L243" s="96"/>
      <c r="M243" s="100"/>
      <c r="T243" s="101"/>
      <c r="AT243" s="98" t="s">
        <v>85</v>
      </c>
      <c r="AU243" s="98" t="s">
        <v>84</v>
      </c>
      <c r="AV243" s="95" t="s">
        <v>76</v>
      </c>
      <c r="AW243" s="95" t="s">
        <v>87</v>
      </c>
      <c r="AX243" s="95" t="s">
        <v>2</v>
      </c>
      <c r="AY243" s="98" t="s">
        <v>77</v>
      </c>
    </row>
    <row r="244" spans="2:65" s="102" customFormat="1" x14ac:dyDescent="0.25">
      <c r="B244" s="103"/>
      <c r="D244" s="97" t="s">
        <v>85</v>
      </c>
      <c r="E244" s="104" t="s">
        <v>14</v>
      </c>
      <c r="F244" s="105" t="s">
        <v>235</v>
      </c>
      <c r="H244" s="106">
        <v>1905</v>
      </c>
      <c r="I244" s="220"/>
      <c r="J244" s="220"/>
      <c r="L244" s="103"/>
      <c r="M244" s="107"/>
      <c r="T244" s="108"/>
      <c r="AT244" s="104" t="s">
        <v>85</v>
      </c>
      <c r="AU244" s="104" t="s">
        <v>84</v>
      </c>
      <c r="AV244" s="102" t="s">
        <v>84</v>
      </c>
      <c r="AW244" s="102" t="s">
        <v>87</v>
      </c>
      <c r="AX244" s="102" t="s">
        <v>2</v>
      </c>
      <c r="AY244" s="104" t="s">
        <v>77</v>
      </c>
    </row>
    <row r="245" spans="2:65" s="109" customFormat="1" x14ac:dyDescent="0.25">
      <c r="B245" s="110"/>
      <c r="D245" s="97" t="s">
        <v>85</v>
      </c>
      <c r="E245" s="111" t="s">
        <v>14</v>
      </c>
      <c r="F245" s="112" t="s">
        <v>90</v>
      </c>
      <c r="H245" s="113">
        <v>1905</v>
      </c>
      <c r="I245" s="221"/>
      <c r="J245" s="221"/>
      <c r="L245" s="110"/>
      <c r="M245" s="114"/>
      <c r="T245" s="115"/>
      <c r="AT245" s="111" t="s">
        <v>85</v>
      </c>
      <c r="AU245" s="111" t="s">
        <v>84</v>
      </c>
      <c r="AV245" s="109" t="s">
        <v>83</v>
      </c>
      <c r="AW245" s="109" t="s">
        <v>87</v>
      </c>
      <c r="AX245" s="109" t="s">
        <v>76</v>
      </c>
      <c r="AY245" s="111" t="s">
        <v>77</v>
      </c>
    </row>
    <row r="246" spans="2:65" s="9" customFormat="1" ht="24.2" customHeight="1" x14ac:dyDescent="0.25">
      <c r="B246" s="81"/>
      <c r="C246" s="82" t="s">
        <v>126</v>
      </c>
      <c r="D246" s="82" t="s">
        <v>79</v>
      </c>
      <c r="E246" s="83" t="s">
        <v>242</v>
      </c>
      <c r="F246" s="84" t="s">
        <v>243</v>
      </c>
      <c r="G246" s="85" t="s">
        <v>116</v>
      </c>
      <c r="H246" s="86">
        <v>1905</v>
      </c>
      <c r="I246" s="218">
        <v>0</v>
      </c>
      <c r="J246" s="218">
        <f>ROUND(I246*H246,3)</f>
        <v>0</v>
      </c>
      <c r="K246" s="87"/>
      <c r="L246" s="10"/>
      <c r="M246" s="88" t="s">
        <v>14</v>
      </c>
      <c r="N246" s="89" t="s">
        <v>34</v>
      </c>
      <c r="O246" s="90">
        <v>0</v>
      </c>
      <c r="P246" s="90">
        <f>O246*H246</f>
        <v>0</v>
      </c>
      <c r="Q246" s="90">
        <v>0</v>
      </c>
      <c r="R246" s="90">
        <f>Q246*H246</f>
        <v>0</v>
      </c>
      <c r="S246" s="90">
        <v>0</v>
      </c>
      <c r="T246" s="91">
        <f>S246*H246</f>
        <v>0</v>
      </c>
      <c r="AR246" s="92" t="s">
        <v>83</v>
      </c>
      <c r="AT246" s="92" t="s">
        <v>79</v>
      </c>
      <c r="AU246" s="92" t="s">
        <v>84</v>
      </c>
      <c r="AY246" s="2" t="s">
        <v>77</v>
      </c>
      <c r="BE246" s="93">
        <f>IF(N246="základná",J246,0)</f>
        <v>0</v>
      </c>
      <c r="BF246" s="93">
        <f>IF(N246="znížená",J246,0)</f>
        <v>0</v>
      </c>
      <c r="BG246" s="93">
        <f>IF(N246="zákl. prenesená",J246,0)</f>
        <v>0</v>
      </c>
      <c r="BH246" s="93">
        <f>IF(N246="zníž. prenesená",J246,0)</f>
        <v>0</v>
      </c>
      <c r="BI246" s="93">
        <f>IF(N246="nulová",J246,0)</f>
        <v>0</v>
      </c>
      <c r="BJ246" s="2" t="s">
        <v>84</v>
      </c>
      <c r="BK246" s="94">
        <f>ROUND(I246*H246,3)</f>
        <v>0</v>
      </c>
      <c r="BL246" s="2" t="s">
        <v>83</v>
      </c>
      <c r="BM246" s="92" t="s">
        <v>164</v>
      </c>
    </row>
    <row r="247" spans="2:65" s="95" customFormat="1" ht="22.5" x14ac:dyDescent="0.25">
      <c r="B247" s="96"/>
      <c r="D247" s="97" t="s">
        <v>85</v>
      </c>
      <c r="E247" s="98" t="s">
        <v>14</v>
      </c>
      <c r="F247" s="99" t="s">
        <v>244</v>
      </c>
      <c r="H247" s="98" t="s">
        <v>14</v>
      </c>
      <c r="I247" s="219"/>
      <c r="J247" s="219"/>
      <c r="L247" s="96"/>
      <c r="M247" s="100"/>
      <c r="T247" s="101"/>
      <c r="AT247" s="98" t="s">
        <v>85</v>
      </c>
      <c r="AU247" s="98" t="s">
        <v>84</v>
      </c>
      <c r="AV247" s="95" t="s">
        <v>76</v>
      </c>
      <c r="AW247" s="95" t="s">
        <v>87</v>
      </c>
      <c r="AX247" s="95" t="s">
        <v>2</v>
      </c>
      <c r="AY247" s="98" t="s">
        <v>77</v>
      </c>
    </row>
    <row r="248" spans="2:65" s="102" customFormat="1" x14ac:dyDescent="0.25">
      <c r="B248" s="103"/>
      <c r="D248" s="97" t="s">
        <v>85</v>
      </c>
      <c r="E248" s="104" t="s">
        <v>14</v>
      </c>
      <c r="F248" s="105" t="s">
        <v>235</v>
      </c>
      <c r="H248" s="106">
        <v>1905</v>
      </c>
      <c r="I248" s="220"/>
      <c r="J248" s="220"/>
      <c r="L248" s="103"/>
      <c r="M248" s="107"/>
      <c r="T248" s="108"/>
      <c r="AT248" s="104" t="s">
        <v>85</v>
      </c>
      <c r="AU248" s="104" t="s">
        <v>84</v>
      </c>
      <c r="AV248" s="102" t="s">
        <v>84</v>
      </c>
      <c r="AW248" s="102" t="s">
        <v>87</v>
      </c>
      <c r="AX248" s="102" t="s">
        <v>2</v>
      </c>
      <c r="AY248" s="104" t="s">
        <v>77</v>
      </c>
    </row>
    <row r="249" spans="2:65" s="109" customFormat="1" x14ac:dyDescent="0.25">
      <c r="B249" s="110"/>
      <c r="D249" s="97" t="s">
        <v>85</v>
      </c>
      <c r="E249" s="111" t="s">
        <v>14</v>
      </c>
      <c r="F249" s="112" t="s">
        <v>90</v>
      </c>
      <c r="H249" s="113">
        <v>1905</v>
      </c>
      <c r="I249" s="221"/>
      <c r="J249" s="221"/>
      <c r="L249" s="110"/>
      <c r="M249" s="114"/>
      <c r="T249" s="115"/>
      <c r="AT249" s="111" t="s">
        <v>85</v>
      </c>
      <c r="AU249" s="111" t="s">
        <v>84</v>
      </c>
      <c r="AV249" s="109" t="s">
        <v>83</v>
      </c>
      <c r="AW249" s="109" t="s">
        <v>87</v>
      </c>
      <c r="AX249" s="109" t="s">
        <v>76</v>
      </c>
      <c r="AY249" s="111" t="s">
        <v>77</v>
      </c>
    </row>
    <row r="250" spans="2:65" s="9" customFormat="1" ht="33" customHeight="1" x14ac:dyDescent="0.25">
      <c r="B250" s="81"/>
      <c r="C250" s="82" t="s">
        <v>165</v>
      </c>
      <c r="D250" s="82" t="s">
        <v>79</v>
      </c>
      <c r="E250" s="83" t="s">
        <v>156</v>
      </c>
      <c r="F250" s="84" t="s">
        <v>157</v>
      </c>
      <c r="G250" s="85" t="s">
        <v>116</v>
      </c>
      <c r="H250" s="86">
        <v>130</v>
      </c>
      <c r="I250" s="218">
        <v>0</v>
      </c>
      <c r="J250" s="218">
        <f>ROUND(I250*H250,3)</f>
        <v>0</v>
      </c>
      <c r="K250" s="87"/>
      <c r="L250" s="10"/>
      <c r="M250" s="88" t="s">
        <v>14</v>
      </c>
      <c r="N250" s="89" t="s">
        <v>34</v>
      </c>
      <c r="O250" s="90">
        <v>0</v>
      </c>
      <c r="P250" s="90">
        <f>O250*H250</f>
        <v>0</v>
      </c>
      <c r="Q250" s="90">
        <v>0</v>
      </c>
      <c r="R250" s="90">
        <f>Q250*H250</f>
        <v>0</v>
      </c>
      <c r="S250" s="90">
        <v>0</v>
      </c>
      <c r="T250" s="91">
        <f>S250*H250</f>
        <v>0</v>
      </c>
      <c r="AR250" s="92" t="s">
        <v>83</v>
      </c>
      <c r="AT250" s="92" t="s">
        <v>79</v>
      </c>
      <c r="AU250" s="92" t="s">
        <v>84</v>
      </c>
      <c r="AY250" s="2" t="s">
        <v>77</v>
      </c>
      <c r="BE250" s="93">
        <f>IF(N250="základná",J250,0)</f>
        <v>0</v>
      </c>
      <c r="BF250" s="93">
        <f>IF(N250="znížená",J250,0)</f>
        <v>0</v>
      </c>
      <c r="BG250" s="93">
        <f>IF(N250="zákl. prenesená",J250,0)</f>
        <v>0</v>
      </c>
      <c r="BH250" s="93">
        <f>IF(N250="zníž. prenesená",J250,0)</f>
        <v>0</v>
      </c>
      <c r="BI250" s="93">
        <f>IF(N250="nulová",J250,0)</f>
        <v>0</v>
      </c>
      <c r="BJ250" s="2" t="s">
        <v>84</v>
      </c>
      <c r="BK250" s="94">
        <f>ROUND(I250*H250,3)</f>
        <v>0</v>
      </c>
      <c r="BL250" s="2" t="s">
        <v>83</v>
      </c>
      <c r="BM250" s="92" t="s">
        <v>167</v>
      </c>
    </row>
    <row r="251" spans="2:65" s="95" customFormat="1" x14ac:dyDescent="0.25">
      <c r="B251" s="96"/>
      <c r="D251" s="97" t="s">
        <v>85</v>
      </c>
      <c r="E251" s="98" t="s">
        <v>14</v>
      </c>
      <c r="F251" s="99" t="s">
        <v>135</v>
      </c>
      <c r="H251" s="98" t="s">
        <v>14</v>
      </c>
      <c r="I251" s="219"/>
      <c r="J251" s="219"/>
      <c r="L251" s="96"/>
      <c r="M251" s="100"/>
      <c r="T251" s="101"/>
      <c r="AT251" s="98" t="s">
        <v>85</v>
      </c>
      <c r="AU251" s="98" t="s">
        <v>84</v>
      </c>
      <c r="AV251" s="95" t="s">
        <v>76</v>
      </c>
      <c r="AW251" s="95" t="s">
        <v>87</v>
      </c>
      <c r="AX251" s="95" t="s">
        <v>2</v>
      </c>
      <c r="AY251" s="98" t="s">
        <v>77</v>
      </c>
    </row>
    <row r="252" spans="2:65" s="102" customFormat="1" x14ac:dyDescent="0.25">
      <c r="B252" s="103"/>
      <c r="D252" s="97" t="s">
        <v>85</v>
      </c>
      <c r="E252" s="104" t="s">
        <v>14</v>
      </c>
      <c r="F252" s="105" t="s">
        <v>505</v>
      </c>
      <c r="H252" s="106">
        <v>130</v>
      </c>
      <c r="I252" s="220"/>
      <c r="J252" s="220"/>
      <c r="L252" s="103"/>
      <c r="M252" s="107"/>
      <c r="T252" s="108"/>
      <c r="AT252" s="104" t="s">
        <v>85</v>
      </c>
      <c r="AU252" s="104" t="s">
        <v>84</v>
      </c>
      <c r="AV252" s="102" t="s">
        <v>84</v>
      </c>
      <c r="AW252" s="102" t="s">
        <v>87</v>
      </c>
      <c r="AX252" s="102" t="s">
        <v>2</v>
      </c>
      <c r="AY252" s="104" t="s">
        <v>77</v>
      </c>
    </row>
    <row r="253" spans="2:65" s="109" customFormat="1" x14ac:dyDescent="0.25">
      <c r="B253" s="110"/>
      <c r="D253" s="97" t="s">
        <v>85</v>
      </c>
      <c r="E253" s="111" t="s">
        <v>14</v>
      </c>
      <c r="F253" s="112" t="s">
        <v>90</v>
      </c>
      <c r="H253" s="113">
        <v>130</v>
      </c>
      <c r="I253" s="221"/>
      <c r="J253" s="221"/>
      <c r="L253" s="110"/>
      <c r="M253" s="114"/>
      <c r="T253" s="115"/>
      <c r="AT253" s="111" t="s">
        <v>85</v>
      </c>
      <c r="AU253" s="111" t="s">
        <v>84</v>
      </c>
      <c r="AV253" s="109" t="s">
        <v>83</v>
      </c>
      <c r="AW253" s="109" t="s">
        <v>87</v>
      </c>
      <c r="AX253" s="109" t="s">
        <v>76</v>
      </c>
      <c r="AY253" s="111" t="s">
        <v>77</v>
      </c>
    </row>
    <row r="254" spans="2:65" s="9" customFormat="1" ht="33" customHeight="1" x14ac:dyDescent="0.25">
      <c r="B254" s="81"/>
      <c r="C254" s="82" t="s">
        <v>127</v>
      </c>
      <c r="D254" s="82" t="s">
        <v>79</v>
      </c>
      <c r="E254" s="83" t="s">
        <v>160</v>
      </c>
      <c r="F254" s="84" t="s">
        <v>161</v>
      </c>
      <c r="G254" s="85" t="s">
        <v>116</v>
      </c>
      <c r="H254" s="86">
        <v>310</v>
      </c>
      <c r="I254" s="218">
        <v>0</v>
      </c>
      <c r="J254" s="218">
        <f>ROUND(I254*H254,3)</f>
        <v>0</v>
      </c>
      <c r="K254" s="87"/>
      <c r="L254" s="10"/>
      <c r="M254" s="88" t="s">
        <v>14</v>
      </c>
      <c r="N254" s="89" t="s">
        <v>34</v>
      </c>
      <c r="O254" s="90">
        <v>0</v>
      </c>
      <c r="P254" s="90">
        <f>O254*H254</f>
        <v>0</v>
      </c>
      <c r="Q254" s="90">
        <v>0</v>
      </c>
      <c r="R254" s="90">
        <f>Q254*H254</f>
        <v>0</v>
      </c>
      <c r="S254" s="90">
        <v>0</v>
      </c>
      <c r="T254" s="91">
        <f>S254*H254</f>
        <v>0</v>
      </c>
      <c r="AR254" s="92" t="s">
        <v>83</v>
      </c>
      <c r="AT254" s="92" t="s">
        <v>79</v>
      </c>
      <c r="AU254" s="92" t="s">
        <v>84</v>
      </c>
      <c r="AY254" s="2" t="s">
        <v>77</v>
      </c>
      <c r="BE254" s="93">
        <f>IF(N254="základná",J254,0)</f>
        <v>0</v>
      </c>
      <c r="BF254" s="93">
        <f>IF(N254="znížená",J254,0)</f>
        <v>0</v>
      </c>
      <c r="BG254" s="93">
        <f>IF(N254="zákl. prenesená",J254,0)</f>
        <v>0</v>
      </c>
      <c r="BH254" s="93">
        <f>IF(N254="zníž. prenesená",J254,0)</f>
        <v>0</v>
      </c>
      <c r="BI254" s="93">
        <f>IF(N254="nulová",J254,0)</f>
        <v>0</v>
      </c>
      <c r="BJ254" s="2" t="s">
        <v>84</v>
      </c>
      <c r="BK254" s="94">
        <f>ROUND(I254*H254,3)</f>
        <v>0</v>
      </c>
      <c r="BL254" s="2" t="s">
        <v>83</v>
      </c>
      <c r="BM254" s="92" t="s">
        <v>170</v>
      </c>
    </row>
    <row r="255" spans="2:65" s="95" customFormat="1" x14ac:dyDescent="0.25">
      <c r="B255" s="96"/>
      <c r="D255" s="97" t="s">
        <v>85</v>
      </c>
      <c r="E255" s="98" t="s">
        <v>14</v>
      </c>
      <c r="F255" s="99" t="s">
        <v>135</v>
      </c>
      <c r="H255" s="98" t="s">
        <v>14</v>
      </c>
      <c r="I255" s="219"/>
      <c r="J255" s="219"/>
      <c r="L255" s="96"/>
      <c r="M255" s="100"/>
      <c r="T255" s="101"/>
      <c r="AT255" s="98" t="s">
        <v>85</v>
      </c>
      <c r="AU255" s="98" t="s">
        <v>84</v>
      </c>
      <c r="AV255" s="95" t="s">
        <v>76</v>
      </c>
      <c r="AW255" s="95" t="s">
        <v>87</v>
      </c>
      <c r="AX255" s="95" t="s">
        <v>2</v>
      </c>
      <c r="AY255" s="98" t="s">
        <v>77</v>
      </c>
    </row>
    <row r="256" spans="2:65" s="102" customFormat="1" x14ac:dyDescent="0.25">
      <c r="B256" s="103"/>
      <c r="D256" s="97" t="s">
        <v>85</v>
      </c>
      <c r="E256" s="104" t="s">
        <v>14</v>
      </c>
      <c r="F256" s="105" t="s">
        <v>865</v>
      </c>
      <c r="H256" s="106">
        <v>310</v>
      </c>
      <c r="I256" s="220"/>
      <c r="J256" s="220"/>
      <c r="L256" s="103"/>
      <c r="M256" s="107"/>
      <c r="T256" s="108"/>
      <c r="AT256" s="104" t="s">
        <v>85</v>
      </c>
      <c r="AU256" s="104" t="s">
        <v>84</v>
      </c>
      <c r="AV256" s="102" t="s">
        <v>84</v>
      </c>
      <c r="AW256" s="102" t="s">
        <v>87</v>
      </c>
      <c r="AX256" s="102" t="s">
        <v>2</v>
      </c>
      <c r="AY256" s="104" t="s">
        <v>77</v>
      </c>
    </row>
    <row r="257" spans="2:65" s="109" customFormat="1" x14ac:dyDescent="0.25">
      <c r="B257" s="110"/>
      <c r="D257" s="97" t="s">
        <v>85</v>
      </c>
      <c r="E257" s="111" t="s">
        <v>14</v>
      </c>
      <c r="F257" s="112" t="s">
        <v>90</v>
      </c>
      <c r="H257" s="113">
        <v>310</v>
      </c>
      <c r="I257" s="221"/>
      <c r="J257" s="221"/>
      <c r="L257" s="110"/>
      <c r="M257" s="114"/>
      <c r="T257" s="115"/>
      <c r="AT257" s="111" t="s">
        <v>85</v>
      </c>
      <c r="AU257" s="111" t="s">
        <v>84</v>
      </c>
      <c r="AV257" s="109" t="s">
        <v>83</v>
      </c>
      <c r="AW257" s="109" t="s">
        <v>87</v>
      </c>
      <c r="AX257" s="109" t="s">
        <v>76</v>
      </c>
      <c r="AY257" s="111" t="s">
        <v>77</v>
      </c>
    </row>
    <row r="258" spans="2:65" s="9" customFormat="1" ht="16.5" customHeight="1" x14ac:dyDescent="0.25">
      <c r="B258" s="81"/>
      <c r="C258" s="82" t="s">
        <v>171</v>
      </c>
      <c r="D258" s="82" t="s">
        <v>79</v>
      </c>
      <c r="E258" s="83" t="s">
        <v>163</v>
      </c>
      <c r="F258" s="84" t="s">
        <v>869</v>
      </c>
      <c r="G258" s="85" t="s">
        <v>116</v>
      </c>
      <c r="H258" s="86">
        <v>310</v>
      </c>
      <c r="I258" s="218">
        <v>0</v>
      </c>
      <c r="J258" s="218">
        <f>ROUND(I258*H258,3)</f>
        <v>0</v>
      </c>
      <c r="K258" s="87"/>
      <c r="L258" s="10"/>
      <c r="M258" s="88" t="s">
        <v>14</v>
      </c>
      <c r="N258" s="89" t="s">
        <v>34</v>
      </c>
      <c r="O258" s="90">
        <v>0</v>
      </c>
      <c r="P258" s="90">
        <f>O258*H258</f>
        <v>0</v>
      </c>
      <c r="Q258" s="90">
        <v>0</v>
      </c>
      <c r="R258" s="90">
        <f>Q258*H258</f>
        <v>0</v>
      </c>
      <c r="S258" s="90">
        <v>0</v>
      </c>
      <c r="T258" s="91">
        <f>S258*H258</f>
        <v>0</v>
      </c>
      <c r="AR258" s="92" t="s">
        <v>83</v>
      </c>
      <c r="AT258" s="92" t="s">
        <v>79</v>
      </c>
      <c r="AU258" s="92" t="s">
        <v>84</v>
      </c>
      <c r="AY258" s="2" t="s">
        <v>77</v>
      </c>
      <c r="BE258" s="93">
        <f>IF(N258="základná",J258,0)</f>
        <v>0</v>
      </c>
      <c r="BF258" s="93">
        <f>IF(N258="znížená",J258,0)</f>
        <v>0</v>
      </c>
      <c r="BG258" s="93">
        <f>IF(N258="zákl. prenesená",J258,0)</f>
        <v>0</v>
      </c>
      <c r="BH258" s="93">
        <f>IF(N258="zníž. prenesená",J258,0)</f>
        <v>0</v>
      </c>
      <c r="BI258" s="93">
        <f>IF(N258="nulová",J258,0)</f>
        <v>0</v>
      </c>
      <c r="BJ258" s="2" t="s">
        <v>84</v>
      </c>
      <c r="BK258" s="94">
        <f>ROUND(I258*H258,3)</f>
        <v>0</v>
      </c>
      <c r="BL258" s="2" t="s">
        <v>83</v>
      </c>
      <c r="BM258" s="92" t="s">
        <v>173</v>
      </c>
    </row>
    <row r="259" spans="2:65" s="95" customFormat="1" x14ac:dyDescent="0.25">
      <c r="B259" s="96"/>
      <c r="D259" s="97" t="s">
        <v>85</v>
      </c>
      <c r="E259" s="98" t="s">
        <v>14</v>
      </c>
      <c r="F259" s="99" t="s">
        <v>135</v>
      </c>
      <c r="H259" s="98" t="s">
        <v>14</v>
      </c>
      <c r="I259" s="219"/>
      <c r="J259" s="219"/>
      <c r="L259" s="96"/>
      <c r="M259" s="100"/>
      <c r="T259" s="101"/>
      <c r="AT259" s="98" t="s">
        <v>85</v>
      </c>
      <c r="AU259" s="98" t="s">
        <v>84</v>
      </c>
      <c r="AV259" s="95" t="s">
        <v>76</v>
      </c>
      <c r="AW259" s="95" t="s">
        <v>87</v>
      </c>
      <c r="AX259" s="95" t="s">
        <v>2</v>
      </c>
      <c r="AY259" s="98" t="s">
        <v>77</v>
      </c>
    </row>
    <row r="260" spans="2:65" s="102" customFormat="1" x14ac:dyDescent="0.25">
      <c r="B260" s="103"/>
      <c r="D260" s="97" t="s">
        <v>85</v>
      </c>
      <c r="E260" s="104" t="s">
        <v>14</v>
      </c>
      <c r="F260" s="105" t="s">
        <v>870</v>
      </c>
      <c r="H260" s="106">
        <v>310</v>
      </c>
      <c r="I260" s="220"/>
      <c r="J260" s="220"/>
      <c r="L260" s="103"/>
      <c r="M260" s="107"/>
      <c r="T260" s="108"/>
      <c r="AT260" s="104" t="s">
        <v>85</v>
      </c>
      <c r="AU260" s="104" t="s">
        <v>84</v>
      </c>
      <c r="AV260" s="102" t="s">
        <v>84</v>
      </c>
      <c r="AW260" s="102" t="s">
        <v>87</v>
      </c>
      <c r="AX260" s="102" t="s">
        <v>2</v>
      </c>
      <c r="AY260" s="104" t="s">
        <v>77</v>
      </c>
    </row>
    <row r="261" spans="2:65" s="109" customFormat="1" x14ac:dyDescent="0.25">
      <c r="B261" s="110"/>
      <c r="D261" s="97" t="s">
        <v>85</v>
      </c>
      <c r="E261" s="111" t="s">
        <v>14</v>
      </c>
      <c r="F261" s="112" t="s">
        <v>90</v>
      </c>
      <c r="H261" s="113">
        <v>310</v>
      </c>
      <c r="I261" s="221"/>
      <c r="J261" s="221"/>
      <c r="L261" s="110"/>
      <c r="M261" s="114"/>
      <c r="T261" s="115"/>
      <c r="AT261" s="111" t="s">
        <v>85</v>
      </c>
      <c r="AU261" s="111" t="s">
        <v>84</v>
      </c>
      <c r="AV261" s="109" t="s">
        <v>83</v>
      </c>
      <c r="AW261" s="109" t="s">
        <v>87</v>
      </c>
      <c r="AX261" s="109" t="s">
        <v>76</v>
      </c>
      <c r="AY261" s="111" t="s">
        <v>77</v>
      </c>
    </row>
    <row r="262" spans="2:65" s="9" customFormat="1" ht="16.5" customHeight="1" x14ac:dyDescent="0.25">
      <c r="B262" s="81"/>
      <c r="C262" s="82" t="s">
        <v>134</v>
      </c>
      <c r="D262" s="82" t="s">
        <v>79</v>
      </c>
      <c r="E262" s="83" t="s">
        <v>166</v>
      </c>
      <c r="F262" s="84" t="s">
        <v>871</v>
      </c>
      <c r="G262" s="85" t="s">
        <v>116</v>
      </c>
      <c r="H262" s="86">
        <v>130</v>
      </c>
      <c r="I262" s="218">
        <v>0</v>
      </c>
      <c r="J262" s="218">
        <f>ROUND(I262*H262,3)</f>
        <v>0</v>
      </c>
      <c r="K262" s="87"/>
      <c r="L262" s="10"/>
      <c r="M262" s="88" t="s">
        <v>14</v>
      </c>
      <c r="N262" s="89" t="s">
        <v>34</v>
      </c>
      <c r="O262" s="90">
        <v>0</v>
      </c>
      <c r="P262" s="90">
        <f>O262*H262</f>
        <v>0</v>
      </c>
      <c r="Q262" s="90">
        <v>0</v>
      </c>
      <c r="R262" s="90">
        <f>Q262*H262</f>
        <v>0</v>
      </c>
      <c r="S262" s="90">
        <v>0</v>
      </c>
      <c r="T262" s="91">
        <f>S262*H262</f>
        <v>0</v>
      </c>
      <c r="AR262" s="92" t="s">
        <v>83</v>
      </c>
      <c r="AT262" s="92" t="s">
        <v>79</v>
      </c>
      <c r="AU262" s="92" t="s">
        <v>84</v>
      </c>
      <c r="AY262" s="2" t="s">
        <v>77</v>
      </c>
      <c r="BE262" s="93">
        <f>IF(N262="základná",J262,0)</f>
        <v>0</v>
      </c>
      <c r="BF262" s="93">
        <f>IF(N262="znížená",J262,0)</f>
        <v>0</v>
      </c>
      <c r="BG262" s="93">
        <f>IF(N262="zákl. prenesená",J262,0)</f>
        <v>0</v>
      </c>
      <c r="BH262" s="93">
        <f>IF(N262="zníž. prenesená",J262,0)</f>
        <v>0</v>
      </c>
      <c r="BI262" s="93">
        <f>IF(N262="nulová",J262,0)</f>
        <v>0</v>
      </c>
      <c r="BJ262" s="2" t="s">
        <v>84</v>
      </c>
      <c r="BK262" s="94">
        <f>ROUND(I262*H262,3)</f>
        <v>0</v>
      </c>
      <c r="BL262" s="2" t="s">
        <v>83</v>
      </c>
      <c r="BM262" s="92" t="s">
        <v>176</v>
      </c>
    </row>
    <row r="263" spans="2:65" s="95" customFormat="1" x14ac:dyDescent="0.25">
      <c r="B263" s="96"/>
      <c r="D263" s="97" t="s">
        <v>85</v>
      </c>
      <c r="E263" s="98" t="s">
        <v>14</v>
      </c>
      <c r="F263" s="99" t="s">
        <v>135</v>
      </c>
      <c r="H263" s="98" t="s">
        <v>14</v>
      </c>
      <c r="I263" s="219"/>
      <c r="J263" s="219"/>
      <c r="L263" s="96"/>
      <c r="M263" s="100"/>
      <c r="T263" s="101"/>
      <c r="AT263" s="98" t="s">
        <v>85</v>
      </c>
      <c r="AU263" s="98" t="s">
        <v>84</v>
      </c>
      <c r="AV263" s="95" t="s">
        <v>76</v>
      </c>
      <c r="AW263" s="95" t="s">
        <v>87</v>
      </c>
      <c r="AX263" s="95" t="s">
        <v>2</v>
      </c>
      <c r="AY263" s="98" t="s">
        <v>77</v>
      </c>
    </row>
    <row r="264" spans="2:65" s="102" customFormat="1" x14ac:dyDescent="0.25">
      <c r="B264" s="103"/>
      <c r="D264" s="97" t="s">
        <v>85</v>
      </c>
      <c r="E264" s="104" t="s">
        <v>14</v>
      </c>
      <c r="F264" s="105" t="s">
        <v>505</v>
      </c>
      <c r="H264" s="106">
        <v>130</v>
      </c>
      <c r="I264" s="220"/>
      <c r="J264" s="220"/>
      <c r="L264" s="103"/>
      <c r="M264" s="107"/>
      <c r="T264" s="108"/>
      <c r="AT264" s="104" t="s">
        <v>85</v>
      </c>
      <c r="AU264" s="104" t="s">
        <v>84</v>
      </c>
      <c r="AV264" s="102" t="s">
        <v>84</v>
      </c>
      <c r="AW264" s="102" t="s">
        <v>87</v>
      </c>
      <c r="AX264" s="102" t="s">
        <v>2</v>
      </c>
      <c r="AY264" s="104" t="s">
        <v>77</v>
      </c>
    </row>
    <row r="265" spans="2:65" s="109" customFormat="1" x14ac:dyDescent="0.25">
      <c r="B265" s="110"/>
      <c r="D265" s="97" t="s">
        <v>85</v>
      </c>
      <c r="E265" s="111" t="s">
        <v>14</v>
      </c>
      <c r="F265" s="112" t="s">
        <v>90</v>
      </c>
      <c r="H265" s="113">
        <v>130</v>
      </c>
      <c r="I265" s="221"/>
      <c r="J265" s="221"/>
      <c r="L265" s="110"/>
      <c r="M265" s="114"/>
      <c r="T265" s="115"/>
      <c r="AT265" s="111" t="s">
        <v>85</v>
      </c>
      <c r="AU265" s="111" t="s">
        <v>84</v>
      </c>
      <c r="AV265" s="109" t="s">
        <v>83</v>
      </c>
      <c r="AW265" s="109" t="s">
        <v>87</v>
      </c>
      <c r="AX265" s="109" t="s">
        <v>76</v>
      </c>
      <c r="AY265" s="111" t="s">
        <v>77</v>
      </c>
    </row>
    <row r="266" spans="2:65" s="9" customFormat="1" ht="24.2" customHeight="1" x14ac:dyDescent="0.25">
      <c r="B266" s="81"/>
      <c r="C266" s="82" t="s">
        <v>177</v>
      </c>
      <c r="D266" s="82" t="s">
        <v>79</v>
      </c>
      <c r="E266" s="83" t="s">
        <v>168</v>
      </c>
      <c r="F266" s="84" t="s">
        <v>169</v>
      </c>
      <c r="G266" s="85" t="s">
        <v>116</v>
      </c>
      <c r="H266" s="86">
        <v>820</v>
      </c>
      <c r="I266" s="218">
        <v>0</v>
      </c>
      <c r="J266" s="218">
        <f>ROUND(I266*H266,3)</f>
        <v>0</v>
      </c>
      <c r="K266" s="87"/>
      <c r="L266" s="10"/>
      <c r="M266" s="88" t="s">
        <v>14</v>
      </c>
      <c r="N266" s="89" t="s">
        <v>34</v>
      </c>
      <c r="O266" s="90">
        <v>0</v>
      </c>
      <c r="P266" s="90">
        <f>O266*H266</f>
        <v>0</v>
      </c>
      <c r="Q266" s="90">
        <v>0</v>
      </c>
      <c r="R266" s="90">
        <f>Q266*H266</f>
        <v>0</v>
      </c>
      <c r="S266" s="90">
        <v>0</v>
      </c>
      <c r="T266" s="91">
        <f>S266*H266</f>
        <v>0</v>
      </c>
      <c r="AR266" s="92" t="s">
        <v>83</v>
      </c>
      <c r="AT266" s="92" t="s">
        <v>79</v>
      </c>
      <c r="AU266" s="92" t="s">
        <v>84</v>
      </c>
      <c r="AY266" s="2" t="s">
        <v>77</v>
      </c>
      <c r="BE266" s="93">
        <f>IF(N266="základná",J266,0)</f>
        <v>0</v>
      </c>
      <c r="BF266" s="93">
        <f>IF(N266="znížená",J266,0)</f>
        <v>0</v>
      </c>
      <c r="BG266" s="93">
        <f>IF(N266="zákl. prenesená",J266,0)</f>
        <v>0</v>
      </c>
      <c r="BH266" s="93">
        <f>IF(N266="zníž. prenesená",J266,0)</f>
        <v>0</v>
      </c>
      <c r="BI266" s="93">
        <f>IF(N266="nulová",J266,0)</f>
        <v>0</v>
      </c>
      <c r="BJ266" s="2" t="s">
        <v>84</v>
      </c>
      <c r="BK266" s="94">
        <f>ROUND(I266*H266,3)</f>
        <v>0</v>
      </c>
      <c r="BL266" s="2" t="s">
        <v>83</v>
      </c>
      <c r="BM266" s="92" t="s">
        <v>180</v>
      </c>
    </row>
    <row r="267" spans="2:65" s="95" customFormat="1" ht="22.5" x14ac:dyDescent="0.25">
      <c r="B267" s="96"/>
      <c r="D267" s="97" t="s">
        <v>85</v>
      </c>
      <c r="E267" s="98" t="s">
        <v>14</v>
      </c>
      <c r="F267" s="99" t="s">
        <v>851</v>
      </c>
      <c r="H267" s="98" t="s">
        <v>14</v>
      </c>
      <c r="I267" s="219"/>
      <c r="J267" s="219"/>
      <c r="L267" s="96"/>
      <c r="M267" s="100"/>
      <c r="T267" s="101"/>
      <c r="AT267" s="98" t="s">
        <v>85</v>
      </c>
      <c r="AU267" s="98" t="s">
        <v>84</v>
      </c>
      <c r="AV267" s="95" t="s">
        <v>76</v>
      </c>
      <c r="AW267" s="95" t="s">
        <v>87</v>
      </c>
      <c r="AX267" s="95" t="s">
        <v>2</v>
      </c>
      <c r="AY267" s="98" t="s">
        <v>77</v>
      </c>
    </row>
    <row r="268" spans="2:65" s="102" customFormat="1" x14ac:dyDescent="0.25">
      <c r="B268" s="103"/>
      <c r="D268" s="97" t="s">
        <v>85</v>
      </c>
      <c r="E268" s="104" t="s">
        <v>14</v>
      </c>
      <c r="F268" s="105" t="s">
        <v>143</v>
      </c>
      <c r="H268" s="106">
        <v>820</v>
      </c>
      <c r="I268" s="220"/>
      <c r="J268" s="220"/>
      <c r="L268" s="103"/>
      <c r="M268" s="107"/>
      <c r="T268" s="108"/>
      <c r="AT268" s="104" t="s">
        <v>85</v>
      </c>
      <c r="AU268" s="104" t="s">
        <v>84</v>
      </c>
      <c r="AV268" s="102" t="s">
        <v>84</v>
      </c>
      <c r="AW268" s="102" t="s">
        <v>87</v>
      </c>
      <c r="AX268" s="102" t="s">
        <v>2</v>
      </c>
      <c r="AY268" s="104" t="s">
        <v>77</v>
      </c>
    </row>
    <row r="269" spans="2:65" s="109" customFormat="1" x14ac:dyDescent="0.25">
      <c r="B269" s="110"/>
      <c r="D269" s="97" t="s">
        <v>85</v>
      </c>
      <c r="E269" s="111" t="s">
        <v>14</v>
      </c>
      <c r="F269" s="112" t="s">
        <v>90</v>
      </c>
      <c r="H269" s="113">
        <v>820</v>
      </c>
      <c r="I269" s="221"/>
      <c r="J269" s="221"/>
      <c r="L269" s="110"/>
      <c r="M269" s="114"/>
      <c r="T269" s="115"/>
      <c r="AT269" s="111" t="s">
        <v>85</v>
      </c>
      <c r="AU269" s="111" t="s">
        <v>84</v>
      </c>
      <c r="AV269" s="109" t="s">
        <v>83</v>
      </c>
      <c r="AW269" s="109" t="s">
        <v>87</v>
      </c>
      <c r="AX269" s="109" t="s">
        <v>76</v>
      </c>
      <c r="AY269" s="111" t="s">
        <v>77</v>
      </c>
    </row>
    <row r="270" spans="2:65" s="9" customFormat="1" ht="16.5" customHeight="1" x14ac:dyDescent="0.25">
      <c r="B270" s="81"/>
      <c r="C270" s="82" t="s">
        <v>140</v>
      </c>
      <c r="D270" s="82" t="s">
        <v>79</v>
      </c>
      <c r="E270" s="83" t="s">
        <v>172</v>
      </c>
      <c r="F270" s="84" t="s">
        <v>872</v>
      </c>
      <c r="G270" s="85" t="s">
        <v>116</v>
      </c>
      <c r="H270" s="86">
        <v>820</v>
      </c>
      <c r="I270" s="218">
        <v>0</v>
      </c>
      <c r="J270" s="218">
        <f>ROUND(I270*H270,3)</f>
        <v>0</v>
      </c>
      <c r="K270" s="87"/>
      <c r="L270" s="10"/>
      <c r="M270" s="88" t="s">
        <v>14</v>
      </c>
      <c r="N270" s="89" t="s">
        <v>34</v>
      </c>
      <c r="O270" s="90">
        <v>0</v>
      </c>
      <c r="P270" s="90">
        <f>O270*H270</f>
        <v>0</v>
      </c>
      <c r="Q270" s="90">
        <v>0</v>
      </c>
      <c r="R270" s="90">
        <f>Q270*H270</f>
        <v>0</v>
      </c>
      <c r="S270" s="90">
        <v>0</v>
      </c>
      <c r="T270" s="91">
        <f>S270*H270</f>
        <v>0</v>
      </c>
      <c r="AR270" s="92" t="s">
        <v>83</v>
      </c>
      <c r="AT270" s="92" t="s">
        <v>79</v>
      </c>
      <c r="AU270" s="92" t="s">
        <v>84</v>
      </c>
      <c r="AY270" s="2" t="s">
        <v>77</v>
      </c>
      <c r="BE270" s="93">
        <f>IF(N270="základná",J270,0)</f>
        <v>0</v>
      </c>
      <c r="BF270" s="93">
        <f>IF(N270="znížená",J270,0)</f>
        <v>0</v>
      </c>
      <c r="BG270" s="93">
        <f>IF(N270="zákl. prenesená",J270,0)</f>
        <v>0</v>
      </c>
      <c r="BH270" s="93">
        <f>IF(N270="zníž. prenesená",J270,0)</f>
        <v>0</v>
      </c>
      <c r="BI270" s="93">
        <f>IF(N270="nulová",J270,0)</f>
        <v>0</v>
      </c>
      <c r="BJ270" s="2" t="s">
        <v>84</v>
      </c>
      <c r="BK270" s="94">
        <f>ROUND(I270*H270,3)</f>
        <v>0</v>
      </c>
      <c r="BL270" s="2" t="s">
        <v>83</v>
      </c>
      <c r="BM270" s="92" t="s">
        <v>185</v>
      </c>
    </row>
    <row r="271" spans="2:65" s="9" customFormat="1" ht="24.2" customHeight="1" x14ac:dyDescent="0.25">
      <c r="B271" s="81"/>
      <c r="C271" s="82" t="s">
        <v>187</v>
      </c>
      <c r="D271" s="82" t="s">
        <v>79</v>
      </c>
      <c r="E271" s="83" t="s">
        <v>174</v>
      </c>
      <c r="F271" s="84" t="s">
        <v>175</v>
      </c>
      <c r="G271" s="85" t="s">
        <v>116</v>
      </c>
      <c r="H271" s="86">
        <v>520</v>
      </c>
      <c r="I271" s="218">
        <v>0</v>
      </c>
      <c r="J271" s="218">
        <f>ROUND(I271*H271,3)</f>
        <v>0</v>
      </c>
      <c r="K271" s="87"/>
      <c r="L271" s="10"/>
      <c r="M271" s="88" t="s">
        <v>14</v>
      </c>
      <c r="N271" s="89" t="s">
        <v>34</v>
      </c>
      <c r="O271" s="90">
        <v>0</v>
      </c>
      <c r="P271" s="90">
        <f>O271*H271</f>
        <v>0</v>
      </c>
      <c r="Q271" s="90">
        <v>0</v>
      </c>
      <c r="R271" s="90">
        <f>Q271*H271</f>
        <v>0</v>
      </c>
      <c r="S271" s="90">
        <v>0</v>
      </c>
      <c r="T271" s="91">
        <f>S271*H271</f>
        <v>0</v>
      </c>
      <c r="AR271" s="92" t="s">
        <v>83</v>
      </c>
      <c r="AT271" s="92" t="s">
        <v>79</v>
      </c>
      <c r="AU271" s="92" t="s">
        <v>84</v>
      </c>
      <c r="AY271" s="2" t="s">
        <v>77</v>
      </c>
      <c r="BE271" s="93">
        <f>IF(N271="základná",J271,0)</f>
        <v>0</v>
      </c>
      <c r="BF271" s="93">
        <f>IF(N271="znížená",J271,0)</f>
        <v>0</v>
      </c>
      <c r="BG271" s="93">
        <f>IF(N271="zákl. prenesená",J271,0)</f>
        <v>0</v>
      </c>
      <c r="BH271" s="93">
        <f>IF(N271="zníž. prenesená",J271,0)</f>
        <v>0</v>
      </c>
      <c r="BI271" s="93">
        <f>IF(N271="nulová",J271,0)</f>
        <v>0</v>
      </c>
      <c r="BJ271" s="2" t="s">
        <v>84</v>
      </c>
      <c r="BK271" s="94">
        <f>ROUND(I271*H271,3)</f>
        <v>0</v>
      </c>
      <c r="BL271" s="2" t="s">
        <v>83</v>
      </c>
      <c r="BM271" s="92" t="s">
        <v>190</v>
      </c>
    </row>
    <row r="272" spans="2:65" s="95" customFormat="1" ht="22.5" x14ac:dyDescent="0.25">
      <c r="B272" s="96"/>
      <c r="D272" s="97" t="s">
        <v>85</v>
      </c>
      <c r="E272" s="98" t="s">
        <v>14</v>
      </c>
      <c r="F272" s="99" t="s">
        <v>86</v>
      </c>
      <c r="H272" s="98" t="s">
        <v>14</v>
      </c>
      <c r="I272" s="219"/>
      <c r="J272" s="219"/>
      <c r="L272" s="96"/>
      <c r="M272" s="100"/>
      <c r="T272" s="101"/>
      <c r="AT272" s="98" t="s">
        <v>85</v>
      </c>
      <c r="AU272" s="98" t="s">
        <v>84</v>
      </c>
      <c r="AV272" s="95" t="s">
        <v>76</v>
      </c>
      <c r="AW272" s="95" t="s">
        <v>87</v>
      </c>
      <c r="AX272" s="95" t="s">
        <v>2</v>
      </c>
      <c r="AY272" s="98" t="s">
        <v>77</v>
      </c>
    </row>
    <row r="273" spans="2:65" s="102" customFormat="1" x14ac:dyDescent="0.25">
      <c r="B273" s="103"/>
      <c r="D273" s="97" t="s">
        <v>85</v>
      </c>
      <c r="E273" s="104" t="s">
        <v>14</v>
      </c>
      <c r="F273" s="105" t="s">
        <v>142</v>
      </c>
      <c r="H273" s="106">
        <v>520</v>
      </c>
      <c r="I273" s="220"/>
      <c r="J273" s="220"/>
      <c r="L273" s="103"/>
      <c r="M273" s="107"/>
      <c r="T273" s="108"/>
      <c r="AT273" s="104" t="s">
        <v>85</v>
      </c>
      <c r="AU273" s="104" t="s">
        <v>84</v>
      </c>
      <c r="AV273" s="102" t="s">
        <v>84</v>
      </c>
      <c r="AW273" s="102" t="s">
        <v>87</v>
      </c>
      <c r="AX273" s="102" t="s">
        <v>2</v>
      </c>
      <c r="AY273" s="104" t="s">
        <v>77</v>
      </c>
    </row>
    <row r="274" spans="2:65" s="109" customFormat="1" x14ac:dyDescent="0.25">
      <c r="B274" s="110"/>
      <c r="D274" s="97" t="s">
        <v>85</v>
      </c>
      <c r="E274" s="111" t="s">
        <v>14</v>
      </c>
      <c r="F274" s="112" t="s">
        <v>90</v>
      </c>
      <c r="H274" s="113">
        <v>520</v>
      </c>
      <c r="I274" s="221"/>
      <c r="J274" s="221"/>
      <c r="L274" s="110"/>
      <c r="M274" s="114"/>
      <c r="T274" s="115"/>
      <c r="AT274" s="111" t="s">
        <v>85</v>
      </c>
      <c r="AU274" s="111" t="s">
        <v>84</v>
      </c>
      <c r="AV274" s="109" t="s">
        <v>83</v>
      </c>
      <c r="AW274" s="109" t="s">
        <v>87</v>
      </c>
      <c r="AX274" s="109" t="s">
        <v>76</v>
      </c>
      <c r="AY274" s="111" t="s">
        <v>77</v>
      </c>
    </row>
    <row r="275" spans="2:65" s="9" customFormat="1" ht="16.5" customHeight="1" x14ac:dyDescent="0.25">
      <c r="B275" s="81"/>
      <c r="C275" s="82" t="s">
        <v>148</v>
      </c>
      <c r="D275" s="82" t="s">
        <v>79</v>
      </c>
      <c r="E275" s="83" t="s">
        <v>178</v>
      </c>
      <c r="F275" s="84" t="s">
        <v>179</v>
      </c>
      <c r="G275" s="85" t="s">
        <v>133</v>
      </c>
      <c r="H275" s="86">
        <v>90</v>
      </c>
      <c r="I275" s="218">
        <v>0</v>
      </c>
      <c r="J275" s="218">
        <f>ROUND(I275*H275,3)</f>
        <v>0</v>
      </c>
      <c r="K275" s="87"/>
      <c r="L275" s="10"/>
      <c r="M275" s="88" t="s">
        <v>14</v>
      </c>
      <c r="N275" s="89" t="s">
        <v>34</v>
      </c>
      <c r="O275" s="90">
        <v>0</v>
      </c>
      <c r="P275" s="90">
        <f>O275*H275</f>
        <v>0</v>
      </c>
      <c r="Q275" s="90">
        <v>0</v>
      </c>
      <c r="R275" s="90">
        <f>Q275*H275</f>
        <v>0</v>
      </c>
      <c r="S275" s="90">
        <v>0</v>
      </c>
      <c r="T275" s="91">
        <f>S275*H275</f>
        <v>0</v>
      </c>
      <c r="AR275" s="92" t="s">
        <v>83</v>
      </c>
      <c r="AT275" s="92" t="s">
        <v>79</v>
      </c>
      <c r="AU275" s="92" t="s">
        <v>84</v>
      </c>
      <c r="AY275" s="2" t="s">
        <v>77</v>
      </c>
      <c r="BE275" s="93">
        <f>IF(N275="základná",J275,0)</f>
        <v>0</v>
      </c>
      <c r="BF275" s="93">
        <f>IF(N275="znížená",J275,0)</f>
        <v>0</v>
      </c>
      <c r="BG275" s="93">
        <f>IF(N275="zákl. prenesená",J275,0)</f>
        <v>0</v>
      </c>
      <c r="BH275" s="93">
        <f>IF(N275="zníž. prenesená",J275,0)</f>
        <v>0</v>
      </c>
      <c r="BI275" s="93">
        <f>IF(N275="nulová",J275,0)</f>
        <v>0</v>
      </c>
      <c r="BJ275" s="2" t="s">
        <v>84</v>
      </c>
      <c r="BK275" s="94">
        <f>ROUND(I275*H275,3)</f>
        <v>0</v>
      </c>
      <c r="BL275" s="2" t="s">
        <v>83</v>
      </c>
      <c r="BM275" s="92" t="s">
        <v>194</v>
      </c>
    </row>
    <row r="276" spans="2:65" s="95" customFormat="1" ht="22.5" x14ac:dyDescent="0.25">
      <c r="B276" s="96"/>
      <c r="D276" s="97" t="s">
        <v>85</v>
      </c>
      <c r="E276" s="98" t="s">
        <v>14</v>
      </c>
      <c r="F276" s="99" t="s">
        <v>851</v>
      </c>
      <c r="H276" s="98" t="s">
        <v>14</v>
      </c>
      <c r="I276" s="219"/>
      <c r="J276" s="219"/>
      <c r="L276" s="96"/>
      <c r="M276" s="100"/>
      <c r="T276" s="101"/>
      <c r="AT276" s="98" t="s">
        <v>85</v>
      </c>
      <c r="AU276" s="98" t="s">
        <v>84</v>
      </c>
      <c r="AV276" s="95" t="s">
        <v>76</v>
      </c>
      <c r="AW276" s="95" t="s">
        <v>87</v>
      </c>
      <c r="AX276" s="95" t="s">
        <v>2</v>
      </c>
      <c r="AY276" s="98" t="s">
        <v>77</v>
      </c>
    </row>
    <row r="277" spans="2:65" s="102" customFormat="1" x14ac:dyDescent="0.25">
      <c r="B277" s="103"/>
      <c r="D277" s="97" t="s">
        <v>85</v>
      </c>
      <c r="E277" s="104" t="s">
        <v>14</v>
      </c>
      <c r="F277" s="105" t="s">
        <v>181</v>
      </c>
      <c r="H277" s="106">
        <v>90</v>
      </c>
      <c r="I277" s="220"/>
      <c r="J277" s="220"/>
      <c r="L277" s="103"/>
      <c r="M277" s="107"/>
      <c r="T277" s="108"/>
      <c r="AT277" s="104" t="s">
        <v>85</v>
      </c>
      <c r="AU277" s="104" t="s">
        <v>84</v>
      </c>
      <c r="AV277" s="102" t="s">
        <v>84</v>
      </c>
      <c r="AW277" s="102" t="s">
        <v>87</v>
      </c>
      <c r="AX277" s="102" t="s">
        <v>2</v>
      </c>
      <c r="AY277" s="104" t="s">
        <v>77</v>
      </c>
    </row>
    <row r="278" spans="2:65" s="109" customFormat="1" x14ac:dyDescent="0.25">
      <c r="B278" s="110"/>
      <c r="D278" s="97" t="s">
        <v>85</v>
      </c>
      <c r="E278" s="111" t="s">
        <v>14</v>
      </c>
      <c r="F278" s="112" t="s">
        <v>90</v>
      </c>
      <c r="H278" s="113">
        <v>90</v>
      </c>
      <c r="I278" s="221"/>
      <c r="J278" s="221"/>
      <c r="L278" s="110"/>
      <c r="M278" s="114"/>
      <c r="T278" s="115"/>
      <c r="AT278" s="111" t="s">
        <v>85</v>
      </c>
      <c r="AU278" s="111" t="s">
        <v>84</v>
      </c>
      <c r="AV278" s="109" t="s">
        <v>83</v>
      </c>
      <c r="AW278" s="109" t="s">
        <v>87</v>
      </c>
      <c r="AX278" s="109" t="s">
        <v>76</v>
      </c>
      <c r="AY278" s="111" t="s">
        <v>77</v>
      </c>
    </row>
    <row r="279" spans="2:65" s="9" customFormat="1" ht="16.5" customHeight="1" x14ac:dyDescent="0.25">
      <c r="B279" s="81"/>
      <c r="C279" s="116" t="s">
        <v>98</v>
      </c>
      <c r="D279" s="116" t="s">
        <v>182</v>
      </c>
      <c r="E279" s="117" t="s">
        <v>183</v>
      </c>
      <c r="F279" s="118" t="s">
        <v>184</v>
      </c>
      <c r="G279" s="119" t="s">
        <v>116</v>
      </c>
      <c r="H279" s="120">
        <v>546</v>
      </c>
      <c r="I279" s="223">
        <v>0</v>
      </c>
      <c r="J279" s="223">
        <f>ROUND(I279*H279,3)</f>
        <v>0</v>
      </c>
      <c r="K279" s="121"/>
      <c r="L279" s="122"/>
      <c r="M279" s="123" t="s">
        <v>14</v>
      </c>
      <c r="N279" s="124" t="s">
        <v>34</v>
      </c>
      <c r="O279" s="90">
        <v>0</v>
      </c>
      <c r="P279" s="90">
        <f>O279*H279</f>
        <v>0</v>
      </c>
      <c r="Q279" s="90">
        <v>0</v>
      </c>
      <c r="R279" s="90">
        <f>Q279*H279</f>
        <v>0</v>
      </c>
      <c r="S279" s="90">
        <v>0</v>
      </c>
      <c r="T279" s="91">
        <f>S279*H279</f>
        <v>0</v>
      </c>
      <c r="AR279" s="92" t="s">
        <v>101</v>
      </c>
      <c r="AT279" s="92" t="s">
        <v>182</v>
      </c>
      <c r="AU279" s="92" t="s">
        <v>84</v>
      </c>
      <c r="AY279" s="2" t="s">
        <v>77</v>
      </c>
      <c r="BE279" s="93">
        <f>IF(N279="základná",J279,0)</f>
        <v>0</v>
      </c>
      <c r="BF279" s="93">
        <f>IF(N279="znížená",J279,0)</f>
        <v>0</v>
      </c>
      <c r="BG279" s="93">
        <f>IF(N279="zákl. prenesená",J279,0)</f>
        <v>0</v>
      </c>
      <c r="BH279" s="93">
        <f>IF(N279="zníž. prenesená",J279,0)</f>
        <v>0</v>
      </c>
      <c r="BI279" s="93">
        <f>IF(N279="nulová",J279,0)</f>
        <v>0</v>
      </c>
      <c r="BJ279" s="2" t="s">
        <v>84</v>
      </c>
      <c r="BK279" s="94">
        <f>ROUND(I279*H279,3)</f>
        <v>0</v>
      </c>
      <c r="BL279" s="2" t="s">
        <v>83</v>
      </c>
      <c r="BM279" s="92" t="s">
        <v>198</v>
      </c>
    </row>
    <row r="280" spans="2:65" s="95" customFormat="1" ht="22.5" x14ac:dyDescent="0.25">
      <c r="B280" s="96"/>
      <c r="D280" s="97" t="s">
        <v>85</v>
      </c>
      <c r="E280" s="98" t="s">
        <v>14</v>
      </c>
      <c r="F280" s="99" t="s">
        <v>86</v>
      </c>
      <c r="H280" s="98" t="s">
        <v>14</v>
      </c>
      <c r="I280" s="219"/>
      <c r="J280" s="219"/>
      <c r="L280" s="96"/>
      <c r="M280" s="100"/>
      <c r="T280" s="101"/>
      <c r="AT280" s="98" t="s">
        <v>85</v>
      </c>
      <c r="AU280" s="98" t="s">
        <v>84</v>
      </c>
      <c r="AV280" s="95" t="s">
        <v>76</v>
      </c>
      <c r="AW280" s="95" t="s">
        <v>87</v>
      </c>
      <c r="AX280" s="95" t="s">
        <v>2</v>
      </c>
      <c r="AY280" s="98" t="s">
        <v>77</v>
      </c>
    </row>
    <row r="281" spans="2:65" s="102" customFormat="1" x14ac:dyDescent="0.25">
      <c r="B281" s="103"/>
      <c r="D281" s="97" t="s">
        <v>85</v>
      </c>
      <c r="E281" s="104" t="s">
        <v>14</v>
      </c>
      <c r="F281" s="105" t="s">
        <v>873</v>
      </c>
      <c r="H281" s="106">
        <v>546</v>
      </c>
      <c r="I281" s="220"/>
      <c r="J281" s="220"/>
      <c r="L281" s="103"/>
      <c r="M281" s="107"/>
      <c r="T281" s="108"/>
      <c r="AT281" s="104" t="s">
        <v>85</v>
      </c>
      <c r="AU281" s="104" t="s">
        <v>84</v>
      </c>
      <c r="AV281" s="102" t="s">
        <v>84</v>
      </c>
      <c r="AW281" s="102" t="s">
        <v>87</v>
      </c>
      <c r="AX281" s="102" t="s">
        <v>2</v>
      </c>
      <c r="AY281" s="104" t="s">
        <v>77</v>
      </c>
    </row>
    <row r="282" spans="2:65" s="109" customFormat="1" x14ac:dyDescent="0.25">
      <c r="B282" s="110"/>
      <c r="D282" s="97" t="s">
        <v>85</v>
      </c>
      <c r="E282" s="111" t="s">
        <v>14</v>
      </c>
      <c r="F282" s="112" t="s">
        <v>90</v>
      </c>
      <c r="H282" s="113">
        <v>546</v>
      </c>
      <c r="I282" s="221"/>
      <c r="J282" s="221"/>
      <c r="L282" s="110"/>
      <c r="M282" s="114"/>
      <c r="T282" s="115"/>
      <c r="AT282" s="111" t="s">
        <v>85</v>
      </c>
      <c r="AU282" s="111" t="s">
        <v>84</v>
      </c>
      <c r="AV282" s="109" t="s">
        <v>83</v>
      </c>
      <c r="AW282" s="109" t="s">
        <v>87</v>
      </c>
      <c r="AX282" s="109" t="s">
        <v>76</v>
      </c>
      <c r="AY282" s="111" t="s">
        <v>77</v>
      </c>
    </row>
    <row r="283" spans="2:65" s="71" customFormat="1" ht="22.9" customHeight="1" x14ac:dyDescent="0.2">
      <c r="B283" s="72"/>
      <c r="D283" s="73" t="s">
        <v>73</v>
      </c>
      <c r="E283" s="80" t="s">
        <v>123</v>
      </c>
      <c r="F283" s="80" t="s">
        <v>186</v>
      </c>
      <c r="I283" s="222"/>
      <c r="J283" s="217">
        <f>BK283</f>
        <v>0</v>
      </c>
      <c r="L283" s="72"/>
      <c r="M283" s="75"/>
      <c r="P283" s="76">
        <f>SUM(P284:P318)</f>
        <v>0</v>
      </c>
      <c r="R283" s="76">
        <f>SUM(R284:R318)</f>
        <v>0</v>
      </c>
      <c r="T283" s="77">
        <f>SUM(T284:T318)</f>
        <v>0</v>
      </c>
      <c r="AR283" s="73" t="s">
        <v>76</v>
      </c>
      <c r="AT283" s="78" t="s">
        <v>73</v>
      </c>
      <c r="AU283" s="78" t="s">
        <v>76</v>
      </c>
      <c r="AY283" s="73" t="s">
        <v>77</v>
      </c>
      <c r="BK283" s="79">
        <f>SUM(BK284:BK318)</f>
        <v>0</v>
      </c>
    </row>
    <row r="284" spans="2:65" s="9" customFormat="1" ht="24.2" customHeight="1" x14ac:dyDescent="0.25">
      <c r="B284" s="81"/>
      <c r="C284" s="82" t="s">
        <v>151</v>
      </c>
      <c r="D284" s="82" t="s">
        <v>79</v>
      </c>
      <c r="E284" s="83" t="s">
        <v>245</v>
      </c>
      <c r="F284" s="84" t="s">
        <v>246</v>
      </c>
      <c r="G284" s="85" t="s">
        <v>133</v>
      </c>
      <c r="H284" s="86">
        <v>1580</v>
      </c>
      <c r="I284" s="218">
        <v>0</v>
      </c>
      <c r="J284" s="218">
        <f>ROUND(I284*H284,3)</f>
        <v>0</v>
      </c>
      <c r="K284" s="87"/>
      <c r="L284" s="10"/>
      <c r="M284" s="88" t="s">
        <v>14</v>
      </c>
      <c r="N284" s="89" t="s">
        <v>34</v>
      </c>
      <c r="O284" s="90">
        <v>0</v>
      </c>
      <c r="P284" s="90">
        <f>O284*H284</f>
        <v>0</v>
      </c>
      <c r="Q284" s="90">
        <v>0</v>
      </c>
      <c r="R284" s="90">
        <f>Q284*H284</f>
        <v>0</v>
      </c>
      <c r="S284" s="90">
        <v>0</v>
      </c>
      <c r="T284" s="91">
        <f>S284*H284</f>
        <v>0</v>
      </c>
      <c r="AR284" s="92" t="s">
        <v>83</v>
      </c>
      <c r="AT284" s="92" t="s">
        <v>79</v>
      </c>
      <c r="AU284" s="92" t="s">
        <v>84</v>
      </c>
      <c r="AY284" s="2" t="s">
        <v>77</v>
      </c>
      <c r="BE284" s="93">
        <f>IF(N284="základná",J284,0)</f>
        <v>0</v>
      </c>
      <c r="BF284" s="93">
        <f>IF(N284="znížená",J284,0)</f>
        <v>0</v>
      </c>
      <c r="BG284" s="93">
        <f>IF(N284="zákl. prenesená",J284,0)</f>
        <v>0</v>
      </c>
      <c r="BH284" s="93">
        <f>IF(N284="zníž. prenesená",J284,0)</f>
        <v>0</v>
      </c>
      <c r="BI284" s="93">
        <f>IF(N284="nulová",J284,0)</f>
        <v>0</v>
      </c>
      <c r="BJ284" s="2" t="s">
        <v>84</v>
      </c>
      <c r="BK284" s="94">
        <f>ROUND(I284*H284,3)</f>
        <v>0</v>
      </c>
      <c r="BL284" s="2" t="s">
        <v>83</v>
      </c>
      <c r="BM284" s="92" t="s">
        <v>203</v>
      </c>
    </row>
    <row r="285" spans="2:65" s="95" customFormat="1" x14ac:dyDescent="0.25">
      <c r="B285" s="96"/>
      <c r="D285" s="97" t="s">
        <v>85</v>
      </c>
      <c r="E285" s="98" t="s">
        <v>14</v>
      </c>
      <c r="F285" s="99" t="s">
        <v>227</v>
      </c>
      <c r="H285" s="98" t="s">
        <v>14</v>
      </c>
      <c r="I285" s="219"/>
      <c r="J285" s="219"/>
      <c r="L285" s="96"/>
      <c r="M285" s="100"/>
      <c r="T285" s="101"/>
      <c r="AT285" s="98" t="s">
        <v>85</v>
      </c>
      <c r="AU285" s="98" t="s">
        <v>84</v>
      </c>
      <c r="AV285" s="95" t="s">
        <v>76</v>
      </c>
      <c r="AW285" s="95" t="s">
        <v>87</v>
      </c>
      <c r="AX285" s="95" t="s">
        <v>2</v>
      </c>
      <c r="AY285" s="98" t="s">
        <v>77</v>
      </c>
    </row>
    <row r="286" spans="2:65" s="102" customFormat="1" x14ac:dyDescent="0.25">
      <c r="B286" s="103"/>
      <c r="D286" s="97" t="s">
        <v>85</v>
      </c>
      <c r="E286" s="104" t="s">
        <v>14</v>
      </c>
      <c r="F286" s="105" t="s">
        <v>247</v>
      </c>
      <c r="H286" s="106">
        <v>1580</v>
      </c>
      <c r="I286" s="220"/>
      <c r="J286" s="220"/>
      <c r="L286" s="103"/>
      <c r="M286" s="107"/>
      <c r="T286" s="108"/>
      <c r="AT286" s="104" t="s">
        <v>85</v>
      </c>
      <c r="AU286" s="104" t="s">
        <v>84</v>
      </c>
      <c r="AV286" s="102" t="s">
        <v>84</v>
      </c>
      <c r="AW286" s="102" t="s">
        <v>87</v>
      </c>
      <c r="AX286" s="102" t="s">
        <v>2</v>
      </c>
      <c r="AY286" s="104" t="s">
        <v>77</v>
      </c>
    </row>
    <row r="287" spans="2:65" s="109" customFormat="1" x14ac:dyDescent="0.25">
      <c r="B287" s="110"/>
      <c r="D287" s="97" t="s">
        <v>85</v>
      </c>
      <c r="E287" s="111" t="s">
        <v>14</v>
      </c>
      <c r="F287" s="112" t="s">
        <v>90</v>
      </c>
      <c r="H287" s="113">
        <v>1580</v>
      </c>
      <c r="I287" s="221"/>
      <c r="J287" s="221"/>
      <c r="L287" s="110"/>
      <c r="M287" s="114"/>
      <c r="T287" s="115"/>
      <c r="AT287" s="111" t="s">
        <v>85</v>
      </c>
      <c r="AU287" s="111" t="s">
        <v>84</v>
      </c>
      <c r="AV287" s="109" t="s">
        <v>83</v>
      </c>
      <c r="AW287" s="109" t="s">
        <v>87</v>
      </c>
      <c r="AX287" s="109" t="s">
        <v>76</v>
      </c>
      <c r="AY287" s="111" t="s">
        <v>77</v>
      </c>
    </row>
    <row r="288" spans="2:65" s="9" customFormat="1" ht="16.5" customHeight="1" x14ac:dyDescent="0.25">
      <c r="B288" s="81"/>
      <c r="C288" s="82" t="s">
        <v>204</v>
      </c>
      <c r="D288" s="82" t="s">
        <v>79</v>
      </c>
      <c r="E288" s="83" t="s">
        <v>248</v>
      </c>
      <c r="F288" s="84" t="s">
        <v>249</v>
      </c>
      <c r="G288" s="85" t="s">
        <v>133</v>
      </c>
      <c r="H288" s="86">
        <v>1580</v>
      </c>
      <c r="I288" s="218">
        <v>0</v>
      </c>
      <c r="J288" s="218">
        <f>ROUND(I288*H288,3)</f>
        <v>0</v>
      </c>
      <c r="K288" s="87"/>
      <c r="L288" s="10"/>
      <c r="M288" s="88" t="s">
        <v>14</v>
      </c>
      <c r="N288" s="89" t="s">
        <v>34</v>
      </c>
      <c r="O288" s="90">
        <v>0</v>
      </c>
      <c r="P288" s="90">
        <f>O288*H288</f>
        <v>0</v>
      </c>
      <c r="Q288" s="90">
        <v>0</v>
      </c>
      <c r="R288" s="90">
        <f>Q288*H288</f>
        <v>0</v>
      </c>
      <c r="S288" s="90">
        <v>0</v>
      </c>
      <c r="T288" s="91">
        <f>S288*H288</f>
        <v>0</v>
      </c>
      <c r="AR288" s="92" t="s">
        <v>83</v>
      </c>
      <c r="AT288" s="92" t="s">
        <v>79</v>
      </c>
      <c r="AU288" s="92" t="s">
        <v>84</v>
      </c>
      <c r="AY288" s="2" t="s">
        <v>77</v>
      </c>
      <c r="BE288" s="93">
        <f>IF(N288="základná",J288,0)</f>
        <v>0</v>
      </c>
      <c r="BF288" s="93">
        <f>IF(N288="znížená",J288,0)</f>
        <v>0</v>
      </c>
      <c r="BG288" s="93">
        <f>IF(N288="zákl. prenesená",J288,0)</f>
        <v>0</v>
      </c>
      <c r="BH288" s="93">
        <f>IF(N288="zníž. prenesená",J288,0)</f>
        <v>0</v>
      </c>
      <c r="BI288" s="93">
        <f>IF(N288="nulová",J288,0)</f>
        <v>0</v>
      </c>
      <c r="BJ288" s="2" t="s">
        <v>84</v>
      </c>
      <c r="BK288" s="94">
        <f>ROUND(I288*H288,3)</f>
        <v>0</v>
      </c>
      <c r="BL288" s="2" t="s">
        <v>83</v>
      </c>
      <c r="BM288" s="92" t="s">
        <v>207</v>
      </c>
    </row>
    <row r="289" spans="2:65" s="95" customFormat="1" x14ac:dyDescent="0.25">
      <c r="B289" s="96"/>
      <c r="D289" s="97" t="s">
        <v>85</v>
      </c>
      <c r="E289" s="98" t="s">
        <v>14</v>
      </c>
      <c r="F289" s="99" t="s">
        <v>227</v>
      </c>
      <c r="H289" s="98" t="s">
        <v>14</v>
      </c>
      <c r="I289" s="219"/>
      <c r="J289" s="219"/>
      <c r="L289" s="96"/>
      <c r="M289" s="100"/>
      <c r="T289" s="101"/>
      <c r="AT289" s="98" t="s">
        <v>85</v>
      </c>
      <c r="AU289" s="98" t="s">
        <v>84</v>
      </c>
      <c r="AV289" s="95" t="s">
        <v>76</v>
      </c>
      <c r="AW289" s="95" t="s">
        <v>87</v>
      </c>
      <c r="AX289" s="95" t="s">
        <v>2</v>
      </c>
      <c r="AY289" s="98" t="s">
        <v>77</v>
      </c>
    </row>
    <row r="290" spans="2:65" s="102" customFormat="1" x14ac:dyDescent="0.25">
      <c r="B290" s="103"/>
      <c r="D290" s="97" t="s">
        <v>85</v>
      </c>
      <c r="E290" s="104" t="s">
        <v>14</v>
      </c>
      <c r="F290" s="105" t="s">
        <v>247</v>
      </c>
      <c r="H290" s="106">
        <v>1580</v>
      </c>
      <c r="I290" s="220"/>
      <c r="J290" s="220"/>
      <c r="L290" s="103"/>
      <c r="M290" s="107"/>
      <c r="T290" s="108"/>
      <c r="AT290" s="104" t="s">
        <v>85</v>
      </c>
      <c r="AU290" s="104" t="s">
        <v>84</v>
      </c>
      <c r="AV290" s="102" t="s">
        <v>84</v>
      </c>
      <c r="AW290" s="102" t="s">
        <v>87</v>
      </c>
      <c r="AX290" s="102" t="s">
        <v>2</v>
      </c>
      <c r="AY290" s="104" t="s">
        <v>77</v>
      </c>
    </row>
    <row r="291" spans="2:65" s="109" customFormat="1" x14ac:dyDescent="0.25">
      <c r="B291" s="110"/>
      <c r="D291" s="97" t="s">
        <v>85</v>
      </c>
      <c r="E291" s="111" t="s">
        <v>14</v>
      </c>
      <c r="F291" s="112" t="s">
        <v>90</v>
      </c>
      <c r="H291" s="113">
        <v>1580</v>
      </c>
      <c r="I291" s="221"/>
      <c r="J291" s="221"/>
      <c r="L291" s="110"/>
      <c r="M291" s="114"/>
      <c r="T291" s="115"/>
      <c r="AT291" s="111" t="s">
        <v>85</v>
      </c>
      <c r="AU291" s="111" t="s">
        <v>84</v>
      </c>
      <c r="AV291" s="109" t="s">
        <v>83</v>
      </c>
      <c r="AW291" s="109" t="s">
        <v>87</v>
      </c>
      <c r="AX291" s="109" t="s">
        <v>76</v>
      </c>
      <c r="AY291" s="111" t="s">
        <v>77</v>
      </c>
    </row>
    <row r="292" spans="2:65" s="9" customFormat="1" ht="24.2" customHeight="1" x14ac:dyDescent="0.25">
      <c r="B292" s="81"/>
      <c r="C292" s="82" t="s">
        <v>155</v>
      </c>
      <c r="D292" s="82" t="s">
        <v>79</v>
      </c>
      <c r="E292" s="83" t="s">
        <v>188</v>
      </c>
      <c r="F292" s="84" t="s">
        <v>189</v>
      </c>
      <c r="G292" s="85" t="s">
        <v>133</v>
      </c>
      <c r="H292" s="86">
        <v>680</v>
      </c>
      <c r="I292" s="218">
        <v>0</v>
      </c>
      <c r="J292" s="218">
        <f>ROUND(I292*H292,3)</f>
        <v>0</v>
      </c>
      <c r="K292" s="87"/>
      <c r="L292" s="10"/>
      <c r="M292" s="88" t="s">
        <v>14</v>
      </c>
      <c r="N292" s="89" t="s">
        <v>34</v>
      </c>
      <c r="O292" s="90">
        <v>0</v>
      </c>
      <c r="P292" s="90">
        <f>O292*H292</f>
        <v>0</v>
      </c>
      <c r="Q292" s="90">
        <v>0</v>
      </c>
      <c r="R292" s="90">
        <f>Q292*H292</f>
        <v>0</v>
      </c>
      <c r="S292" s="90">
        <v>0</v>
      </c>
      <c r="T292" s="91">
        <f>S292*H292</f>
        <v>0</v>
      </c>
      <c r="AR292" s="92" t="s">
        <v>83</v>
      </c>
      <c r="AT292" s="92" t="s">
        <v>79</v>
      </c>
      <c r="AU292" s="92" t="s">
        <v>84</v>
      </c>
      <c r="AY292" s="2" t="s">
        <v>77</v>
      </c>
      <c r="BE292" s="93">
        <f>IF(N292="základná",J292,0)</f>
        <v>0</v>
      </c>
      <c r="BF292" s="93">
        <f>IF(N292="znížená",J292,0)</f>
        <v>0</v>
      </c>
      <c r="BG292" s="93">
        <f>IF(N292="zákl. prenesená",J292,0)</f>
        <v>0</v>
      </c>
      <c r="BH292" s="93">
        <f>IF(N292="zníž. prenesená",J292,0)</f>
        <v>0</v>
      </c>
      <c r="BI292" s="93">
        <f>IF(N292="nulová",J292,0)</f>
        <v>0</v>
      </c>
      <c r="BJ292" s="2" t="s">
        <v>84</v>
      </c>
      <c r="BK292" s="94">
        <f>ROUND(I292*H292,3)</f>
        <v>0</v>
      </c>
      <c r="BL292" s="2" t="s">
        <v>83</v>
      </c>
      <c r="BM292" s="92" t="s">
        <v>119</v>
      </c>
    </row>
    <row r="293" spans="2:65" s="95" customFormat="1" x14ac:dyDescent="0.25">
      <c r="B293" s="96"/>
      <c r="D293" s="97" t="s">
        <v>85</v>
      </c>
      <c r="E293" s="98" t="s">
        <v>14</v>
      </c>
      <c r="F293" s="99" t="s">
        <v>135</v>
      </c>
      <c r="H293" s="98" t="s">
        <v>14</v>
      </c>
      <c r="I293" s="219"/>
      <c r="J293" s="219"/>
      <c r="L293" s="96"/>
      <c r="M293" s="100"/>
      <c r="T293" s="101"/>
      <c r="AT293" s="98" t="s">
        <v>85</v>
      </c>
      <c r="AU293" s="98" t="s">
        <v>84</v>
      </c>
      <c r="AV293" s="95" t="s">
        <v>76</v>
      </c>
      <c r="AW293" s="95" t="s">
        <v>87</v>
      </c>
      <c r="AX293" s="95" t="s">
        <v>2</v>
      </c>
      <c r="AY293" s="98" t="s">
        <v>77</v>
      </c>
    </row>
    <row r="294" spans="2:65" s="102" customFormat="1" x14ac:dyDescent="0.25">
      <c r="B294" s="103"/>
      <c r="D294" s="97" t="s">
        <v>85</v>
      </c>
      <c r="E294" s="104" t="s">
        <v>14</v>
      </c>
      <c r="F294" s="105" t="s">
        <v>505</v>
      </c>
      <c r="H294" s="106">
        <v>130</v>
      </c>
      <c r="I294" s="220"/>
      <c r="J294" s="220"/>
      <c r="L294" s="103"/>
      <c r="M294" s="107"/>
      <c r="T294" s="108"/>
      <c r="AT294" s="104" t="s">
        <v>85</v>
      </c>
      <c r="AU294" s="104" t="s">
        <v>84</v>
      </c>
      <c r="AV294" s="102" t="s">
        <v>84</v>
      </c>
      <c r="AW294" s="102" t="s">
        <v>87</v>
      </c>
      <c r="AX294" s="102" t="s">
        <v>2</v>
      </c>
      <c r="AY294" s="104" t="s">
        <v>77</v>
      </c>
    </row>
    <row r="295" spans="2:65" s="95" customFormat="1" ht="22.5" x14ac:dyDescent="0.25">
      <c r="B295" s="96"/>
      <c r="D295" s="97" t="s">
        <v>85</v>
      </c>
      <c r="E295" s="98" t="s">
        <v>14</v>
      </c>
      <c r="F295" s="99" t="s">
        <v>86</v>
      </c>
      <c r="H295" s="98" t="s">
        <v>14</v>
      </c>
      <c r="I295" s="219"/>
      <c r="J295" s="219"/>
      <c r="L295" s="96"/>
      <c r="M295" s="100"/>
      <c r="T295" s="101"/>
      <c r="AT295" s="98" t="s">
        <v>85</v>
      </c>
      <c r="AU295" s="98" t="s">
        <v>84</v>
      </c>
      <c r="AV295" s="95" t="s">
        <v>76</v>
      </c>
      <c r="AW295" s="95" t="s">
        <v>87</v>
      </c>
      <c r="AX295" s="95" t="s">
        <v>2</v>
      </c>
      <c r="AY295" s="98" t="s">
        <v>77</v>
      </c>
    </row>
    <row r="296" spans="2:65" s="102" customFormat="1" x14ac:dyDescent="0.25">
      <c r="B296" s="103"/>
      <c r="D296" s="97" t="s">
        <v>85</v>
      </c>
      <c r="E296" s="104" t="s">
        <v>14</v>
      </c>
      <c r="F296" s="105" t="s">
        <v>191</v>
      </c>
      <c r="H296" s="106">
        <v>550</v>
      </c>
      <c r="I296" s="220"/>
      <c r="J296" s="220"/>
      <c r="L296" s="103"/>
      <c r="M296" s="107"/>
      <c r="T296" s="108"/>
      <c r="AT296" s="104" t="s">
        <v>85</v>
      </c>
      <c r="AU296" s="104" t="s">
        <v>84</v>
      </c>
      <c r="AV296" s="102" t="s">
        <v>84</v>
      </c>
      <c r="AW296" s="102" t="s">
        <v>87</v>
      </c>
      <c r="AX296" s="102" t="s">
        <v>2</v>
      </c>
      <c r="AY296" s="104" t="s">
        <v>77</v>
      </c>
    </row>
    <row r="297" spans="2:65" s="109" customFormat="1" x14ac:dyDescent="0.25">
      <c r="B297" s="110"/>
      <c r="D297" s="97" t="s">
        <v>85</v>
      </c>
      <c r="E297" s="111" t="s">
        <v>14</v>
      </c>
      <c r="F297" s="112" t="s">
        <v>90</v>
      </c>
      <c r="H297" s="113">
        <v>680</v>
      </c>
      <c r="I297" s="221"/>
      <c r="J297" s="221"/>
      <c r="L297" s="110"/>
      <c r="M297" s="114"/>
      <c r="T297" s="115"/>
      <c r="AT297" s="111" t="s">
        <v>85</v>
      </c>
      <c r="AU297" s="111" t="s">
        <v>84</v>
      </c>
      <c r="AV297" s="109" t="s">
        <v>83</v>
      </c>
      <c r="AW297" s="109" t="s">
        <v>87</v>
      </c>
      <c r="AX297" s="109" t="s">
        <v>76</v>
      </c>
      <c r="AY297" s="111" t="s">
        <v>77</v>
      </c>
    </row>
    <row r="298" spans="2:65" s="9" customFormat="1" ht="16.5" customHeight="1" x14ac:dyDescent="0.25">
      <c r="B298" s="81"/>
      <c r="C298" s="82" t="s">
        <v>210</v>
      </c>
      <c r="D298" s="82" t="s">
        <v>79</v>
      </c>
      <c r="E298" s="83" t="s">
        <v>192</v>
      </c>
      <c r="F298" s="84" t="s">
        <v>193</v>
      </c>
      <c r="G298" s="85" t="s">
        <v>133</v>
      </c>
      <c r="H298" s="86">
        <v>70</v>
      </c>
      <c r="I298" s="218">
        <v>0</v>
      </c>
      <c r="J298" s="218">
        <f>ROUND(I298*H298,3)</f>
        <v>0</v>
      </c>
      <c r="K298" s="87"/>
      <c r="L298" s="10"/>
      <c r="M298" s="88" t="s">
        <v>14</v>
      </c>
      <c r="N298" s="89" t="s">
        <v>34</v>
      </c>
      <c r="O298" s="90">
        <v>0</v>
      </c>
      <c r="P298" s="90">
        <f>O298*H298</f>
        <v>0</v>
      </c>
      <c r="Q298" s="90">
        <v>0</v>
      </c>
      <c r="R298" s="90">
        <f>Q298*H298</f>
        <v>0</v>
      </c>
      <c r="S298" s="90">
        <v>0</v>
      </c>
      <c r="T298" s="91">
        <f>S298*H298</f>
        <v>0</v>
      </c>
      <c r="AR298" s="92" t="s">
        <v>83</v>
      </c>
      <c r="AT298" s="92" t="s">
        <v>79</v>
      </c>
      <c r="AU298" s="92" t="s">
        <v>84</v>
      </c>
      <c r="AY298" s="2" t="s">
        <v>77</v>
      </c>
      <c r="BE298" s="93">
        <f>IF(N298="základná",J298,0)</f>
        <v>0</v>
      </c>
      <c r="BF298" s="93">
        <f>IF(N298="znížená",J298,0)</f>
        <v>0</v>
      </c>
      <c r="BG298" s="93">
        <f>IF(N298="zákl. prenesená",J298,0)</f>
        <v>0</v>
      </c>
      <c r="BH298" s="93">
        <f>IF(N298="zníž. prenesená",J298,0)</f>
        <v>0</v>
      </c>
      <c r="BI298" s="93">
        <f>IF(N298="nulová",J298,0)</f>
        <v>0</v>
      </c>
      <c r="BJ298" s="2" t="s">
        <v>84</v>
      </c>
      <c r="BK298" s="94">
        <f>ROUND(I298*H298,3)</f>
        <v>0</v>
      </c>
      <c r="BL298" s="2" t="s">
        <v>83</v>
      </c>
      <c r="BM298" s="92" t="s">
        <v>213</v>
      </c>
    </row>
    <row r="299" spans="2:65" s="95" customFormat="1" ht="22.5" x14ac:dyDescent="0.25">
      <c r="B299" s="96"/>
      <c r="D299" s="97" t="s">
        <v>85</v>
      </c>
      <c r="E299" s="98" t="s">
        <v>14</v>
      </c>
      <c r="F299" s="99" t="s">
        <v>851</v>
      </c>
      <c r="H299" s="98" t="s">
        <v>14</v>
      </c>
      <c r="I299" s="219"/>
      <c r="J299" s="219"/>
      <c r="L299" s="96"/>
      <c r="M299" s="100"/>
      <c r="T299" s="101"/>
      <c r="AT299" s="98" t="s">
        <v>85</v>
      </c>
      <c r="AU299" s="98" t="s">
        <v>84</v>
      </c>
      <c r="AV299" s="95" t="s">
        <v>76</v>
      </c>
      <c r="AW299" s="95" t="s">
        <v>87</v>
      </c>
      <c r="AX299" s="95" t="s">
        <v>2</v>
      </c>
      <c r="AY299" s="98" t="s">
        <v>77</v>
      </c>
    </row>
    <row r="300" spans="2:65" s="102" customFormat="1" x14ac:dyDescent="0.25">
      <c r="B300" s="103"/>
      <c r="D300" s="97" t="s">
        <v>85</v>
      </c>
      <c r="E300" s="104" t="s">
        <v>14</v>
      </c>
      <c r="F300" s="105" t="s">
        <v>195</v>
      </c>
      <c r="H300" s="106">
        <v>70</v>
      </c>
      <c r="I300" s="220"/>
      <c r="J300" s="220"/>
      <c r="L300" s="103"/>
      <c r="M300" s="107"/>
      <c r="T300" s="108"/>
      <c r="AT300" s="104" t="s">
        <v>85</v>
      </c>
      <c r="AU300" s="104" t="s">
        <v>84</v>
      </c>
      <c r="AV300" s="102" t="s">
        <v>84</v>
      </c>
      <c r="AW300" s="102" t="s">
        <v>87</v>
      </c>
      <c r="AX300" s="102" t="s">
        <v>2</v>
      </c>
      <c r="AY300" s="104" t="s">
        <v>77</v>
      </c>
    </row>
    <row r="301" spans="2:65" s="109" customFormat="1" x14ac:dyDescent="0.25">
      <c r="B301" s="110"/>
      <c r="D301" s="97" t="s">
        <v>85</v>
      </c>
      <c r="E301" s="111" t="s">
        <v>14</v>
      </c>
      <c r="F301" s="112" t="s">
        <v>90</v>
      </c>
      <c r="H301" s="113">
        <v>70</v>
      </c>
      <c r="I301" s="221"/>
      <c r="J301" s="221"/>
      <c r="L301" s="110"/>
      <c r="M301" s="114"/>
      <c r="T301" s="115"/>
      <c r="AT301" s="111" t="s">
        <v>85</v>
      </c>
      <c r="AU301" s="111" t="s">
        <v>84</v>
      </c>
      <c r="AV301" s="109" t="s">
        <v>83</v>
      </c>
      <c r="AW301" s="109" t="s">
        <v>87</v>
      </c>
      <c r="AX301" s="109" t="s">
        <v>76</v>
      </c>
      <c r="AY301" s="111" t="s">
        <v>77</v>
      </c>
    </row>
    <row r="302" spans="2:65" s="9" customFormat="1" ht="24.2" customHeight="1" x14ac:dyDescent="0.25">
      <c r="B302" s="81"/>
      <c r="C302" s="82" t="s">
        <v>158</v>
      </c>
      <c r="D302" s="82" t="s">
        <v>79</v>
      </c>
      <c r="E302" s="83" t="s">
        <v>196</v>
      </c>
      <c r="F302" s="84" t="s">
        <v>197</v>
      </c>
      <c r="G302" s="85" t="s">
        <v>82</v>
      </c>
      <c r="H302" s="86">
        <v>20.399999999999999</v>
      </c>
      <c r="I302" s="218">
        <v>0</v>
      </c>
      <c r="J302" s="218">
        <f>ROUND(I302*H302,3)</f>
        <v>0</v>
      </c>
      <c r="K302" s="87"/>
      <c r="L302" s="10"/>
      <c r="M302" s="88" t="s">
        <v>14</v>
      </c>
      <c r="N302" s="89" t="s">
        <v>34</v>
      </c>
      <c r="O302" s="90">
        <v>0</v>
      </c>
      <c r="P302" s="90">
        <f>O302*H302</f>
        <v>0</v>
      </c>
      <c r="Q302" s="90">
        <v>0</v>
      </c>
      <c r="R302" s="90">
        <f>Q302*H302</f>
        <v>0</v>
      </c>
      <c r="S302" s="90">
        <v>0</v>
      </c>
      <c r="T302" s="91">
        <f>S302*H302</f>
        <v>0</v>
      </c>
      <c r="AR302" s="92" t="s">
        <v>83</v>
      </c>
      <c r="AT302" s="92" t="s">
        <v>79</v>
      </c>
      <c r="AU302" s="92" t="s">
        <v>84</v>
      </c>
      <c r="AY302" s="2" t="s">
        <v>77</v>
      </c>
      <c r="BE302" s="93">
        <f>IF(N302="základná",J302,0)</f>
        <v>0</v>
      </c>
      <c r="BF302" s="93">
        <f>IF(N302="znížená",J302,0)</f>
        <v>0</v>
      </c>
      <c r="BG302" s="93">
        <f>IF(N302="zákl. prenesená",J302,0)</f>
        <v>0</v>
      </c>
      <c r="BH302" s="93">
        <f>IF(N302="zníž. prenesená",J302,0)</f>
        <v>0</v>
      </c>
      <c r="BI302" s="93">
        <f>IF(N302="nulová",J302,0)</f>
        <v>0</v>
      </c>
      <c r="BJ302" s="2" t="s">
        <v>84</v>
      </c>
      <c r="BK302" s="94">
        <f>ROUND(I302*H302,3)</f>
        <v>0</v>
      </c>
      <c r="BL302" s="2" t="s">
        <v>83</v>
      </c>
      <c r="BM302" s="92" t="s">
        <v>216</v>
      </c>
    </row>
    <row r="303" spans="2:65" s="95" customFormat="1" x14ac:dyDescent="0.25">
      <c r="B303" s="96"/>
      <c r="D303" s="97" t="s">
        <v>85</v>
      </c>
      <c r="E303" s="98" t="s">
        <v>14</v>
      </c>
      <c r="F303" s="99" t="s">
        <v>135</v>
      </c>
      <c r="H303" s="98" t="s">
        <v>14</v>
      </c>
      <c r="I303" s="219"/>
      <c r="J303" s="219"/>
      <c r="L303" s="96"/>
      <c r="M303" s="100"/>
      <c r="T303" s="101"/>
      <c r="AT303" s="98" t="s">
        <v>85</v>
      </c>
      <c r="AU303" s="98" t="s">
        <v>84</v>
      </c>
      <c r="AV303" s="95" t="s">
        <v>76</v>
      </c>
      <c r="AW303" s="95" t="s">
        <v>87</v>
      </c>
      <c r="AX303" s="95" t="s">
        <v>2</v>
      </c>
      <c r="AY303" s="98" t="s">
        <v>77</v>
      </c>
    </row>
    <row r="304" spans="2:65" s="102" customFormat="1" x14ac:dyDescent="0.25">
      <c r="B304" s="103"/>
      <c r="D304" s="97" t="s">
        <v>85</v>
      </c>
      <c r="E304" s="104" t="s">
        <v>14</v>
      </c>
      <c r="F304" s="105" t="s">
        <v>874</v>
      </c>
      <c r="H304" s="106">
        <v>3.9</v>
      </c>
      <c r="I304" s="220"/>
      <c r="J304" s="220"/>
      <c r="L304" s="103"/>
      <c r="M304" s="107"/>
      <c r="T304" s="108"/>
      <c r="AT304" s="104" t="s">
        <v>85</v>
      </c>
      <c r="AU304" s="104" t="s">
        <v>84</v>
      </c>
      <c r="AV304" s="102" t="s">
        <v>84</v>
      </c>
      <c r="AW304" s="102" t="s">
        <v>87</v>
      </c>
      <c r="AX304" s="102" t="s">
        <v>2</v>
      </c>
      <c r="AY304" s="104" t="s">
        <v>77</v>
      </c>
    </row>
    <row r="305" spans="2:65" s="95" customFormat="1" ht="22.5" x14ac:dyDescent="0.25">
      <c r="B305" s="96"/>
      <c r="D305" s="97" t="s">
        <v>85</v>
      </c>
      <c r="E305" s="98" t="s">
        <v>14</v>
      </c>
      <c r="F305" s="99" t="s">
        <v>86</v>
      </c>
      <c r="H305" s="98" t="s">
        <v>14</v>
      </c>
      <c r="I305" s="219"/>
      <c r="J305" s="219"/>
      <c r="L305" s="96"/>
      <c r="M305" s="100"/>
      <c r="T305" s="101"/>
      <c r="AT305" s="98" t="s">
        <v>85</v>
      </c>
      <c r="AU305" s="98" t="s">
        <v>84</v>
      </c>
      <c r="AV305" s="95" t="s">
        <v>76</v>
      </c>
      <c r="AW305" s="95" t="s">
        <v>87</v>
      </c>
      <c r="AX305" s="95" t="s">
        <v>2</v>
      </c>
      <c r="AY305" s="98" t="s">
        <v>77</v>
      </c>
    </row>
    <row r="306" spans="2:65" s="102" customFormat="1" x14ac:dyDescent="0.25">
      <c r="B306" s="103"/>
      <c r="D306" s="97" t="s">
        <v>85</v>
      </c>
      <c r="E306" s="104" t="s">
        <v>14</v>
      </c>
      <c r="F306" s="105" t="s">
        <v>199</v>
      </c>
      <c r="H306" s="106">
        <v>16.5</v>
      </c>
      <c r="I306" s="220"/>
      <c r="J306" s="220"/>
      <c r="L306" s="103"/>
      <c r="M306" s="107"/>
      <c r="T306" s="108"/>
      <c r="AT306" s="104" t="s">
        <v>85</v>
      </c>
      <c r="AU306" s="104" t="s">
        <v>84</v>
      </c>
      <c r="AV306" s="102" t="s">
        <v>84</v>
      </c>
      <c r="AW306" s="102" t="s">
        <v>87</v>
      </c>
      <c r="AX306" s="102" t="s">
        <v>2</v>
      </c>
      <c r="AY306" s="104" t="s">
        <v>77</v>
      </c>
    </row>
    <row r="307" spans="2:65" s="109" customFormat="1" x14ac:dyDescent="0.25">
      <c r="B307" s="110"/>
      <c r="D307" s="97" t="s">
        <v>85</v>
      </c>
      <c r="E307" s="111" t="s">
        <v>14</v>
      </c>
      <c r="F307" s="112" t="s">
        <v>90</v>
      </c>
      <c r="H307" s="113">
        <v>20.399999999999999</v>
      </c>
      <c r="I307" s="221"/>
      <c r="J307" s="221"/>
      <c r="L307" s="110"/>
      <c r="M307" s="114"/>
      <c r="T307" s="115"/>
      <c r="AT307" s="111" t="s">
        <v>85</v>
      </c>
      <c r="AU307" s="111" t="s">
        <v>84</v>
      </c>
      <c r="AV307" s="109" t="s">
        <v>83</v>
      </c>
      <c r="AW307" s="109" t="s">
        <v>87</v>
      </c>
      <c r="AX307" s="109" t="s">
        <v>76</v>
      </c>
      <c r="AY307" s="111" t="s">
        <v>77</v>
      </c>
    </row>
    <row r="308" spans="2:65" s="9" customFormat="1" ht="33" customHeight="1" x14ac:dyDescent="0.25">
      <c r="B308" s="81"/>
      <c r="C308" s="82" t="s">
        <v>217</v>
      </c>
      <c r="D308" s="82" t="s">
        <v>79</v>
      </c>
      <c r="E308" s="83" t="s">
        <v>200</v>
      </c>
      <c r="F308" s="84" t="s">
        <v>201</v>
      </c>
      <c r="G308" s="85" t="s">
        <v>202</v>
      </c>
      <c r="H308" s="86">
        <v>65.98</v>
      </c>
      <c r="I308" s="218">
        <v>0</v>
      </c>
      <c r="J308" s="218">
        <f t="shared" ref="J308:J313" si="0">ROUND(I308*H308,3)</f>
        <v>0</v>
      </c>
      <c r="K308" s="87"/>
      <c r="L308" s="10"/>
      <c r="M308" s="88" t="s">
        <v>14</v>
      </c>
      <c r="N308" s="89" t="s">
        <v>34</v>
      </c>
      <c r="O308" s="90">
        <v>0</v>
      </c>
      <c r="P308" s="90">
        <f t="shared" ref="P308:P313" si="1">O308*H308</f>
        <v>0</v>
      </c>
      <c r="Q308" s="90">
        <v>0</v>
      </c>
      <c r="R308" s="90">
        <f t="shared" ref="R308:R313" si="2">Q308*H308</f>
        <v>0</v>
      </c>
      <c r="S308" s="90">
        <v>0</v>
      </c>
      <c r="T308" s="91">
        <f t="shared" ref="T308:T313" si="3">S308*H308</f>
        <v>0</v>
      </c>
      <c r="AR308" s="92" t="s">
        <v>83</v>
      </c>
      <c r="AT308" s="92" t="s">
        <v>79</v>
      </c>
      <c r="AU308" s="92" t="s">
        <v>84</v>
      </c>
      <c r="AY308" s="2" t="s">
        <v>77</v>
      </c>
      <c r="BE308" s="93">
        <f t="shared" ref="BE308:BE313" si="4">IF(N308="základná",J308,0)</f>
        <v>0</v>
      </c>
      <c r="BF308" s="93">
        <f t="shared" ref="BF308:BF313" si="5">IF(N308="znížená",J308,0)</f>
        <v>0</v>
      </c>
      <c r="BG308" s="93">
        <f t="shared" ref="BG308:BG313" si="6">IF(N308="zákl. prenesená",J308,0)</f>
        <v>0</v>
      </c>
      <c r="BH308" s="93">
        <f t="shared" ref="BH308:BH313" si="7">IF(N308="zníž. prenesená",J308,0)</f>
        <v>0</v>
      </c>
      <c r="BI308" s="93">
        <f t="shared" ref="BI308:BI313" si="8">IF(N308="nulová",J308,0)</f>
        <v>0</v>
      </c>
      <c r="BJ308" s="2" t="s">
        <v>84</v>
      </c>
      <c r="BK308" s="94">
        <f t="shared" ref="BK308:BK313" si="9">ROUND(I308*H308,3)</f>
        <v>0</v>
      </c>
      <c r="BL308" s="2" t="s">
        <v>83</v>
      </c>
      <c r="BM308" s="92" t="s">
        <v>221</v>
      </c>
    </row>
    <row r="309" spans="2:65" s="9" customFormat="1" ht="24.2" customHeight="1" x14ac:dyDescent="0.25">
      <c r="B309" s="81"/>
      <c r="C309" s="82" t="s">
        <v>162</v>
      </c>
      <c r="D309" s="82" t="s">
        <v>79</v>
      </c>
      <c r="E309" s="83" t="s">
        <v>205</v>
      </c>
      <c r="F309" s="84" t="s">
        <v>206</v>
      </c>
      <c r="G309" s="85" t="s">
        <v>202</v>
      </c>
      <c r="H309" s="86">
        <v>65.98</v>
      </c>
      <c r="I309" s="218">
        <v>0</v>
      </c>
      <c r="J309" s="218">
        <f t="shared" si="0"/>
        <v>0</v>
      </c>
      <c r="K309" s="87"/>
      <c r="L309" s="10"/>
      <c r="M309" s="88" t="s">
        <v>14</v>
      </c>
      <c r="N309" s="89" t="s">
        <v>34</v>
      </c>
      <c r="O309" s="90">
        <v>0</v>
      </c>
      <c r="P309" s="90">
        <f t="shared" si="1"/>
        <v>0</v>
      </c>
      <c r="Q309" s="90">
        <v>0</v>
      </c>
      <c r="R309" s="90">
        <f t="shared" si="2"/>
        <v>0</v>
      </c>
      <c r="S309" s="90">
        <v>0</v>
      </c>
      <c r="T309" s="91">
        <f t="shared" si="3"/>
        <v>0</v>
      </c>
      <c r="AR309" s="92" t="s">
        <v>83</v>
      </c>
      <c r="AT309" s="92" t="s">
        <v>79</v>
      </c>
      <c r="AU309" s="92" t="s">
        <v>84</v>
      </c>
      <c r="AY309" s="2" t="s">
        <v>77</v>
      </c>
      <c r="BE309" s="93">
        <f t="shared" si="4"/>
        <v>0</v>
      </c>
      <c r="BF309" s="93">
        <f t="shared" si="5"/>
        <v>0</v>
      </c>
      <c r="BG309" s="93">
        <f t="shared" si="6"/>
        <v>0</v>
      </c>
      <c r="BH309" s="93">
        <f t="shared" si="7"/>
        <v>0</v>
      </c>
      <c r="BI309" s="93">
        <f t="shared" si="8"/>
        <v>0</v>
      </c>
      <c r="BJ309" s="2" t="s">
        <v>84</v>
      </c>
      <c r="BK309" s="94">
        <f t="shared" si="9"/>
        <v>0</v>
      </c>
      <c r="BL309" s="2" t="s">
        <v>83</v>
      </c>
      <c r="BM309" s="92" t="s">
        <v>226</v>
      </c>
    </row>
    <row r="310" spans="2:65" s="9" customFormat="1" ht="24.2" customHeight="1" x14ac:dyDescent="0.25">
      <c r="B310" s="81"/>
      <c r="C310" s="82" t="s">
        <v>297</v>
      </c>
      <c r="D310" s="82" t="s">
        <v>79</v>
      </c>
      <c r="E310" s="83" t="s">
        <v>208</v>
      </c>
      <c r="F310" s="84" t="s">
        <v>209</v>
      </c>
      <c r="G310" s="85" t="s">
        <v>202</v>
      </c>
      <c r="H310" s="86">
        <v>65.98</v>
      </c>
      <c r="I310" s="218">
        <v>0</v>
      </c>
      <c r="J310" s="218">
        <f t="shared" si="0"/>
        <v>0</v>
      </c>
      <c r="K310" s="87"/>
      <c r="L310" s="10"/>
      <c r="M310" s="88" t="s">
        <v>14</v>
      </c>
      <c r="N310" s="89" t="s">
        <v>34</v>
      </c>
      <c r="O310" s="90">
        <v>0</v>
      </c>
      <c r="P310" s="90">
        <f t="shared" si="1"/>
        <v>0</v>
      </c>
      <c r="Q310" s="90">
        <v>0</v>
      </c>
      <c r="R310" s="90">
        <f t="shared" si="2"/>
        <v>0</v>
      </c>
      <c r="S310" s="90">
        <v>0</v>
      </c>
      <c r="T310" s="91">
        <f t="shared" si="3"/>
        <v>0</v>
      </c>
      <c r="AR310" s="92" t="s">
        <v>83</v>
      </c>
      <c r="AT310" s="92" t="s">
        <v>79</v>
      </c>
      <c r="AU310" s="92" t="s">
        <v>84</v>
      </c>
      <c r="AY310" s="2" t="s">
        <v>77</v>
      </c>
      <c r="BE310" s="93">
        <f t="shared" si="4"/>
        <v>0</v>
      </c>
      <c r="BF310" s="93">
        <f t="shared" si="5"/>
        <v>0</v>
      </c>
      <c r="BG310" s="93">
        <f t="shared" si="6"/>
        <v>0</v>
      </c>
      <c r="BH310" s="93">
        <f t="shared" si="7"/>
        <v>0</v>
      </c>
      <c r="BI310" s="93">
        <f t="shared" si="8"/>
        <v>0</v>
      </c>
      <c r="BJ310" s="2" t="s">
        <v>84</v>
      </c>
      <c r="BK310" s="94">
        <f t="shared" si="9"/>
        <v>0</v>
      </c>
      <c r="BL310" s="2" t="s">
        <v>83</v>
      </c>
      <c r="BM310" s="92" t="s">
        <v>195</v>
      </c>
    </row>
    <row r="311" spans="2:65" s="9" customFormat="1" ht="24.2" customHeight="1" x14ac:dyDescent="0.25">
      <c r="B311" s="81"/>
      <c r="C311" s="82" t="s">
        <v>164</v>
      </c>
      <c r="D311" s="82" t="s">
        <v>79</v>
      </c>
      <c r="E311" s="83" t="s">
        <v>211</v>
      </c>
      <c r="F311" s="84" t="s">
        <v>212</v>
      </c>
      <c r="G311" s="85" t="s">
        <v>202</v>
      </c>
      <c r="H311" s="86">
        <v>33.64</v>
      </c>
      <c r="I311" s="218">
        <v>0</v>
      </c>
      <c r="J311" s="218">
        <f t="shared" si="0"/>
        <v>0</v>
      </c>
      <c r="K311" s="87"/>
      <c r="L311" s="10"/>
      <c r="M311" s="88" t="s">
        <v>14</v>
      </c>
      <c r="N311" s="89" t="s">
        <v>34</v>
      </c>
      <c r="O311" s="90">
        <v>0</v>
      </c>
      <c r="P311" s="90">
        <f t="shared" si="1"/>
        <v>0</v>
      </c>
      <c r="Q311" s="90">
        <v>0</v>
      </c>
      <c r="R311" s="90">
        <f t="shared" si="2"/>
        <v>0</v>
      </c>
      <c r="S311" s="90">
        <v>0</v>
      </c>
      <c r="T311" s="91">
        <f t="shared" si="3"/>
        <v>0</v>
      </c>
      <c r="AR311" s="92" t="s">
        <v>83</v>
      </c>
      <c r="AT311" s="92" t="s">
        <v>79</v>
      </c>
      <c r="AU311" s="92" t="s">
        <v>84</v>
      </c>
      <c r="AY311" s="2" t="s">
        <v>77</v>
      </c>
      <c r="BE311" s="93">
        <f t="shared" si="4"/>
        <v>0</v>
      </c>
      <c r="BF311" s="93">
        <f t="shared" si="5"/>
        <v>0</v>
      </c>
      <c r="BG311" s="93">
        <f t="shared" si="6"/>
        <v>0</v>
      </c>
      <c r="BH311" s="93">
        <f t="shared" si="7"/>
        <v>0</v>
      </c>
      <c r="BI311" s="93">
        <f t="shared" si="8"/>
        <v>0</v>
      </c>
      <c r="BJ311" s="2" t="s">
        <v>84</v>
      </c>
      <c r="BK311" s="94">
        <f t="shared" si="9"/>
        <v>0</v>
      </c>
      <c r="BL311" s="2" t="s">
        <v>83</v>
      </c>
      <c r="BM311" s="92" t="s">
        <v>436</v>
      </c>
    </row>
    <row r="312" spans="2:65" s="9" customFormat="1" ht="24.2" customHeight="1" x14ac:dyDescent="0.25">
      <c r="B312" s="81"/>
      <c r="C312" s="82" t="s">
        <v>298</v>
      </c>
      <c r="D312" s="82" t="s">
        <v>79</v>
      </c>
      <c r="E312" s="83" t="s">
        <v>214</v>
      </c>
      <c r="F312" s="84" t="s">
        <v>215</v>
      </c>
      <c r="G312" s="85" t="s">
        <v>202</v>
      </c>
      <c r="H312" s="86">
        <v>32.340000000000003</v>
      </c>
      <c r="I312" s="218">
        <v>0</v>
      </c>
      <c r="J312" s="218">
        <f t="shared" si="0"/>
        <v>0</v>
      </c>
      <c r="K312" s="87"/>
      <c r="L312" s="10"/>
      <c r="M312" s="88" t="s">
        <v>14</v>
      </c>
      <c r="N312" s="89" t="s">
        <v>34</v>
      </c>
      <c r="O312" s="90">
        <v>0</v>
      </c>
      <c r="P312" s="90">
        <f t="shared" si="1"/>
        <v>0</v>
      </c>
      <c r="Q312" s="90">
        <v>0</v>
      </c>
      <c r="R312" s="90">
        <f t="shared" si="2"/>
        <v>0</v>
      </c>
      <c r="S312" s="90">
        <v>0</v>
      </c>
      <c r="T312" s="91">
        <f t="shared" si="3"/>
        <v>0</v>
      </c>
      <c r="AR312" s="92" t="s">
        <v>83</v>
      </c>
      <c r="AT312" s="92" t="s">
        <v>79</v>
      </c>
      <c r="AU312" s="92" t="s">
        <v>84</v>
      </c>
      <c r="AY312" s="2" t="s">
        <v>77</v>
      </c>
      <c r="BE312" s="93">
        <f t="shared" si="4"/>
        <v>0</v>
      </c>
      <c r="BF312" s="93">
        <f t="shared" si="5"/>
        <v>0</v>
      </c>
      <c r="BG312" s="93">
        <f t="shared" si="6"/>
        <v>0</v>
      </c>
      <c r="BH312" s="93">
        <f t="shared" si="7"/>
        <v>0</v>
      </c>
      <c r="BI312" s="93">
        <f t="shared" si="8"/>
        <v>0</v>
      </c>
      <c r="BJ312" s="2" t="s">
        <v>84</v>
      </c>
      <c r="BK312" s="94">
        <f t="shared" si="9"/>
        <v>0</v>
      </c>
      <c r="BL312" s="2" t="s">
        <v>83</v>
      </c>
      <c r="BM312" s="92" t="s">
        <v>439</v>
      </c>
    </row>
    <row r="313" spans="2:65" s="9" customFormat="1" ht="24.2" customHeight="1" x14ac:dyDescent="0.25">
      <c r="B313" s="81"/>
      <c r="C313" s="116" t="s">
        <v>167</v>
      </c>
      <c r="D313" s="116" t="s">
        <v>182</v>
      </c>
      <c r="E313" s="117" t="s">
        <v>218</v>
      </c>
      <c r="F313" s="118" t="s">
        <v>219</v>
      </c>
      <c r="G313" s="119" t="s">
        <v>220</v>
      </c>
      <c r="H313" s="120">
        <v>694</v>
      </c>
      <c r="I313" s="223">
        <v>0</v>
      </c>
      <c r="J313" s="223">
        <f t="shared" si="0"/>
        <v>0</v>
      </c>
      <c r="K313" s="121"/>
      <c r="L313" s="122"/>
      <c r="M313" s="123" t="s">
        <v>14</v>
      </c>
      <c r="N313" s="124" t="s">
        <v>34</v>
      </c>
      <c r="O313" s="90">
        <v>0</v>
      </c>
      <c r="P313" s="90">
        <f t="shared" si="1"/>
        <v>0</v>
      </c>
      <c r="Q313" s="90">
        <v>0</v>
      </c>
      <c r="R313" s="90">
        <f t="shared" si="2"/>
        <v>0</v>
      </c>
      <c r="S313" s="90">
        <v>0</v>
      </c>
      <c r="T313" s="91">
        <f t="shared" si="3"/>
        <v>0</v>
      </c>
      <c r="AR313" s="92" t="s">
        <v>101</v>
      </c>
      <c r="AT313" s="92" t="s">
        <v>182</v>
      </c>
      <c r="AU313" s="92" t="s">
        <v>84</v>
      </c>
      <c r="AY313" s="2" t="s">
        <v>77</v>
      </c>
      <c r="BE313" s="93">
        <f t="shared" si="4"/>
        <v>0</v>
      </c>
      <c r="BF313" s="93">
        <f t="shared" si="5"/>
        <v>0</v>
      </c>
      <c r="BG313" s="93">
        <f t="shared" si="6"/>
        <v>0</v>
      </c>
      <c r="BH313" s="93">
        <f t="shared" si="7"/>
        <v>0</v>
      </c>
      <c r="BI313" s="93">
        <f t="shared" si="8"/>
        <v>0</v>
      </c>
      <c r="BJ313" s="2" t="s">
        <v>84</v>
      </c>
      <c r="BK313" s="94">
        <f t="shared" si="9"/>
        <v>0</v>
      </c>
      <c r="BL313" s="2" t="s">
        <v>83</v>
      </c>
      <c r="BM313" s="92" t="s">
        <v>442</v>
      </c>
    </row>
    <row r="314" spans="2:65" s="95" customFormat="1" x14ac:dyDescent="0.25">
      <c r="B314" s="96"/>
      <c r="D314" s="97" t="s">
        <v>85</v>
      </c>
      <c r="E314" s="98" t="s">
        <v>14</v>
      </c>
      <c r="F314" s="99" t="s">
        <v>135</v>
      </c>
      <c r="H314" s="98" t="s">
        <v>14</v>
      </c>
      <c r="I314" s="219"/>
      <c r="J314" s="219"/>
      <c r="L314" s="96"/>
      <c r="M314" s="100"/>
      <c r="T314" s="101"/>
      <c r="AT314" s="98" t="s">
        <v>85</v>
      </c>
      <c r="AU314" s="98" t="s">
        <v>84</v>
      </c>
      <c r="AV314" s="95" t="s">
        <v>76</v>
      </c>
      <c r="AW314" s="95" t="s">
        <v>87</v>
      </c>
      <c r="AX314" s="95" t="s">
        <v>2</v>
      </c>
      <c r="AY314" s="98" t="s">
        <v>77</v>
      </c>
    </row>
    <row r="315" spans="2:65" s="102" customFormat="1" x14ac:dyDescent="0.25">
      <c r="B315" s="103"/>
      <c r="D315" s="97" t="s">
        <v>85</v>
      </c>
      <c r="E315" s="104" t="s">
        <v>14</v>
      </c>
      <c r="F315" s="105" t="s">
        <v>740</v>
      </c>
      <c r="H315" s="106">
        <v>133</v>
      </c>
      <c r="I315" s="220"/>
      <c r="J315" s="220"/>
      <c r="L315" s="103"/>
      <c r="M315" s="107"/>
      <c r="T315" s="108"/>
      <c r="AT315" s="104" t="s">
        <v>85</v>
      </c>
      <c r="AU315" s="104" t="s">
        <v>84</v>
      </c>
      <c r="AV315" s="102" t="s">
        <v>84</v>
      </c>
      <c r="AW315" s="102" t="s">
        <v>87</v>
      </c>
      <c r="AX315" s="102" t="s">
        <v>2</v>
      </c>
      <c r="AY315" s="104" t="s">
        <v>77</v>
      </c>
    </row>
    <row r="316" spans="2:65" s="95" customFormat="1" ht="22.5" x14ac:dyDescent="0.25">
      <c r="B316" s="96"/>
      <c r="D316" s="97" t="s">
        <v>85</v>
      </c>
      <c r="E316" s="98" t="s">
        <v>14</v>
      </c>
      <c r="F316" s="99" t="s">
        <v>86</v>
      </c>
      <c r="H316" s="98" t="s">
        <v>14</v>
      </c>
      <c r="I316" s="219"/>
      <c r="J316" s="219"/>
      <c r="L316" s="96"/>
      <c r="M316" s="100"/>
      <c r="T316" s="101"/>
      <c r="AT316" s="98" t="s">
        <v>85</v>
      </c>
      <c r="AU316" s="98" t="s">
        <v>84</v>
      </c>
      <c r="AV316" s="95" t="s">
        <v>76</v>
      </c>
      <c r="AW316" s="95" t="s">
        <v>87</v>
      </c>
      <c r="AX316" s="95" t="s">
        <v>2</v>
      </c>
      <c r="AY316" s="98" t="s">
        <v>77</v>
      </c>
    </row>
    <row r="317" spans="2:65" s="102" customFormat="1" x14ac:dyDescent="0.25">
      <c r="B317" s="103"/>
      <c r="D317" s="97" t="s">
        <v>85</v>
      </c>
      <c r="E317" s="104" t="s">
        <v>14</v>
      </c>
      <c r="F317" s="105" t="s">
        <v>222</v>
      </c>
      <c r="H317" s="106">
        <v>561</v>
      </c>
      <c r="I317" s="220"/>
      <c r="J317" s="220"/>
      <c r="L317" s="103"/>
      <c r="M317" s="107"/>
      <c r="T317" s="108"/>
      <c r="AT317" s="104" t="s">
        <v>85</v>
      </c>
      <c r="AU317" s="104" t="s">
        <v>84</v>
      </c>
      <c r="AV317" s="102" t="s">
        <v>84</v>
      </c>
      <c r="AW317" s="102" t="s">
        <v>87</v>
      </c>
      <c r="AX317" s="102" t="s">
        <v>2</v>
      </c>
      <c r="AY317" s="104" t="s">
        <v>77</v>
      </c>
    </row>
    <row r="318" spans="2:65" s="109" customFormat="1" x14ac:dyDescent="0.25">
      <c r="B318" s="110"/>
      <c r="D318" s="97" t="s">
        <v>85</v>
      </c>
      <c r="E318" s="111" t="s">
        <v>14</v>
      </c>
      <c r="F318" s="112" t="s">
        <v>90</v>
      </c>
      <c r="H318" s="113">
        <v>694</v>
      </c>
      <c r="I318" s="221"/>
      <c r="J318" s="221"/>
      <c r="L318" s="110"/>
      <c r="M318" s="114"/>
      <c r="T318" s="115"/>
      <c r="AT318" s="111" t="s">
        <v>85</v>
      </c>
      <c r="AU318" s="111" t="s">
        <v>84</v>
      </c>
      <c r="AV318" s="109" t="s">
        <v>83</v>
      </c>
      <c r="AW318" s="109" t="s">
        <v>87</v>
      </c>
      <c r="AX318" s="109" t="s">
        <v>76</v>
      </c>
      <c r="AY318" s="111" t="s">
        <v>77</v>
      </c>
    </row>
    <row r="319" spans="2:65" s="71" customFormat="1" ht="22.9" customHeight="1" x14ac:dyDescent="0.2">
      <c r="B319" s="72"/>
      <c r="D319" s="73" t="s">
        <v>73</v>
      </c>
      <c r="E319" s="80" t="s">
        <v>223</v>
      </c>
      <c r="F319" s="80" t="s">
        <v>224</v>
      </c>
      <c r="I319" s="222"/>
      <c r="J319" s="217">
        <f>BK319</f>
        <v>0</v>
      </c>
      <c r="L319" s="72"/>
      <c r="M319" s="75"/>
      <c r="P319" s="76">
        <f>P320</f>
        <v>0</v>
      </c>
      <c r="R319" s="76">
        <f>R320</f>
        <v>0</v>
      </c>
      <c r="T319" s="77">
        <f>T320</f>
        <v>0</v>
      </c>
      <c r="AR319" s="73" t="s">
        <v>76</v>
      </c>
      <c r="AT319" s="78" t="s">
        <v>73</v>
      </c>
      <c r="AU319" s="78" t="s">
        <v>76</v>
      </c>
      <c r="AY319" s="73" t="s">
        <v>77</v>
      </c>
      <c r="BK319" s="79">
        <f>BK320</f>
        <v>0</v>
      </c>
    </row>
    <row r="320" spans="2:65" s="9" customFormat="1" ht="33" customHeight="1" x14ac:dyDescent="0.25">
      <c r="B320" s="81"/>
      <c r="C320" s="82" t="s">
        <v>299</v>
      </c>
      <c r="D320" s="82" t="s">
        <v>79</v>
      </c>
      <c r="E320" s="83" t="s">
        <v>250</v>
      </c>
      <c r="F320" s="84" t="s">
        <v>251</v>
      </c>
      <c r="G320" s="85" t="s">
        <v>202</v>
      </c>
      <c r="H320" s="86">
        <v>3707.6469999999999</v>
      </c>
      <c r="I320" s="218">
        <v>0</v>
      </c>
      <c r="J320" s="218">
        <f>ROUND(I320*H320,3)</f>
        <v>0</v>
      </c>
      <c r="K320" s="87"/>
      <c r="L320" s="10"/>
      <c r="M320" s="125" t="s">
        <v>14</v>
      </c>
      <c r="N320" s="126" t="s">
        <v>34</v>
      </c>
      <c r="O320" s="127">
        <v>0</v>
      </c>
      <c r="P320" s="127">
        <f>O320*H320</f>
        <v>0</v>
      </c>
      <c r="Q320" s="127">
        <v>0</v>
      </c>
      <c r="R320" s="127">
        <f>Q320*H320</f>
        <v>0</v>
      </c>
      <c r="S320" s="127">
        <v>0</v>
      </c>
      <c r="T320" s="128">
        <f>S320*H320</f>
        <v>0</v>
      </c>
      <c r="AR320" s="92" t="s">
        <v>83</v>
      </c>
      <c r="AT320" s="92" t="s">
        <v>79</v>
      </c>
      <c r="AU320" s="92" t="s">
        <v>84</v>
      </c>
      <c r="AY320" s="2" t="s">
        <v>77</v>
      </c>
      <c r="BE320" s="93">
        <f>IF(N320="základná",J320,0)</f>
        <v>0</v>
      </c>
      <c r="BF320" s="93">
        <f>IF(N320="znížená",J320,0)</f>
        <v>0</v>
      </c>
      <c r="BG320" s="93">
        <f>IF(N320="zákl. prenesená",J320,0)</f>
        <v>0</v>
      </c>
      <c r="BH320" s="93">
        <f>IF(N320="zníž. prenesená",J320,0)</f>
        <v>0</v>
      </c>
      <c r="BI320" s="93">
        <f>IF(N320="nulová",J320,0)</f>
        <v>0</v>
      </c>
      <c r="BJ320" s="2" t="s">
        <v>84</v>
      </c>
      <c r="BK320" s="94">
        <f>ROUND(I320*H320,3)</f>
        <v>0</v>
      </c>
      <c r="BL320" s="2" t="s">
        <v>83</v>
      </c>
      <c r="BM320" s="92" t="s">
        <v>445</v>
      </c>
    </row>
    <row r="321" spans="2:12" s="9" customFormat="1" ht="6.95" customHeight="1" x14ac:dyDescent="0.25">
      <c r="B321" s="40"/>
      <c r="C321" s="41"/>
      <c r="D321" s="41"/>
      <c r="E321" s="41"/>
      <c r="F321" s="41"/>
      <c r="G321" s="41"/>
      <c r="H321" s="41"/>
      <c r="I321" s="41"/>
      <c r="J321" s="41"/>
      <c r="K321" s="41"/>
      <c r="L321" s="10"/>
    </row>
  </sheetData>
  <autoFilter ref="C129:K320" xr:uid="{00000000-0009-0000-0000-000002000000}"/>
  <mergeCells count="15">
    <mergeCell ref="E118:H118"/>
    <mergeCell ref="E120:H120"/>
    <mergeCell ref="E122:H122"/>
    <mergeCell ref="E31:H31"/>
    <mergeCell ref="E85:H85"/>
    <mergeCell ref="E87:H87"/>
    <mergeCell ref="E89:H89"/>
    <mergeCell ref="E91:H91"/>
    <mergeCell ref="E116:H116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31FB-FD99-41D2-BE73-701CA9A3CA7E}">
  <sheetPr>
    <pageSetUpPr fitToPage="1"/>
  </sheetPr>
  <dimension ref="B2:BM448"/>
  <sheetViews>
    <sheetView showGridLines="0" topLeftCell="A245" workbookViewId="0">
      <selection activeCell="I136" sqref="I136:J444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74" t="s">
        <v>1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2" t="s">
        <v>875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176" t="str">
        <f>'[1]Rekapitulácia stavby'!K6</f>
        <v>Zelené sídliská - lokalita MAGURSKÁ - JELŠOVÝ HÁJIK - revízia 2</v>
      </c>
      <c r="F7" s="177"/>
      <c r="G7" s="177"/>
      <c r="H7" s="177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176" t="s">
        <v>8</v>
      </c>
      <c r="F9" s="175"/>
      <c r="G9" s="175"/>
      <c r="H9" s="175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78" t="s">
        <v>708</v>
      </c>
      <c r="F11" s="179"/>
      <c r="G11" s="179"/>
      <c r="H11" s="179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30" customHeight="1" x14ac:dyDescent="0.25">
      <c r="B13" s="10"/>
      <c r="E13" s="180" t="s">
        <v>709</v>
      </c>
      <c r="F13" s="179"/>
      <c r="G13" s="179"/>
      <c r="H13" s="179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850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173" t="str">
        <f>'[1]Rekapitulácia stavby'!E14</f>
        <v xml:space="preserve"> </v>
      </c>
      <c r="F22" s="173"/>
      <c r="G22" s="173"/>
      <c r="H22" s="173"/>
      <c r="I22" s="8" t="s">
        <v>22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181" t="s">
        <v>14</v>
      </c>
      <c r="F31" s="181"/>
      <c r="G31" s="181"/>
      <c r="H31" s="181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ROUND(J133,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ROUND((SUM(BE133:BE447)),  2)</f>
        <v>0</v>
      </c>
      <c r="G37" s="23"/>
      <c r="H37" s="23"/>
      <c r="I37" s="24">
        <v>0.23</v>
      </c>
      <c r="J37" s="22">
        <f>ROUND(((SUM(BE133:BE447))*I37),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ROUND((SUM(BF133:BF447)),  2)</f>
        <v>0</v>
      </c>
      <c r="I38" s="26">
        <v>0.23</v>
      </c>
      <c r="J38" s="25">
        <f>ROUND(((SUM(BF133:BF447))*I38),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ROUND((SUM(BG133:BG447)),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ROUND((SUM(BH133:BH447)),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ROUND((SUM(BI133:BI447)),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176" t="str">
        <f>E7</f>
        <v>Zelené sídliská - lokalita MAGURSKÁ - JELŠOVÝ HÁJIK - revízia 2</v>
      </c>
      <c r="F85" s="177"/>
      <c r="G85" s="177"/>
      <c r="H85" s="177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176" t="s">
        <v>8</v>
      </c>
      <c r="F87" s="175"/>
      <c r="G87" s="175"/>
      <c r="H87" s="175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78" t="s">
        <v>708</v>
      </c>
      <c r="F89" s="179"/>
      <c r="G89" s="179"/>
      <c r="H89" s="179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30" hidden="1" customHeight="1" x14ac:dyDescent="0.25">
      <c r="B91" s="10"/>
      <c r="E91" s="180" t="str">
        <f>E13</f>
        <v>SO 1.2.2 - Podpora budovania prvkov zelenej a modrej infraštruktúry v obciach a mestách - časť 2</v>
      </c>
      <c r="F91" s="179"/>
      <c r="G91" s="179"/>
      <c r="H91" s="179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J133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52</v>
      </c>
      <c r="E101" s="50"/>
      <c r="F101" s="50"/>
      <c r="G101" s="50"/>
      <c r="H101" s="50"/>
      <c r="I101" s="50"/>
      <c r="J101" s="51">
        <f>J134</f>
        <v>0</v>
      </c>
      <c r="L101" s="48"/>
    </row>
    <row r="102" spans="2:47" s="52" customFormat="1" ht="19.899999999999999" hidden="1" customHeight="1" x14ac:dyDescent="0.25">
      <c r="B102" s="53"/>
      <c r="D102" s="54" t="s">
        <v>53</v>
      </c>
      <c r="E102" s="55"/>
      <c r="F102" s="55"/>
      <c r="G102" s="55"/>
      <c r="H102" s="55"/>
      <c r="I102" s="55"/>
      <c r="J102" s="56">
        <f>J135</f>
        <v>0</v>
      </c>
      <c r="L102" s="53"/>
    </row>
    <row r="103" spans="2:47" s="52" customFormat="1" ht="19.899999999999999" hidden="1" customHeight="1" x14ac:dyDescent="0.25">
      <c r="B103" s="53"/>
      <c r="D103" s="54" t="s">
        <v>54</v>
      </c>
      <c r="E103" s="55"/>
      <c r="F103" s="55"/>
      <c r="G103" s="55"/>
      <c r="H103" s="55"/>
      <c r="I103" s="55"/>
      <c r="J103" s="56">
        <f>J245</f>
        <v>0</v>
      </c>
      <c r="L103" s="53"/>
    </row>
    <row r="104" spans="2:47" s="52" customFormat="1" ht="19.899999999999999" hidden="1" customHeight="1" x14ac:dyDescent="0.25">
      <c r="B104" s="53"/>
      <c r="D104" s="54" t="s">
        <v>876</v>
      </c>
      <c r="E104" s="55"/>
      <c r="F104" s="55"/>
      <c r="G104" s="55"/>
      <c r="H104" s="55"/>
      <c r="I104" s="55"/>
      <c r="J104" s="56">
        <f>J258</f>
        <v>0</v>
      </c>
      <c r="L104" s="53"/>
    </row>
    <row r="105" spans="2:47" s="52" customFormat="1" ht="19.899999999999999" hidden="1" customHeight="1" x14ac:dyDescent="0.25">
      <c r="B105" s="53"/>
      <c r="D105" s="54" t="s">
        <v>55</v>
      </c>
      <c r="E105" s="55"/>
      <c r="F105" s="55"/>
      <c r="G105" s="55"/>
      <c r="H105" s="55"/>
      <c r="I105" s="55"/>
      <c r="J105" s="56">
        <f>J267</f>
        <v>0</v>
      </c>
      <c r="L105" s="53"/>
    </row>
    <row r="106" spans="2:47" s="52" customFormat="1" ht="19.899999999999999" hidden="1" customHeight="1" x14ac:dyDescent="0.25">
      <c r="B106" s="53"/>
      <c r="D106" s="54" t="s">
        <v>56</v>
      </c>
      <c r="E106" s="55"/>
      <c r="F106" s="55"/>
      <c r="G106" s="55"/>
      <c r="H106" s="55"/>
      <c r="I106" s="55"/>
      <c r="J106" s="56">
        <f>J362</f>
        <v>0</v>
      </c>
      <c r="L106" s="53"/>
    </row>
    <row r="107" spans="2:47" s="52" customFormat="1" ht="19.899999999999999" hidden="1" customHeight="1" x14ac:dyDescent="0.25">
      <c r="B107" s="53"/>
      <c r="D107" s="54" t="s">
        <v>57</v>
      </c>
      <c r="E107" s="55"/>
      <c r="F107" s="55"/>
      <c r="G107" s="55"/>
      <c r="H107" s="55"/>
      <c r="I107" s="55"/>
      <c r="J107" s="56">
        <f>J440</f>
        <v>0</v>
      </c>
      <c r="L107" s="53"/>
    </row>
    <row r="108" spans="2:47" s="47" customFormat="1" ht="24.95" hidden="1" customHeight="1" x14ac:dyDescent="0.25">
      <c r="B108" s="48"/>
      <c r="D108" s="49" t="s">
        <v>877</v>
      </c>
      <c r="E108" s="50"/>
      <c r="F108" s="50"/>
      <c r="G108" s="50"/>
      <c r="H108" s="50"/>
      <c r="I108" s="50"/>
      <c r="J108" s="51">
        <f>J442</f>
        <v>0</v>
      </c>
      <c r="L108" s="48"/>
    </row>
    <row r="109" spans="2:47" s="52" customFormat="1" ht="19.899999999999999" hidden="1" customHeight="1" x14ac:dyDescent="0.25">
      <c r="B109" s="53"/>
      <c r="D109" s="54" t="s">
        <v>878</v>
      </c>
      <c r="E109" s="55"/>
      <c r="F109" s="55"/>
      <c r="G109" s="55"/>
      <c r="H109" s="55"/>
      <c r="I109" s="55"/>
      <c r="J109" s="56">
        <f>J443</f>
        <v>0</v>
      </c>
      <c r="L109" s="53"/>
    </row>
    <row r="110" spans="2:47" s="9" customFormat="1" ht="21.75" hidden="1" customHeight="1" x14ac:dyDescent="0.25">
      <c r="B110" s="10"/>
      <c r="L110" s="10"/>
    </row>
    <row r="111" spans="2:47" s="9" customFormat="1" ht="6.95" hidden="1" customHeight="1" x14ac:dyDescent="0.25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10"/>
    </row>
    <row r="112" spans="2:47" hidden="1" x14ac:dyDescent="0.2"/>
    <row r="113" spans="2:12" hidden="1" x14ac:dyDescent="0.2"/>
    <row r="114" spans="2:12" hidden="1" x14ac:dyDescent="0.2"/>
    <row r="115" spans="2:12" s="9" customFormat="1" ht="6.95" customHeight="1" x14ac:dyDescent="0.25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10"/>
    </row>
    <row r="116" spans="2:12" s="9" customFormat="1" ht="24.95" customHeight="1" x14ac:dyDescent="0.25">
      <c r="B116" s="10"/>
      <c r="C116" s="6" t="s">
        <v>58</v>
      </c>
      <c r="L116" s="10"/>
    </row>
    <row r="117" spans="2:12" s="9" customFormat="1" ht="6.95" customHeight="1" x14ac:dyDescent="0.25">
      <c r="B117" s="10"/>
      <c r="L117" s="10"/>
    </row>
    <row r="118" spans="2:12" s="9" customFormat="1" ht="12" customHeight="1" x14ac:dyDescent="0.25">
      <c r="B118" s="10"/>
      <c r="C118" s="8" t="s">
        <v>6</v>
      </c>
      <c r="L118" s="10"/>
    </row>
    <row r="119" spans="2:12" s="9" customFormat="1" ht="26.25" customHeight="1" x14ac:dyDescent="0.25">
      <c r="B119" s="10"/>
      <c r="E119" s="176" t="str">
        <f>E7</f>
        <v>Zelené sídliská - lokalita MAGURSKÁ - JELŠOVÝ HÁJIK - revízia 2</v>
      </c>
      <c r="F119" s="177"/>
      <c r="G119" s="177"/>
      <c r="H119" s="177"/>
      <c r="L119" s="10"/>
    </row>
    <row r="120" spans="2:12" ht="12" customHeight="1" x14ac:dyDescent="0.2">
      <c r="B120" s="5"/>
      <c r="C120" s="8" t="s">
        <v>7</v>
      </c>
      <c r="L120" s="5"/>
    </row>
    <row r="121" spans="2:12" ht="16.5" customHeight="1" x14ac:dyDescent="0.2">
      <c r="B121" s="5"/>
      <c r="E121" s="176" t="s">
        <v>8</v>
      </c>
      <c r="F121" s="175"/>
      <c r="G121" s="175"/>
      <c r="H121" s="175"/>
      <c r="L121" s="5"/>
    </row>
    <row r="122" spans="2:12" ht="12" customHeight="1" x14ac:dyDescent="0.2">
      <c r="B122" s="5"/>
      <c r="C122" s="8" t="s">
        <v>9</v>
      </c>
      <c r="L122" s="5"/>
    </row>
    <row r="123" spans="2:12" s="9" customFormat="1" ht="16.5" customHeight="1" x14ac:dyDescent="0.25">
      <c r="B123" s="10"/>
      <c r="E123" s="178" t="s">
        <v>708</v>
      </c>
      <c r="F123" s="179"/>
      <c r="G123" s="179"/>
      <c r="H123" s="179"/>
      <c r="L123" s="10"/>
    </row>
    <row r="124" spans="2:12" s="9" customFormat="1" ht="12" customHeight="1" x14ac:dyDescent="0.25">
      <c r="B124" s="10"/>
      <c r="C124" s="8" t="s">
        <v>11</v>
      </c>
      <c r="L124" s="10"/>
    </row>
    <row r="125" spans="2:12" s="9" customFormat="1" ht="30" customHeight="1" x14ac:dyDescent="0.25">
      <c r="B125" s="10"/>
      <c r="E125" s="180" t="str">
        <f>E13</f>
        <v>SO 1.2.2 - Podpora budovania prvkov zelenej a modrej infraštruktúry v obciach a mestách - časť 2</v>
      </c>
      <c r="F125" s="179"/>
      <c r="G125" s="179"/>
      <c r="H125" s="179"/>
      <c r="L125" s="10"/>
    </row>
    <row r="126" spans="2:12" s="9" customFormat="1" ht="6.95" customHeight="1" x14ac:dyDescent="0.25">
      <c r="B126" s="10"/>
      <c r="L126" s="10"/>
    </row>
    <row r="127" spans="2:12" s="9" customFormat="1" ht="12" customHeight="1" x14ac:dyDescent="0.25">
      <c r="B127" s="10"/>
      <c r="C127" s="8" t="s">
        <v>16</v>
      </c>
      <c r="F127" s="12" t="str">
        <f>F16</f>
        <v>Magurská, Jelšový hájik</v>
      </c>
      <c r="I127" s="8" t="s">
        <v>18</v>
      </c>
      <c r="J127" s="13">
        <f>IF(J16="","",J16)</f>
        <v>46099</v>
      </c>
      <c r="L127" s="10"/>
    </row>
    <row r="128" spans="2:12" s="9" customFormat="1" ht="6.95" customHeight="1" x14ac:dyDescent="0.25">
      <c r="B128" s="10"/>
      <c r="L128" s="10"/>
    </row>
    <row r="129" spans="2:65" s="9" customFormat="1" ht="15.2" customHeight="1" x14ac:dyDescent="0.25">
      <c r="B129" s="10"/>
      <c r="C129" s="8" t="s">
        <v>19</v>
      </c>
      <c r="F129" s="12" t="str">
        <f>E19</f>
        <v>Mesto Banská Bystrica</v>
      </c>
      <c r="I129" s="8" t="s">
        <v>24</v>
      </c>
      <c r="J129" s="16" t="str">
        <f>E25</f>
        <v>Ing. Boris Aresta</v>
      </c>
      <c r="L129" s="10"/>
    </row>
    <row r="130" spans="2:65" s="9" customFormat="1" ht="15.2" customHeight="1" x14ac:dyDescent="0.25">
      <c r="B130" s="10"/>
      <c r="C130" s="8" t="s">
        <v>23</v>
      </c>
      <c r="F130" s="12" t="str">
        <f>IF(E22="","",E22)</f>
        <v xml:space="preserve"> </v>
      </c>
      <c r="I130" s="8" t="s">
        <v>26</v>
      </c>
      <c r="J130" s="16" t="str">
        <f>E28</f>
        <v>Ing. Boris Aresta</v>
      </c>
      <c r="L130" s="10"/>
    </row>
    <row r="131" spans="2:65" s="9" customFormat="1" ht="10.35" customHeight="1" x14ac:dyDescent="0.25">
      <c r="B131" s="10"/>
      <c r="L131" s="10"/>
    </row>
    <row r="132" spans="2:65" s="57" customFormat="1" ht="29.25" customHeight="1" x14ac:dyDescent="0.25">
      <c r="B132" s="58"/>
      <c r="C132" s="59" t="s">
        <v>59</v>
      </c>
      <c r="D132" s="60" t="s">
        <v>60</v>
      </c>
      <c r="E132" s="60" t="s">
        <v>61</v>
      </c>
      <c r="F132" s="60" t="s">
        <v>62</v>
      </c>
      <c r="G132" s="60" t="s">
        <v>63</v>
      </c>
      <c r="H132" s="60" t="s">
        <v>64</v>
      </c>
      <c r="I132" s="60" t="s">
        <v>65</v>
      </c>
      <c r="J132" s="61" t="s">
        <v>49</v>
      </c>
      <c r="K132" s="62" t="s">
        <v>66</v>
      </c>
      <c r="L132" s="58"/>
      <c r="M132" s="63" t="s">
        <v>14</v>
      </c>
      <c r="N132" s="64" t="s">
        <v>32</v>
      </c>
      <c r="O132" s="64" t="s">
        <v>67</v>
      </c>
      <c r="P132" s="64" t="s">
        <v>68</v>
      </c>
      <c r="Q132" s="64" t="s">
        <v>69</v>
      </c>
      <c r="R132" s="64" t="s">
        <v>70</v>
      </c>
      <c r="S132" s="64" t="s">
        <v>71</v>
      </c>
      <c r="T132" s="65" t="s">
        <v>72</v>
      </c>
    </row>
    <row r="133" spans="2:65" s="9" customFormat="1" ht="22.9" customHeight="1" x14ac:dyDescent="0.25">
      <c r="B133" s="10"/>
      <c r="C133" s="66" t="s">
        <v>50</v>
      </c>
      <c r="J133" s="215">
        <f>BK133</f>
        <v>0</v>
      </c>
      <c r="L133" s="10"/>
      <c r="M133" s="67"/>
      <c r="N133" s="17"/>
      <c r="O133" s="17"/>
      <c r="P133" s="68">
        <f>P134+P442</f>
        <v>0</v>
      </c>
      <c r="Q133" s="17"/>
      <c r="R133" s="68">
        <f>R134+R442</f>
        <v>0</v>
      </c>
      <c r="S133" s="17"/>
      <c r="T133" s="69">
        <f>T134+T442</f>
        <v>0</v>
      </c>
      <c r="AT133" s="2" t="s">
        <v>73</v>
      </c>
      <c r="AU133" s="2" t="s">
        <v>51</v>
      </c>
      <c r="BK133" s="70">
        <f>BK134+BK442</f>
        <v>0</v>
      </c>
    </row>
    <row r="134" spans="2:65" s="71" customFormat="1" ht="25.9" customHeight="1" x14ac:dyDescent="0.2">
      <c r="B134" s="72"/>
      <c r="D134" s="73" t="s">
        <v>73</v>
      </c>
      <c r="E134" s="74" t="s">
        <v>74</v>
      </c>
      <c r="F134" s="74" t="s">
        <v>75</v>
      </c>
      <c r="J134" s="216">
        <f>BK134</f>
        <v>0</v>
      </c>
      <c r="L134" s="72"/>
      <c r="M134" s="75"/>
      <c r="P134" s="76">
        <f>P135+P245+P258+P267+P362+P440</f>
        <v>0</v>
      </c>
      <c r="R134" s="76">
        <f>R135+R245+R258+R267+R362+R440</f>
        <v>0</v>
      </c>
      <c r="T134" s="77">
        <f>T135+T245+T258+T267+T362+T440</f>
        <v>0</v>
      </c>
      <c r="AR134" s="73" t="s">
        <v>76</v>
      </c>
      <c r="AT134" s="78" t="s">
        <v>73</v>
      </c>
      <c r="AU134" s="78" t="s">
        <v>2</v>
      </c>
      <c r="AY134" s="73" t="s">
        <v>77</v>
      </c>
      <c r="BK134" s="79">
        <f>BK135+BK245+BK258+BK267+BK362+BK440</f>
        <v>0</v>
      </c>
    </row>
    <row r="135" spans="2:65" s="71" customFormat="1" ht="22.9" customHeight="1" x14ac:dyDescent="0.2">
      <c r="B135" s="72"/>
      <c r="D135" s="73" t="s">
        <v>73</v>
      </c>
      <c r="E135" s="80" t="s">
        <v>76</v>
      </c>
      <c r="F135" s="80" t="s">
        <v>78</v>
      </c>
      <c r="J135" s="217">
        <f>BK135</f>
        <v>0</v>
      </c>
      <c r="L135" s="72"/>
      <c r="M135" s="75"/>
      <c r="P135" s="76">
        <f>SUM(P136:P244)</f>
        <v>0</v>
      </c>
      <c r="R135" s="76">
        <f>SUM(R136:R244)</f>
        <v>0</v>
      </c>
      <c r="T135" s="77">
        <f>SUM(T136:T244)</f>
        <v>0</v>
      </c>
      <c r="AR135" s="73" t="s">
        <v>76</v>
      </c>
      <c r="AT135" s="78" t="s">
        <v>73</v>
      </c>
      <c r="AU135" s="78" t="s">
        <v>76</v>
      </c>
      <c r="AY135" s="73" t="s">
        <v>77</v>
      </c>
      <c r="BK135" s="79">
        <f>SUM(BK136:BK244)</f>
        <v>0</v>
      </c>
    </row>
    <row r="136" spans="2:65" s="9" customFormat="1" ht="24.2" customHeight="1" x14ac:dyDescent="0.25">
      <c r="B136" s="81"/>
      <c r="C136" s="82" t="s">
        <v>76</v>
      </c>
      <c r="D136" s="82" t="s">
        <v>79</v>
      </c>
      <c r="E136" s="83" t="s">
        <v>80</v>
      </c>
      <c r="F136" s="84" t="s">
        <v>81</v>
      </c>
      <c r="G136" s="85" t="s">
        <v>82</v>
      </c>
      <c r="H136" s="86">
        <v>1183</v>
      </c>
      <c r="I136" s="218">
        <v>0</v>
      </c>
      <c r="J136" s="218">
        <f>ROUND(I136*H136,3)</f>
        <v>0</v>
      </c>
      <c r="K136" s="87"/>
      <c r="L136" s="10"/>
      <c r="M136" s="88" t="s">
        <v>14</v>
      </c>
      <c r="N136" s="89" t="s">
        <v>34</v>
      </c>
      <c r="O136" s="90">
        <v>0</v>
      </c>
      <c r="P136" s="90">
        <f>O136*H136</f>
        <v>0</v>
      </c>
      <c r="Q136" s="90">
        <v>0</v>
      </c>
      <c r="R136" s="90">
        <f>Q136*H136</f>
        <v>0</v>
      </c>
      <c r="S136" s="90">
        <v>0</v>
      </c>
      <c r="T136" s="91">
        <f>S136*H136</f>
        <v>0</v>
      </c>
      <c r="AR136" s="92" t="s">
        <v>83</v>
      </c>
      <c r="AT136" s="92" t="s">
        <v>79</v>
      </c>
      <c r="AU136" s="92" t="s">
        <v>84</v>
      </c>
      <c r="AY136" s="2" t="s">
        <v>77</v>
      </c>
      <c r="BE136" s="93">
        <f>IF(N136="základná",J136,0)</f>
        <v>0</v>
      </c>
      <c r="BF136" s="93">
        <f>IF(N136="znížená",J136,0)</f>
        <v>0</v>
      </c>
      <c r="BG136" s="93">
        <f>IF(N136="zákl. prenesená",J136,0)</f>
        <v>0</v>
      </c>
      <c r="BH136" s="93">
        <f>IF(N136="zníž. prenesená",J136,0)</f>
        <v>0</v>
      </c>
      <c r="BI136" s="93">
        <f>IF(N136="nulová",J136,0)</f>
        <v>0</v>
      </c>
      <c r="BJ136" s="2" t="s">
        <v>84</v>
      </c>
      <c r="BK136" s="94">
        <f>ROUND(I136*H136,3)</f>
        <v>0</v>
      </c>
      <c r="BL136" s="2" t="s">
        <v>83</v>
      </c>
      <c r="BM136" s="92" t="s">
        <v>84</v>
      </c>
    </row>
    <row r="137" spans="2:65" s="95" customFormat="1" ht="22.5" x14ac:dyDescent="0.25">
      <c r="B137" s="96"/>
      <c r="D137" s="97" t="s">
        <v>85</v>
      </c>
      <c r="E137" s="98" t="s">
        <v>14</v>
      </c>
      <c r="F137" s="99" t="s">
        <v>879</v>
      </c>
      <c r="H137" s="98" t="s">
        <v>14</v>
      </c>
      <c r="I137" s="219"/>
      <c r="J137" s="219"/>
      <c r="L137" s="96"/>
      <c r="M137" s="100"/>
      <c r="T137" s="101"/>
      <c r="AT137" s="98" t="s">
        <v>85</v>
      </c>
      <c r="AU137" s="98" t="s">
        <v>84</v>
      </c>
      <c r="AV137" s="95" t="s">
        <v>76</v>
      </c>
      <c r="AW137" s="95" t="s">
        <v>87</v>
      </c>
      <c r="AX137" s="95" t="s">
        <v>2</v>
      </c>
      <c r="AY137" s="98" t="s">
        <v>77</v>
      </c>
    </row>
    <row r="138" spans="2:65" s="102" customFormat="1" x14ac:dyDescent="0.25">
      <c r="B138" s="103"/>
      <c r="D138" s="97" t="s">
        <v>85</v>
      </c>
      <c r="E138" s="104" t="s">
        <v>14</v>
      </c>
      <c r="F138" s="105" t="s">
        <v>567</v>
      </c>
      <c r="H138" s="106">
        <v>174</v>
      </c>
      <c r="I138" s="220"/>
      <c r="J138" s="220"/>
      <c r="L138" s="103"/>
      <c r="M138" s="107"/>
      <c r="T138" s="108"/>
      <c r="AT138" s="104" t="s">
        <v>85</v>
      </c>
      <c r="AU138" s="104" t="s">
        <v>84</v>
      </c>
      <c r="AV138" s="102" t="s">
        <v>84</v>
      </c>
      <c r="AW138" s="102" t="s">
        <v>87</v>
      </c>
      <c r="AX138" s="102" t="s">
        <v>2</v>
      </c>
      <c r="AY138" s="104" t="s">
        <v>77</v>
      </c>
    </row>
    <row r="139" spans="2:65" s="95" customFormat="1" ht="22.5" x14ac:dyDescent="0.25">
      <c r="B139" s="96"/>
      <c r="D139" s="97" t="s">
        <v>85</v>
      </c>
      <c r="E139" s="98" t="s">
        <v>14</v>
      </c>
      <c r="F139" s="99" t="s">
        <v>711</v>
      </c>
      <c r="H139" s="98" t="s">
        <v>14</v>
      </c>
      <c r="I139" s="219"/>
      <c r="J139" s="219"/>
      <c r="L139" s="96"/>
      <c r="M139" s="100"/>
      <c r="T139" s="101"/>
      <c r="AT139" s="98" t="s">
        <v>85</v>
      </c>
      <c r="AU139" s="98" t="s">
        <v>84</v>
      </c>
      <c r="AV139" s="95" t="s">
        <v>76</v>
      </c>
      <c r="AW139" s="95" t="s">
        <v>87</v>
      </c>
      <c r="AX139" s="95" t="s">
        <v>2</v>
      </c>
      <c r="AY139" s="98" t="s">
        <v>77</v>
      </c>
    </row>
    <row r="140" spans="2:65" s="102" customFormat="1" x14ac:dyDescent="0.25">
      <c r="B140" s="103"/>
      <c r="D140" s="97" t="s">
        <v>85</v>
      </c>
      <c r="E140" s="104" t="s">
        <v>14</v>
      </c>
      <c r="F140" s="105" t="s">
        <v>880</v>
      </c>
      <c r="H140" s="106">
        <v>282</v>
      </c>
      <c r="I140" s="220"/>
      <c r="J140" s="220"/>
      <c r="L140" s="103"/>
      <c r="M140" s="107"/>
      <c r="T140" s="108"/>
      <c r="AT140" s="104" t="s">
        <v>85</v>
      </c>
      <c r="AU140" s="104" t="s">
        <v>84</v>
      </c>
      <c r="AV140" s="102" t="s">
        <v>84</v>
      </c>
      <c r="AW140" s="102" t="s">
        <v>87</v>
      </c>
      <c r="AX140" s="102" t="s">
        <v>2</v>
      </c>
      <c r="AY140" s="104" t="s">
        <v>77</v>
      </c>
    </row>
    <row r="141" spans="2:65" s="95" customFormat="1" ht="22.5" x14ac:dyDescent="0.25">
      <c r="B141" s="96"/>
      <c r="D141" s="97" t="s">
        <v>85</v>
      </c>
      <c r="E141" s="98" t="s">
        <v>14</v>
      </c>
      <c r="F141" s="99" t="s">
        <v>86</v>
      </c>
      <c r="H141" s="98" t="s">
        <v>14</v>
      </c>
      <c r="I141" s="219"/>
      <c r="J141" s="219"/>
      <c r="L141" s="96"/>
      <c r="M141" s="100"/>
      <c r="T141" s="101"/>
      <c r="AT141" s="98" t="s">
        <v>85</v>
      </c>
      <c r="AU141" s="98" t="s">
        <v>84</v>
      </c>
      <c r="AV141" s="95" t="s">
        <v>76</v>
      </c>
      <c r="AW141" s="95" t="s">
        <v>87</v>
      </c>
      <c r="AX141" s="95" t="s">
        <v>2</v>
      </c>
      <c r="AY141" s="98" t="s">
        <v>77</v>
      </c>
    </row>
    <row r="142" spans="2:65" s="102" customFormat="1" x14ac:dyDescent="0.25">
      <c r="B142" s="103"/>
      <c r="D142" s="97" t="s">
        <v>85</v>
      </c>
      <c r="E142" s="104" t="s">
        <v>14</v>
      </c>
      <c r="F142" s="105" t="s">
        <v>710</v>
      </c>
      <c r="H142" s="106">
        <v>709</v>
      </c>
      <c r="I142" s="220"/>
      <c r="J142" s="220"/>
      <c r="L142" s="103"/>
      <c r="M142" s="107"/>
      <c r="T142" s="108"/>
      <c r="AT142" s="104" t="s">
        <v>85</v>
      </c>
      <c r="AU142" s="104" t="s">
        <v>84</v>
      </c>
      <c r="AV142" s="102" t="s">
        <v>84</v>
      </c>
      <c r="AW142" s="102" t="s">
        <v>87</v>
      </c>
      <c r="AX142" s="102" t="s">
        <v>2</v>
      </c>
      <c r="AY142" s="104" t="s">
        <v>77</v>
      </c>
    </row>
    <row r="143" spans="2:65" s="95" customFormat="1" x14ac:dyDescent="0.25">
      <c r="B143" s="96"/>
      <c r="D143" s="97" t="s">
        <v>85</v>
      </c>
      <c r="E143" s="98" t="s">
        <v>14</v>
      </c>
      <c r="F143" s="99" t="s">
        <v>227</v>
      </c>
      <c r="H143" s="98" t="s">
        <v>14</v>
      </c>
      <c r="I143" s="219"/>
      <c r="J143" s="219"/>
      <c r="L143" s="96"/>
      <c r="M143" s="100"/>
      <c r="T143" s="101"/>
      <c r="AT143" s="98" t="s">
        <v>85</v>
      </c>
      <c r="AU143" s="98" t="s">
        <v>84</v>
      </c>
      <c r="AV143" s="95" t="s">
        <v>76</v>
      </c>
      <c r="AW143" s="95" t="s">
        <v>87</v>
      </c>
      <c r="AX143" s="95" t="s">
        <v>2</v>
      </c>
      <c r="AY143" s="98" t="s">
        <v>77</v>
      </c>
    </row>
    <row r="144" spans="2:65" s="102" customFormat="1" x14ac:dyDescent="0.25">
      <c r="B144" s="103"/>
      <c r="D144" s="97" t="s">
        <v>85</v>
      </c>
      <c r="E144" s="104" t="s">
        <v>14</v>
      </c>
      <c r="F144" s="105" t="s">
        <v>126</v>
      </c>
      <c r="H144" s="106">
        <v>18</v>
      </c>
      <c r="I144" s="220"/>
      <c r="J144" s="220"/>
      <c r="L144" s="103"/>
      <c r="M144" s="107"/>
      <c r="T144" s="108"/>
      <c r="AT144" s="104" t="s">
        <v>85</v>
      </c>
      <c r="AU144" s="104" t="s">
        <v>84</v>
      </c>
      <c r="AV144" s="102" t="s">
        <v>84</v>
      </c>
      <c r="AW144" s="102" t="s">
        <v>87</v>
      </c>
      <c r="AX144" s="102" t="s">
        <v>2</v>
      </c>
      <c r="AY144" s="104" t="s">
        <v>77</v>
      </c>
    </row>
    <row r="145" spans="2:65" s="109" customFormat="1" x14ac:dyDescent="0.25">
      <c r="B145" s="110"/>
      <c r="D145" s="97" t="s">
        <v>85</v>
      </c>
      <c r="E145" s="111" t="s">
        <v>14</v>
      </c>
      <c r="F145" s="112" t="s">
        <v>90</v>
      </c>
      <c r="H145" s="113">
        <v>1183</v>
      </c>
      <c r="I145" s="221"/>
      <c r="J145" s="221"/>
      <c r="L145" s="110"/>
      <c r="M145" s="114"/>
      <c r="T145" s="115"/>
      <c r="AT145" s="111" t="s">
        <v>85</v>
      </c>
      <c r="AU145" s="111" t="s">
        <v>84</v>
      </c>
      <c r="AV145" s="109" t="s">
        <v>83</v>
      </c>
      <c r="AW145" s="109" t="s">
        <v>87</v>
      </c>
      <c r="AX145" s="109" t="s">
        <v>76</v>
      </c>
      <c r="AY145" s="111" t="s">
        <v>77</v>
      </c>
    </row>
    <row r="146" spans="2:65" s="9" customFormat="1" ht="24.2" customHeight="1" x14ac:dyDescent="0.25">
      <c r="B146" s="81"/>
      <c r="C146" s="82" t="s">
        <v>84</v>
      </c>
      <c r="D146" s="82" t="s">
        <v>79</v>
      </c>
      <c r="E146" s="83" t="s">
        <v>91</v>
      </c>
      <c r="F146" s="84" t="s">
        <v>92</v>
      </c>
      <c r="G146" s="85" t="s">
        <v>82</v>
      </c>
      <c r="H146" s="86">
        <v>1183</v>
      </c>
      <c r="I146" s="218">
        <v>0</v>
      </c>
      <c r="J146" s="218">
        <f>ROUND(I146*H146,3)</f>
        <v>0</v>
      </c>
      <c r="K146" s="87"/>
      <c r="L146" s="10"/>
      <c r="M146" s="88" t="s">
        <v>14</v>
      </c>
      <c r="N146" s="89" t="s">
        <v>34</v>
      </c>
      <c r="O146" s="90">
        <v>0</v>
      </c>
      <c r="P146" s="90">
        <f>O146*H146</f>
        <v>0</v>
      </c>
      <c r="Q146" s="90">
        <v>0</v>
      </c>
      <c r="R146" s="90">
        <f>Q146*H146</f>
        <v>0</v>
      </c>
      <c r="S146" s="90">
        <v>0</v>
      </c>
      <c r="T146" s="91">
        <f>S146*H146</f>
        <v>0</v>
      </c>
      <c r="AR146" s="92" t="s">
        <v>83</v>
      </c>
      <c r="AT146" s="92" t="s">
        <v>79</v>
      </c>
      <c r="AU146" s="92" t="s">
        <v>84</v>
      </c>
      <c r="AY146" s="2" t="s">
        <v>77</v>
      </c>
      <c r="BE146" s="93">
        <f>IF(N146="základná",J146,0)</f>
        <v>0</v>
      </c>
      <c r="BF146" s="93">
        <f>IF(N146="znížená",J146,0)</f>
        <v>0</v>
      </c>
      <c r="BG146" s="93">
        <f>IF(N146="zákl. prenesená",J146,0)</f>
        <v>0</v>
      </c>
      <c r="BH146" s="93">
        <f>IF(N146="zníž. prenesená",J146,0)</f>
        <v>0</v>
      </c>
      <c r="BI146" s="93">
        <f>IF(N146="nulová",J146,0)</f>
        <v>0</v>
      </c>
      <c r="BJ146" s="2" t="s">
        <v>84</v>
      </c>
      <c r="BK146" s="94">
        <f>ROUND(I146*H146,3)</f>
        <v>0</v>
      </c>
      <c r="BL146" s="2" t="s">
        <v>83</v>
      </c>
      <c r="BM146" s="92" t="s">
        <v>83</v>
      </c>
    </row>
    <row r="147" spans="2:65" s="9" customFormat="1" ht="24.2" customHeight="1" x14ac:dyDescent="0.25">
      <c r="B147" s="81"/>
      <c r="C147" s="82" t="s">
        <v>93</v>
      </c>
      <c r="D147" s="82" t="s">
        <v>79</v>
      </c>
      <c r="E147" s="83" t="s">
        <v>881</v>
      </c>
      <c r="F147" s="84" t="s">
        <v>882</v>
      </c>
      <c r="G147" s="85" t="s">
        <v>82</v>
      </c>
      <c r="H147" s="86">
        <v>2366</v>
      </c>
      <c r="I147" s="218">
        <v>0</v>
      </c>
      <c r="J147" s="218">
        <f>ROUND(I147*H147,3)</f>
        <v>0</v>
      </c>
      <c r="K147" s="87"/>
      <c r="L147" s="10"/>
      <c r="M147" s="88" t="s">
        <v>14</v>
      </c>
      <c r="N147" s="89" t="s">
        <v>34</v>
      </c>
      <c r="O147" s="90">
        <v>0</v>
      </c>
      <c r="P147" s="90">
        <f>O147*H147</f>
        <v>0</v>
      </c>
      <c r="Q147" s="90">
        <v>0</v>
      </c>
      <c r="R147" s="90">
        <f>Q147*H147</f>
        <v>0</v>
      </c>
      <c r="S147" s="90">
        <v>0</v>
      </c>
      <c r="T147" s="91">
        <f>S147*H147</f>
        <v>0</v>
      </c>
      <c r="AR147" s="92" t="s">
        <v>83</v>
      </c>
      <c r="AT147" s="92" t="s">
        <v>79</v>
      </c>
      <c r="AU147" s="92" t="s">
        <v>84</v>
      </c>
      <c r="AY147" s="2" t="s">
        <v>77</v>
      </c>
      <c r="BE147" s="93">
        <f>IF(N147="základná",J147,0)</f>
        <v>0</v>
      </c>
      <c r="BF147" s="93">
        <f>IF(N147="znížená",J147,0)</f>
        <v>0</v>
      </c>
      <c r="BG147" s="93">
        <f>IF(N147="zákl. prenesená",J147,0)</f>
        <v>0</v>
      </c>
      <c r="BH147" s="93">
        <f>IF(N147="zníž. prenesená",J147,0)</f>
        <v>0</v>
      </c>
      <c r="BI147" s="93">
        <f>IF(N147="nulová",J147,0)</f>
        <v>0</v>
      </c>
      <c r="BJ147" s="2" t="s">
        <v>84</v>
      </c>
      <c r="BK147" s="94">
        <f>ROUND(I147*H147,3)</f>
        <v>0</v>
      </c>
      <c r="BL147" s="2" t="s">
        <v>83</v>
      </c>
      <c r="BM147" s="92" t="s">
        <v>96</v>
      </c>
    </row>
    <row r="148" spans="2:65" s="95" customFormat="1" x14ac:dyDescent="0.25">
      <c r="B148" s="96"/>
      <c r="D148" s="97" t="s">
        <v>85</v>
      </c>
      <c r="E148" s="98" t="s">
        <v>14</v>
      </c>
      <c r="F148" s="99" t="s">
        <v>883</v>
      </c>
      <c r="H148" s="98" t="s">
        <v>14</v>
      </c>
      <c r="I148" s="219"/>
      <c r="J148" s="219"/>
      <c r="L148" s="96"/>
      <c r="M148" s="100"/>
      <c r="T148" s="101"/>
      <c r="AT148" s="98" t="s">
        <v>85</v>
      </c>
      <c r="AU148" s="98" t="s">
        <v>84</v>
      </c>
      <c r="AV148" s="95" t="s">
        <v>76</v>
      </c>
      <c r="AW148" s="95" t="s">
        <v>87</v>
      </c>
      <c r="AX148" s="95" t="s">
        <v>2</v>
      </c>
      <c r="AY148" s="98" t="s">
        <v>77</v>
      </c>
    </row>
    <row r="149" spans="2:65" s="102" customFormat="1" x14ac:dyDescent="0.25">
      <c r="B149" s="103"/>
      <c r="D149" s="97" t="s">
        <v>85</v>
      </c>
      <c r="E149" s="104" t="s">
        <v>14</v>
      </c>
      <c r="F149" s="105" t="s">
        <v>884</v>
      </c>
      <c r="H149" s="106">
        <v>1183</v>
      </c>
      <c r="I149" s="220"/>
      <c r="J149" s="220"/>
      <c r="L149" s="103"/>
      <c r="M149" s="107"/>
      <c r="T149" s="108"/>
      <c r="AT149" s="104" t="s">
        <v>85</v>
      </c>
      <c r="AU149" s="104" t="s">
        <v>84</v>
      </c>
      <c r="AV149" s="102" t="s">
        <v>84</v>
      </c>
      <c r="AW149" s="102" t="s">
        <v>87</v>
      </c>
      <c r="AX149" s="102" t="s">
        <v>2</v>
      </c>
      <c r="AY149" s="104" t="s">
        <v>77</v>
      </c>
    </row>
    <row r="150" spans="2:65" s="95" customFormat="1" x14ac:dyDescent="0.25">
      <c r="B150" s="96"/>
      <c r="D150" s="97" t="s">
        <v>85</v>
      </c>
      <c r="E150" s="98" t="s">
        <v>14</v>
      </c>
      <c r="F150" s="99" t="s">
        <v>885</v>
      </c>
      <c r="H150" s="98" t="s">
        <v>14</v>
      </c>
      <c r="I150" s="219"/>
      <c r="J150" s="219"/>
      <c r="L150" s="96"/>
      <c r="M150" s="100"/>
      <c r="T150" s="101"/>
      <c r="AT150" s="98" t="s">
        <v>85</v>
      </c>
      <c r="AU150" s="98" t="s">
        <v>84</v>
      </c>
      <c r="AV150" s="95" t="s">
        <v>76</v>
      </c>
      <c r="AW150" s="95" t="s">
        <v>87</v>
      </c>
      <c r="AX150" s="95" t="s">
        <v>2</v>
      </c>
      <c r="AY150" s="98" t="s">
        <v>77</v>
      </c>
    </row>
    <row r="151" spans="2:65" s="102" customFormat="1" x14ac:dyDescent="0.25">
      <c r="B151" s="103"/>
      <c r="D151" s="97" t="s">
        <v>85</v>
      </c>
      <c r="E151" s="104" t="s">
        <v>14</v>
      </c>
      <c r="F151" s="105" t="s">
        <v>884</v>
      </c>
      <c r="H151" s="106">
        <v>1183</v>
      </c>
      <c r="I151" s="220"/>
      <c r="J151" s="220"/>
      <c r="L151" s="103"/>
      <c r="M151" s="107"/>
      <c r="T151" s="108"/>
      <c r="AT151" s="104" t="s">
        <v>85</v>
      </c>
      <c r="AU151" s="104" t="s">
        <v>84</v>
      </c>
      <c r="AV151" s="102" t="s">
        <v>84</v>
      </c>
      <c r="AW151" s="102" t="s">
        <v>87</v>
      </c>
      <c r="AX151" s="102" t="s">
        <v>2</v>
      </c>
      <c r="AY151" s="104" t="s">
        <v>77</v>
      </c>
    </row>
    <row r="152" spans="2:65" s="109" customFormat="1" x14ac:dyDescent="0.25">
      <c r="B152" s="110"/>
      <c r="D152" s="97" t="s">
        <v>85</v>
      </c>
      <c r="E152" s="111" t="s">
        <v>14</v>
      </c>
      <c r="F152" s="112" t="s">
        <v>90</v>
      </c>
      <c r="H152" s="113">
        <v>2366</v>
      </c>
      <c r="I152" s="221"/>
      <c r="J152" s="221"/>
      <c r="L152" s="110"/>
      <c r="M152" s="114"/>
      <c r="T152" s="115"/>
      <c r="AT152" s="111" t="s">
        <v>85</v>
      </c>
      <c r="AU152" s="111" t="s">
        <v>84</v>
      </c>
      <c r="AV152" s="109" t="s">
        <v>83</v>
      </c>
      <c r="AW152" s="109" t="s">
        <v>87</v>
      </c>
      <c r="AX152" s="109" t="s">
        <v>76</v>
      </c>
      <c r="AY152" s="111" t="s">
        <v>77</v>
      </c>
    </row>
    <row r="153" spans="2:65" s="9" customFormat="1" ht="21.75" customHeight="1" x14ac:dyDescent="0.25">
      <c r="B153" s="81"/>
      <c r="C153" s="82" t="s">
        <v>83</v>
      </c>
      <c r="D153" s="82" t="s">
        <v>79</v>
      </c>
      <c r="E153" s="83" t="s">
        <v>94</v>
      </c>
      <c r="F153" s="84" t="s">
        <v>95</v>
      </c>
      <c r="G153" s="85" t="s">
        <v>82</v>
      </c>
      <c r="H153" s="86">
        <v>263</v>
      </c>
      <c r="I153" s="218">
        <v>0</v>
      </c>
      <c r="J153" s="218">
        <f>ROUND(I153*H153,3)</f>
        <v>0</v>
      </c>
      <c r="K153" s="87"/>
      <c r="L153" s="10"/>
      <c r="M153" s="88" t="s">
        <v>14</v>
      </c>
      <c r="N153" s="89" t="s">
        <v>34</v>
      </c>
      <c r="O153" s="90">
        <v>0</v>
      </c>
      <c r="P153" s="90">
        <f>O153*H153</f>
        <v>0</v>
      </c>
      <c r="Q153" s="90">
        <v>0</v>
      </c>
      <c r="R153" s="90">
        <f>Q153*H153</f>
        <v>0</v>
      </c>
      <c r="S153" s="90">
        <v>0</v>
      </c>
      <c r="T153" s="91">
        <f>S153*H153</f>
        <v>0</v>
      </c>
      <c r="AR153" s="92" t="s">
        <v>83</v>
      </c>
      <c r="AT153" s="92" t="s">
        <v>79</v>
      </c>
      <c r="AU153" s="92" t="s">
        <v>84</v>
      </c>
      <c r="AY153" s="2" t="s">
        <v>77</v>
      </c>
      <c r="BE153" s="93">
        <f>IF(N153="základná",J153,0)</f>
        <v>0</v>
      </c>
      <c r="BF153" s="93">
        <f>IF(N153="znížená",J153,0)</f>
        <v>0</v>
      </c>
      <c r="BG153" s="93">
        <f>IF(N153="zákl. prenesená",J153,0)</f>
        <v>0</v>
      </c>
      <c r="BH153" s="93">
        <f>IF(N153="zníž. prenesená",J153,0)</f>
        <v>0</v>
      </c>
      <c r="BI153" s="93">
        <f>IF(N153="nulová",J153,0)</f>
        <v>0</v>
      </c>
      <c r="BJ153" s="2" t="s">
        <v>84</v>
      </c>
      <c r="BK153" s="94">
        <f>ROUND(I153*H153,3)</f>
        <v>0</v>
      </c>
      <c r="BL153" s="2" t="s">
        <v>83</v>
      </c>
      <c r="BM153" s="92" t="s">
        <v>101</v>
      </c>
    </row>
    <row r="154" spans="2:65" s="95" customFormat="1" x14ac:dyDescent="0.25">
      <c r="B154" s="96"/>
      <c r="D154" s="97" t="s">
        <v>85</v>
      </c>
      <c r="E154" s="98" t="s">
        <v>14</v>
      </c>
      <c r="F154" s="99" t="s">
        <v>886</v>
      </c>
      <c r="H154" s="98" t="s">
        <v>14</v>
      </c>
      <c r="I154" s="219"/>
      <c r="J154" s="219"/>
      <c r="L154" s="96"/>
      <c r="M154" s="100"/>
      <c r="T154" s="101"/>
      <c r="AT154" s="98" t="s">
        <v>85</v>
      </c>
      <c r="AU154" s="98" t="s">
        <v>84</v>
      </c>
      <c r="AV154" s="95" t="s">
        <v>76</v>
      </c>
      <c r="AW154" s="95" t="s">
        <v>87</v>
      </c>
      <c r="AX154" s="95" t="s">
        <v>2</v>
      </c>
      <c r="AY154" s="98" t="s">
        <v>77</v>
      </c>
    </row>
    <row r="155" spans="2:65" s="102" customFormat="1" x14ac:dyDescent="0.25">
      <c r="B155" s="103"/>
      <c r="D155" s="97" t="s">
        <v>85</v>
      </c>
      <c r="E155" s="104" t="s">
        <v>14</v>
      </c>
      <c r="F155" s="105" t="s">
        <v>887</v>
      </c>
      <c r="H155" s="106">
        <v>263</v>
      </c>
      <c r="I155" s="220"/>
      <c r="J155" s="220"/>
      <c r="L155" s="103"/>
      <c r="M155" s="107"/>
      <c r="T155" s="108"/>
      <c r="AT155" s="104" t="s">
        <v>85</v>
      </c>
      <c r="AU155" s="104" t="s">
        <v>84</v>
      </c>
      <c r="AV155" s="102" t="s">
        <v>84</v>
      </c>
      <c r="AW155" s="102" t="s">
        <v>87</v>
      </c>
      <c r="AX155" s="102" t="s">
        <v>2</v>
      </c>
      <c r="AY155" s="104" t="s">
        <v>77</v>
      </c>
    </row>
    <row r="156" spans="2:65" s="109" customFormat="1" x14ac:dyDescent="0.25">
      <c r="B156" s="110"/>
      <c r="D156" s="97" t="s">
        <v>85</v>
      </c>
      <c r="E156" s="111" t="s">
        <v>14</v>
      </c>
      <c r="F156" s="112" t="s">
        <v>90</v>
      </c>
      <c r="H156" s="113">
        <v>263</v>
      </c>
      <c r="I156" s="221"/>
      <c r="J156" s="221"/>
      <c r="L156" s="110"/>
      <c r="M156" s="114"/>
      <c r="T156" s="115"/>
      <c r="AT156" s="111" t="s">
        <v>85</v>
      </c>
      <c r="AU156" s="111" t="s">
        <v>84</v>
      </c>
      <c r="AV156" s="109" t="s">
        <v>83</v>
      </c>
      <c r="AW156" s="109" t="s">
        <v>87</v>
      </c>
      <c r="AX156" s="109" t="s">
        <v>76</v>
      </c>
      <c r="AY156" s="111" t="s">
        <v>77</v>
      </c>
    </row>
    <row r="157" spans="2:65" s="9" customFormat="1" ht="37.9" customHeight="1" x14ac:dyDescent="0.25">
      <c r="B157" s="81"/>
      <c r="C157" s="82" t="s">
        <v>103</v>
      </c>
      <c r="D157" s="82" t="s">
        <v>79</v>
      </c>
      <c r="E157" s="83" t="s">
        <v>99</v>
      </c>
      <c r="F157" s="84" t="s">
        <v>100</v>
      </c>
      <c r="G157" s="85" t="s">
        <v>82</v>
      </c>
      <c r="H157" s="86">
        <v>263</v>
      </c>
      <c r="I157" s="218">
        <v>0</v>
      </c>
      <c r="J157" s="218">
        <f>ROUND(I157*H157,3)</f>
        <v>0</v>
      </c>
      <c r="K157" s="87"/>
      <c r="L157" s="10"/>
      <c r="M157" s="88" t="s">
        <v>14</v>
      </c>
      <c r="N157" s="89" t="s">
        <v>34</v>
      </c>
      <c r="O157" s="90">
        <v>0</v>
      </c>
      <c r="P157" s="90">
        <f>O157*H157</f>
        <v>0</v>
      </c>
      <c r="Q157" s="90">
        <v>0</v>
      </c>
      <c r="R157" s="90">
        <f>Q157*H157</f>
        <v>0</v>
      </c>
      <c r="S157" s="90">
        <v>0</v>
      </c>
      <c r="T157" s="91">
        <f>S157*H157</f>
        <v>0</v>
      </c>
      <c r="AR157" s="92" t="s">
        <v>83</v>
      </c>
      <c r="AT157" s="92" t="s">
        <v>79</v>
      </c>
      <c r="AU157" s="92" t="s">
        <v>84</v>
      </c>
      <c r="AY157" s="2" t="s">
        <v>77</v>
      </c>
      <c r="BE157" s="93">
        <f>IF(N157="základná",J157,0)</f>
        <v>0</v>
      </c>
      <c r="BF157" s="93">
        <f>IF(N157="znížená",J157,0)</f>
        <v>0</v>
      </c>
      <c r="BG157" s="93">
        <f>IF(N157="zákl. prenesená",J157,0)</f>
        <v>0</v>
      </c>
      <c r="BH157" s="93">
        <f>IF(N157="zníž. prenesená",J157,0)</f>
        <v>0</v>
      </c>
      <c r="BI157" s="93">
        <f>IF(N157="nulová",J157,0)</f>
        <v>0</v>
      </c>
      <c r="BJ157" s="2" t="s">
        <v>84</v>
      </c>
      <c r="BK157" s="94">
        <f>ROUND(I157*H157,3)</f>
        <v>0</v>
      </c>
      <c r="BL157" s="2" t="s">
        <v>83</v>
      </c>
      <c r="BM157" s="92" t="s">
        <v>106</v>
      </c>
    </row>
    <row r="158" spans="2:65" s="95" customFormat="1" x14ac:dyDescent="0.25">
      <c r="B158" s="96"/>
      <c r="D158" s="97" t="s">
        <v>85</v>
      </c>
      <c r="E158" s="98" t="s">
        <v>14</v>
      </c>
      <c r="F158" s="99" t="s">
        <v>888</v>
      </c>
      <c r="H158" s="98" t="s">
        <v>14</v>
      </c>
      <c r="I158" s="219"/>
      <c r="J158" s="219"/>
      <c r="L158" s="96"/>
      <c r="M158" s="100"/>
      <c r="T158" s="101"/>
      <c r="AT158" s="98" t="s">
        <v>85</v>
      </c>
      <c r="AU158" s="98" t="s">
        <v>84</v>
      </c>
      <c r="AV158" s="95" t="s">
        <v>76</v>
      </c>
      <c r="AW158" s="95" t="s">
        <v>87</v>
      </c>
      <c r="AX158" s="95" t="s">
        <v>2</v>
      </c>
      <c r="AY158" s="98" t="s">
        <v>77</v>
      </c>
    </row>
    <row r="159" spans="2:65" s="102" customFormat="1" x14ac:dyDescent="0.25">
      <c r="B159" s="103"/>
      <c r="D159" s="97" t="s">
        <v>85</v>
      </c>
      <c r="E159" s="104" t="s">
        <v>14</v>
      </c>
      <c r="F159" s="105" t="s">
        <v>889</v>
      </c>
      <c r="H159" s="106">
        <v>263</v>
      </c>
      <c r="I159" s="220"/>
      <c r="J159" s="220"/>
      <c r="L159" s="103"/>
      <c r="M159" s="107"/>
      <c r="T159" s="108"/>
      <c r="AT159" s="104" t="s">
        <v>85</v>
      </c>
      <c r="AU159" s="104" t="s">
        <v>84</v>
      </c>
      <c r="AV159" s="102" t="s">
        <v>84</v>
      </c>
      <c r="AW159" s="102" t="s">
        <v>87</v>
      </c>
      <c r="AX159" s="102" t="s">
        <v>2</v>
      </c>
      <c r="AY159" s="104" t="s">
        <v>77</v>
      </c>
    </row>
    <row r="160" spans="2:65" s="109" customFormat="1" x14ac:dyDescent="0.25">
      <c r="B160" s="110"/>
      <c r="D160" s="97" t="s">
        <v>85</v>
      </c>
      <c r="E160" s="111" t="s">
        <v>14</v>
      </c>
      <c r="F160" s="112" t="s">
        <v>90</v>
      </c>
      <c r="H160" s="113">
        <v>263</v>
      </c>
      <c r="I160" s="221"/>
      <c r="J160" s="221"/>
      <c r="L160" s="110"/>
      <c r="M160" s="114"/>
      <c r="T160" s="115"/>
      <c r="AT160" s="111" t="s">
        <v>85</v>
      </c>
      <c r="AU160" s="111" t="s">
        <v>84</v>
      </c>
      <c r="AV160" s="109" t="s">
        <v>83</v>
      </c>
      <c r="AW160" s="109" t="s">
        <v>87</v>
      </c>
      <c r="AX160" s="109" t="s">
        <v>76</v>
      </c>
      <c r="AY160" s="111" t="s">
        <v>77</v>
      </c>
    </row>
    <row r="161" spans="2:65" s="9" customFormat="1" ht="24.2" customHeight="1" x14ac:dyDescent="0.25">
      <c r="B161" s="81"/>
      <c r="C161" s="82" t="s">
        <v>96</v>
      </c>
      <c r="D161" s="82" t="s">
        <v>79</v>
      </c>
      <c r="E161" s="83" t="s">
        <v>104</v>
      </c>
      <c r="F161" s="84" t="s">
        <v>105</v>
      </c>
      <c r="G161" s="85" t="s">
        <v>82</v>
      </c>
      <c r="H161" s="86">
        <v>2408</v>
      </c>
      <c r="I161" s="218">
        <v>0</v>
      </c>
      <c r="J161" s="218">
        <f>ROUND(I161*H161,3)</f>
        <v>0</v>
      </c>
      <c r="K161" s="87"/>
      <c r="L161" s="10"/>
      <c r="M161" s="88" t="s">
        <v>14</v>
      </c>
      <c r="N161" s="89" t="s">
        <v>34</v>
      </c>
      <c r="O161" s="90">
        <v>0</v>
      </c>
      <c r="P161" s="90">
        <f>O161*H161</f>
        <v>0</v>
      </c>
      <c r="Q161" s="90">
        <v>0</v>
      </c>
      <c r="R161" s="90">
        <f>Q161*H161</f>
        <v>0</v>
      </c>
      <c r="S161" s="90">
        <v>0</v>
      </c>
      <c r="T161" s="91">
        <f>S161*H161</f>
        <v>0</v>
      </c>
      <c r="AR161" s="92" t="s">
        <v>83</v>
      </c>
      <c r="AT161" s="92" t="s">
        <v>79</v>
      </c>
      <c r="AU161" s="92" t="s">
        <v>84</v>
      </c>
      <c r="AY161" s="2" t="s">
        <v>77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2" t="s">
        <v>84</v>
      </c>
      <c r="BK161" s="94">
        <f>ROUND(I161*H161,3)</f>
        <v>0</v>
      </c>
      <c r="BL161" s="2" t="s">
        <v>83</v>
      </c>
      <c r="BM161" s="92" t="s">
        <v>109</v>
      </c>
    </row>
    <row r="162" spans="2:65" s="95" customFormat="1" x14ac:dyDescent="0.25">
      <c r="B162" s="96"/>
      <c r="D162" s="97" t="s">
        <v>85</v>
      </c>
      <c r="E162" s="98" t="s">
        <v>14</v>
      </c>
      <c r="F162" s="99" t="s">
        <v>883</v>
      </c>
      <c r="H162" s="98" t="s">
        <v>14</v>
      </c>
      <c r="I162" s="219"/>
      <c r="J162" s="219"/>
      <c r="L162" s="96"/>
      <c r="M162" s="100"/>
      <c r="T162" s="101"/>
      <c r="AT162" s="98" t="s">
        <v>85</v>
      </c>
      <c r="AU162" s="98" t="s">
        <v>84</v>
      </c>
      <c r="AV162" s="95" t="s">
        <v>76</v>
      </c>
      <c r="AW162" s="95" t="s">
        <v>87</v>
      </c>
      <c r="AX162" s="95" t="s">
        <v>2</v>
      </c>
      <c r="AY162" s="98" t="s">
        <v>77</v>
      </c>
    </row>
    <row r="163" spans="2:65" s="102" customFormat="1" x14ac:dyDescent="0.25">
      <c r="B163" s="103"/>
      <c r="D163" s="97" t="s">
        <v>85</v>
      </c>
      <c r="E163" s="104" t="s">
        <v>14</v>
      </c>
      <c r="F163" s="105" t="s">
        <v>890</v>
      </c>
      <c r="H163" s="106">
        <v>1204</v>
      </c>
      <c r="I163" s="220"/>
      <c r="J163" s="220"/>
      <c r="L163" s="103"/>
      <c r="M163" s="107"/>
      <c r="T163" s="108"/>
      <c r="AT163" s="104" t="s">
        <v>85</v>
      </c>
      <c r="AU163" s="104" t="s">
        <v>84</v>
      </c>
      <c r="AV163" s="102" t="s">
        <v>84</v>
      </c>
      <c r="AW163" s="102" t="s">
        <v>87</v>
      </c>
      <c r="AX163" s="102" t="s">
        <v>2</v>
      </c>
      <c r="AY163" s="104" t="s">
        <v>77</v>
      </c>
    </row>
    <row r="164" spans="2:65" s="95" customFormat="1" x14ac:dyDescent="0.25">
      <c r="B164" s="96"/>
      <c r="D164" s="97" t="s">
        <v>85</v>
      </c>
      <c r="E164" s="98" t="s">
        <v>14</v>
      </c>
      <c r="F164" s="99" t="s">
        <v>885</v>
      </c>
      <c r="H164" s="98" t="s">
        <v>14</v>
      </c>
      <c r="I164" s="219"/>
      <c r="J164" s="219"/>
      <c r="L164" s="96"/>
      <c r="M164" s="100"/>
      <c r="T164" s="101"/>
      <c r="AT164" s="98" t="s">
        <v>85</v>
      </c>
      <c r="AU164" s="98" t="s">
        <v>84</v>
      </c>
      <c r="AV164" s="95" t="s">
        <v>76</v>
      </c>
      <c r="AW164" s="95" t="s">
        <v>87</v>
      </c>
      <c r="AX164" s="95" t="s">
        <v>2</v>
      </c>
      <c r="AY164" s="98" t="s">
        <v>77</v>
      </c>
    </row>
    <row r="165" spans="2:65" s="102" customFormat="1" x14ac:dyDescent="0.25">
      <c r="B165" s="103"/>
      <c r="D165" s="97" t="s">
        <v>85</v>
      </c>
      <c r="E165" s="104" t="s">
        <v>14</v>
      </c>
      <c r="F165" s="105" t="s">
        <v>890</v>
      </c>
      <c r="H165" s="106">
        <v>1204</v>
      </c>
      <c r="I165" s="220"/>
      <c r="J165" s="220"/>
      <c r="L165" s="103"/>
      <c r="M165" s="107"/>
      <c r="T165" s="108"/>
      <c r="AT165" s="104" t="s">
        <v>85</v>
      </c>
      <c r="AU165" s="104" t="s">
        <v>84</v>
      </c>
      <c r="AV165" s="102" t="s">
        <v>84</v>
      </c>
      <c r="AW165" s="102" t="s">
        <v>87</v>
      </c>
      <c r="AX165" s="102" t="s">
        <v>2</v>
      </c>
      <c r="AY165" s="104" t="s">
        <v>77</v>
      </c>
    </row>
    <row r="166" spans="2:65" s="109" customFormat="1" x14ac:dyDescent="0.25">
      <c r="B166" s="110"/>
      <c r="D166" s="97" t="s">
        <v>85</v>
      </c>
      <c r="E166" s="111" t="s">
        <v>14</v>
      </c>
      <c r="F166" s="112" t="s">
        <v>90</v>
      </c>
      <c r="H166" s="113">
        <v>2408</v>
      </c>
      <c r="I166" s="221"/>
      <c r="J166" s="221"/>
      <c r="L166" s="110"/>
      <c r="M166" s="114"/>
      <c r="T166" s="115"/>
      <c r="AT166" s="111" t="s">
        <v>85</v>
      </c>
      <c r="AU166" s="111" t="s">
        <v>84</v>
      </c>
      <c r="AV166" s="109" t="s">
        <v>83</v>
      </c>
      <c r="AW166" s="109" t="s">
        <v>87</v>
      </c>
      <c r="AX166" s="109" t="s">
        <v>76</v>
      </c>
      <c r="AY166" s="111" t="s">
        <v>77</v>
      </c>
    </row>
    <row r="167" spans="2:65" s="9" customFormat="1" ht="37.9" customHeight="1" x14ac:dyDescent="0.25">
      <c r="B167" s="81"/>
      <c r="C167" s="82" t="s">
        <v>110</v>
      </c>
      <c r="D167" s="82" t="s">
        <v>79</v>
      </c>
      <c r="E167" s="83" t="s">
        <v>107</v>
      </c>
      <c r="F167" s="84" t="s">
        <v>108</v>
      </c>
      <c r="G167" s="85" t="s">
        <v>82</v>
      </c>
      <c r="H167" s="86">
        <v>1467</v>
      </c>
      <c r="I167" s="218">
        <v>0</v>
      </c>
      <c r="J167" s="218">
        <f>ROUND(I167*H167,3)</f>
        <v>0</v>
      </c>
      <c r="K167" s="87"/>
      <c r="L167" s="10"/>
      <c r="M167" s="88" t="s">
        <v>14</v>
      </c>
      <c r="N167" s="89" t="s">
        <v>34</v>
      </c>
      <c r="O167" s="90">
        <v>0</v>
      </c>
      <c r="P167" s="90">
        <f>O167*H167</f>
        <v>0</v>
      </c>
      <c r="Q167" s="90">
        <v>0</v>
      </c>
      <c r="R167" s="90">
        <f>Q167*H167</f>
        <v>0</v>
      </c>
      <c r="S167" s="90">
        <v>0</v>
      </c>
      <c r="T167" s="91">
        <f>S167*H167</f>
        <v>0</v>
      </c>
      <c r="AR167" s="92" t="s">
        <v>83</v>
      </c>
      <c r="AT167" s="92" t="s">
        <v>79</v>
      </c>
      <c r="AU167" s="92" t="s">
        <v>84</v>
      </c>
      <c r="AY167" s="2" t="s">
        <v>77</v>
      </c>
      <c r="BE167" s="93">
        <f>IF(N167="základná",J167,0)</f>
        <v>0</v>
      </c>
      <c r="BF167" s="93">
        <f>IF(N167="znížená",J167,0)</f>
        <v>0</v>
      </c>
      <c r="BG167" s="93">
        <f>IF(N167="zákl. prenesená",J167,0)</f>
        <v>0</v>
      </c>
      <c r="BH167" s="93">
        <f>IF(N167="zníž. prenesená",J167,0)</f>
        <v>0</v>
      </c>
      <c r="BI167" s="93">
        <f>IF(N167="nulová",J167,0)</f>
        <v>0</v>
      </c>
      <c r="BJ167" s="2" t="s">
        <v>84</v>
      </c>
      <c r="BK167" s="94">
        <f>ROUND(I167*H167,3)</f>
        <v>0</v>
      </c>
      <c r="BL167" s="2" t="s">
        <v>83</v>
      </c>
      <c r="BM167" s="92" t="s">
        <v>113</v>
      </c>
    </row>
    <row r="168" spans="2:65" s="95" customFormat="1" ht="22.5" x14ac:dyDescent="0.25">
      <c r="B168" s="96"/>
      <c r="D168" s="97" t="s">
        <v>85</v>
      </c>
      <c r="E168" s="98" t="s">
        <v>14</v>
      </c>
      <c r="F168" s="99" t="s">
        <v>879</v>
      </c>
      <c r="H168" s="98" t="s">
        <v>14</v>
      </c>
      <c r="I168" s="219"/>
      <c r="J168" s="219"/>
      <c r="L168" s="96"/>
      <c r="M168" s="100"/>
      <c r="T168" s="101"/>
      <c r="AT168" s="98" t="s">
        <v>85</v>
      </c>
      <c r="AU168" s="98" t="s">
        <v>84</v>
      </c>
      <c r="AV168" s="95" t="s">
        <v>76</v>
      </c>
      <c r="AW168" s="95" t="s">
        <v>87</v>
      </c>
      <c r="AX168" s="95" t="s">
        <v>2</v>
      </c>
      <c r="AY168" s="98" t="s">
        <v>77</v>
      </c>
    </row>
    <row r="169" spans="2:65" s="102" customFormat="1" x14ac:dyDescent="0.25">
      <c r="B169" s="103"/>
      <c r="D169" s="97" t="s">
        <v>85</v>
      </c>
      <c r="E169" s="104" t="s">
        <v>14</v>
      </c>
      <c r="F169" s="105" t="s">
        <v>207</v>
      </c>
      <c r="H169" s="106">
        <v>58</v>
      </c>
      <c r="I169" s="220"/>
      <c r="J169" s="220"/>
      <c r="L169" s="103"/>
      <c r="M169" s="107"/>
      <c r="T169" s="108"/>
      <c r="AT169" s="104" t="s">
        <v>85</v>
      </c>
      <c r="AU169" s="104" t="s">
        <v>84</v>
      </c>
      <c r="AV169" s="102" t="s">
        <v>84</v>
      </c>
      <c r="AW169" s="102" t="s">
        <v>87</v>
      </c>
      <c r="AX169" s="102" t="s">
        <v>2</v>
      </c>
      <c r="AY169" s="104" t="s">
        <v>77</v>
      </c>
    </row>
    <row r="170" spans="2:65" s="95" customFormat="1" ht="22.5" x14ac:dyDescent="0.25">
      <c r="B170" s="96"/>
      <c r="D170" s="97" t="s">
        <v>85</v>
      </c>
      <c r="E170" s="98" t="s">
        <v>14</v>
      </c>
      <c r="F170" s="99" t="s">
        <v>711</v>
      </c>
      <c r="H170" s="98" t="s">
        <v>14</v>
      </c>
      <c r="I170" s="219"/>
      <c r="J170" s="219"/>
      <c r="L170" s="96"/>
      <c r="M170" s="100"/>
      <c r="T170" s="101"/>
      <c r="AT170" s="98" t="s">
        <v>85</v>
      </c>
      <c r="AU170" s="98" t="s">
        <v>84</v>
      </c>
      <c r="AV170" s="95" t="s">
        <v>76</v>
      </c>
      <c r="AW170" s="95" t="s">
        <v>87</v>
      </c>
      <c r="AX170" s="95" t="s">
        <v>2</v>
      </c>
      <c r="AY170" s="98" t="s">
        <v>77</v>
      </c>
    </row>
    <row r="171" spans="2:65" s="102" customFormat="1" x14ac:dyDescent="0.25">
      <c r="B171" s="103"/>
      <c r="D171" s="97" t="s">
        <v>85</v>
      </c>
      <c r="E171" s="104" t="s">
        <v>14</v>
      </c>
      <c r="F171" s="105" t="s">
        <v>97</v>
      </c>
      <c r="H171" s="106">
        <v>413</v>
      </c>
      <c r="I171" s="220"/>
      <c r="J171" s="220"/>
      <c r="L171" s="103"/>
      <c r="M171" s="107"/>
      <c r="T171" s="108"/>
      <c r="AT171" s="104" t="s">
        <v>85</v>
      </c>
      <c r="AU171" s="104" t="s">
        <v>84</v>
      </c>
      <c r="AV171" s="102" t="s">
        <v>84</v>
      </c>
      <c r="AW171" s="102" t="s">
        <v>87</v>
      </c>
      <c r="AX171" s="102" t="s">
        <v>2</v>
      </c>
      <c r="AY171" s="104" t="s">
        <v>77</v>
      </c>
    </row>
    <row r="172" spans="2:65" s="95" customFormat="1" ht="22.5" x14ac:dyDescent="0.25">
      <c r="B172" s="96"/>
      <c r="D172" s="97" t="s">
        <v>85</v>
      </c>
      <c r="E172" s="98" t="s">
        <v>14</v>
      </c>
      <c r="F172" s="99" t="s">
        <v>86</v>
      </c>
      <c r="H172" s="98" t="s">
        <v>14</v>
      </c>
      <c r="I172" s="219"/>
      <c r="J172" s="219"/>
      <c r="L172" s="96"/>
      <c r="M172" s="100"/>
      <c r="T172" s="101"/>
      <c r="AT172" s="98" t="s">
        <v>85</v>
      </c>
      <c r="AU172" s="98" t="s">
        <v>84</v>
      </c>
      <c r="AV172" s="95" t="s">
        <v>76</v>
      </c>
      <c r="AW172" s="95" t="s">
        <v>87</v>
      </c>
      <c r="AX172" s="95" t="s">
        <v>2</v>
      </c>
      <c r="AY172" s="98" t="s">
        <v>77</v>
      </c>
    </row>
    <row r="173" spans="2:65" s="102" customFormat="1" x14ac:dyDescent="0.25">
      <c r="B173" s="103"/>
      <c r="D173" s="97" t="s">
        <v>85</v>
      </c>
      <c r="E173" s="104" t="s">
        <v>14</v>
      </c>
      <c r="F173" s="105" t="s">
        <v>712</v>
      </c>
      <c r="H173" s="106">
        <v>987</v>
      </c>
      <c r="I173" s="220"/>
      <c r="J173" s="220"/>
      <c r="L173" s="103"/>
      <c r="M173" s="107"/>
      <c r="T173" s="108"/>
      <c r="AT173" s="104" t="s">
        <v>85</v>
      </c>
      <c r="AU173" s="104" t="s">
        <v>84</v>
      </c>
      <c r="AV173" s="102" t="s">
        <v>84</v>
      </c>
      <c r="AW173" s="102" t="s">
        <v>87</v>
      </c>
      <c r="AX173" s="102" t="s">
        <v>2</v>
      </c>
      <c r="AY173" s="104" t="s">
        <v>77</v>
      </c>
    </row>
    <row r="174" spans="2:65" s="95" customFormat="1" x14ac:dyDescent="0.25">
      <c r="B174" s="96"/>
      <c r="D174" s="97" t="s">
        <v>85</v>
      </c>
      <c r="E174" s="98" t="s">
        <v>14</v>
      </c>
      <c r="F174" s="99" t="s">
        <v>227</v>
      </c>
      <c r="H174" s="98" t="s">
        <v>14</v>
      </c>
      <c r="I174" s="219"/>
      <c r="J174" s="219"/>
      <c r="L174" s="96"/>
      <c r="M174" s="100"/>
      <c r="T174" s="101"/>
      <c r="AT174" s="98" t="s">
        <v>85</v>
      </c>
      <c r="AU174" s="98" t="s">
        <v>84</v>
      </c>
      <c r="AV174" s="95" t="s">
        <v>76</v>
      </c>
      <c r="AW174" s="95" t="s">
        <v>87</v>
      </c>
      <c r="AX174" s="95" t="s">
        <v>2</v>
      </c>
      <c r="AY174" s="98" t="s">
        <v>77</v>
      </c>
    </row>
    <row r="175" spans="2:65" s="102" customFormat="1" x14ac:dyDescent="0.25">
      <c r="B175" s="103"/>
      <c r="D175" s="97" t="s">
        <v>85</v>
      </c>
      <c r="E175" s="104" t="s">
        <v>14</v>
      </c>
      <c r="F175" s="105" t="s">
        <v>123</v>
      </c>
      <c r="H175" s="106">
        <v>9</v>
      </c>
      <c r="I175" s="220"/>
      <c r="J175" s="220"/>
      <c r="L175" s="103"/>
      <c r="M175" s="107"/>
      <c r="T175" s="108"/>
      <c r="AT175" s="104" t="s">
        <v>85</v>
      </c>
      <c r="AU175" s="104" t="s">
        <v>84</v>
      </c>
      <c r="AV175" s="102" t="s">
        <v>84</v>
      </c>
      <c r="AW175" s="102" t="s">
        <v>87</v>
      </c>
      <c r="AX175" s="102" t="s">
        <v>2</v>
      </c>
      <c r="AY175" s="104" t="s">
        <v>77</v>
      </c>
    </row>
    <row r="176" spans="2:65" s="109" customFormat="1" x14ac:dyDescent="0.25">
      <c r="B176" s="110"/>
      <c r="D176" s="97" t="s">
        <v>85</v>
      </c>
      <c r="E176" s="111" t="s">
        <v>14</v>
      </c>
      <c r="F176" s="112" t="s">
        <v>90</v>
      </c>
      <c r="H176" s="113">
        <v>1467</v>
      </c>
      <c r="I176" s="221"/>
      <c r="J176" s="221"/>
      <c r="L176" s="110"/>
      <c r="M176" s="114"/>
      <c r="T176" s="115"/>
      <c r="AT176" s="111" t="s">
        <v>85</v>
      </c>
      <c r="AU176" s="111" t="s">
        <v>84</v>
      </c>
      <c r="AV176" s="109" t="s">
        <v>83</v>
      </c>
      <c r="AW176" s="109" t="s">
        <v>87</v>
      </c>
      <c r="AX176" s="109" t="s">
        <v>76</v>
      </c>
      <c r="AY176" s="111" t="s">
        <v>77</v>
      </c>
    </row>
    <row r="177" spans="2:65" s="9" customFormat="1" ht="21.75" customHeight="1" x14ac:dyDescent="0.25">
      <c r="B177" s="81"/>
      <c r="C177" s="82" t="s">
        <v>101</v>
      </c>
      <c r="D177" s="82" t="s">
        <v>79</v>
      </c>
      <c r="E177" s="83" t="s">
        <v>111</v>
      </c>
      <c r="F177" s="84" t="s">
        <v>112</v>
      </c>
      <c r="G177" s="85" t="s">
        <v>82</v>
      </c>
      <c r="H177" s="86">
        <v>1204</v>
      </c>
      <c r="I177" s="218">
        <v>0</v>
      </c>
      <c r="J177" s="218">
        <f>ROUND(I177*H177,3)</f>
        <v>0</v>
      </c>
      <c r="K177" s="87"/>
      <c r="L177" s="10"/>
      <c r="M177" s="88" t="s">
        <v>14</v>
      </c>
      <c r="N177" s="89" t="s">
        <v>34</v>
      </c>
      <c r="O177" s="90">
        <v>0</v>
      </c>
      <c r="P177" s="90">
        <f>O177*H177</f>
        <v>0</v>
      </c>
      <c r="Q177" s="90">
        <v>0</v>
      </c>
      <c r="R177" s="90">
        <f>Q177*H177</f>
        <v>0</v>
      </c>
      <c r="S177" s="90">
        <v>0</v>
      </c>
      <c r="T177" s="91">
        <f>S177*H177</f>
        <v>0</v>
      </c>
      <c r="AR177" s="92" t="s">
        <v>83</v>
      </c>
      <c r="AT177" s="92" t="s">
        <v>79</v>
      </c>
      <c r="AU177" s="92" t="s">
        <v>84</v>
      </c>
      <c r="AY177" s="2" t="s">
        <v>77</v>
      </c>
      <c r="BE177" s="93">
        <f>IF(N177="základná",J177,0)</f>
        <v>0</v>
      </c>
      <c r="BF177" s="93">
        <f>IF(N177="znížená",J177,0)</f>
        <v>0</v>
      </c>
      <c r="BG177" s="93">
        <f>IF(N177="zákl. prenesená",J177,0)</f>
        <v>0</v>
      </c>
      <c r="BH177" s="93">
        <f>IF(N177="zníž. prenesená",J177,0)</f>
        <v>0</v>
      </c>
      <c r="BI177" s="93">
        <f>IF(N177="nulová",J177,0)</f>
        <v>0</v>
      </c>
      <c r="BJ177" s="2" t="s">
        <v>84</v>
      </c>
      <c r="BK177" s="94">
        <f>ROUND(I177*H177,3)</f>
        <v>0</v>
      </c>
      <c r="BL177" s="2" t="s">
        <v>83</v>
      </c>
      <c r="BM177" s="92" t="s">
        <v>117</v>
      </c>
    </row>
    <row r="178" spans="2:65" s="95" customFormat="1" x14ac:dyDescent="0.25">
      <c r="B178" s="96"/>
      <c r="D178" s="97" t="s">
        <v>85</v>
      </c>
      <c r="E178" s="98" t="s">
        <v>14</v>
      </c>
      <c r="F178" s="99" t="s">
        <v>891</v>
      </c>
      <c r="H178" s="98" t="s">
        <v>14</v>
      </c>
      <c r="I178" s="219"/>
      <c r="J178" s="219"/>
      <c r="L178" s="96"/>
      <c r="M178" s="100"/>
      <c r="T178" s="101"/>
      <c r="AT178" s="98" t="s">
        <v>85</v>
      </c>
      <c r="AU178" s="98" t="s">
        <v>84</v>
      </c>
      <c r="AV178" s="95" t="s">
        <v>76</v>
      </c>
      <c r="AW178" s="95" t="s">
        <v>87</v>
      </c>
      <c r="AX178" s="95" t="s">
        <v>2</v>
      </c>
      <c r="AY178" s="98" t="s">
        <v>77</v>
      </c>
    </row>
    <row r="179" spans="2:65" s="102" customFormat="1" x14ac:dyDescent="0.25">
      <c r="B179" s="103"/>
      <c r="D179" s="97" t="s">
        <v>85</v>
      </c>
      <c r="E179" s="104" t="s">
        <v>14</v>
      </c>
      <c r="F179" s="105" t="s">
        <v>890</v>
      </c>
      <c r="H179" s="106">
        <v>1204</v>
      </c>
      <c r="I179" s="220"/>
      <c r="J179" s="220"/>
      <c r="L179" s="103"/>
      <c r="M179" s="107"/>
      <c r="T179" s="108"/>
      <c r="AT179" s="104" t="s">
        <v>85</v>
      </c>
      <c r="AU179" s="104" t="s">
        <v>84</v>
      </c>
      <c r="AV179" s="102" t="s">
        <v>84</v>
      </c>
      <c r="AW179" s="102" t="s">
        <v>87</v>
      </c>
      <c r="AX179" s="102" t="s">
        <v>2</v>
      </c>
      <c r="AY179" s="104" t="s">
        <v>77</v>
      </c>
    </row>
    <row r="180" spans="2:65" s="109" customFormat="1" x14ac:dyDescent="0.25">
      <c r="B180" s="110"/>
      <c r="D180" s="97" t="s">
        <v>85</v>
      </c>
      <c r="E180" s="111" t="s">
        <v>14</v>
      </c>
      <c r="F180" s="112" t="s">
        <v>90</v>
      </c>
      <c r="H180" s="113">
        <v>1204</v>
      </c>
      <c r="I180" s="221"/>
      <c r="J180" s="221"/>
      <c r="L180" s="110"/>
      <c r="M180" s="114"/>
      <c r="T180" s="115"/>
      <c r="AT180" s="111" t="s">
        <v>85</v>
      </c>
      <c r="AU180" s="111" t="s">
        <v>84</v>
      </c>
      <c r="AV180" s="109" t="s">
        <v>83</v>
      </c>
      <c r="AW180" s="109" t="s">
        <v>87</v>
      </c>
      <c r="AX180" s="109" t="s">
        <v>76</v>
      </c>
      <c r="AY180" s="111" t="s">
        <v>77</v>
      </c>
    </row>
    <row r="181" spans="2:65" s="9" customFormat="1" ht="21.75" customHeight="1" x14ac:dyDescent="0.25">
      <c r="B181" s="81"/>
      <c r="C181" s="82" t="s">
        <v>123</v>
      </c>
      <c r="D181" s="82" t="s">
        <v>79</v>
      </c>
      <c r="E181" s="83" t="s">
        <v>114</v>
      </c>
      <c r="F181" s="84" t="s">
        <v>115</v>
      </c>
      <c r="G181" s="85" t="s">
        <v>116</v>
      </c>
      <c r="H181" s="86">
        <v>2933</v>
      </c>
      <c r="I181" s="218">
        <v>0</v>
      </c>
      <c r="J181" s="218">
        <f>ROUND(I181*H181,3)</f>
        <v>0</v>
      </c>
      <c r="K181" s="87"/>
      <c r="L181" s="10"/>
      <c r="M181" s="88" t="s">
        <v>14</v>
      </c>
      <c r="N181" s="89" t="s">
        <v>34</v>
      </c>
      <c r="O181" s="90">
        <v>0</v>
      </c>
      <c r="P181" s="90">
        <f>O181*H181</f>
        <v>0</v>
      </c>
      <c r="Q181" s="90">
        <v>0</v>
      </c>
      <c r="R181" s="90">
        <f>Q181*H181</f>
        <v>0</v>
      </c>
      <c r="S181" s="90">
        <v>0</v>
      </c>
      <c r="T181" s="91">
        <f>S181*H181</f>
        <v>0</v>
      </c>
      <c r="AR181" s="92" t="s">
        <v>83</v>
      </c>
      <c r="AT181" s="92" t="s">
        <v>79</v>
      </c>
      <c r="AU181" s="92" t="s">
        <v>84</v>
      </c>
      <c r="AY181" s="2" t="s">
        <v>77</v>
      </c>
      <c r="BE181" s="93">
        <f>IF(N181="základná",J181,0)</f>
        <v>0</v>
      </c>
      <c r="BF181" s="93">
        <f>IF(N181="znížená",J181,0)</f>
        <v>0</v>
      </c>
      <c r="BG181" s="93">
        <f>IF(N181="zákl. prenesená",J181,0)</f>
        <v>0</v>
      </c>
      <c r="BH181" s="93">
        <f>IF(N181="zníž. prenesená",J181,0)</f>
        <v>0</v>
      </c>
      <c r="BI181" s="93">
        <f>IF(N181="nulová",J181,0)</f>
        <v>0</v>
      </c>
      <c r="BJ181" s="2" t="s">
        <v>84</v>
      </c>
      <c r="BK181" s="94">
        <f>ROUND(I181*H181,3)</f>
        <v>0</v>
      </c>
      <c r="BL181" s="2" t="s">
        <v>83</v>
      </c>
      <c r="BM181" s="92" t="s">
        <v>126</v>
      </c>
    </row>
    <row r="182" spans="2:65" s="95" customFormat="1" ht="22.5" x14ac:dyDescent="0.25">
      <c r="B182" s="96"/>
      <c r="D182" s="97" t="s">
        <v>85</v>
      </c>
      <c r="E182" s="98" t="s">
        <v>14</v>
      </c>
      <c r="F182" s="99" t="s">
        <v>118</v>
      </c>
      <c r="H182" s="98" t="s">
        <v>14</v>
      </c>
      <c r="I182" s="219"/>
      <c r="J182" s="219"/>
      <c r="L182" s="96"/>
      <c r="M182" s="100"/>
      <c r="T182" s="101"/>
      <c r="AT182" s="98" t="s">
        <v>85</v>
      </c>
      <c r="AU182" s="98" t="s">
        <v>84</v>
      </c>
      <c r="AV182" s="95" t="s">
        <v>76</v>
      </c>
      <c r="AW182" s="95" t="s">
        <v>87</v>
      </c>
      <c r="AX182" s="95" t="s">
        <v>2</v>
      </c>
      <c r="AY182" s="98" t="s">
        <v>77</v>
      </c>
    </row>
    <row r="183" spans="2:65" s="102" customFormat="1" x14ac:dyDescent="0.25">
      <c r="B183" s="103"/>
      <c r="D183" s="97" t="s">
        <v>85</v>
      </c>
      <c r="E183" s="104" t="s">
        <v>14</v>
      </c>
      <c r="F183" s="105" t="s">
        <v>892</v>
      </c>
      <c r="H183" s="106">
        <v>450</v>
      </c>
      <c r="I183" s="220"/>
      <c r="J183" s="220"/>
      <c r="L183" s="103"/>
      <c r="M183" s="107"/>
      <c r="T183" s="108"/>
      <c r="AT183" s="104" t="s">
        <v>85</v>
      </c>
      <c r="AU183" s="104" t="s">
        <v>84</v>
      </c>
      <c r="AV183" s="102" t="s">
        <v>84</v>
      </c>
      <c r="AW183" s="102" t="s">
        <v>87</v>
      </c>
      <c r="AX183" s="102" t="s">
        <v>2</v>
      </c>
      <c r="AY183" s="104" t="s">
        <v>77</v>
      </c>
    </row>
    <row r="184" spans="2:65" s="95" customFormat="1" ht="22.5" x14ac:dyDescent="0.25">
      <c r="B184" s="96"/>
      <c r="D184" s="97" t="s">
        <v>85</v>
      </c>
      <c r="E184" s="98" t="s">
        <v>14</v>
      </c>
      <c r="F184" s="99" t="s">
        <v>714</v>
      </c>
      <c r="H184" s="98" t="s">
        <v>14</v>
      </c>
      <c r="I184" s="219"/>
      <c r="J184" s="219"/>
      <c r="L184" s="96"/>
      <c r="M184" s="100"/>
      <c r="T184" s="101"/>
      <c r="AT184" s="98" t="s">
        <v>85</v>
      </c>
      <c r="AU184" s="98" t="s">
        <v>84</v>
      </c>
      <c r="AV184" s="95" t="s">
        <v>76</v>
      </c>
      <c r="AW184" s="95" t="s">
        <v>87</v>
      </c>
      <c r="AX184" s="95" t="s">
        <v>2</v>
      </c>
      <c r="AY184" s="98" t="s">
        <v>77</v>
      </c>
    </row>
    <row r="185" spans="2:65" s="102" customFormat="1" x14ac:dyDescent="0.25">
      <c r="B185" s="103"/>
      <c r="D185" s="97" t="s">
        <v>85</v>
      </c>
      <c r="E185" s="104" t="s">
        <v>14</v>
      </c>
      <c r="F185" s="105" t="s">
        <v>113</v>
      </c>
      <c r="H185" s="106">
        <v>14</v>
      </c>
      <c r="I185" s="220"/>
      <c r="J185" s="220"/>
      <c r="L185" s="103"/>
      <c r="M185" s="107"/>
      <c r="T185" s="108"/>
      <c r="AT185" s="104" t="s">
        <v>85</v>
      </c>
      <c r="AU185" s="104" t="s">
        <v>84</v>
      </c>
      <c r="AV185" s="102" t="s">
        <v>84</v>
      </c>
      <c r="AW185" s="102" t="s">
        <v>87</v>
      </c>
      <c r="AX185" s="102" t="s">
        <v>2</v>
      </c>
      <c r="AY185" s="104" t="s">
        <v>77</v>
      </c>
    </row>
    <row r="186" spans="2:65" s="95" customFormat="1" ht="22.5" x14ac:dyDescent="0.25">
      <c r="B186" s="96"/>
      <c r="D186" s="97" t="s">
        <v>85</v>
      </c>
      <c r="E186" s="98" t="s">
        <v>14</v>
      </c>
      <c r="F186" s="99" t="s">
        <v>893</v>
      </c>
      <c r="H186" s="98" t="s">
        <v>14</v>
      </c>
      <c r="I186" s="219"/>
      <c r="J186" s="219"/>
      <c r="L186" s="96"/>
      <c r="M186" s="100"/>
      <c r="T186" s="101"/>
      <c r="AT186" s="98" t="s">
        <v>85</v>
      </c>
      <c r="AU186" s="98" t="s">
        <v>84</v>
      </c>
      <c r="AV186" s="95" t="s">
        <v>76</v>
      </c>
      <c r="AW186" s="95" t="s">
        <v>87</v>
      </c>
      <c r="AX186" s="95" t="s">
        <v>2</v>
      </c>
      <c r="AY186" s="98" t="s">
        <v>77</v>
      </c>
    </row>
    <row r="187" spans="2:65" s="102" customFormat="1" x14ac:dyDescent="0.25">
      <c r="B187" s="103"/>
      <c r="D187" s="97" t="s">
        <v>85</v>
      </c>
      <c r="E187" s="104" t="s">
        <v>14</v>
      </c>
      <c r="F187" s="105" t="s">
        <v>894</v>
      </c>
      <c r="H187" s="106">
        <v>580</v>
      </c>
      <c r="I187" s="220"/>
      <c r="J187" s="220"/>
      <c r="L187" s="103"/>
      <c r="M187" s="107"/>
      <c r="T187" s="108"/>
      <c r="AT187" s="104" t="s">
        <v>85</v>
      </c>
      <c r="AU187" s="104" t="s">
        <v>84</v>
      </c>
      <c r="AV187" s="102" t="s">
        <v>84</v>
      </c>
      <c r="AW187" s="102" t="s">
        <v>87</v>
      </c>
      <c r="AX187" s="102" t="s">
        <v>2</v>
      </c>
      <c r="AY187" s="104" t="s">
        <v>77</v>
      </c>
    </row>
    <row r="188" spans="2:65" s="95" customFormat="1" ht="22.5" x14ac:dyDescent="0.25">
      <c r="B188" s="96"/>
      <c r="D188" s="97" t="s">
        <v>85</v>
      </c>
      <c r="E188" s="98" t="s">
        <v>14</v>
      </c>
      <c r="F188" s="99" t="s">
        <v>895</v>
      </c>
      <c r="H188" s="98" t="s">
        <v>14</v>
      </c>
      <c r="I188" s="219"/>
      <c r="J188" s="219"/>
      <c r="L188" s="96"/>
      <c r="M188" s="100"/>
      <c r="T188" s="101"/>
      <c r="AT188" s="98" t="s">
        <v>85</v>
      </c>
      <c r="AU188" s="98" t="s">
        <v>84</v>
      </c>
      <c r="AV188" s="95" t="s">
        <v>76</v>
      </c>
      <c r="AW188" s="95" t="s">
        <v>87</v>
      </c>
      <c r="AX188" s="95" t="s">
        <v>2</v>
      </c>
      <c r="AY188" s="98" t="s">
        <v>77</v>
      </c>
    </row>
    <row r="189" spans="2:65" s="102" customFormat="1" x14ac:dyDescent="0.25">
      <c r="B189" s="103"/>
      <c r="D189" s="97" t="s">
        <v>85</v>
      </c>
      <c r="E189" s="104" t="s">
        <v>14</v>
      </c>
      <c r="F189" s="105" t="s">
        <v>896</v>
      </c>
      <c r="H189" s="106">
        <v>1187</v>
      </c>
      <c r="I189" s="220"/>
      <c r="J189" s="220"/>
      <c r="L189" s="103"/>
      <c r="M189" s="107"/>
      <c r="T189" s="108"/>
      <c r="AT189" s="104" t="s">
        <v>85</v>
      </c>
      <c r="AU189" s="104" t="s">
        <v>84</v>
      </c>
      <c r="AV189" s="102" t="s">
        <v>84</v>
      </c>
      <c r="AW189" s="102" t="s">
        <v>87</v>
      </c>
      <c r="AX189" s="102" t="s">
        <v>2</v>
      </c>
      <c r="AY189" s="104" t="s">
        <v>77</v>
      </c>
    </row>
    <row r="190" spans="2:65" s="95" customFormat="1" ht="22.5" x14ac:dyDescent="0.25">
      <c r="B190" s="96"/>
      <c r="D190" s="97" t="s">
        <v>85</v>
      </c>
      <c r="E190" s="98" t="s">
        <v>14</v>
      </c>
      <c r="F190" s="99" t="s">
        <v>120</v>
      </c>
      <c r="H190" s="98" t="s">
        <v>14</v>
      </c>
      <c r="I190" s="219"/>
      <c r="J190" s="219"/>
      <c r="L190" s="96"/>
      <c r="M190" s="100"/>
      <c r="T190" s="101"/>
      <c r="AT190" s="98" t="s">
        <v>85</v>
      </c>
      <c r="AU190" s="98" t="s">
        <v>84</v>
      </c>
      <c r="AV190" s="95" t="s">
        <v>76</v>
      </c>
      <c r="AW190" s="95" t="s">
        <v>87</v>
      </c>
      <c r="AX190" s="95" t="s">
        <v>2</v>
      </c>
      <c r="AY190" s="98" t="s">
        <v>77</v>
      </c>
    </row>
    <row r="191" spans="2:65" s="102" customFormat="1" x14ac:dyDescent="0.25">
      <c r="B191" s="103"/>
      <c r="D191" s="97" t="s">
        <v>85</v>
      </c>
      <c r="E191" s="104" t="s">
        <v>14</v>
      </c>
      <c r="F191" s="105" t="s">
        <v>713</v>
      </c>
      <c r="H191" s="106">
        <v>658</v>
      </c>
      <c r="I191" s="220"/>
      <c r="J191" s="220"/>
      <c r="L191" s="103"/>
      <c r="M191" s="107"/>
      <c r="T191" s="108"/>
      <c r="AT191" s="104" t="s">
        <v>85</v>
      </c>
      <c r="AU191" s="104" t="s">
        <v>84</v>
      </c>
      <c r="AV191" s="102" t="s">
        <v>84</v>
      </c>
      <c r="AW191" s="102" t="s">
        <v>87</v>
      </c>
      <c r="AX191" s="102" t="s">
        <v>2</v>
      </c>
      <c r="AY191" s="104" t="s">
        <v>77</v>
      </c>
    </row>
    <row r="192" spans="2:65" s="95" customFormat="1" ht="22.5" x14ac:dyDescent="0.25">
      <c r="B192" s="96"/>
      <c r="D192" s="97" t="s">
        <v>85</v>
      </c>
      <c r="E192" s="98" t="s">
        <v>14</v>
      </c>
      <c r="F192" s="99" t="s">
        <v>232</v>
      </c>
      <c r="H192" s="98" t="s">
        <v>14</v>
      </c>
      <c r="I192" s="219"/>
      <c r="J192" s="219"/>
      <c r="L192" s="96"/>
      <c r="M192" s="100"/>
      <c r="T192" s="101"/>
      <c r="AT192" s="98" t="s">
        <v>85</v>
      </c>
      <c r="AU192" s="98" t="s">
        <v>84</v>
      </c>
      <c r="AV192" s="95" t="s">
        <v>76</v>
      </c>
      <c r="AW192" s="95" t="s">
        <v>87</v>
      </c>
      <c r="AX192" s="95" t="s">
        <v>2</v>
      </c>
      <c r="AY192" s="98" t="s">
        <v>77</v>
      </c>
    </row>
    <row r="193" spans="2:65" s="102" customFormat="1" x14ac:dyDescent="0.25">
      <c r="B193" s="103"/>
      <c r="D193" s="97" t="s">
        <v>85</v>
      </c>
      <c r="E193" s="104" t="s">
        <v>14</v>
      </c>
      <c r="F193" s="105" t="s">
        <v>176</v>
      </c>
      <c r="H193" s="106">
        <v>44</v>
      </c>
      <c r="I193" s="220"/>
      <c r="J193" s="220"/>
      <c r="L193" s="103"/>
      <c r="M193" s="107"/>
      <c r="T193" s="108"/>
      <c r="AT193" s="104" t="s">
        <v>85</v>
      </c>
      <c r="AU193" s="104" t="s">
        <v>84</v>
      </c>
      <c r="AV193" s="102" t="s">
        <v>84</v>
      </c>
      <c r="AW193" s="102" t="s">
        <v>87</v>
      </c>
      <c r="AX193" s="102" t="s">
        <v>2</v>
      </c>
      <c r="AY193" s="104" t="s">
        <v>77</v>
      </c>
    </row>
    <row r="194" spans="2:65" s="109" customFormat="1" x14ac:dyDescent="0.25">
      <c r="B194" s="110"/>
      <c r="D194" s="97" t="s">
        <v>85</v>
      </c>
      <c r="E194" s="111" t="s">
        <v>14</v>
      </c>
      <c r="F194" s="112" t="s">
        <v>90</v>
      </c>
      <c r="H194" s="113">
        <v>2933</v>
      </c>
      <c r="I194" s="221"/>
      <c r="J194" s="221"/>
      <c r="L194" s="110"/>
      <c r="M194" s="114"/>
      <c r="T194" s="115"/>
      <c r="AT194" s="111" t="s">
        <v>85</v>
      </c>
      <c r="AU194" s="111" t="s">
        <v>84</v>
      </c>
      <c r="AV194" s="109" t="s">
        <v>83</v>
      </c>
      <c r="AW194" s="109" t="s">
        <v>87</v>
      </c>
      <c r="AX194" s="109" t="s">
        <v>76</v>
      </c>
      <c r="AY194" s="111" t="s">
        <v>77</v>
      </c>
    </row>
    <row r="195" spans="2:65" s="9" customFormat="1" ht="24.2" customHeight="1" x14ac:dyDescent="0.25">
      <c r="B195" s="81"/>
      <c r="C195" s="82" t="s">
        <v>106</v>
      </c>
      <c r="D195" s="82" t="s">
        <v>79</v>
      </c>
      <c r="E195" s="83" t="s">
        <v>716</v>
      </c>
      <c r="F195" s="84" t="s">
        <v>717</v>
      </c>
      <c r="G195" s="85" t="s">
        <v>116</v>
      </c>
      <c r="H195" s="86">
        <v>137</v>
      </c>
      <c r="I195" s="218">
        <v>0</v>
      </c>
      <c r="J195" s="218">
        <f>ROUND(I195*H195,3)</f>
        <v>0</v>
      </c>
      <c r="K195" s="87"/>
      <c r="L195" s="10"/>
      <c r="M195" s="88" t="s">
        <v>14</v>
      </c>
      <c r="N195" s="89" t="s">
        <v>34</v>
      </c>
      <c r="O195" s="90">
        <v>0</v>
      </c>
      <c r="P195" s="90">
        <f>O195*H195</f>
        <v>0</v>
      </c>
      <c r="Q195" s="90">
        <v>0</v>
      </c>
      <c r="R195" s="90">
        <f>Q195*H195</f>
        <v>0</v>
      </c>
      <c r="S195" s="90">
        <v>0</v>
      </c>
      <c r="T195" s="91">
        <f>S195*H195</f>
        <v>0</v>
      </c>
      <c r="AR195" s="92" t="s">
        <v>83</v>
      </c>
      <c r="AT195" s="92" t="s">
        <v>79</v>
      </c>
      <c r="AU195" s="92" t="s">
        <v>84</v>
      </c>
      <c r="AY195" s="2" t="s">
        <v>77</v>
      </c>
      <c r="BE195" s="93">
        <f>IF(N195="základná",J195,0)</f>
        <v>0</v>
      </c>
      <c r="BF195" s="93">
        <f>IF(N195="znížená",J195,0)</f>
        <v>0</v>
      </c>
      <c r="BG195" s="93">
        <f>IF(N195="zákl. prenesená",J195,0)</f>
        <v>0</v>
      </c>
      <c r="BH195" s="93">
        <f>IF(N195="zníž. prenesená",J195,0)</f>
        <v>0</v>
      </c>
      <c r="BI195" s="93">
        <f>IF(N195="nulová",J195,0)</f>
        <v>0</v>
      </c>
      <c r="BJ195" s="2" t="s">
        <v>84</v>
      </c>
      <c r="BK195" s="94">
        <f>ROUND(I195*H195,3)</f>
        <v>0</v>
      </c>
      <c r="BL195" s="2" t="s">
        <v>83</v>
      </c>
      <c r="BM195" s="92" t="s">
        <v>127</v>
      </c>
    </row>
    <row r="196" spans="2:65" s="95" customFormat="1" x14ac:dyDescent="0.25">
      <c r="B196" s="96"/>
      <c r="D196" s="97" t="s">
        <v>85</v>
      </c>
      <c r="E196" s="98" t="s">
        <v>14</v>
      </c>
      <c r="F196" s="99" t="s">
        <v>718</v>
      </c>
      <c r="H196" s="98" t="s">
        <v>14</v>
      </c>
      <c r="I196" s="219"/>
      <c r="J196" s="219"/>
      <c r="L196" s="96"/>
      <c r="M196" s="100"/>
      <c r="T196" s="101"/>
      <c r="AT196" s="98" t="s">
        <v>85</v>
      </c>
      <c r="AU196" s="98" t="s">
        <v>84</v>
      </c>
      <c r="AV196" s="95" t="s">
        <v>76</v>
      </c>
      <c r="AW196" s="95" t="s">
        <v>87</v>
      </c>
      <c r="AX196" s="95" t="s">
        <v>2</v>
      </c>
      <c r="AY196" s="98" t="s">
        <v>77</v>
      </c>
    </row>
    <row r="197" spans="2:65" s="102" customFormat="1" x14ac:dyDescent="0.25">
      <c r="B197" s="103"/>
      <c r="D197" s="97" t="s">
        <v>85</v>
      </c>
      <c r="E197" s="104" t="s">
        <v>14</v>
      </c>
      <c r="F197" s="105" t="s">
        <v>436</v>
      </c>
      <c r="H197" s="106">
        <v>72</v>
      </c>
      <c r="I197" s="220"/>
      <c r="J197" s="220"/>
      <c r="L197" s="103"/>
      <c r="M197" s="107"/>
      <c r="T197" s="108"/>
      <c r="AT197" s="104" t="s">
        <v>85</v>
      </c>
      <c r="AU197" s="104" t="s">
        <v>84</v>
      </c>
      <c r="AV197" s="102" t="s">
        <v>84</v>
      </c>
      <c r="AW197" s="102" t="s">
        <v>87</v>
      </c>
      <c r="AX197" s="102" t="s">
        <v>2</v>
      </c>
      <c r="AY197" s="104" t="s">
        <v>77</v>
      </c>
    </row>
    <row r="198" spans="2:65" s="95" customFormat="1" ht="22.5" x14ac:dyDescent="0.25">
      <c r="B198" s="96"/>
      <c r="D198" s="97" t="s">
        <v>85</v>
      </c>
      <c r="E198" s="98" t="s">
        <v>14</v>
      </c>
      <c r="F198" s="99" t="s">
        <v>86</v>
      </c>
      <c r="H198" s="98" t="s">
        <v>14</v>
      </c>
      <c r="I198" s="219"/>
      <c r="J198" s="219"/>
      <c r="L198" s="96"/>
      <c r="M198" s="100"/>
      <c r="T198" s="101"/>
      <c r="AT198" s="98" t="s">
        <v>85</v>
      </c>
      <c r="AU198" s="98" t="s">
        <v>84</v>
      </c>
      <c r="AV198" s="95" t="s">
        <v>76</v>
      </c>
      <c r="AW198" s="95" t="s">
        <v>87</v>
      </c>
      <c r="AX198" s="95" t="s">
        <v>2</v>
      </c>
      <c r="AY198" s="98" t="s">
        <v>77</v>
      </c>
    </row>
    <row r="199" spans="2:65" s="102" customFormat="1" x14ac:dyDescent="0.25">
      <c r="B199" s="103"/>
      <c r="D199" s="97" t="s">
        <v>85</v>
      </c>
      <c r="E199" s="104" t="s">
        <v>14</v>
      </c>
      <c r="F199" s="105" t="s">
        <v>502</v>
      </c>
      <c r="H199" s="106">
        <v>65</v>
      </c>
      <c r="I199" s="220"/>
      <c r="J199" s="220"/>
      <c r="L199" s="103"/>
      <c r="M199" s="107"/>
      <c r="T199" s="108"/>
      <c r="AT199" s="104" t="s">
        <v>85</v>
      </c>
      <c r="AU199" s="104" t="s">
        <v>84</v>
      </c>
      <c r="AV199" s="102" t="s">
        <v>84</v>
      </c>
      <c r="AW199" s="102" t="s">
        <v>87</v>
      </c>
      <c r="AX199" s="102" t="s">
        <v>2</v>
      </c>
      <c r="AY199" s="104" t="s">
        <v>77</v>
      </c>
    </row>
    <row r="200" spans="2:65" s="109" customFormat="1" x14ac:dyDescent="0.25">
      <c r="B200" s="110"/>
      <c r="D200" s="97" t="s">
        <v>85</v>
      </c>
      <c r="E200" s="111" t="s">
        <v>14</v>
      </c>
      <c r="F200" s="112" t="s">
        <v>90</v>
      </c>
      <c r="H200" s="113">
        <v>137</v>
      </c>
      <c r="I200" s="221"/>
      <c r="J200" s="221"/>
      <c r="L200" s="110"/>
      <c r="M200" s="114"/>
      <c r="T200" s="115"/>
      <c r="AT200" s="111" t="s">
        <v>85</v>
      </c>
      <c r="AU200" s="111" t="s">
        <v>84</v>
      </c>
      <c r="AV200" s="109" t="s">
        <v>83</v>
      </c>
      <c r="AW200" s="109" t="s">
        <v>87</v>
      </c>
      <c r="AX200" s="109" t="s">
        <v>76</v>
      </c>
      <c r="AY200" s="111" t="s">
        <v>77</v>
      </c>
    </row>
    <row r="201" spans="2:65" s="9" customFormat="1" ht="33" customHeight="1" x14ac:dyDescent="0.25">
      <c r="B201" s="81"/>
      <c r="C201" s="82" t="s">
        <v>130</v>
      </c>
      <c r="D201" s="82" t="s">
        <v>79</v>
      </c>
      <c r="E201" s="83" t="s">
        <v>897</v>
      </c>
      <c r="F201" s="84" t="s">
        <v>898</v>
      </c>
      <c r="G201" s="85" t="s">
        <v>116</v>
      </c>
      <c r="H201" s="86">
        <v>72</v>
      </c>
      <c r="I201" s="218">
        <v>0</v>
      </c>
      <c r="J201" s="218">
        <f>ROUND(I201*H201,3)</f>
        <v>0</v>
      </c>
      <c r="K201" s="87"/>
      <c r="L201" s="10"/>
      <c r="M201" s="88" t="s">
        <v>14</v>
      </c>
      <c r="N201" s="89" t="s">
        <v>34</v>
      </c>
      <c r="O201" s="90">
        <v>0</v>
      </c>
      <c r="P201" s="90">
        <f>O201*H201</f>
        <v>0</v>
      </c>
      <c r="Q201" s="90">
        <v>0</v>
      </c>
      <c r="R201" s="90">
        <f>Q201*H201</f>
        <v>0</v>
      </c>
      <c r="S201" s="90">
        <v>0</v>
      </c>
      <c r="T201" s="91">
        <f>S201*H201</f>
        <v>0</v>
      </c>
      <c r="AR201" s="92" t="s">
        <v>83</v>
      </c>
      <c r="AT201" s="92" t="s">
        <v>79</v>
      </c>
      <c r="AU201" s="92" t="s">
        <v>84</v>
      </c>
      <c r="AY201" s="2" t="s">
        <v>77</v>
      </c>
      <c r="BE201" s="93">
        <f>IF(N201="základná",J201,0)</f>
        <v>0</v>
      </c>
      <c r="BF201" s="93">
        <f>IF(N201="znížená",J201,0)</f>
        <v>0</v>
      </c>
      <c r="BG201" s="93">
        <f>IF(N201="zákl. prenesená",J201,0)</f>
        <v>0</v>
      </c>
      <c r="BH201" s="93">
        <f>IF(N201="zníž. prenesená",J201,0)</f>
        <v>0</v>
      </c>
      <c r="BI201" s="93">
        <f>IF(N201="nulová",J201,0)</f>
        <v>0</v>
      </c>
      <c r="BJ201" s="2" t="s">
        <v>84</v>
      </c>
      <c r="BK201" s="94">
        <f>ROUND(I201*H201,3)</f>
        <v>0</v>
      </c>
      <c r="BL201" s="2" t="s">
        <v>83</v>
      </c>
      <c r="BM201" s="92" t="s">
        <v>134</v>
      </c>
    </row>
    <row r="202" spans="2:65" s="95" customFormat="1" x14ac:dyDescent="0.25">
      <c r="B202" s="96"/>
      <c r="D202" s="97" t="s">
        <v>85</v>
      </c>
      <c r="E202" s="98" t="s">
        <v>14</v>
      </c>
      <c r="F202" s="99" t="s">
        <v>718</v>
      </c>
      <c r="H202" s="98" t="s">
        <v>14</v>
      </c>
      <c r="I202" s="219"/>
      <c r="J202" s="219"/>
      <c r="L202" s="96"/>
      <c r="M202" s="100"/>
      <c r="T202" s="101"/>
      <c r="AT202" s="98" t="s">
        <v>85</v>
      </c>
      <c r="AU202" s="98" t="s">
        <v>84</v>
      </c>
      <c r="AV202" s="95" t="s">
        <v>76</v>
      </c>
      <c r="AW202" s="95" t="s">
        <v>87</v>
      </c>
      <c r="AX202" s="95" t="s">
        <v>2</v>
      </c>
      <c r="AY202" s="98" t="s">
        <v>77</v>
      </c>
    </row>
    <row r="203" spans="2:65" s="102" customFormat="1" x14ac:dyDescent="0.25">
      <c r="B203" s="103"/>
      <c r="D203" s="97" t="s">
        <v>85</v>
      </c>
      <c r="E203" s="104" t="s">
        <v>14</v>
      </c>
      <c r="F203" s="105" t="s">
        <v>436</v>
      </c>
      <c r="H203" s="106">
        <v>72</v>
      </c>
      <c r="I203" s="220"/>
      <c r="J203" s="220"/>
      <c r="L203" s="103"/>
      <c r="M203" s="107"/>
      <c r="T203" s="108"/>
      <c r="AT203" s="104" t="s">
        <v>85</v>
      </c>
      <c r="AU203" s="104" t="s">
        <v>84</v>
      </c>
      <c r="AV203" s="102" t="s">
        <v>84</v>
      </c>
      <c r="AW203" s="102" t="s">
        <v>87</v>
      </c>
      <c r="AX203" s="102" t="s">
        <v>2</v>
      </c>
      <c r="AY203" s="104" t="s">
        <v>77</v>
      </c>
    </row>
    <row r="204" spans="2:65" s="109" customFormat="1" x14ac:dyDescent="0.25">
      <c r="B204" s="110"/>
      <c r="D204" s="97" t="s">
        <v>85</v>
      </c>
      <c r="E204" s="111" t="s">
        <v>14</v>
      </c>
      <c r="F204" s="112" t="s">
        <v>90</v>
      </c>
      <c r="H204" s="113">
        <v>72</v>
      </c>
      <c r="I204" s="221"/>
      <c r="J204" s="221"/>
      <c r="L204" s="110"/>
      <c r="M204" s="114"/>
      <c r="T204" s="115"/>
      <c r="AT204" s="111" t="s">
        <v>85</v>
      </c>
      <c r="AU204" s="111" t="s">
        <v>84</v>
      </c>
      <c r="AV204" s="109" t="s">
        <v>83</v>
      </c>
      <c r="AW204" s="109" t="s">
        <v>87</v>
      </c>
      <c r="AX204" s="109" t="s">
        <v>76</v>
      </c>
      <c r="AY204" s="111" t="s">
        <v>77</v>
      </c>
    </row>
    <row r="205" spans="2:65" s="9" customFormat="1" ht="33" customHeight="1" x14ac:dyDescent="0.25">
      <c r="B205" s="81"/>
      <c r="C205" s="82" t="s">
        <v>109</v>
      </c>
      <c r="D205" s="82" t="s">
        <v>79</v>
      </c>
      <c r="E205" s="83" t="s">
        <v>719</v>
      </c>
      <c r="F205" s="84" t="s">
        <v>720</v>
      </c>
      <c r="G205" s="85" t="s">
        <v>116</v>
      </c>
      <c r="H205" s="86">
        <v>243</v>
      </c>
      <c r="I205" s="218">
        <v>0</v>
      </c>
      <c r="J205" s="218">
        <f>ROUND(I205*H205,3)</f>
        <v>0</v>
      </c>
      <c r="K205" s="87"/>
      <c r="L205" s="10"/>
      <c r="M205" s="88" t="s">
        <v>14</v>
      </c>
      <c r="N205" s="89" t="s">
        <v>34</v>
      </c>
      <c r="O205" s="90">
        <v>0</v>
      </c>
      <c r="P205" s="90">
        <f>O205*H205</f>
        <v>0</v>
      </c>
      <c r="Q205" s="90">
        <v>0</v>
      </c>
      <c r="R205" s="90">
        <f>Q205*H205</f>
        <v>0</v>
      </c>
      <c r="S205" s="90">
        <v>0</v>
      </c>
      <c r="T205" s="91">
        <f>S205*H205</f>
        <v>0</v>
      </c>
      <c r="AR205" s="92" t="s">
        <v>83</v>
      </c>
      <c r="AT205" s="92" t="s">
        <v>79</v>
      </c>
      <c r="AU205" s="92" t="s">
        <v>84</v>
      </c>
      <c r="AY205" s="2" t="s">
        <v>77</v>
      </c>
      <c r="BE205" s="93">
        <f>IF(N205="základná",J205,0)</f>
        <v>0</v>
      </c>
      <c r="BF205" s="93">
        <f>IF(N205="znížená",J205,0)</f>
        <v>0</v>
      </c>
      <c r="BG205" s="93">
        <f>IF(N205="zákl. prenesená",J205,0)</f>
        <v>0</v>
      </c>
      <c r="BH205" s="93">
        <f>IF(N205="zníž. prenesená",J205,0)</f>
        <v>0</v>
      </c>
      <c r="BI205" s="93">
        <f>IF(N205="nulová",J205,0)</f>
        <v>0</v>
      </c>
      <c r="BJ205" s="2" t="s">
        <v>84</v>
      </c>
      <c r="BK205" s="94">
        <f>ROUND(I205*H205,3)</f>
        <v>0</v>
      </c>
      <c r="BL205" s="2" t="s">
        <v>83</v>
      </c>
      <c r="BM205" s="92" t="s">
        <v>140</v>
      </c>
    </row>
    <row r="206" spans="2:65" s="95" customFormat="1" ht="22.5" x14ac:dyDescent="0.25">
      <c r="B206" s="96"/>
      <c r="D206" s="97" t="s">
        <v>85</v>
      </c>
      <c r="E206" s="98" t="s">
        <v>14</v>
      </c>
      <c r="F206" s="99" t="s">
        <v>721</v>
      </c>
      <c r="H206" s="98" t="s">
        <v>14</v>
      </c>
      <c r="I206" s="219"/>
      <c r="J206" s="219"/>
      <c r="L206" s="96"/>
      <c r="M206" s="100"/>
      <c r="T206" s="101"/>
      <c r="AT206" s="98" t="s">
        <v>85</v>
      </c>
      <c r="AU206" s="98" t="s">
        <v>84</v>
      </c>
      <c r="AV206" s="95" t="s">
        <v>76</v>
      </c>
      <c r="AW206" s="95" t="s">
        <v>87</v>
      </c>
      <c r="AX206" s="95" t="s">
        <v>2</v>
      </c>
      <c r="AY206" s="98" t="s">
        <v>77</v>
      </c>
    </row>
    <row r="207" spans="2:65" s="102" customFormat="1" x14ac:dyDescent="0.25">
      <c r="B207" s="103"/>
      <c r="D207" s="97" t="s">
        <v>85</v>
      </c>
      <c r="E207" s="104" t="s">
        <v>14</v>
      </c>
      <c r="F207" s="105" t="s">
        <v>899</v>
      </c>
      <c r="H207" s="106">
        <v>243</v>
      </c>
      <c r="I207" s="220"/>
      <c r="J207" s="220"/>
      <c r="L207" s="103"/>
      <c r="M207" s="107"/>
      <c r="T207" s="108"/>
      <c r="AT207" s="104" t="s">
        <v>85</v>
      </c>
      <c r="AU207" s="104" t="s">
        <v>84</v>
      </c>
      <c r="AV207" s="102" t="s">
        <v>84</v>
      </c>
      <c r="AW207" s="102" t="s">
        <v>87</v>
      </c>
      <c r="AX207" s="102" t="s">
        <v>2</v>
      </c>
      <c r="AY207" s="104" t="s">
        <v>77</v>
      </c>
    </row>
    <row r="208" spans="2:65" s="109" customFormat="1" x14ac:dyDescent="0.25">
      <c r="B208" s="110"/>
      <c r="D208" s="97" t="s">
        <v>85</v>
      </c>
      <c r="E208" s="111" t="s">
        <v>14</v>
      </c>
      <c r="F208" s="112" t="s">
        <v>90</v>
      </c>
      <c r="H208" s="113">
        <v>243</v>
      </c>
      <c r="I208" s="221"/>
      <c r="J208" s="221"/>
      <c r="L208" s="110"/>
      <c r="M208" s="114"/>
      <c r="T208" s="115"/>
      <c r="AT208" s="111" t="s">
        <v>85</v>
      </c>
      <c r="AU208" s="111" t="s">
        <v>84</v>
      </c>
      <c r="AV208" s="109" t="s">
        <v>83</v>
      </c>
      <c r="AW208" s="109" t="s">
        <v>87</v>
      </c>
      <c r="AX208" s="109" t="s">
        <v>76</v>
      </c>
      <c r="AY208" s="111" t="s">
        <v>77</v>
      </c>
    </row>
    <row r="209" spans="2:65" s="9" customFormat="1" ht="33" customHeight="1" x14ac:dyDescent="0.25">
      <c r="B209" s="81"/>
      <c r="C209" s="82" t="s">
        <v>145</v>
      </c>
      <c r="D209" s="82" t="s">
        <v>79</v>
      </c>
      <c r="E209" s="83" t="s">
        <v>722</v>
      </c>
      <c r="F209" s="84" t="s">
        <v>630</v>
      </c>
      <c r="G209" s="85" t="s">
        <v>116</v>
      </c>
      <c r="H209" s="86">
        <v>243</v>
      </c>
      <c r="I209" s="218">
        <v>0</v>
      </c>
      <c r="J209" s="218">
        <f>ROUND(I209*H209,3)</f>
        <v>0</v>
      </c>
      <c r="K209" s="87"/>
      <c r="L209" s="10"/>
      <c r="M209" s="88" t="s">
        <v>14</v>
      </c>
      <c r="N209" s="89" t="s">
        <v>34</v>
      </c>
      <c r="O209" s="90">
        <v>0</v>
      </c>
      <c r="P209" s="90">
        <f>O209*H209</f>
        <v>0</v>
      </c>
      <c r="Q209" s="90">
        <v>0</v>
      </c>
      <c r="R209" s="90">
        <f>Q209*H209</f>
        <v>0</v>
      </c>
      <c r="S209" s="90">
        <v>0</v>
      </c>
      <c r="T209" s="91">
        <f>S209*H209</f>
        <v>0</v>
      </c>
      <c r="AR209" s="92" t="s">
        <v>83</v>
      </c>
      <c r="AT209" s="92" t="s">
        <v>79</v>
      </c>
      <c r="AU209" s="92" t="s">
        <v>84</v>
      </c>
      <c r="AY209" s="2" t="s">
        <v>77</v>
      </c>
      <c r="BE209" s="93">
        <f>IF(N209="základná",J209,0)</f>
        <v>0</v>
      </c>
      <c r="BF209" s="93">
        <f>IF(N209="znížená",J209,0)</f>
        <v>0</v>
      </c>
      <c r="BG209" s="93">
        <f>IF(N209="zákl. prenesená",J209,0)</f>
        <v>0</v>
      </c>
      <c r="BH209" s="93">
        <f>IF(N209="zníž. prenesená",J209,0)</f>
        <v>0</v>
      </c>
      <c r="BI209" s="93">
        <f>IF(N209="nulová",J209,0)</f>
        <v>0</v>
      </c>
      <c r="BJ209" s="2" t="s">
        <v>84</v>
      </c>
      <c r="BK209" s="94">
        <f>ROUND(I209*H209,3)</f>
        <v>0</v>
      </c>
      <c r="BL209" s="2" t="s">
        <v>83</v>
      </c>
      <c r="BM209" s="92" t="s">
        <v>148</v>
      </c>
    </row>
    <row r="210" spans="2:65" s="95" customFormat="1" ht="22.5" x14ac:dyDescent="0.25">
      <c r="B210" s="96"/>
      <c r="D210" s="97" t="s">
        <v>85</v>
      </c>
      <c r="E210" s="98" t="s">
        <v>14</v>
      </c>
      <c r="F210" s="99" t="s">
        <v>721</v>
      </c>
      <c r="H210" s="98" t="s">
        <v>14</v>
      </c>
      <c r="I210" s="219"/>
      <c r="J210" s="219"/>
      <c r="L210" s="96"/>
      <c r="M210" s="100"/>
      <c r="T210" s="101"/>
      <c r="AT210" s="98" t="s">
        <v>85</v>
      </c>
      <c r="AU210" s="98" t="s">
        <v>84</v>
      </c>
      <c r="AV210" s="95" t="s">
        <v>76</v>
      </c>
      <c r="AW210" s="95" t="s">
        <v>87</v>
      </c>
      <c r="AX210" s="95" t="s">
        <v>2</v>
      </c>
      <c r="AY210" s="98" t="s">
        <v>77</v>
      </c>
    </row>
    <row r="211" spans="2:65" s="102" customFormat="1" x14ac:dyDescent="0.25">
      <c r="B211" s="103"/>
      <c r="D211" s="97" t="s">
        <v>85</v>
      </c>
      <c r="E211" s="104" t="s">
        <v>14</v>
      </c>
      <c r="F211" s="105" t="s">
        <v>899</v>
      </c>
      <c r="H211" s="106">
        <v>243</v>
      </c>
      <c r="I211" s="220"/>
      <c r="J211" s="220"/>
      <c r="L211" s="103"/>
      <c r="M211" s="107"/>
      <c r="T211" s="108"/>
      <c r="AT211" s="104" t="s">
        <v>85</v>
      </c>
      <c r="AU211" s="104" t="s">
        <v>84</v>
      </c>
      <c r="AV211" s="102" t="s">
        <v>84</v>
      </c>
      <c r="AW211" s="102" t="s">
        <v>87</v>
      </c>
      <c r="AX211" s="102" t="s">
        <v>2</v>
      </c>
      <c r="AY211" s="104" t="s">
        <v>77</v>
      </c>
    </row>
    <row r="212" spans="2:65" s="109" customFormat="1" x14ac:dyDescent="0.25">
      <c r="B212" s="110"/>
      <c r="D212" s="97" t="s">
        <v>85</v>
      </c>
      <c r="E212" s="111" t="s">
        <v>14</v>
      </c>
      <c r="F212" s="112" t="s">
        <v>90</v>
      </c>
      <c r="H212" s="113">
        <v>243</v>
      </c>
      <c r="I212" s="221"/>
      <c r="J212" s="221"/>
      <c r="L212" s="110"/>
      <c r="M212" s="114"/>
      <c r="T212" s="115"/>
      <c r="AT212" s="111" t="s">
        <v>85</v>
      </c>
      <c r="AU212" s="111" t="s">
        <v>84</v>
      </c>
      <c r="AV212" s="109" t="s">
        <v>83</v>
      </c>
      <c r="AW212" s="109" t="s">
        <v>87</v>
      </c>
      <c r="AX212" s="109" t="s">
        <v>76</v>
      </c>
      <c r="AY212" s="111" t="s">
        <v>77</v>
      </c>
    </row>
    <row r="213" spans="2:65" s="9" customFormat="1" ht="24.2" customHeight="1" x14ac:dyDescent="0.25">
      <c r="B213" s="81"/>
      <c r="C213" s="82" t="s">
        <v>113</v>
      </c>
      <c r="D213" s="82" t="s">
        <v>79</v>
      </c>
      <c r="E213" s="83" t="s">
        <v>124</v>
      </c>
      <c r="F213" s="84" t="s">
        <v>125</v>
      </c>
      <c r="G213" s="85" t="s">
        <v>116</v>
      </c>
      <c r="H213" s="86">
        <v>178</v>
      </c>
      <c r="I213" s="218">
        <v>0</v>
      </c>
      <c r="J213" s="218">
        <f>ROUND(I213*H213,3)</f>
        <v>0</v>
      </c>
      <c r="K213" s="87"/>
      <c r="L213" s="10"/>
      <c r="M213" s="88" t="s">
        <v>14</v>
      </c>
      <c r="N213" s="89" t="s">
        <v>34</v>
      </c>
      <c r="O213" s="90">
        <v>0</v>
      </c>
      <c r="P213" s="90">
        <f>O213*H213</f>
        <v>0</v>
      </c>
      <c r="Q213" s="90">
        <v>0</v>
      </c>
      <c r="R213" s="90">
        <f>Q213*H213</f>
        <v>0</v>
      </c>
      <c r="S213" s="90">
        <v>0</v>
      </c>
      <c r="T213" s="91">
        <f>S213*H213</f>
        <v>0</v>
      </c>
      <c r="AR213" s="92" t="s">
        <v>83</v>
      </c>
      <c r="AT213" s="92" t="s">
        <v>79</v>
      </c>
      <c r="AU213" s="92" t="s">
        <v>84</v>
      </c>
      <c r="AY213" s="2" t="s">
        <v>77</v>
      </c>
      <c r="BE213" s="93">
        <f>IF(N213="základná",J213,0)</f>
        <v>0</v>
      </c>
      <c r="BF213" s="93">
        <f>IF(N213="znížená",J213,0)</f>
        <v>0</v>
      </c>
      <c r="BG213" s="93">
        <f>IF(N213="zákl. prenesená",J213,0)</f>
        <v>0</v>
      </c>
      <c r="BH213" s="93">
        <f>IF(N213="zníž. prenesená",J213,0)</f>
        <v>0</v>
      </c>
      <c r="BI213" s="93">
        <f>IF(N213="nulová",J213,0)</f>
        <v>0</v>
      </c>
      <c r="BJ213" s="2" t="s">
        <v>84</v>
      </c>
      <c r="BK213" s="94">
        <f>ROUND(I213*H213,3)</f>
        <v>0</v>
      </c>
      <c r="BL213" s="2" t="s">
        <v>83</v>
      </c>
      <c r="BM213" s="92" t="s">
        <v>151</v>
      </c>
    </row>
    <row r="214" spans="2:65" s="95" customFormat="1" ht="22.5" x14ac:dyDescent="0.25">
      <c r="B214" s="96"/>
      <c r="D214" s="97" t="s">
        <v>85</v>
      </c>
      <c r="E214" s="98" t="s">
        <v>14</v>
      </c>
      <c r="F214" s="99" t="s">
        <v>866</v>
      </c>
      <c r="H214" s="98" t="s">
        <v>14</v>
      </c>
      <c r="I214" s="219"/>
      <c r="J214" s="219"/>
      <c r="L214" s="96"/>
      <c r="M214" s="100"/>
      <c r="T214" s="101"/>
      <c r="AT214" s="98" t="s">
        <v>85</v>
      </c>
      <c r="AU214" s="98" t="s">
        <v>84</v>
      </c>
      <c r="AV214" s="95" t="s">
        <v>76</v>
      </c>
      <c r="AW214" s="95" t="s">
        <v>87</v>
      </c>
      <c r="AX214" s="95" t="s">
        <v>2</v>
      </c>
      <c r="AY214" s="98" t="s">
        <v>77</v>
      </c>
    </row>
    <row r="215" spans="2:65" s="102" customFormat="1" x14ac:dyDescent="0.25">
      <c r="B215" s="103"/>
      <c r="D215" s="97" t="s">
        <v>85</v>
      </c>
      <c r="E215" s="104" t="s">
        <v>14</v>
      </c>
      <c r="F215" s="105" t="s">
        <v>568</v>
      </c>
      <c r="H215" s="106">
        <v>178</v>
      </c>
      <c r="I215" s="220"/>
      <c r="J215" s="220"/>
      <c r="L215" s="103"/>
      <c r="M215" s="107"/>
      <c r="T215" s="108"/>
      <c r="AT215" s="104" t="s">
        <v>85</v>
      </c>
      <c r="AU215" s="104" t="s">
        <v>84</v>
      </c>
      <c r="AV215" s="102" t="s">
        <v>84</v>
      </c>
      <c r="AW215" s="102" t="s">
        <v>87</v>
      </c>
      <c r="AX215" s="102" t="s">
        <v>2</v>
      </c>
      <c r="AY215" s="104" t="s">
        <v>77</v>
      </c>
    </row>
    <row r="216" spans="2:65" s="109" customFormat="1" x14ac:dyDescent="0.25">
      <c r="B216" s="110"/>
      <c r="D216" s="97" t="s">
        <v>85</v>
      </c>
      <c r="E216" s="111" t="s">
        <v>14</v>
      </c>
      <c r="F216" s="112" t="s">
        <v>90</v>
      </c>
      <c r="H216" s="113">
        <v>178</v>
      </c>
      <c r="I216" s="221"/>
      <c r="J216" s="221"/>
      <c r="L216" s="110"/>
      <c r="M216" s="114"/>
      <c r="T216" s="115"/>
      <c r="AT216" s="111" t="s">
        <v>85</v>
      </c>
      <c r="AU216" s="111" t="s">
        <v>84</v>
      </c>
      <c r="AV216" s="109" t="s">
        <v>83</v>
      </c>
      <c r="AW216" s="109" t="s">
        <v>87</v>
      </c>
      <c r="AX216" s="109" t="s">
        <v>76</v>
      </c>
      <c r="AY216" s="111" t="s">
        <v>77</v>
      </c>
    </row>
    <row r="217" spans="2:65" s="9" customFormat="1" ht="33" customHeight="1" x14ac:dyDescent="0.25">
      <c r="B217" s="81"/>
      <c r="C217" s="82" t="s">
        <v>152</v>
      </c>
      <c r="D217" s="82" t="s">
        <v>79</v>
      </c>
      <c r="E217" s="83" t="s">
        <v>723</v>
      </c>
      <c r="F217" s="84" t="s">
        <v>724</v>
      </c>
      <c r="G217" s="85" t="s">
        <v>116</v>
      </c>
      <c r="H217" s="86">
        <v>1838</v>
      </c>
      <c r="I217" s="218">
        <v>0</v>
      </c>
      <c r="J217" s="218">
        <f>ROUND(I217*H217,3)</f>
        <v>0</v>
      </c>
      <c r="K217" s="87"/>
      <c r="L217" s="10"/>
      <c r="M217" s="88" t="s">
        <v>14</v>
      </c>
      <c r="N217" s="89" t="s">
        <v>34</v>
      </c>
      <c r="O217" s="90">
        <v>0</v>
      </c>
      <c r="P217" s="90">
        <f>O217*H217</f>
        <v>0</v>
      </c>
      <c r="Q217" s="90">
        <v>0</v>
      </c>
      <c r="R217" s="90">
        <f>Q217*H217</f>
        <v>0</v>
      </c>
      <c r="S217" s="90">
        <v>0</v>
      </c>
      <c r="T217" s="91">
        <f>S217*H217</f>
        <v>0</v>
      </c>
      <c r="AR217" s="92" t="s">
        <v>83</v>
      </c>
      <c r="AT217" s="92" t="s">
        <v>79</v>
      </c>
      <c r="AU217" s="92" t="s">
        <v>84</v>
      </c>
      <c r="AY217" s="2" t="s">
        <v>77</v>
      </c>
      <c r="BE217" s="93">
        <f>IF(N217="základná",J217,0)</f>
        <v>0</v>
      </c>
      <c r="BF217" s="93">
        <f>IF(N217="znížená",J217,0)</f>
        <v>0</v>
      </c>
      <c r="BG217" s="93">
        <f>IF(N217="zákl. prenesená",J217,0)</f>
        <v>0</v>
      </c>
      <c r="BH217" s="93">
        <f>IF(N217="zníž. prenesená",J217,0)</f>
        <v>0</v>
      </c>
      <c r="BI217" s="93">
        <f>IF(N217="nulová",J217,0)</f>
        <v>0</v>
      </c>
      <c r="BJ217" s="2" t="s">
        <v>84</v>
      </c>
      <c r="BK217" s="94">
        <f>ROUND(I217*H217,3)</f>
        <v>0</v>
      </c>
      <c r="BL217" s="2" t="s">
        <v>83</v>
      </c>
      <c r="BM217" s="92" t="s">
        <v>155</v>
      </c>
    </row>
    <row r="218" spans="2:65" s="95" customFormat="1" ht="22.5" x14ac:dyDescent="0.25">
      <c r="B218" s="96"/>
      <c r="D218" s="97" t="s">
        <v>85</v>
      </c>
      <c r="E218" s="98" t="s">
        <v>14</v>
      </c>
      <c r="F218" s="99" t="s">
        <v>725</v>
      </c>
      <c r="H218" s="98" t="s">
        <v>14</v>
      </c>
      <c r="I218" s="219"/>
      <c r="J218" s="219"/>
      <c r="L218" s="96"/>
      <c r="M218" s="100"/>
      <c r="T218" s="101"/>
      <c r="AT218" s="98" t="s">
        <v>85</v>
      </c>
      <c r="AU218" s="98" t="s">
        <v>84</v>
      </c>
      <c r="AV218" s="95" t="s">
        <v>76</v>
      </c>
      <c r="AW218" s="95" t="s">
        <v>87</v>
      </c>
      <c r="AX218" s="95" t="s">
        <v>2</v>
      </c>
      <c r="AY218" s="98" t="s">
        <v>77</v>
      </c>
    </row>
    <row r="219" spans="2:65" s="102" customFormat="1" x14ac:dyDescent="0.25">
      <c r="B219" s="103"/>
      <c r="D219" s="97" t="s">
        <v>85</v>
      </c>
      <c r="E219" s="104" t="s">
        <v>14</v>
      </c>
      <c r="F219" s="105" t="s">
        <v>900</v>
      </c>
      <c r="H219" s="106">
        <v>1838</v>
      </c>
      <c r="I219" s="220"/>
      <c r="J219" s="220"/>
      <c r="L219" s="103"/>
      <c r="M219" s="107"/>
      <c r="T219" s="108"/>
      <c r="AT219" s="104" t="s">
        <v>85</v>
      </c>
      <c r="AU219" s="104" t="s">
        <v>84</v>
      </c>
      <c r="AV219" s="102" t="s">
        <v>84</v>
      </c>
      <c r="AW219" s="102" t="s">
        <v>87</v>
      </c>
      <c r="AX219" s="102" t="s">
        <v>2</v>
      </c>
      <c r="AY219" s="104" t="s">
        <v>77</v>
      </c>
    </row>
    <row r="220" spans="2:65" s="109" customFormat="1" x14ac:dyDescent="0.25">
      <c r="B220" s="110"/>
      <c r="D220" s="97" t="s">
        <v>85</v>
      </c>
      <c r="E220" s="111" t="s">
        <v>14</v>
      </c>
      <c r="F220" s="112" t="s">
        <v>90</v>
      </c>
      <c r="H220" s="113">
        <v>1838</v>
      </c>
      <c r="I220" s="221"/>
      <c r="J220" s="221"/>
      <c r="L220" s="110"/>
      <c r="M220" s="114"/>
      <c r="T220" s="115"/>
      <c r="AT220" s="111" t="s">
        <v>85</v>
      </c>
      <c r="AU220" s="111" t="s">
        <v>84</v>
      </c>
      <c r="AV220" s="109" t="s">
        <v>83</v>
      </c>
      <c r="AW220" s="109" t="s">
        <v>87</v>
      </c>
      <c r="AX220" s="109" t="s">
        <v>76</v>
      </c>
      <c r="AY220" s="111" t="s">
        <v>77</v>
      </c>
    </row>
    <row r="221" spans="2:65" s="9" customFormat="1" ht="33" customHeight="1" x14ac:dyDescent="0.25">
      <c r="B221" s="81"/>
      <c r="C221" s="82" t="s">
        <v>117</v>
      </c>
      <c r="D221" s="82" t="s">
        <v>79</v>
      </c>
      <c r="E221" s="83" t="s">
        <v>727</v>
      </c>
      <c r="F221" s="84" t="s">
        <v>728</v>
      </c>
      <c r="G221" s="85" t="s">
        <v>116</v>
      </c>
      <c r="H221" s="86">
        <v>1838</v>
      </c>
      <c r="I221" s="218">
        <v>0</v>
      </c>
      <c r="J221" s="218">
        <f>ROUND(I221*H221,3)</f>
        <v>0</v>
      </c>
      <c r="K221" s="87"/>
      <c r="L221" s="10"/>
      <c r="M221" s="88" t="s">
        <v>14</v>
      </c>
      <c r="N221" s="89" t="s">
        <v>34</v>
      </c>
      <c r="O221" s="90">
        <v>0</v>
      </c>
      <c r="P221" s="90">
        <f>O221*H221</f>
        <v>0</v>
      </c>
      <c r="Q221" s="90">
        <v>0</v>
      </c>
      <c r="R221" s="90">
        <f>Q221*H221</f>
        <v>0</v>
      </c>
      <c r="S221" s="90">
        <v>0</v>
      </c>
      <c r="T221" s="91">
        <f>S221*H221</f>
        <v>0</v>
      </c>
      <c r="AR221" s="92" t="s">
        <v>83</v>
      </c>
      <c r="AT221" s="92" t="s">
        <v>79</v>
      </c>
      <c r="AU221" s="92" t="s">
        <v>84</v>
      </c>
      <c r="AY221" s="2" t="s">
        <v>77</v>
      </c>
      <c r="BE221" s="93">
        <f>IF(N221="základná",J221,0)</f>
        <v>0</v>
      </c>
      <c r="BF221" s="93">
        <f>IF(N221="znížená",J221,0)</f>
        <v>0</v>
      </c>
      <c r="BG221" s="93">
        <f>IF(N221="zákl. prenesená",J221,0)</f>
        <v>0</v>
      </c>
      <c r="BH221" s="93">
        <f>IF(N221="zníž. prenesená",J221,0)</f>
        <v>0</v>
      </c>
      <c r="BI221" s="93">
        <f>IF(N221="nulová",J221,0)</f>
        <v>0</v>
      </c>
      <c r="BJ221" s="2" t="s">
        <v>84</v>
      </c>
      <c r="BK221" s="94">
        <f>ROUND(I221*H221,3)</f>
        <v>0</v>
      </c>
      <c r="BL221" s="2" t="s">
        <v>83</v>
      </c>
      <c r="BM221" s="92" t="s">
        <v>158</v>
      </c>
    </row>
    <row r="222" spans="2:65" s="95" customFormat="1" ht="22.5" x14ac:dyDescent="0.25">
      <c r="B222" s="96"/>
      <c r="D222" s="97" t="s">
        <v>85</v>
      </c>
      <c r="E222" s="98" t="s">
        <v>14</v>
      </c>
      <c r="F222" s="99" t="s">
        <v>725</v>
      </c>
      <c r="H222" s="98" t="s">
        <v>14</v>
      </c>
      <c r="I222" s="219"/>
      <c r="J222" s="219"/>
      <c r="L222" s="96"/>
      <c r="M222" s="100"/>
      <c r="T222" s="101"/>
      <c r="AT222" s="98" t="s">
        <v>85</v>
      </c>
      <c r="AU222" s="98" t="s">
        <v>84</v>
      </c>
      <c r="AV222" s="95" t="s">
        <v>76</v>
      </c>
      <c r="AW222" s="95" t="s">
        <v>87</v>
      </c>
      <c r="AX222" s="95" t="s">
        <v>2</v>
      </c>
      <c r="AY222" s="98" t="s">
        <v>77</v>
      </c>
    </row>
    <row r="223" spans="2:65" s="102" customFormat="1" x14ac:dyDescent="0.25">
      <c r="B223" s="103"/>
      <c r="D223" s="97" t="s">
        <v>85</v>
      </c>
      <c r="E223" s="104" t="s">
        <v>14</v>
      </c>
      <c r="F223" s="105" t="s">
        <v>900</v>
      </c>
      <c r="H223" s="106">
        <v>1838</v>
      </c>
      <c r="I223" s="220"/>
      <c r="J223" s="220"/>
      <c r="L223" s="103"/>
      <c r="M223" s="107"/>
      <c r="T223" s="108"/>
      <c r="AT223" s="104" t="s">
        <v>85</v>
      </c>
      <c r="AU223" s="104" t="s">
        <v>84</v>
      </c>
      <c r="AV223" s="102" t="s">
        <v>84</v>
      </c>
      <c r="AW223" s="102" t="s">
        <v>87</v>
      </c>
      <c r="AX223" s="102" t="s">
        <v>2</v>
      </c>
      <c r="AY223" s="104" t="s">
        <v>77</v>
      </c>
    </row>
    <row r="224" spans="2:65" s="109" customFormat="1" x14ac:dyDescent="0.25">
      <c r="B224" s="110"/>
      <c r="D224" s="97" t="s">
        <v>85</v>
      </c>
      <c r="E224" s="111" t="s">
        <v>14</v>
      </c>
      <c r="F224" s="112" t="s">
        <v>90</v>
      </c>
      <c r="H224" s="113">
        <v>1838</v>
      </c>
      <c r="I224" s="221"/>
      <c r="J224" s="221"/>
      <c r="L224" s="110"/>
      <c r="M224" s="114"/>
      <c r="T224" s="115"/>
      <c r="AT224" s="111" t="s">
        <v>85</v>
      </c>
      <c r="AU224" s="111" t="s">
        <v>84</v>
      </c>
      <c r="AV224" s="109" t="s">
        <v>83</v>
      </c>
      <c r="AW224" s="109" t="s">
        <v>87</v>
      </c>
      <c r="AX224" s="109" t="s">
        <v>76</v>
      </c>
      <c r="AY224" s="111" t="s">
        <v>77</v>
      </c>
    </row>
    <row r="225" spans="2:65" s="9" customFormat="1" ht="24.2" customHeight="1" x14ac:dyDescent="0.25">
      <c r="B225" s="81"/>
      <c r="C225" s="82" t="s">
        <v>159</v>
      </c>
      <c r="D225" s="82" t="s">
        <v>79</v>
      </c>
      <c r="E225" s="83" t="s">
        <v>128</v>
      </c>
      <c r="F225" s="84" t="s">
        <v>129</v>
      </c>
      <c r="G225" s="85" t="s">
        <v>116</v>
      </c>
      <c r="H225" s="86">
        <v>3863</v>
      </c>
      <c r="I225" s="218">
        <v>0</v>
      </c>
      <c r="J225" s="218">
        <f>ROUND(I225*H225,3)</f>
        <v>0</v>
      </c>
      <c r="K225" s="87"/>
      <c r="L225" s="10"/>
      <c r="M225" s="88" t="s">
        <v>14</v>
      </c>
      <c r="N225" s="89" t="s">
        <v>34</v>
      </c>
      <c r="O225" s="90">
        <v>0</v>
      </c>
      <c r="P225" s="90">
        <f>O225*H225</f>
        <v>0</v>
      </c>
      <c r="Q225" s="90">
        <v>0</v>
      </c>
      <c r="R225" s="90">
        <f>Q225*H225</f>
        <v>0</v>
      </c>
      <c r="S225" s="90">
        <v>0</v>
      </c>
      <c r="T225" s="91">
        <f>S225*H225</f>
        <v>0</v>
      </c>
      <c r="AR225" s="92" t="s">
        <v>83</v>
      </c>
      <c r="AT225" s="92" t="s">
        <v>79</v>
      </c>
      <c r="AU225" s="92" t="s">
        <v>84</v>
      </c>
      <c r="AY225" s="2" t="s">
        <v>77</v>
      </c>
      <c r="BE225" s="93">
        <f>IF(N225="základná",J225,0)</f>
        <v>0</v>
      </c>
      <c r="BF225" s="93">
        <f>IF(N225="znížená",J225,0)</f>
        <v>0</v>
      </c>
      <c r="BG225" s="93">
        <f>IF(N225="zákl. prenesená",J225,0)</f>
        <v>0</v>
      </c>
      <c r="BH225" s="93">
        <f>IF(N225="zníž. prenesená",J225,0)</f>
        <v>0</v>
      </c>
      <c r="BI225" s="93">
        <f>IF(N225="nulová",J225,0)</f>
        <v>0</v>
      </c>
      <c r="BJ225" s="2" t="s">
        <v>84</v>
      </c>
      <c r="BK225" s="94">
        <f>ROUND(I225*H225,3)</f>
        <v>0</v>
      </c>
      <c r="BL225" s="2" t="s">
        <v>83</v>
      </c>
      <c r="BM225" s="92" t="s">
        <v>162</v>
      </c>
    </row>
    <row r="226" spans="2:65" s="95" customFormat="1" x14ac:dyDescent="0.25">
      <c r="B226" s="96"/>
      <c r="D226" s="97" t="s">
        <v>85</v>
      </c>
      <c r="E226" s="98" t="s">
        <v>14</v>
      </c>
      <c r="F226" s="99" t="s">
        <v>864</v>
      </c>
      <c r="H226" s="98" t="s">
        <v>14</v>
      </c>
      <c r="I226" s="219"/>
      <c r="J226" s="219"/>
      <c r="L226" s="96"/>
      <c r="M226" s="100"/>
      <c r="T226" s="101"/>
      <c r="AT226" s="98" t="s">
        <v>85</v>
      </c>
      <c r="AU226" s="98" t="s">
        <v>84</v>
      </c>
      <c r="AV226" s="95" t="s">
        <v>76</v>
      </c>
      <c r="AW226" s="95" t="s">
        <v>87</v>
      </c>
      <c r="AX226" s="95" t="s">
        <v>2</v>
      </c>
      <c r="AY226" s="98" t="s">
        <v>77</v>
      </c>
    </row>
    <row r="227" spans="2:65" s="102" customFormat="1" x14ac:dyDescent="0.25">
      <c r="B227" s="103"/>
      <c r="D227" s="97" t="s">
        <v>85</v>
      </c>
      <c r="E227" s="104" t="s">
        <v>14</v>
      </c>
      <c r="F227" s="105" t="s">
        <v>901</v>
      </c>
      <c r="H227" s="106">
        <v>2025</v>
      </c>
      <c r="I227" s="220"/>
      <c r="J227" s="220"/>
      <c r="L227" s="103"/>
      <c r="M227" s="107"/>
      <c r="T227" s="108"/>
      <c r="AT227" s="104" t="s">
        <v>85</v>
      </c>
      <c r="AU227" s="104" t="s">
        <v>84</v>
      </c>
      <c r="AV227" s="102" t="s">
        <v>84</v>
      </c>
      <c r="AW227" s="102" t="s">
        <v>87</v>
      </c>
      <c r="AX227" s="102" t="s">
        <v>2</v>
      </c>
      <c r="AY227" s="104" t="s">
        <v>77</v>
      </c>
    </row>
    <row r="228" spans="2:65" s="95" customFormat="1" ht="22.5" x14ac:dyDescent="0.25">
      <c r="B228" s="96"/>
      <c r="D228" s="97" t="s">
        <v>85</v>
      </c>
      <c r="E228" s="98" t="s">
        <v>14</v>
      </c>
      <c r="F228" s="99" t="s">
        <v>902</v>
      </c>
      <c r="H228" s="98" t="s">
        <v>14</v>
      </c>
      <c r="I228" s="219"/>
      <c r="J228" s="219"/>
      <c r="L228" s="96"/>
      <c r="M228" s="100"/>
      <c r="T228" s="101"/>
      <c r="AT228" s="98" t="s">
        <v>85</v>
      </c>
      <c r="AU228" s="98" t="s">
        <v>84</v>
      </c>
      <c r="AV228" s="95" t="s">
        <v>76</v>
      </c>
      <c r="AW228" s="95" t="s">
        <v>87</v>
      </c>
      <c r="AX228" s="95" t="s">
        <v>2</v>
      </c>
      <c r="AY228" s="98" t="s">
        <v>77</v>
      </c>
    </row>
    <row r="229" spans="2:65" s="102" customFormat="1" x14ac:dyDescent="0.25">
      <c r="B229" s="103"/>
      <c r="D229" s="97" t="s">
        <v>85</v>
      </c>
      <c r="E229" s="104" t="s">
        <v>14</v>
      </c>
      <c r="F229" s="105" t="s">
        <v>900</v>
      </c>
      <c r="H229" s="106">
        <v>1838</v>
      </c>
      <c r="I229" s="220"/>
      <c r="J229" s="220"/>
      <c r="L229" s="103"/>
      <c r="M229" s="107"/>
      <c r="T229" s="108"/>
      <c r="AT229" s="104" t="s">
        <v>85</v>
      </c>
      <c r="AU229" s="104" t="s">
        <v>84</v>
      </c>
      <c r="AV229" s="102" t="s">
        <v>84</v>
      </c>
      <c r="AW229" s="102" t="s">
        <v>87</v>
      </c>
      <c r="AX229" s="102" t="s">
        <v>2</v>
      </c>
      <c r="AY229" s="104" t="s">
        <v>77</v>
      </c>
    </row>
    <row r="230" spans="2:65" s="109" customFormat="1" x14ac:dyDescent="0.25">
      <c r="B230" s="110"/>
      <c r="D230" s="97" t="s">
        <v>85</v>
      </c>
      <c r="E230" s="111" t="s">
        <v>14</v>
      </c>
      <c r="F230" s="112" t="s">
        <v>90</v>
      </c>
      <c r="H230" s="113">
        <v>3863</v>
      </c>
      <c r="I230" s="221"/>
      <c r="J230" s="221"/>
      <c r="L230" s="110"/>
      <c r="M230" s="114"/>
      <c r="T230" s="115"/>
      <c r="AT230" s="111" t="s">
        <v>85</v>
      </c>
      <c r="AU230" s="111" t="s">
        <v>84</v>
      </c>
      <c r="AV230" s="109" t="s">
        <v>83</v>
      </c>
      <c r="AW230" s="109" t="s">
        <v>87</v>
      </c>
      <c r="AX230" s="109" t="s">
        <v>76</v>
      </c>
      <c r="AY230" s="111" t="s">
        <v>77</v>
      </c>
    </row>
    <row r="231" spans="2:65" s="9" customFormat="1" ht="33" customHeight="1" x14ac:dyDescent="0.25">
      <c r="B231" s="81"/>
      <c r="C231" s="82" t="s">
        <v>126</v>
      </c>
      <c r="D231" s="82" t="s">
        <v>79</v>
      </c>
      <c r="E231" s="83" t="s">
        <v>903</v>
      </c>
      <c r="F231" s="84" t="s">
        <v>904</v>
      </c>
      <c r="G231" s="85" t="s">
        <v>116</v>
      </c>
      <c r="H231" s="86">
        <v>900</v>
      </c>
      <c r="I231" s="218">
        <v>0</v>
      </c>
      <c r="J231" s="218">
        <f>ROUND(I231*H231,3)</f>
        <v>0</v>
      </c>
      <c r="K231" s="87"/>
      <c r="L231" s="10"/>
      <c r="M231" s="88" t="s">
        <v>14</v>
      </c>
      <c r="N231" s="89" t="s">
        <v>34</v>
      </c>
      <c r="O231" s="90">
        <v>0</v>
      </c>
      <c r="P231" s="90">
        <f>O231*H231</f>
        <v>0</v>
      </c>
      <c r="Q231" s="90">
        <v>0</v>
      </c>
      <c r="R231" s="90">
        <f>Q231*H231</f>
        <v>0</v>
      </c>
      <c r="S231" s="90">
        <v>0</v>
      </c>
      <c r="T231" s="91">
        <f>S231*H231</f>
        <v>0</v>
      </c>
      <c r="AR231" s="92" t="s">
        <v>83</v>
      </c>
      <c r="AT231" s="92" t="s">
        <v>79</v>
      </c>
      <c r="AU231" s="92" t="s">
        <v>84</v>
      </c>
      <c r="AY231" s="2" t="s">
        <v>77</v>
      </c>
      <c r="BE231" s="93">
        <f>IF(N231="základná",J231,0)</f>
        <v>0</v>
      </c>
      <c r="BF231" s="93">
        <f>IF(N231="znížená",J231,0)</f>
        <v>0</v>
      </c>
      <c r="BG231" s="93">
        <f>IF(N231="zákl. prenesená",J231,0)</f>
        <v>0</v>
      </c>
      <c r="BH231" s="93">
        <f>IF(N231="zníž. prenesená",J231,0)</f>
        <v>0</v>
      </c>
      <c r="BI231" s="93">
        <f>IF(N231="nulová",J231,0)</f>
        <v>0</v>
      </c>
      <c r="BJ231" s="2" t="s">
        <v>84</v>
      </c>
      <c r="BK231" s="94">
        <f>ROUND(I231*H231,3)</f>
        <v>0</v>
      </c>
      <c r="BL231" s="2" t="s">
        <v>83</v>
      </c>
      <c r="BM231" s="92" t="s">
        <v>164</v>
      </c>
    </row>
    <row r="232" spans="2:65" s="95" customFormat="1" ht="22.5" x14ac:dyDescent="0.25">
      <c r="B232" s="96"/>
      <c r="D232" s="97" t="s">
        <v>85</v>
      </c>
      <c r="E232" s="98" t="s">
        <v>14</v>
      </c>
      <c r="F232" s="99" t="s">
        <v>905</v>
      </c>
      <c r="H232" s="98" t="s">
        <v>14</v>
      </c>
      <c r="I232" s="219"/>
      <c r="J232" s="219"/>
      <c r="L232" s="96"/>
      <c r="M232" s="100"/>
      <c r="T232" s="101"/>
      <c r="AT232" s="98" t="s">
        <v>85</v>
      </c>
      <c r="AU232" s="98" t="s">
        <v>84</v>
      </c>
      <c r="AV232" s="95" t="s">
        <v>76</v>
      </c>
      <c r="AW232" s="95" t="s">
        <v>87</v>
      </c>
      <c r="AX232" s="95" t="s">
        <v>2</v>
      </c>
      <c r="AY232" s="98" t="s">
        <v>77</v>
      </c>
    </row>
    <row r="233" spans="2:65" s="102" customFormat="1" x14ac:dyDescent="0.25">
      <c r="B233" s="103"/>
      <c r="D233" s="97" t="s">
        <v>85</v>
      </c>
      <c r="E233" s="104" t="s">
        <v>14</v>
      </c>
      <c r="F233" s="105" t="s">
        <v>726</v>
      </c>
      <c r="H233" s="106">
        <v>900</v>
      </c>
      <c r="I233" s="220"/>
      <c r="J233" s="220"/>
      <c r="L233" s="103"/>
      <c r="M233" s="107"/>
      <c r="T233" s="108"/>
      <c r="AT233" s="104" t="s">
        <v>85</v>
      </c>
      <c r="AU233" s="104" t="s">
        <v>84</v>
      </c>
      <c r="AV233" s="102" t="s">
        <v>84</v>
      </c>
      <c r="AW233" s="102" t="s">
        <v>87</v>
      </c>
      <c r="AX233" s="102" t="s">
        <v>2</v>
      </c>
      <c r="AY233" s="104" t="s">
        <v>77</v>
      </c>
    </row>
    <row r="234" spans="2:65" s="109" customFormat="1" x14ac:dyDescent="0.25">
      <c r="B234" s="110"/>
      <c r="D234" s="97" t="s">
        <v>85</v>
      </c>
      <c r="E234" s="111" t="s">
        <v>14</v>
      </c>
      <c r="F234" s="112" t="s">
        <v>90</v>
      </c>
      <c r="H234" s="113">
        <v>900</v>
      </c>
      <c r="I234" s="221"/>
      <c r="J234" s="221"/>
      <c r="L234" s="110"/>
      <c r="M234" s="114"/>
      <c r="T234" s="115"/>
      <c r="AT234" s="111" t="s">
        <v>85</v>
      </c>
      <c r="AU234" s="111" t="s">
        <v>84</v>
      </c>
      <c r="AV234" s="109" t="s">
        <v>83</v>
      </c>
      <c r="AW234" s="109" t="s">
        <v>87</v>
      </c>
      <c r="AX234" s="109" t="s">
        <v>76</v>
      </c>
      <c r="AY234" s="111" t="s">
        <v>77</v>
      </c>
    </row>
    <row r="235" spans="2:65" s="9" customFormat="1" ht="24.2" customHeight="1" x14ac:dyDescent="0.25">
      <c r="B235" s="81"/>
      <c r="C235" s="82" t="s">
        <v>165</v>
      </c>
      <c r="D235" s="82" t="s">
        <v>79</v>
      </c>
      <c r="E235" s="83" t="s">
        <v>131</v>
      </c>
      <c r="F235" s="84" t="s">
        <v>132</v>
      </c>
      <c r="G235" s="85" t="s">
        <v>133</v>
      </c>
      <c r="H235" s="86">
        <v>2008</v>
      </c>
      <c r="I235" s="218">
        <v>0</v>
      </c>
      <c r="J235" s="218">
        <f>ROUND(I235*H235,3)</f>
        <v>0</v>
      </c>
      <c r="K235" s="87"/>
      <c r="L235" s="10"/>
      <c r="M235" s="88" t="s">
        <v>14</v>
      </c>
      <c r="N235" s="89" t="s">
        <v>34</v>
      </c>
      <c r="O235" s="90">
        <v>0</v>
      </c>
      <c r="P235" s="90">
        <f>O235*H235</f>
        <v>0</v>
      </c>
      <c r="Q235" s="90">
        <v>0</v>
      </c>
      <c r="R235" s="90">
        <f>Q235*H235</f>
        <v>0</v>
      </c>
      <c r="S235" s="90">
        <v>0</v>
      </c>
      <c r="T235" s="91">
        <f>S235*H235</f>
        <v>0</v>
      </c>
      <c r="AR235" s="92" t="s">
        <v>83</v>
      </c>
      <c r="AT235" s="92" t="s">
        <v>79</v>
      </c>
      <c r="AU235" s="92" t="s">
        <v>84</v>
      </c>
      <c r="AY235" s="2" t="s">
        <v>77</v>
      </c>
      <c r="BE235" s="93">
        <f>IF(N235="základná",J235,0)</f>
        <v>0</v>
      </c>
      <c r="BF235" s="93">
        <f>IF(N235="znížená",J235,0)</f>
        <v>0</v>
      </c>
      <c r="BG235" s="93">
        <f>IF(N235="zákl. prenesená",J235,0)</f>
        <v>0</v>
      </c>
      <c r="BH235" s="93">
        <f>IF(N235="zníž. prenesená",J235,0)</f>
        <v>0</v>
      </c>
      <c r="BI235" s="93">
        <f>IF(N235="nulová",J235,0)</f>
        <v>0</v>
      </c>
      <c r="BJ235" s="2" t="s">
        <v>84</v>
      </c>
      <c r="BK235" s="94">
        <f>ROUND(I235*H235,3)</f>
        <v>0</v>
      </c>
      <c r="BL235" s="2" t="s">
        <v>83</v>
      </c>
      <c r="BM235" s="92" t="s">
        <v>167</v>
      </c>
    </row>
    <row r="236" spans="2:65" s="95" customFormat="1" x14ac:dyDescent="0.25">
      <c r="B236" s="96"/>
      <c r="D236" s="97" t="s">
        <v>85</v>
      </c>
      <c r="E236" s="98" t="s">
        <v>14</v>
      </c>
      <c r="F236" s="99" t="s">
        <v>135</v>
      </c>
      <c r="H236" s="98" t="s">
        <v>14</v>
      </c>
      <c r="I236" s="219"/>
      <c r="J236" s="219"/>
      <c r="L236" s="96"/>
      <c r="M236" s="100"/>
      <c r="T236" s="101"/>
      <c r="AT236" s="98" t="s">
        <v>85</v>
      </c>
      <c r="AU236" s="98" t="s">
        <v>84</v>
      </c>
      <c r="AV236" s="95" t="s">
        <v>76</v>
      </c>
      <c r="AW236" s="95" t="s">
        <v>87</v>
      </c>
      <c r="AX236" s="95" t="s">
        <v>2</v>
      </c>
      <c r="AY236" s="98" t="s">
        <v>77</v>
      </c>
    </row>
    <row r="237" spans="2:65" s="102" customFormat="1" x14ac:dyDescent="0.25">
      <c r="B237" s="103"/>
      <c r="D237" s="97" t="s">
        <v>85</v>
      </c>
      <c r="E237" s="104" t="s">
        <v>14</v>
      </c>
      <c r="F237" s="105" t="s">
        <v>726</v>
      </c>
      <c r="H237" s="106">
        <v>900</v>
      </c>
      <c r="I237" s="220"/>
      <c r="J237" s="220"/>
      <c r="L237" s="103"/>
      <c r="M237" s="107"/>
      <c r="T237" s="108"/>
      <c r="AT237" s="104" t="s">
        <v>85</v>
      </c>
      <c r="AU237" s="104" t="s">
        <v>84</v>
      </c>
      <c r="AV237" s="102" t="s">
        <v>84</v>
      </c>
      <c r="AW237" s="102" t="s">
        <v>87</v>
      </c>
      <c r="AX237" s="102" t="s">
        <v>2</v>
      </c>
      <c r="AY237" s="104" t="s">
        <v>77</v>
      </c>
    </row>
    <row r="238" spans="2:65" s="95" customFormat="1" x14ac:dyDescent="0.25">
      <c r="B238" s="96"/>
      <c r="D238" s="97" t="s">
        <v>85</v>
      </c>
      <c r="E238" s="98" t="s">
        <v>14</v>
      </c>
      <c r="F238" s="99" t="s">
        <v>718</v>
      </c>
      <c r="H238" s="98" t="s">
        <v>14</v>
      </c>
      <c r="I238" s="219"/>
      <c r="J238" s="219"/>
      <c r="L238" s="96"/>
      <c r="M238" s="100"/>
      <c r="T238" s="101"/>
      <c r="AT238" s="98" t="s">
        <v>85</v>
      </c>
      <c r="AU238" s="98" t="s">
        <v>84</v>
      </c>
      <c r="AV238" s="95" t="s">
        <v>76</v>
      </c>
      <c r="AW238" s="95" t="s">
        <v>87</v>
      </c>
      <c r="AX238" s="95" t="s">
        <v>2</v>
      </c>
      <c r="AY238" s="98" t="s">
        <v>77</v>
      </c>
    </row>
    <row r="239" spans="2:65" s="102" customFormat="1" x14ac:dyDescent="0.25">
      <c r="B239" s="103"/>
      <c r="D239" s="97" t="s">
        <v>85</v>
      </c>
      <c r="E239" s="104" t="s">
        <v>14</v>
      </c>
      <c r="F239" s="105" t="s">
        <v>151</v>
      </c>
      <c r="H239" s="106">
        <v>28</v>
      </c>
      <c r="I239" s="220"/>
      <c r="J239" s="220"/>
      <c r="L239" s="103"/>
      <c r="M239" s="107"/>
      <c r="T239" s="108"/>
      <c r="AT239" s="104" t="s">
        <v>85</v>
      </c>
      <c r="AU239" s="104" t="s">
        <v>84</v>
      </c>
      <c r="AV239" s="102" t="s">
        <v>84</v>
      </c>
      <c r="AW239" s="102" t="s">
        <v>87</v>
      </c>
      <c r="AX239" s="102" t="s">
        <v>2</v>
      </c>
      <c r="AY239" s="104" t="s">
        <v>77</v>
      </c>
    </row>
    <row r="240" spans="2:65" s="95" customFormat="1" ht="22.5" x14ac:dyDescent="0.25">
      <c r="B240" s="96"/>
      <c r="D240" s="97" t="s">
        <v>85</v>
      </c>
      <c r="E240" s="98" t="s">
        <v>14</v>
      </c>
      <c r="F240" s="99" t="s">
        <v>711</v>
      </c>
      <c r="H240" s="98" t="s">
        <v>14</v>
      </c>
      <c r="I240" s="219"/>
      <c r="J240" s="219"/>
      <c r="L240" s="96"/>
      <c r="M240" s="100"/>
      <c r="T240" s="101"/>
      <c r="AT240" s="98" t="s">
        <v>85</v>
      </c>
      <c r="AU240" s="98" t="s">
        <v>84</v>
      </c>
      <c r="AV240" s="95" t="s">
        <v>76</v>
      </c>
      <c r="AW240" s="95" t="s">
        <v>87</v>
      </c>
      <c r="AX240" s="95" t="s">
        <v>2</v>
      </c>
      <c r="AY240" s="98" t="s">
        <v>77</v>
      </c>
    </row>
    <row r="241" spans="2:65" s="102" customFormat="1" x14ac:dyDescent="0.25">
      <c r="B241" s="103"/>
      <c r="D241" s="97" t="s">
        <v>85</v>
      </c>
      <c r="E241" s="104" t="s">
        <v>14</v>
      </c>
      <c r="F241" s="105" t="s">
        <v>906</v>
      </c>
      <c r="H241" s="106">
        <v>875</v>
      </c>
      <c r="I241" s="220"/>
      <c r="J241" s="220"/>
      <c r="L241" s="103"/>
      <c r="M241" s="107"/>
      <c r="T241" s="108"/>
      <c r="AT241" s="104" t="s">
        <v>85</v>
      </c>
      <c r="AU241" s="104" t="s">
        <v>84</v>
      </c>
      <c r="AV241" s="102" t="s">
        <v>84</v>
      </c>
      <c r="AW241" s="102" t="s">
        <v>87</v>
      </c>
      <c r="AX241" s="102" t="s">
        <v>2</v>
      </c>
      <c r="AY241" s="104" t="s">
        <v>77</v>
      </c>
    </row>
    <row r="242" spans="2:65" s="95" customFormat="1" ht="22.5" x14ac:dyDescent="0.25">
      <c r="B242" s="96"/>
      <c r="D242" s="97" t="s">
        <v>85</v>
      </c>
      <c r="E242" s="98" t="s">
        <v>14</v>
      </c>
      <c r="F242" s="99" t="s">
        <v>86</v>
      </c>
      <c r="H242" s="98" t="s">
        <v>14</v>
      </c>
      <c r="I242" s="219"/>
      <c r="J242" s="219"/>
      <c r="L242" s="96"/>
      <c r="M242" s="100"/>
      <c r="T242" s="101"/>
      <c r="AT242" s="98" t="s">
        <v>85</v>
      </c>
      <c r="AU242" s="98" t="s">
        <v>84</v>
      </c>
      <c r="AV242" s="95" t="s">
        <v>76</v>
      </c>
      <c r="AW242" s="95" t="s">
        <v>87</v>
      </c>
      <c r="AX242" s="95" t="s">
        <v>2</v>
      </c>
      <c r="AY242" s="98" t="s">
        <v>77</v>
      </c>
    </row>
    <row r="243" spans="2:65" s="102" customFormat="1" x14ac:dyDescent="0.25">
      <c r="B243" s="103"/>
      <c r="D243" s="97" t="s">
        <v>85</v>
      </c>
      <c r="E243" s="104" t="s">
        <v>14</v>
      </c>
      <c r="F243" s="105" t="s">
        <v>729</v>
      </c>
      <c r="H243" s="106">
        <v>205</v>
      </c>
      <c r="I243" s="220"/>
      <c r="J243" s="220"/>
      <c r="L243" s="103"/>
      <c r="M243" s="107"/>
      <c r="T243" s="108"/>
      <c r="AT243" s="104" t="s">
        <v>85</v>
      </c>
      <c r="AU243" s="104" t="s">
        <v>84</v>
      </c>
      <c r="AV243" s="102" t="s">
        <v>84</v>
      </c>
      <c r="AW243" s="102" t="s">
        <v>87</v>
      </c>
      <c r="AX243" s="102" t="s">
        <v>2</v>
      </c>
      <c r="AY243" s="104" t="s">
        <v>77</v>
      </c>
    </row>
    <row r="244" spans="2:65" s="109" customFormat="1" x14ac:dyDescent="0.25">
      <c r="B244" s="110"/>
      <c r="D244" s="97" t="s">
        <v>85</v>
      </c>
      <c r="E244" s="111" t="s">
        <v>14</v>
      </c>
      <c r="F244" s="112" t="s">
        <v>90</v>
      </c>
      <c r="H244" s="113">
        <v>2008</v>
      </c>
      <c r="I244" s="221"/>
      <c r="J244" s="221"/>
      <c r="L244" s="110"/>
      <c r="M244" s="114"/>
      <c r="T244" s="115"/>
      <c r="AT244" s="111" t="s">
        <v>85</v>
      </c>
      <c r="AU244" s="111" t="s">
        <v>84</v>
      </c>
      <c r="AV244" s="109" t="s">
        <v>83</v>
      </c>
      <c r="AW244" s="109" t="s">
        <v>87</v>
      </c>
      <c r="AX244" s="109" t="s">
        <v>76</v>
      </c>
      <c r="AY244" s="111" t="s">
        <v>77</v>
      </c>
    </row>
    <row r="245" spans="2:65" s="71" customFormat="1" ht="22.9" customHeight="1" x14ac:dyDescent="0.2">
      <c r="B245" s="72"/>
      <c r="D245" s="73" t="s">
        <v>73</v>
      </c>
      <c r="E245" s="80" t="s">
        <v>84</v>
      </c>
      <c r="F245" s="80" t="s">
        <v>138</v>
      </c>
      <c r="I245" s="222"/>
      <c r="J245" s="217">
        <f>BK245</f>
        <v>0</v>
      </c>
      <c r="L245" s="72"/>
      <c r="M245" s="75"/>
      <c r="P245" s="76">
        <f>SUM(P246:P257)</f>
        <v>0</v>
      </c>
      <c r="R245" s="76">
        <f>SUM(R246:R257)</f>
        <v>0</v>
      </c>
      <c r="T245" s="77">
        <f>SUM(T246:T257)</f>
        <v>0</v>
      </c>
      <c r="AR245" s="73" t="s">
        <v>76</v>
      </c>
      <c r="AT245" s="78" t="s">
        <v>73</v>
      </c>
      <c r="AU245" s="78" t="s">
        <v>76</v>
      </c>
      <c r="AY245" s="73" t="s">
        <v>77</v>
      </c>
      <c r="BK245" s="79">
        <f>SUM(BK246:BK257)</f>
        <v>0</v>
      </c>
    </row>
    <row r="246" spans="2:65" s="9" customFormat="1" ht="33" customHeight="1" x14ac:dyDescent="0.25">
      <c r="B246" s="81"/>
      <c r="C246" s="82" t="s">
        <v>127</v>
      </c>
      <c r="D246" s="82" t="s">
        <v>79</v>
      </c>
      <c r="E246" s="83" t="s">
        <v>139</v>
      </c>
      <c r="F246" s="84" t="s">
        <v>357</v>
      </c>
      <c r="G246" s="85" t="s">
        <v>116</v>
      </c>
      <c r="H246" s="86">
        <v>3922</v>
      </c>
      <c r="I246" s="218">
        <v>0</v>
      </c>
      <c r="J246" s="218">
        <f>ROUND(I246*H246,3)</f>
        <v>0</v>
      </c>
      <c r="K246" s="87"/>
      <c r="L246" s="10"/>
      <c r="M246" s="88" t="s">
        <v>14</v>
      </c>
      <c r="N246" s="89" t="s">
        <v>34</v>
      </c>
      <c r="O246" s="90">
        <v>0</v>
      </c>
      <c r="P246" s="90">
        <f>O246*H246</f>
        <v>0</v>
      </c>
      <c r="Q246" s="90">
        <v>0</v>
      </c>
      <c r="R246" s="90">
        <f>Q246*H246</f>
        <v>0</v>
      </c>
      <c r="S246" s="90">
        <v>0</v>
      </c>
      <c r="T246" s="91">
        <f>S246*H246</f>
        <v>0</v>
      </c>
      <c r="AR246" s="92" t="s">
        <v>83</v>
      </c>
      <c r="AT246" s="92" t="s">
        <v>79</v>
      </c>
      <c r="AU246" s="92" t="s">
        <v>84</v>
      </c>
      <c r="AY246" s="2" t="s">
        <v>77</v>
      </c>
      <c r="BE246" s="93">
        <f>IF(N246="základná",J246,0)</f>
        <v>0</v>
      </c>
      <c r="BF246" s="93">
        <f>IF(N246="znížená",J246,0)</f>
        <v>0</v>
      </c>
      <c r="BG246" s="93">
        <f>IF(N246="zákl. prenesená",J246,0)</f>
        <v>0</v>
      </c>
      <c r="BH246" s="93">
        <f>IF(N246="zníž. prenesená",J246,0)</f>
        <v>0</v>
      </c>
      <c r="BI246" s="93">
        <f>IF(N246="nulová",J246,0)</f>
        <v>0</v>
      </c>
      <c r="BJ246" s="2" t="s">
        <v>84</v>
      </c>
      <c r="BK246" s="94">
        <f>ROUND(I246*H246,3)</f>
        <v>0</v>
      </c>
      <c r="BL246" s="2" t="s">
        <v>83</v>
      </c>
      <c r="BM246" s="92" t="s">
        <v>170</v>
      </c>
    </row>
    <row r="247" spans="2:65" s="95" customFormat="1" ht="22.5" x14ac:dyDescent="0.25">
      <c r="B247" s="96"/>
      <c r="D247" s="97" t="s">
        <v>85</v>
      </c>
      <c r="E247" s="98" t="s">
        <v>14</v>
      </c>
      <c r="F247" s="99" t="s">
        <v>715</v>
      </c>
      <c r="H247" s="98" t="s">
        <v>14</v>
      </c>
      <c r="I247" s="219"/>
      <c r="J247" s="219"/>
      <c r="L247" s="96"/>
      <c r="M247" s="100"/>
      <c r="T247" s="101"/>
      <c r="AT247" s="98" t="s">
        <v>85</v>
      </c>
      <c r="AU247" s="98" t="s">
        <v>84</v>
      </c>
      <c r="AV247" s="95" t="s">
        <v>76</v>
      </c>
      <c r="AW247" s="95" t="s">
        <v>87</v>
      </c>
      <c r="AX247" s="95" t="s">
        <v>2</v>
      </c>
      <c r="AY247" s="98" t="s">
        <v>77</v>
      </c>
    </row>
    <row r="248" spans="2:65" s="102" customFormat="1" x14ac:dyDescent="0.25">
      <c r="B248" s="103"/>
      <c r="D248" s="97" t="s">
        <v>85</v>
      </c>
      <c r="E248" s="104" t="s">
        <v>14</v>
      </c>
      <c r="F248" s="105" t="s">
        <v>907</v>
      </c>
      <c r="H248" s="106">
        <v>2008</v>
      </c>
      <c r="I248" s="220"/>
      <c r="J248" s="220"/>
      <c r="L248" s="103"/>
      <c r="M248" s="107"/>
      <c r="T248" s="108"/>
      <c r="AT248" s="104" t="s">
        <v>85</v>
      </c>
      <c r="AU248" s="104" t="s">
        <v>84</v>
      </c>
      <c r="AV248" s="102" t="s">
        <v>84</v>
      </c>
      <c r="AW248" s="102" t="s">
        <v>87</v>
      </c>
      <c r="AX248" s="102" t="s">
        <v>2</v>
      </c>
      <c r="AY248" s="104" t="s">
        <v>77</v>
      </c>
    </row>
    <row r="249" spans="2:65" s="95" customFormat="1" ht="22.5" x14ac:dyDescent="0.25">
      <c r="B249" s="96"/>
      <c r="D249" s="97" t="s">
        <v>85</v>
      </c>
      <c r="E249" s="98" t="s">
        <v>14</v>
      </c>
      <c r="F249" s="99" t="s">
        <v>141</v>
      </c>
      <c r="H249" s="98" t="s">
        <v>14</v>
      </c>
      <c r="I249" s="219"/>
      <c r="J249" s="219"/>
      <c r="L249" s="96"/>
      <c r="M249" s="100"/>
      <c r="T249" s="101"/>
      <c r="AT249" s="98" t="s">
        <v>85</v>
      </c>
      <c r="AU249" s="98" t="s">
        <v>84</v>
      </c>
      <c r="AV249" s="95" t="s">
        <v>76</v>
      </c>
      <c r="AW249" s="95" t="s">
        <v>87</v>
      </c>
      <c r="AX249" s="95" t="s">
        <v>2</v>
      </c>
      <c r="AY249" s="98" t="s">
        <v>77</v>
      </c>
    </row>
    <row r="250" spans="2:65" s="102" customFormat="1" x14ac:dyDescent="0.25">
      <c r="B250" s="103"/>
      <c r="D250" s="97" t="s">
        <v>85</v>
      </c>
      <c r="E250" s="104" t="s">
        <v>14</v>
      </c>
      <c r="F250" s="105" t="s">
        <v>730</v>
      </c>
      <c r="H250" s="106">
        <v>1870</v>
      </c>
      <c r="I250" s="220"/>
      <c r="J250" s="220"/>
      <c r="L250" s="103"/>
      <c r="M250" s="107"/>
      <c r="T250" s="108"/>
      <c r="AT250" s="104" t="s">
        <v>85</v>
      </c>
      <c r="AU250" s="104" t="s">
        <v>84</v>
      </c>
      <c r="AV250" s="102" t="s">
        <v>84</v>
      </c>
      <c r="AW250" s="102" t="s">
        <v>87</v>
      </c>
      <c r="AX250" s="102" t="s">
        <v>2</v>
      </c>
      <c r="AY250" s="104" t="s">
        <v>77</v>
      </c>
    </row>
    <row r="251" spans="2:65" s="95" customFormat="1" ht="22.5" x14ac:dyDescent="0.25">
      <c r="B251" s="96"/>
      <c r="D251" s="97" t="s">
        <v>85</v>
      </c>
      <c r="E251" s="98" t="s">
        <v>14</v>
      </c>
      <c r="F251" s="99" t="s">
        <v>234</v>
      </c>
      <c r="H251" s="98" t="s">
        <v>14</v>
      </c>
      <c r="I251" s="219"/>
      <c r="J251" s="219"/>
      <c r="L251" s="96"/>
      <c r="M251" s="100"/>
      <c r="T251" s="101"/>
      <c r="AT251" s="98" t="s">
        <v>85</v>
      </c>
      <c r="AU251" s="98" t="s">
        <v>84</v>
      </c>
      <c r="AV251" s="95" t="s">
        <v>76</v>
      </c>
      <c r="AW251" s="95" t="s">
        <v>87</v>
      </c>
      <c r="AX251" s="95" t="s">
        <v>2</v>
      </c>
      <c r="AY251" s="98" t="s">
        <v>77</v>
      </c>
    </row>
    <row r="252" spans="2:65" s="102" customFormat="1" x14ac:dyDescent="0.25">
      <c r="B252" s="103"/>
      <c r="D252" s="97" t="s">
        <v>85</v>
      </c>
      <c r="E252" s="104" t="s">
        <v>14</v>
      </c>
      <c r="F252" s="105" t="s">
        <v>176</v>
      </c>
      <c r="H252" s="106">
        <v>44</v>
      </c>
      <c r="I252" s="220"/>
      <c r="J252" s="220"/>
      <c r="L252" s="103"/>
      <c r="M252" s="107"/>
      <c r="T252" s="108"/>
      <c r="AT252" s="104" t="s">
        <v>85</v>
      </c>
      <c r="AU252" s="104" t="s">
        <v>84</v>
      </c>
      <c r="AV252" s="102" t="s">
        <v>84</v>
      </c>
      <c r="AW252" s="102" t="s">
        <v>87</v>
      </c>
      <c r="AX252" s="102" t="s">
        <v>2</v>
      </c>
      <c r="AY252" s="104" t="s">
        <v>77</v>
      </c>
    </row>
    <row r="253" spans="2:65" s="109" customFormat="1" x14ac:dyDescent="0.25">
      <c r="B253" s="110"/>
      <c r="D253" s="97" t="s">
        <v>85</v>
      </c>
      <c r="E253" s="111" t="s">
        <v>14</v>
      </c>
      <c r="F253" s="112" t="s">
        <v>90</v>
      </c>
      <c r="H253" s="113">
        <v>3922</v>
      </c>
      <c r="I253" s="221"/>
      <c r="J253" s="221"/>
      <c r="L253" s="110"/>
      <c r="M253" s="114"/>
      <c r="T253" s="115"/>
      <c r="AT253" s="111" t="s">
        <v>85</v>
      </c>
      <c r="AU253" s="111" t="s">
        <v>84</v>
      </c>
      <c r="AV253" s="109" t="s">
        <v>83</v>
      </c>
      <c r="AW253" s="109" t="s">
        <v>87</v>
      </c>
      <c r="AX253" s="109" t="s">
        <v>76</v>
      </c>
      <c r="AY253" s="111" t="s">
        <v>77</v>
      </c>
    </row>
    <row r="254" spans="2:65" s="9" customFormat="1" ht="16.5" customHeight="1" x14ac:dyDescent="0.25">
      <c r="B254" s="81"/>
      <c r="C254" s="82" t="s">
        <v>171</v>
      </c>
      <c r="D254" s="82" t="s">
        <v>79</v>
      </c>
      <c r="E254" s="83" t="s">
        <v>908</v>
      </c>
      <c r="F254" s="84" t="s">
        <v>909</v>
      </c>
      <c r="G254" s="85" t="s">
        <v>82</v>
      </c>
      <c r="H254" s="86">
        <v>5</v>
      </c>
      <c r="I254" s="218">
        <v>0</v>
      </c>
      <c r="J254" s="218">
        <f>ROUND(I254*H254,3)</f>
        <v>0</v>
      </c>
      <c r="K254" s="87"/>
      <c r="L254" s="10"/>
      <c r="M254" s="88" t="s">
        <v>14</v>
      </c>
      <c r="N254" s="89" t="s">
        <v>34</v>
      </c>
      <c r="O254" s="90">
        <v>0</v>
      </c>
      <c r="P254" s="90">
        <f>O254*H254</f>
        <v>0</v>
      </c>
      <c r="Q254" s="90">
        <v>0</v>
      </c>
      <c r="R254" s="90">
        <f>Q254*H254</f>
        <v>0</v>
      </c>
      <c r="S254" s="90">
        <v>0</v>
      </c>
      <c r="T254" s="91">
        <f>S254*H254</f>
        <v>0</v>
      </c>
      <c r="AR254" s="92" t="s">
        <v>83</v>
      </c>
      <c r="AT254" s="92" t="s">
        <v>79</v>
      </c>
      <c r="AU254" s="92" t="s">
        <v>84</v>
      </c>
      <c r="AY254" s="2" t="s">
        <v>77</v>
      </c>
      <c r="BE254" s="93">
        <f>IF(N254="základná",J254,0)</f>
        <v>0</v>
      </c>
      <c r="BF254" s="93">
        <f>IF(N254="znížená",J254,0)</f>
        <v>0</v>
      </c>
      <c r="BG254" s="93">
        <f>IF(N254="zákl. prenesená",J254,0)</f>
        <v>0</v>
      </c>
      <c r="BH254" s="93">
        <f>IF(N254="zníž. prenesená",J254,0)</f>
        <v>0</v>
      </c>
      <c r="BI254" s="93">
        <f>IF(N254="nulová",J254,0)</f>
        <v>0</v>
      </c>
      <c r="BJ254" s="2" t="s">
        <v>84</v>
      </c>
      <c r="BK254" s="94">
        <f>ROUND(I254*H254,3)</f>
        <v>0</v>
      </c>
      <c r="BL254" s="2" t="s">
        <v>83</v>
      </c>
      <c r="BM254" s="92" t="s">
        <v>910</v>
      </c>
    </row>
    <row r="255" spans="2:65" s="95" customFormat="1" x14ac:dyDescent="0.25">
      <c r="B255" s="96"/>
      <c r="D255" s="97" t="s">
        <v>85</v>
      </c>
      <c r="E255" s="98" t="s">
        <v>14</v>
      </c>
      <c r="F255" s="99" t="s">
        <v>911</v>
      </c>
      <c r="H255" s="98" t="s">
        <v>14</v>
      </c>
      <c r="I255" s="219"/>
      <c r="J255" s="219"/>
      <c r="L255" s="96"/>
      <c r="M255" s="100"/>
      <c r="T255" s="101"/>
      <c r="AT255" s="98" t="s">
        <v>85</v>
      </c>
      <c r="AU255" s="98" t="s">
        <v>84</v>
      </c>
      <c r="AV255" s="95" t="s">
        <v>76</v>
      </c>
      <c r="AW255" s="95" t="s">
        <v>87</v>
      </c>
      <c r="AX255" s="95" t="s">
        <v>2</v>
      </c>
      <c r="AY255" s="98" t="s">
        <v>77</v>
      </c>
    </row>
    <row r="256" spans="2:65" s="102" customFormat="1" x14ac:dyDescent="0.25">
      <c r="B256" s="103"/>
      <c r="D256" s="97" t="s">
        <v>85</v>
      </c>
      <c r="E256" s="104" t="s">
        <v>14</v>
      </c>
      <c r="F256" s="105" t="s">
        <v>103</v>
      </c>
      <c r="H256" s="106">
        <v>5</v>
      </c>
      <c r="I256" s="220"/>
      <c r="J256" s="220"/>
      <c r="L256" s="103"/>
      <c r="M256" s="107"/>
      <c r="T256" s="108"/>
      <c r="AT256" s="104" t="s">
        <v>85</v>
      </c>
      <c r="AU256" s="104" t="s">
        <v>84</v>
      </c>
      <c r="AV256" s="102" t="s">
        <v>84</v>
      </c>
      <c r="AW256" s="102" t="s">
        <v>87</v>
      </c>
      <c r="AX256" s="102" t="s">
        <v>2</v>
      </c>
      <c r="AY256" s="104" t="s">
        <v>77</v>
      </c>
    </row>
    <row r="257" spans="2:65" s="109" customFormat="1" x14ac:dyDescent="0.25">
      <c r="B257" s="110"/>
      <c r="D257" s="97" t="s">
        <v>85</v>
      </c>
      <c r="E257" s="111" t="s">
        <v>14</v>
      </c>
      <c r="F257" s="112" t="s">
        <v>90</v>
      </c>
      <c r="H257" s="113">
        <v>5</v>
      </c>
      <c r="I257" s="221"/>
      <c r="J257" s="221"/>
      <c r="L257" s="110"/>
      <c r="M257" s="114"/>
      <c r="T257" s="115"/>
      <c r="AT257" s="111" t="s">
        <v>85</v>
      </c>
      <c r="AU257" s="111" t="s">
        <v>84</v>
      </c>
      <c r="AV257" s="109" t="s">
        <v>83</v>
      </c>
      <c r="AW257" s="109" t="s">
        <v>87</v>
      </c>
      <c r="AX257" s="109" t="s">
        <v>76</v>
      </c>
      <c r="AY257" s="111" t="s">
        <v>77</v>
      </c>
    </row>
    <row r="258" spans="2:65" s="71" customFormat="1" ht="22.9" customHeight="1" x14ac:dyDescent="0.2">
      <c r="B258" s="72"/>
      <c r="D258" s="73" t="s">
        <v>73</v>
      </c>
      <c r="E258" s="80" t="s">
        <v>83</v>
      </c>
      <c r="F258" s="80" t="s">
        <v>912</v>
      </c>
      <c r="I258" s="222"/>
      <c r="J258" s="217">
        <f>BK258</f>
        <v>0</v>
      </c>
      <c r="L258" s="72"/>
      <c r="M258" s="75"/>
      <c r="P258" s="76">
        <f>SUM(P259:P266)</f>
        <v>0</v>
      </c>
      <c r="R258" s="76">
        <f>SUM(R259:R266)</f>
        <v>0</v>
      </c>
      <c r="T258" s="77">
        <f>SUM(T259:T266)</f>
        <v>0</v>
      </c>
      <c r="AR258" s="73" t="s">
        <v>76</v>
      </c>
      <c r="AT258" s="78" t="s">
        <v>73</v>
      </c>
      <c r="AU258" s="78" t="s">
        <v>76</v>
      </c>
      <c r="AY258" s="73" t="s">
        <v>77</v>
      </c>
      <c r="BK258" s="79">
        <f>SUM(BK259:BK266)</f>
        <v>0</v>
      </c>
    </row>
    <row r="259" spans="2:65" s="9" customFormat="1" ht="24.2" customHeight="1" x14ac:dyDescent="0.25">
      <c r="B259" s="81"/>
      <c r="C259" s="82" t="s">
        <v>134</v>
      </c>
      <c r="D259" s="82" t="s">
        <v>79</v>
      </c>
      <c r="E259" s="83" t="s">
        <v>913</v>
      </c>
      <c r="F259" s="84" t="s">
        <v>914</v>
      </c>
      <c r="G259" s="85" t="s">
        <v>220</v>
      </c>
      <c r="H259" s="86">
        <v>651</v>
      </c>
      <c r="I259" s="218">
        <v>0</v>
      </c>
      <c r="J259" s="218">
        <f>ROUND(I259*H259,3)</f>
        <v>0</v>
      </c>
      <c r="K259" s="87"/>
      <c r="L259" s="10"/>
      <c r="M259" s="88" t="s">
        <v>14</v>
      </c>
      <c r="N259" s="89" t="s">
        <v>34</v>
      </c>
      <c r="O259" s="90">
        <v>0</v>
      </c>
      <c r="P259" s="90">
        <f>O259*H259</f>
        <v>0</v>
      </c>
      <c r="Q259" s="90">
        <v>0</v>
      </c>
      <c r="R259" s="90">
        <f>Q259*H259</f>
        <v>0</v>
      </c>
      <c r="S259" s="90">
        <v>0</v>
      </c>
      <c r="T259" s="91">
        <f>S259*H259</f>
        <v>0</v>
      </c>
      <c r="AR259" s="92" t="s">
        <v>83</v>
      </c>
      <c r="AT259" s="92" t="s">
        <v>79</v>
      </c>
      <c r="AU259" s="92" t="s">
        <v>84</v>
      </c>
      <c r="AY259" s="2" t="s">
        <v>77</v>
      </c>
      <c r="BE259" s="93">
        <f>IF(N259="základná",J259,0)</f>
        <v>0</v>
      </c>
      <c r="BF259" s="93">
        <f>IF(N259="znížená",J259,0)</f>
        <v>0</v>
      </c>
      <c r="BG259" s="93">
        <f>IF(N259="zákl. prenesená",J259,0)</f>
        <v>0</v>
      </c>
      <c r="BH259" s="93">
        <f>IF(N259="zníž. prenesená",J259,0)</f>
        <v>0</v>
      </c>
      <c r="BI259" s="93">
        <f>IF(N259="nulová",J259,0)</f>
        <v>0</v>
      </c>
      <c r="BJ259" s="2" t="s">
        <v>84</v>
      </c>
      <c r="BK259" s="94">
        <f>ROUND(I259*H259,3)</f>
        <v>0</v>
      </c>
      <c r="BL259" s="2" t="s">
        <v>83</v>
      </c>
      <c r="BM259" s="92" t="s">
        <v>915</v>
      </c>
    </row>
    <row r="260" spans="2:65" s="95" customFormat="1" x14ac:dyDescent="0.25">
      <c r="B260" s="96"/>
      <c r="D260" s="97" t="s">
        <v>85</v>
      </c>
      <c r="E260" s="98" t="s">
        <v>14</v>
      </c>
      <c r="F260" s="99" t="s">
        <v>911</v>
      </c>
      <c r="H260" s="98" t="s">
        <v>14</v>
      </c>
      <c r="I260" s="219"/>
      <c r="J260" s="219"/>
      <c r="L260" s="96"/>
      <c r="M260" s="100"/>
      <c r="T260" s="101"/>
      <c r="AT260" s="98" t="s">
        <v>85</v>
      </c>
      <c r="AU260" s="98" t="s">
        <v>84</v>
      </c>
      <c r="AV260" s="95" t="s">
        <v>76</v>
      </c>
      <c r="AW260" s="95" t="s">
        <v>87</v>
      </c>
      <c r="AX260" s="95" t="s">
        <v>2</v>
      </c>
      <c r="AY260" s="98" t="s">
        <v>77</v>
      </c>
    </row>
    <row r="261" spans="2:65" s="102" customFormat="1" x14ac:dyDescent="0.25">
      <c r="B261" s="103"/>
      <c r="D261" s="97" t="s">
        <v>85</v>
      </c>
      <c r="E261" s="104" t="s">
        <v>14</v>
      </c>
      <c r="F261" s="105" t="s">
        <v>916</v>
      </c>
      <c r="H261" s="106">
        <v>651</v>
      </c>
      <c r="I261" s="220"/>
      <c r="J261" s="220"/>
      <c r="L261" s="103"/>
      <c r="M261" s="107"/>
      <c r="T261" s="108"/>
      <c r="AT261" s="104" t="s">
        <v>85</v>
      </c>
      <c r="AU261" s="104" t="s">
        <v>84</v>
      </c>
      <c r="AV261" s="102" t="s">
        <v>84</v>
      </c>
      <c r="AW261" s="102" t="s">
        <v>87</v>
      </c>
      <c r="AX261" s="102" t="s">
        <v>2</v>
      </c>
      <c r="AY261" s="104" t="s">
        <v>77</v>
      </c>
    </row>
    <row r="262" spans="2:65" s="109" customFormat="1" x14ac:dyDescent="0.25">
      <c r="B262" s="110"/>
      <c r="D262" s="97" t="s">
        <v>85</v>
      </c>
      <c r="E262" s="111" t="s">
        <v>14</v>
      </c>
      <c r="F262" s="112" t="s">
        <v>90</v>
      </c>
      <c r="H262" s="113">
        <v>651</v>
      </c>
      <c r="I262" s="221"/>
      <c r="J262" s="221"/>
      <c r="L262" s="110"/>
      <c r="M262" s="114"/>
      <c r="T262" s="115"/>
      <c r="AT262" s="111" t="s">
        <v>85</v>
      </c>
      <c r="AU262" s="111" t="s">
        <v>84</v>
      </c>
      <c r="AV262" s="109" t="s">
        <v>83</v>
      </c>
      <c r="AW262" s="109" t="s">
        <v>87</v>
      </c>
      <c r="AX262" s="109" t="s">
        <v>76</v>
      </c>
      <c r="AY262" s="111" t="s">
        <v>77</v>
      </c>
    </row>
    <row r="263" spans="2:65" s="9" customFormat="1" ht="21.75" customHeight="1" x14ac:dyDescent="0.25">
      <c r="B263" s="81"/>
      <c r="C263" s="116" t="s">
        <v>177</v>
      </c>
      <c r="D263" s="116" t="s">
        <v>182</v>
      </c>
      <c r="E263" s="117" t="s">
        <v>917</v>
      </c>
      <c r="F263" s="118" t="s">
        <v>918</v>
      </c>
      <c r="G263" s="119" t="s">
        <v>220</v>
      </c>
      <c r="H263" s="120">
        <v>660</v>
      </c>
      <c r="I263" s="223">
        <v>0</v>
      </c>
      <c r="J263" s="223">
        <f>ROUND(I263*H263,3)</f>
        <v>0</v>
      </c>
      <c r="K263" s="121"/>
      <c r="L263" s="122"/>
      <c r="M263" s="123" t="s">
        <v>14</v>
      </c>
      <c r="N263" s="124" t="s">
        <v>34</v>
      </c>
      <c r="O263" s="90">
        <v>0</v>
      </c>
      <c r="P263" s="90">
        <f>O263*H263</f>
        <v>0</v>
      </c>
      <c r="Q263" s="90">
        <v>0</v>
      </c>
      <c r="R263" s="90">
        <f>Q263*H263</f>
        <v>0</v>
      </c>
      <c r="S263" s="90">
        <v>0</v>
      </c>
      <c r="T263" s="91">
        <f>S263*H263</f>
        <v>0</v>
      </c>
      <c r="AR263" s="92" t="s">
        <v>101</v>
      </c>
      <c r="AT263" s="92" t="s">
        <v>182</v>
      </c>
      <c r="AU263" s="92" t="s">
        <v>84</v>
      </c>
      <c r="AY263" s="2" t="s">
        <v>77</v>
      </c>
      <c r="BE263" s="93">
        <f>IF(N263="základná",J263,0)</f>
        <v>0</v>
      </c>
      <c r="BF263" s="93">
        <f>IF(N263="znížená",J263,0)</f>
        <v>0</v>
      </c>
      <c r="BG263" s="93">
        <f>IF(N263="zákl. prenesená",J263,0)</f>
        <v>0</v>
      </c>
      <c r="BH263" s="93">
        <f>IF(N263="zníž. prenesená",J263,0)</f>
        <v>0</v>
      </c>
      <c r="BI263" s="93">
        <f>IF(N263="nulová",J263,0)</f>
        <v>0</v>
      </c>
      <c r="BJ263" s="2" t="s">
        <v>84</v>
      </c>
      <c r="BK263" s="94">
        <f>ROUND(I263*H263,3)</f>
        <v>0</v>
      </c>
      <c r="BL263" s="2" t="s">
        <v>83</v>
      </c>
      <c r="BM263" s="92" t="s">
        <v>919</v>
      </c>
    </row>
    <row r="264" spans="2:65" s="95" customFormat="1" x14ac:dyDescent="0.25">
      <c r="B264" s="96"/>
      <c r="D264" s="97" t="s">
        <v>85</v>
      </c>
      <c r="E264" s="98" t="s">
        <v>14</v>
      </c>
      <c r="F264" s="99" t="s">
        <v>911</v>
      </c>
      <c r="H264" s="98" t="s">
        <v>14</v>
      </c>
      <c r="I264" s="219"/>
      <c r="J264" s="219"/>
      <c r="L264" s="96"/>
      <c r="M264" s="100"/>
      <c r="T264" s="101"/>
      <c r="AT264" s="98" t="s">
        <v>85</v>
      </c>
      <c r="AU264" s="98" t="s">
        <v>84</v>
      </c>
      <c r="AV264" s="95" t="s">
        <v>76</v>
      </c>
      <c r="AW264" s="95" t="s">
        <v>87</v>
      </c>
      <c r="AX264" s="95" t="s">
        <v>2</v>
      </c>
      <c r="AY264" s="98" t="s">
        <v>77</v>
      </c>
    </row>
    <row r="265" spans="2:65" s="102" customFormat="1" x14ac:dyDescent="0.25">
      <c r="B265" s="103"/>
      <c r="D265" s="97" t="s">
        <v>85</v>
      </c>
      <c r="E265" s="104" t="s">
        <v>14</v>
      </c>
      <c r="F265" s="105" t="s">
        <v>920</v>
      </c>
      <c r="H265" s="106">
        <v>660</v>
      </c>
      <c r="I265" s="220"/>
      <c r="J265" s="220"/>
      <c r="L265" s="103"/>
      <c r="M265" s="107"/>
      <c r="T265" s="108"/>
      <c r="AT265" s="104" t="s">
        <v>85</v>
      </c>
      <c r="AU265" s="104" t="s">
        <v>84</v>
      </c>
      <c r="AV265" s="102" t="s">
        <v>84</v>
      </c>
      <c r="AW265" s="102" t="s">
        <v>87</v>
      </c>
      <c r="AX265" s="102" t="s">
        <v>2</v>
      </c>
      <c r="AY265" s="104" t="s">
        <v>77</v>
      </c>
    </row>
    <row r="266" spans="2:65" s="109" customFormat="1" x14ac:dyDescent="0.25">
      <c r="B266" s="110"/>
      <c r="D266" s="97" t="s">
        <v>85</v>
      </c>
      <c r="E266" s="111" t="s">
        <v>14</v>
      </c>
      <c r="F266" s="112" t="s">
        <v>90</v>
      </c>
      <c r="H266" s="113">
        <v>660</v>
      </c>
      <c r="I266" s="221"/>
      <c r="J266" s="221"/>
      <c r="L266" s="110"/>
      <c r="M266" s="114"/>
      <c r="T266" s="115"/>
      <c r="AT266" s="111" t="s">
        <v>85</v>
      </c>
      <c r="AU266" s="111" t="s">
        <v>84</v>
      </c>
      <c r="AV266" s="109" t="s">
        <v>83</v>
      </c>
      <c r="AW266" s="109" t="s">
        <v>87</v>
      </c>
      <c r="AX266" s="109" t="s">
        <v>76</v>
      </c>
      <c r="AY266" s="111" t="s">
        <v>77</v>
      </c>
    </row>
    <row r="267" spans="2:65" s="71" customFormat="1" ht="22.9" customHeight="1" x14ac:dyDescent="0.2">
      <c r="B267" s="72"/>
      <c r="D267" s="73" t="s">
        <v>73</v>
      </c>
      <c r="E267" s="80" t="s">
        <v>103</v>
      </c>
      <c r="F267" s="80" t="s">
        <v>144</v>
      </c>
      <c r="I267" s="222"/>
      <c r="J267" s="217">
        <f>BK267</f>
        <v>0</v>
      </c>
      <c r="L267" s="72"/>
      <c r="M267" s="75"/>
      <c r="P267" s="76">
        <f>SUM(P268:P361)</f>
        <v>0</v>
      </c>
      <c r="R267" s="76">
        <f>SUM(R268:R361)</f>
        <v>0</v>
      </c>
      <c r="T267" s="77">
        <f>SUM(T268:T361)</f>
        <v>0</v>
      </c>
      <c r="AR267" s="73" t="s">
        <v>76</v>
      </c>
      <c r="AT267" s="78" t="s">
        <v>73</v>
      </c>
      <c r="AU267" s="78" t="s">
        <v>76</v>
      </c>
      <c r="AY267" s="73" t="s">
        <v>77</v>
      </c>
      <c r="BK267" s="79">
        <f>SUM(BK268:BK361)</f>
        <v>0</v>
      </c>
    </row>
    <row r="268" spans="2:65" s="9" customFormat="1" ht="33" customHeight="1" x14ac:dyDescent="0.25">
      <c r="B268" s="81"/>
      <c r="C268" s="82" t="s">
        <v>140</v>
      </c>
      <c r="D268" s="82" t="s">
        <v>79</v>
      </c>
      <c r="E268" s="83" t="s">
        <v>731</v>
      </c>
      <c r="F268" s="84" t="s">
        <v>732</v>
      </c>
      <c r="G268" s="85" t="s">
        <v>116</v>
      </c>
      <c r="H268" s="86">
        <v>72</v>
      </c>
      <c r="I268" s="218">
        <v>0</v>
      </c>
      <c r="J268" s="218">
        <f>ROUND(I268*H268,3)</f>
        <v>0</v>
      </c>
      <c r="K268" s="87"/>
      <c r="L268" s="10"/>
      <c r="M268" s="88" t="s">
        <v>14</v>
      </c>
      <c r="N268" s="89" t="s">
        <v>34</v>
      </c>
      <c r="O268" s="90">
        <v>0</v>
      </c>
      <c r="P268" s="90">
        <f>O268*H268</f>
        <v>0</v>
      </c>
      <c r="Q268" s="90">
        <v>0</v>
      </c>
      <c r="R268" s="90">
        <f>Q268*H268</f>
        <v>0</v>
      </c>
      <c r="S268" s="90">
        <v>0</v>
      </c>
      <c r="T268" s="91">
        <f>S268*H268</f>
        <v>0</v>
      </c>
      <c r="AR268" s="92" t="s">
        <v>83</v>
      </c>
      <c r="AT268" s="92" t="s">
        <v>79</v>
      </c>
      <c r="AU268" s="92" t="s">
        <v>84</v>
      </c>
      <c r="AY268" s="2" t="s">
        <v>77</v>
      </c>
      <c r="BE268" s="93">
        <f>IF(N268="základná",J268,0)</f>
        <v>0</v>
      </c>
      <c r="BF268" s="93">
        <f>IF(N268="znížená",J268,0)</f>
        <v>0</v>
      </c>
      <c r="BG268" s="93">
        <f>IF(N268="zákl. prenesená",J268,0)</f>
        <v>0</v>
      </c>
      <c r="BH268" s="93">
        <f>IF(N268="zníž. prenesená",J268,0)</f>
        <v>0</v>
      </c>
      <c r="BI268" s="93">
        <f>IF(N268="nulová",J268,0)</f>
        <v>0</v>
      </c>
      <c r="BJ268" s="2" t="s">
        <v>84</v>
      </c>
      <c r="BK268" s="94">
        <f>ROUND(I268*H268,3)</f>
        <v>0</v>
      </c>
      <c r="BL268" s="2" t="s">
        <v>83</v>
      </c>
      <c r="BM268" s="92" t="s">
        <v>173</v>
      </c>
    </row>
    <row r="269" spans="2:65" s="95" customFormat="1" x14ac:dyDescent="0.25">
      <c r="B269" s="96"/>
      <c r="D269" s="97" t="s">
        <v>85</v>
      </c>
      <c r="E269" s="98" t="s">
        <v>14</v>
      </c>
      <c r="F269" s="99" t="s">
        <v>718</v>
      </c>
      <c r="H269" s="98" t="s">
        <v>14</v>
      </c>
      <c r="I269" s="219"/>
      <c r="J269" s="219"/>
      <c r="L269" s="96"/>
      <c r="M269" s="100"/>
      <c r="T269" s="101"/>
      <c r="AT269" s="98" t="s">
        <v>85</v>
      </c>
      <c r="AU269" s="98" t="s">
        <v>84</v>
      </c>
      <c r="AV269" s="95" t="s">
        <v>76</v>
      </c>
      <c r="AW269" s="95" t="s">
        <v>87</v>
      </c>
      <c r="AX269" s="95" t="s">
        <v>2</v>
      </c>
      <c r="AY269" s="98" t="s">
        <v>77</v>
      </c>
    </row>
    <row r="270" spans="2:65" s="102" customFormat="1" x14ac:dyDescent="0.25">
      <c r="B270" s="103"/>
      <c r="D270" s="97" t="s">
        <v>85</v>
      </c>
      <c r="E270" s="104" t="s">
        <v>14</v>
      </c>
      <c r="F270" s="105" t="s">
        <v>436</v>
      </c>
      <c r="H270" s="106">
        <v>72</v>
      </c>
      <c r="I270" s="220"/>
      <c r="J270" s="220"/>
      <c r="L270" s="103"/>
      <c r="M270" s="107"/>
      <c r="T270" s="108"/>
      <c r="AT270" s="104" t="s">
        <v>85</v>
      </c>
      <c r="AU270" s="104" t="s">
        <v>84</v>
      </c>
      <c r="AV270" s="102" t="s">
        <v>84</v>
      </c>
      <c r="AW270" s="102" t="s">
        <v>87</v>
      </c>
      <c r="AX270" s="102" t="s">
        <v>2</v>
      </c>
      <c r="AY270" s="104" t="s">
        <v>77</v>
      </c>
    </row>
    <row r="271" spans="2:65" s="109" customFormat="1" x14ac:dyDescent="0.25">
      <c r="B271" s="110"/>
      <c r="D271" s="97" t="s">
        <v>85</v>
      </c>
      <c r="E271" s="111" t="s">
        <v>14</v>
      </c>
      <c r="F271" s="112" t="s">
        <v>90</v>
      </c>
      <c r="H271" s="113">
        <v>72</v>
      </c>
      <c r="I271" s="221"/>
      <c r="J271" s="221"/>
      <c r="L271" s="110"/>
      <c r="M271" s="114"/>
      <c r="T271" s="115"/>
      <c r="AT271" s="111" t="s">
        <v>85</v>
      </c>
      <c r="AU271" s="111" t="s">
        <v>84</v>
      </c>
      <c r="AV271" s="109" t="s">
        <v>83</v>
      </c>
      <c r="AW271" s="109" t="s">
        <v>87</v>
      </c>
      <c r="AX271" s="109" t="s">
        <v>76</v>
      </c>
      <c r="AY271" s="111" t="s">
        <v>77</v>
      </c>
    </row>
    <row r="272" spans="2:65" s="9" customFormat="1" ht="33" customHeight="1" x14ac:dyDescent="0.25">
      <c r="B272" s="81"/>
      <c r="C272" s="82" t="s">
        <v>187</v>
      </c>
      <c r="D272" s="82" t="s">
        <v>79</v>
      </c>
      <c r="E272" s="83" t="s">
        <v>146</v>
      </c>
      <c r="F272" s="84" t="s">
        <v>147</v>
      </c>
      <c r="G272" s="85" t="s">
        <v>116</v>
      </c>
      <c r="H272" s="86">
        <v>3878</v>
      </c>
      <c r="I272" s="218">
        <v>0</v>
      </c>
      <c r="J272" s="218">
        <f>ROUND(I272*H272,3)</f>
        <v>0</v>
      </c>
      <c r="K272" s="87"/>
      <c r="L272" s="10"/>
      <c r="M272" s="88" t="s">
        <v>14</v>
      </c>
      <c r="N272" s="89" t="s">
        <v>34</v>
      </c>
      <c r="O272" s="90">
        <v>0</v>
      </c>
      <c r="P272" s="90">
        <f>O272*H272</f>
        <v>0</v>
      </c>
      <c r="Q272" s="90">
        <v>0</v>
      </c>
      <c r="R272" s="90">
        <f>Q272*H272</f>
        <v>0</v>
      </c>
      <c r="S272" s="90">
        <v>0</v>
      </c>
      <c r="T272" s="91">
        <f>S272*H272</f>
        <v>0</v>
      </c>
      <c r="AR272" s="92" t="s">
        <v>83</v>
      </c>
      <c r="AT272" s="92" t="s">
        <v>79</v>
      </c>
      <c r="AU272" s="92" t="s">
        <v>84</v>
      </c>
      <c r="AY272" s="2" t="s">
        <v>77</v>
      </c>
      <c r="BE272" s="93">
        <f>IF(N272="základná",J272,0)</f>
        <v>0</v>
      </c>
      <c r="BF272" s="93">
        <f>IF(N272="znížená",J272,0)</f>
        <v>0</v>
      </c>
      <c r="BG272" s="93">
        <f>IF(N272="zákl. prenesená",J272,0)</f>
        <v>0</v>
      </c>
      <c r="BH272" s="93">
        <f>IF(N272="zníž. prenesená",J272,0)</f>
        <v>0</v>
      </c>
      <c r="BI272" s="93">
        <f>IF(N272="nulová",J272,0)</f>
        <v>0</v>
      </c>
      <c r="BJ272" s="2" t="s">
        <v>84</v>
      </c>
      <c r="BK272" s="94">
        <f>ROUND(I272*H272,3)</f>
        <v>0</v>
      </c>
      <c r="BL272" s="2" t="s">
        <v>83</v>
      </c>
      <c r="BM272" s="92" t="s">
        <v>176</v>
      </c>
    </row>
    <row r="273" spans="2:65" s="95" customFormat="1" ht="22.5" x14ac:dyDescent="0.25">
      <c r="B273" s="96"/>
      <c r="D273" s="97" t="s">
        <v>85</v>
      </c>
      <c r="E273" s="98" t="s">
        <v>14</v>
      </c>
      <c r="F273" s="99" t="s">
        <v>921</v>
      </c>
      <c r="H273" s="98" t="s">
        <v>14</v>
      </c>
      <c r="I273" s="219"/>
      <c r="J273" s="219"/>
      <c r="L273" s="96"/>
      <c r="M273" s="100"/>
      <c r="T273" s="101"/>
      <c r="AT273" s="98" t="s">
        <v>85</v>
      </c>
      <c r="AU273" s="98" t="s">
        <v>84</v>
      </c>
      <c r="AV273" s="95" t="s">
        <v>76</v>
      </c>
      <c r="AW273" s="95" t="s">
        <v>87</v>
      </c>
      <c r="AX273" s="95" t="s">
        <v>2</v>
      </c>
      <c r="AY273" s="98" t="s">
        <v>77</v>
      </c>
    </row>
    <row r="274" spans="2:65" s="102" customFormat="1" x14ac:dyDescent="0.25">
      <c r="B274" s="103"/>
      <c r="D274" s="97" t="s">
        <v>85</v>
      </c>
      <c r="E274" s="104" t="s">
        <v>14</v>
      </c>
      <c r="F274" s="105" t="s">
        <v>907</v>
      </c>
      <c r="H274" s="106">
        <v>2008</v>
      </c>
      <c r="I274" s="220"/>
      <c r="J274" s="220"/>
      <c r="L274" s="103"/>
      <c r="M274" s="107"/>
      <c r="T274" s="108"/>
      <c r="AT274" s="104" t="s">
        <v>85</v>
      </c>
      <c r="AU274" s="104" t="s">
        <v>84</v>
      </c>
      <c r="AV274" s="102" t="s">
        <v>84</v>
      </c>
      <c r="AW274" s="102" t="s">
        <v>87</v>
      </c>
      <c r="AX274" s="102" t="s">
        <v>2</v>
      </c>
      <c r="AY274" s="104" t="s">
        <v>77</v>
      </c>
    </row>
    <row r="275" spans="2:65" s="95" customFormat="1" ht="22.5" x14ac:dyDescent="0.25">
      <c r="B275" s="96"/>
      <c r="D275" s="97" t="s">
        <v>85</v>
      </c>
      <c r="E275" s="98" t="s">
        <v>14</v>
      </c>
      <c r="F275" s="99" t="s">
        <v>922</v>
      </c>
      <c r="H275" s="98" t="s">
        <v>14</v>
      </c>
      <c r="I275" s="219"/>
      <c r="J275" s="219"/>
      <c r="L275" s="96"/>
      <c r="M275" s="100"/>
      <c r="T275" s="101"/>
      <c r="AT275" s="98" t="s">
        <v>85</v>
      </c>
      <c r="AU275" s="98" t="s">
        <v>84</v>
      </c>
      <c r="AV275" s="95" t="s">
        <v>76</v>
      </c>
      <c r="AW275" s="95" t="s">
        <v>87</v>
      </c>
      <c r="AX275" s="95" t="s">
        <v>2</v>
      </c>
      <c r="AY275" s="98" t="s">
        <v>77</v>
      </c>
    </row>
    <row r="276" spans="2:65" s="102" customFormat="1" x14ac:dyDescent="0.25">
      <c r="B276" s="103"/>
      <c r="D276" s="97" t="s">
        <v>85</v>
      </c>
      <c r="E276" s="104" t="s">
        <v>14</v>
      </c>
      <c r="F276" s="105" t="s">
        <v>733</v>
      </c>
      <c r="H276" s="106">
        <v>1870</v>
      </c>
      <c r="I276" s="220"/>
      <c r="J276" s="220"/>
      <c r="L276" s="103"/>
      <c r="M276" s="107"/>
      <c r="T276" s="108"/>
      <c r="AT276" s="104" t="s">
        <v>85</v>
      </c>
      <c r="AU276" s="104" t="s">
        <v>84</v>
      </c>
      <c r="AV276" s="102" t="s">
        <v>84</v>
      </c>
      <c r="AW276" s="102" t="s">
        <v>87</v>
      </c>
      <c r="AX276" s="102" t="s">
        <v>2</v>
      </c>
      <c r="AY276" s="104" t="s">
        <v>77</v>
      </c>
    </row>
    <row r="277" spans="2:65" s="109" customFormat="1" x14ac:dyDescent="0.25">
      <c r="B277" s="110"/>
      <c r="D277" s="97" t="s">
        <v>85</v>
      </c>
      <c r="E277" s="111" t="s">
        <v>14</v>
      </c>
      <c r="F277" s="112" t="s">
        <v>90</v>
      </c>
      <c r="H277" s="113">
        <v>3878</v>
      </c>
      <c r="I277" s="221"/>
      <c r="J277" s="221"/>
      <c r="L277" s="110"/>
      <c r="M277" s="114"/>
      <c r="T277" s="115"/>
      <c r="AT277" s="111" t="s">
        <v>85</v>
      </c>
      <c r="AU277" s="111" t="s">
        <v>84</v>
      </c>
      <c r="AV277" s="109" t="s">
        <v>83</v>
      </c>
      <c r="AW277" s="109" t="s">
        <v>87</v>
      </c>
      <c r="AX277" s="109" t="s">
        <v>76</v>
      </c>
      <c r="AY277" s="111" t="s">
        <v>77</v>
      </c>
    </row>
    <row r="278" spans="2:65" s="9" customFormat="1" ht="33" customHeight="1" x14ac:dyDescent="0.25">
      <c r="B278" s="81"/>
      <c r="C278" s="82" t="s">
        <v>148</v>
      </c>
      <c r="D278" s="82" t="s">
        <v>79</v>
      </c>
      <c r="E278" s="83" t="s">
        <v>149</v>
      </c>
      <c r="F278" s="84" t="s">
        <v>150</v>
      </c>
      <c r="G278" s="85" t="s">
        <v>116</v>
      </c>
      <c r="H278" s="86">
        <v>3878</v>
      </c>
      <c r="I278" s="218">
        <v>0</v>
      </c>
      <c r="J278" s="218">
        <f>ROUND(I278*H278,3)</f>
        <v>0</v>
      </c>
      <c r="K278" s="87"/>
      <c r="L278" s="10"/>
      <c r="M278" s="88" t="s">
        <v>14</v>
      </c>
      <c r="N278" s="89" t="s">
        <v>34</v>
      </c>
      <c r="O278" s="90">
        <v>0</v>
      </c>
      <c r="P278" s="90">
        <f>O278*H278</f>
        <v>0</v>
      </c>
      <c r="Q278" s="90">
        <v>0</v>
      </c>
      <c r="R278" s="90">
        <f>Q278*H278</f>
        <v>0</v>
      </c>
      <c r="S278" s="90">
        <v>0</v>
      </c>
      <c r="T278" s="91">
        <f>S278*H278</f>
        <v>0</v>
      </c>
      <c r="AR278" s="92" t="s">
        <v>83</v>
      </c>
      <c r="AT278" s="92" t="s">
        <v>79</v>
      </c>
      <c r="AU278" s="92" t="s">
        <v>84</v>
      </c>
      <c r="AY278" s="2" t="s">
        <v>77</v>
      </c>
      <c r="BE278" s="93">
        <f>IF(N278="základná",J278,0)</f>
        <v>0</v>
      </c>
      <c r="BF278" s="93">
        <f>IF(N278="znížená",J278,0)</f>
        <v>0</v>
      </c>
      <c r="BG278" s="93">
        <f>IF(N278="zákl. prenesená",J278,0)</f>
        <v>0</v>
      </c>
      <c r="BH278" s="93">
        <f>IF(N278="zníž. prenesená",J278,0)</f>
        <v>0</v>
      </c>
      <c r="BI278" s="93">
        <f>IF(N278="nulová",J278,0)</f>
        <v>0</v>
      </c>
      <c r="BJ278" s="2" t="s">
        <v>84</v>
      </c>
      <c r="BK278" s="94">
        <f>ROUND(I278*H278,3)</f>
        <v>0</v>
      </c>
      <c r="BL278" s="2" t="s">
        <v>83</v>
      </c>
      <c r="BM278" s="92" t="s">
        <v>180</v>
      </c>
    </row>
    <row r="279" spans="2:65" s="95" customFormat="1" ht="22.5" x14ac:dyDescent="0.25">
      <c r="B279" s="96"/>
      <c r="D279" s="97" t="s">
        <v>85</v>
      </c>
      <c r="E279" s="98" t="s">
        <v>14</v>
      </c>
      <c r="F279" s="99" t="s">
        <v>921</v>
      </c>
      <c r="H279" s="98" t="s">
        <v>14</v>
      </c>
      <c r="I279" s="219"/>
      <c r="J279" s="219"/>
      <c r="L279" s="96"/>
      <c r="M279" s="100"/>
      <c r="T279" s="101"/>
      <c r="AT279" s="98" t="s">
        <v>85</v>
      </c>
      <c r="AU279" s="98" t="s">
        <v>84</v>
      </c>
      <c r="AV279" s="95" t="s">
        <v>76</v>
      </c>
      <c r="AW279" s="95" t="s">
        <v>87</v>
      </c>
      <c r="AX279" s="95" t="s">
        <v>2</v>
      </c>
      <c r="AY279" s="98" t="s">
        <v>77</v>
      </c>
    </row>
    <row r="280" spans="2:65" s="102" customFormat="1" x14ac:dyDescent="0.25">
      <c r="B280" s="103"/>
      <c r="D280" s="97" t="s">
        <v>85</v>
      </c>
      <c r="E280" s="104" t="s">
        <v>14</v>
      </c>
      <c r="F280" s="105" t="s">
        <v>907</v>
      </c>
      <c r="H280" s="106">
        <v>2008</v>
      </c>
      <c r="I280" s="220"/>
      <c r="J280" s="220"/>
      <c r="L280" s="103"/>
      <c r="M280" s="107"/>
      <c r="T280" s="108"/>
      <c r="AT280" s="104" t="s">
        <v>85</v>
      </c>
      <c r="AU280" s="104" t="s">
        <v>84</v>
      </c>
      <c r="AV280" s="102" t="s">
        <v>84</v>
      </c>
      <c r="AW280" s="102" t="s">
        <v>87</v>
      </c>
      <c r="AX280" s="102" t="s">
        <v>2</v>
      </c>
      <c r="AY280" s="104" t="s">
        <v>77</v>
      </c>
    </row>
    <row r="281" spans="2:65" s="95" customFormat="1" ht="22.5" x14ac:dyDescent="0.25">
      <c r="B281" s="96"/>
      <c r="D281" s="97" t="s">
        <v>85</v>
      </c>
      <c r="E281" s="98" t="s">
        <v>14</v>
      </c>
      <c r="F281" s="99" t="s">
        <v>922</v>
      </c>
      <c r="H281" s="98" t="s">
        <v>14</v>
      </c>
      <c r="I281" s="219"/>
      <c r="J281" s="219"/>
      <c r="L281" s="96"/>
      <c r="M281" s="100"/>
      <c r="T281" s="101"/>
      <c r="AT281" s="98" t="s">
        <v>85</v>
      </c>
      <c r="AU281" s="98" t="s">
        <v>84</v>
      </c>
      <c r="AV281" s="95" t="s">
        <v>76</v>
      </c>
      <c r="AW281" s="95" t="s">
        <v>87</v>
      </c>
      <c r="AX281" s="95" t="s">
        <v>2</v>
      </c>
      <c r="AY281" s="98" t="s">
        <v>77</v>
      </c>
    </row>
    <row r="282" spans="2:65" s="102" customFormat="1" x14ac:dyDescent="0.25">
      <c r="B282" s="103"/>
      <c r="D282" s="97" t="s">
        <v>85</v>
      </c>
      <c r="E282" s="104" t="s">
        <v>14</v>
      </c>
      <c r="F282" s="105" t="s">
        <v>733</v>
      </c>
      <c r="H282" s="106">
        <v>1870</v>
      </c>
      <c r="I282" s="220"/>
      <c r="J282" s="220"/>
      <c r="L282" s="103"/>
      <c r="M282" s="107"/>
      <c r="T282" s="108"/>
      <c r="AT282" s="104" t="s">
        <v>85</v>
      </c>
      <c r="AU282" s="104" t="s">
        <v>84</v>
      </c>
      <c r="AV282" s="102" t="s">
        <v>84</v>
      </c>
      <c r="AW282" s="102" t="s">
        <v>87</v>
      </c>
      <c r="AX282" s="102" t="s">
        <v>2</v>
      </c>
      <c r="AY282" s="104" t="s">
        <v>77</v>
      </c>
    </row>
    <row r="283" spans="2:65" s="109" customFormat="1" x14ac:dyDescent="0.25">
      <c r="B283" s="110"/>
      <c r="D283" s="97" t="s">
        <v>85</v>
      </c>
      <c r="E283" s="111" t="s">
        <v>14</v>
      </c>
      <c r="F283" s="112" t="s">
        <v>90</v>
      </c>
      <c r="H283" s="113">
        <v>3878</v>
      </c>
      <c r="I283" s="221"/>
      <c r="J283" s="221"/>
      <c r="L283" s="110"/>
      <c r="M283" s="114"/>
      <c r="T283" s="115"/>
      <c r="AT283" s="111" t="s">
        <v>85</v>
      </c>
      <c r="AU283" s="111" t="s">
        <v>84</v>
      </c>
      <c r="AV283" s="109" t="s">
        <v>83</v>
      </c>
      <c r="AW283" s="109" t="s">
        <v>87</v>
      </c>
      <c r="AX283" s="109" t="s">
        <v>76</v>
      </c>
      <c r="AY283" s="111" t="s">
        <v>77</v>
      </c>
    </row>
    <row r="284" spans="2:65" s="9" customFormat="1" ht="24.2" customHeight="1" x14ac:dyDescent="0.25">
      <c r="B284" s="81"/>
      <c r="C284" s="82" t="s">
        <v>98</v>
      </c>
      <c r="D284" s="82" t="s">
        <v>79</v>
      </c>
      <c r="E284" s="83" t="s">
        <v>236</v>
      </c>
      <c r="F284" s="84" t="s">
        <v>237</v>
      </c>
      <c r="G284" s="85" t="s">
        <v>116</v>
      </c>
      <c r="H284" s="86">
        <v>44</v>
      </c>
      <c r="I284" s="218">
        <v>0</v>
      </c>
      <c r="J284" s="218">
        <f>ROUND(I284*H284,3)</f>
        <v>0</v>
      </c>
      <c r="K284" s="87"/>
      <c r="L284" s="10"/>
      <c r="M284" s="88" t="s">
        <v>14</v>
      </c>
      <c r="N284" s="89" t="s">
        <v>34</v>
      </c>
      <c r="O284" s="90">
        <v>0</v>
      </c>
      <c r="P284" s="90">
        <f>O284*H284</f>
        <v>0</v>
      </c>
      <c r="Q284" s="90">
        <v>0</v>
      </c>
      <c r="R284" s="90">
        <f>Q284*H284</f>
        <v>0</v>
      </c>
      <c r="S284" s="90">
        <v>0</v>
      </c>
      <c r="T284" s="91">
        <f>S284*H284</f>
        <v>0</v>
      </c>
      <c r="AR284" s="92" t="s">
        <v>83</v>
      </c>
      <c r="AT284" s="92" t="s">
        <v>79</v>
      </c>
      <c r="AU284" s="92" t="s">
        <v>84</v>
      </c>
      <c r="AY284" s="2" t="s">
        <v>77</v>
      </c>
      <c r="BE284" s="93">
        <f>IF(N284="základná",J284,0)</f>
        <v>0</v>
      </c>
      <c r="BF284" s="93">
        <f>IF(N284="znížená",J284,0)</f>
        <v>0</v>
      </c>
      <c r="BG284" s="93">
        <f>IF(N284="zákl. prenesená",J284,0)</f>
        <v>0</v>
      </c>
      <c r="BH284" s="93">
        <f>IF(N284="zníž. prenesená",J284,0)</f>
        <v>0</v>
      </c>
      <c r="BI284" s="93">
        <f>IF(N284="nulová",J284,0)</f>
        <v>0</v>
      </c>
      <c r="BJ284" s="2" t="s">
        <v>84</v>
      </c>
      <c r="BK284" s="94">
        <f>ROUND(I284*H284,3)</f>
        <v>0</v>
      </c>
      <c r="BL284" s="2" t="s">
        <v>83</v>
      </c>
      <c r="BM284" s="92" t="s">
        <v>185</v>
      </c>
    </row>
    <row r="285" spans="2:65" s="95" customFormat="1" x14ac:dyDescent="0.25">
      <c r="B285" s="96"/>
      <c r="D285" s="97" t="s">
        <v>85</v>
      </c>
      <c r="E285" s="98" t="s">
        <v>14</v>
      </c>
      <c r="F285" s="99" t="s">
        <v>238</v>
      </c>
      <c r="H285" s="98" t="s">
        <v>14</v>
      </c>
      <c r="I285" s="219"/>
      <c r="J285" s="219"/>
      <c r="L285" s="96"/>
      <c r="M285" s="100"/>
      <c r="T285" s="101"/>
      <c r="AT285" s="98" t="s">
        <v>85</v>
      </c>
      <c r="AU285" s="98" t="s">
        <v>84</v>
      </c>
      <c r="AV285" s="95" t="s">
        <v>76</v>
      </c>
      <c r="AW285" s="95" t="s">
        <v>87</v>
      </c>
      <c r="AX285" s="95" t="s">
        <v>2</v>
      </c>
      <c r="AY285" s="98" t="s">
        <v>77</v>
      </c>
    </row>
    <row r="286" spans="2:65" s="102" customFormat="1" x14ac:dyDescent="0.25">
      <c r="B286" s="103"/>
      <c r="D286" s="97" t="s">
        <v>85</v>
      </c>
      <c r="E286" s="104" t="s">
        <v>14</v>
      </c>
      <c r="F286" s="105" t="s">
        <v>176</v>
      </c>
      <c r="H286" s="106">
        <v>44</v>
      </c>
      <c r="I286" s="220"/>
      <c r="J286" s="220"/>
      <c r="L286" s="103"/>
      <c r="M286" s="107"/>
      <c r="T286" s="108"/>
      <c r="AT286" s="104" t="s">
        <v>85</v>
      </c>
      <c r="AU286" s="104" t="s">
        <v>84</v>
      </c>
      <c r="AV286" s="102" t="s">
        <v>84</v>
      </c>
      <c r="AW286" s="102" t="s">
        <v>87</v>
      </c>
      <c r="AX286" s="102" t="s">
        <v>2</v>
      </c>
      <c r="AY286" s="104" t="s">
        <v>77</v>
      </c>
    </row>
    <row r="287" spans="2:65" s="109" customFormat="1" x14ac:dyDescent="0.25">
      <c r="B287" s="110"/>
      <c r="D287" s="97" t="s">
        <v>85</v>
      </c>
      <c r="E287" s="111" t="s">
        <v>14</v>
      </c>
      <c r="F287" s="112" t="s">
        <v>90</v>
      </c>
      <c r="H287" s="113">
        <v>44</v>
      </c>
      <c r="I287" s="221"/>
      <c r="J287" s="221"/>
      <c r="L287" s="110"/>
      <c r="M287" s="114"/>
      <c r="T287" s="115"/>
      <c r="AT287" s="111" t="s">
        <v>85</v>
      </c>
      <c r="AU287" s="111" t="s">
        <v>84</v>
      </c>
      <c r="AV287" s="109" t="s">
        <v>83</v>
      </c>
      <c r="AW287" s="109" t="s">
        <v>87</v>
      </c>
      <c r="AX287" s="109" t="s">
        <v>76</v>
      </c>
      <c r="AY287" s="111" t="s">
        <v>77</v>
      </c>
    </row>
    <row r="288" spans="2:65" s="9" customFormat="1" ht="24.2" customHeight="1" x14ac:dyDescent="0.25">
      <c r="B288" s="81"/>
      <c r="C288" s="82" t="s">
        <v>151</v>
      </c>
      <c r="D288" s="82" t="s">
        <v>79</v>
      </c>
      <c r="E288" s="83" t="s">
        <v>153</v>
      </c>
      <c r="F288" s="84" t="s">
        <v>154</v>
      </c>
      <c r="G288" s="85" t="s">
        <v>116</v>
      </c>
      <c r="H288" s="86">
        <v>1942</v>
      </c>
      <c r="I288" s="218">
        <v>0</v>
      </c>
      <c r="J288" s="218">
        <f>ROUND(I288*H288,3)</f>
        <v>0</v>
      </c>
      <c r="K288" s="87"/>
      <c r="L288" s="10"/>
      <c r="M288" s="88" t="s">
        <v>14</v>
      </c>
      <c r="N288" s="89" t="s">
        <v>34</v>
      </c>
      <c r="O288" s="90">
        <v>0</v>
      </c>
      <c r="P288" s="90">
        <f>O288*H288</f>
        <v>0</v>
      </c>
      <c r="Q288" s="90">
        <v>0</v>
      </c>
      <c r="R288" s="90">
        <f>Q288*H288</f>
        <v>0</v>
      </c>
      <c r="S288" s="90">
        <v>0</v>
      </c>
      <c r="T288" s="91">
        <f>S288*H288</f>
        <v>0</v>
      </c>
      <c r="AR288" s="92" t="s">
        <v>83</v>
      </c>
      <c r="AT288" s="92" t="s">
        <v>79</v>
      </c>
      <c r="AU288" s="92" t="s">
        <v>84</v>
      </c>
      <c r="AY288" s="2" t="s">
        <v>77</v>
      </c>
      <c r="BE288" s="93">
        <f>IF(N288="základná",J288,0)</f>
        <v>0</v>
      </c>
      <c r="BF288" s="93">
        <f>IF(N288="znížená",J288,0)</f>
        <v>0</v>
      </c>
      <c r="BG288" s="93">
        <f>IF(N288="zákl. prenesená",J288,0)</f>
        <v>0</v>
      </c>
      <c r="BH288" s="93">
        <f>IF(N288="zníž. prenesená",J288,0)</f>
        <v>0</v>
      </c>
      <c r="BI288" s="93">
        <f>IF(N288="nulová",J288,0)</f>
        <v>0</v>
      </c>
      <c r="BJ288" s="2" t="s">
        <v>84</v>
      </c>
      <c r="BK288" s="94">
        <f>ROUND(I288*H288,3)</f>
        <v>0</v>
      </c>
      <c r="BL288" s="2" t="s">
        <v>83</v>
      </c>
      <c r="BM288" s="92" t="s">
        <v>190</v>
      </c>
    </row>
    <row r="289" spans="2:65" s="95" customFormat="1" x14ac:dyDescent="0.25">
      <c r="B289" s="96"/>
      <c r="D289" s="97" t="s">
        <v>85</v>
      </c>
      <c r="E289" s="98" t="s">
        <v>14</v>
      </c>
      <c r="F289" s="99" t="s">
        <v>718</v>
      </c>
      <c r="H289" s="98" t="s">
        <v>14</v>
      </c>
      <c r="I289" s="219"/>
      <c r="J289" s="219"/>
      <c r="L289" s="96"/>
      <c r="M289" s="100"/>
      <c r="T289" s="101"/>
      <c r="AT289" s="98" t="s">
        <v>85</v>
      </c>
      <c r="AU289" s="98" t="s">
        <v>84</v>
      </c>
      <c r="AV289" s="95" t="s">
        <v>76</v>
      </c>
      <c r="AW289" s="95" t="s">
        <v>87</v>
      </c>
      <c r="AX289" s="95" t="s">
        <v>2</v>
      </c>
      <c r="AY289" s="98" t="s">
        <v>77</v>
      </c>
    </row>
    <row r="290" spans="2:65" s="102" customFormat="1" x14ac:dyDescent="0.25">
      <c r="B290" s="103"/>
      <c r="D290" s="97" t="s">
        <v>85</v>
      </c>
      <c r="E290" s="104" t="s">
        <v>14</v>
      </c>
      <c r="F290" s="105" t="s">
        <v>436</v>
      </c>
      <c r="H290" s="106">
        <v>72</v>
      </c>
      <c r="I290" s="220"/>
      <c r="J290" s="220"/>
      <c r="L290" s="103"/>
      <c r="M290" s="107"/>
      <c r="T290" s="108"/>
      <c r="AT290" s="104" t="s">
        <v>85</v>
      </c>
      <c r="AU290" s="104" t="s">
        <v>84</v>
      </c>
      <c r="AV290" s="102" t="s">
        <v>84</v>
      </c>
      <c r="AW290" s="102" t="s">
        <v>87</v>
      </c>
      <c r="AX290" s="102" t="s">
        <v>2</v>
      </c>
      <c r="AY290" s="104" t="s">
        <v>77</v>
      </c>
    </row>
    <row r="291" spans="2:65" s="95" customFormat="1" ht="22.5" x14ac:dyDescent="0.25">
      <c r="B291" s="96"/>
      <c r="D291" s="97" t="s">
        <v>85</v>
      </c>
      <c r="E291" s="98" t="s">
        <v>14</v>
      </c>
      <c r="F291" s="99" t="s">
        <v>922</v>
      </c>
      <c r="H291" s="98" t="s">
        <v>14</v>
      </c>
      <c r="I291" s="219"/>
      <c r="J291" s="219"/>
      <c r="L291" s="96"/>
      <c r="M291" s="100"/>
      <c r="T291" s="101"/>
      <c r="AT291" s="98" t="s">
        <v>85</v>
      </c>
      <c r="AU291" s="98" t="s">
        <v>84</v>
      </c>
      <c r="AV291" s="95" t="s">
        <v>76</v>
      </c>
      <c r="AW291" s="95" t="s">
        <v>87</v>
      </c>
      <c r="AX291" s="95" t="s">
        <v>2</v>
      </c>
      <c r="AY291" s="98" t="s">
        <v>77</v>
      </c>
    </row>
    <row r="292" spans="2:65" s="102" customFormat="1" x14ac:dyDescent="0.25">
      <c r="B292" s="103"/>
      <c r="D292" s="97" t="s">
        <v>85</v>
      </c>
      <c r="E292" s="104" t="s">
        <v>14</v>
      </c>
      <c r="F292" s="105" t="s">
        <v>733</v>
      </c>
      <c r="H292" s="106">
        <v>1870</v>
      </c>
      <c r="I292" s="220"/>
      <c r="J292" s="220"/>
      <c r="L292" s="103"/>
      <c r="M292" s="107"/>
      <c r="T292" s="108"/>
      <c r="AT292" s="104" t="s">
        <v>85</v>
      </c>
      <c r="AU292" s="104" t="s">
        <v>84</v>
      </c>
      <c r="AV292" s="102" t="s">
        <v>84</v>
      </c>
      <c r="AW292" s="102" t="s">
        <v>87</v>
      </c>
      <c r="AX292" s="102" t="s">
        <v>2</v>
      </c>
      <c r="AY292" s="104" t="s">
        <v>77</v>
      </c>
    </row>
    <row r="293" spans="2:65" s="109" customFormat="1" x14ac:dyDescent="0.25">
      <c r="B293" s="110"/>
      <c r="D293" s="97" t="s">
        <v>85</v>
      </c>
      <c r="E293" s="111" t="s">
        <v>14</v>
      </c>
      <c r="F293" s="112" t="s">
        <v>90</v>
      </c>
      <c r="H293" s="113">
        <v>1942</v>
      </c>
      <c r="I293" s="221"/>
      <c r="J293" s="221"/>
      <c r="L293" s="110"/>
      <c r="M293" s="114"/>
      <c r="T293" s="115"/>
      <c r="AT293" s="111" t="s">
        <v>85</v>
      </c>
      <c r="AU293" s="111" t="s">
        <v>84</v>
      </c>
      <c r="AV293" s="109" t="s">
        <v>83</v>
      </c>
      <c r="AW293" s="109" t="s">
        <v>87</v>
      </c>
      <c r="AX293" s="109" t="s">
        <v>76</v>
      </c>
      <c r="AY293" s="111" t="s">
        <v>77</v>
      </c>
    </row>
    <row r="294" spans="2:65" s="9" customFormat="1" ht="24.2" customHeight="1" x14ac:dyDescent="0.25">
      <c r="B294" s="81"/>
      <c r="C294" s="82" t="s">
        <v>204</v>
      </c>
      <c r="D294" s="82" t="s">
        <v>79</v>
      </c>
      <c r="E294" s="83" t="s">
        <v>239</v>
      </c>
      <c r="F294" s="84" t="s">
        <v>240</v>
      </c>
      <c r="G294" s="85" t="s">
        <v>116</v>
      </c>
      <c r="H294" s="86">
        <v>44</v>
      </c>
      <c r="I294" s="218">
        <v>0</v>
      </c>
      <c r="J294" s="218">
        <f>ROUND(I294*H294,3)</f>
        <v>0</v>
      </c>
      <c r="K294" s="87"/>
      <c r="L294" s="10"/>
      <c r="M294" s="88" t="s">
        <v>14</v>
      </c>
      <c r="N294" s="89" t="s">
        <v>34</v>
      </c>
      <c r="O294" s="90">
        <v>0</v>
      </c>
      <c r="P294" s="90">
        <f>O294*H294</f>
        <v>0</v>
      </c>
      <c r="Q294" s="90">
        <v>0</v>
      </c>
      <c r="R294" s="90">
        <f>Q294*H294</f>
        <v>0</v>
      </c>
      <c r="S294" s="90">
        <v>0</v>
      </c>
      <c r="T294" s="91">
        <f>S294*H294</f>
        <v>0</v>
      </c>
      <c r="AR294" s="92" t="s">
        <v>83</v>
      </c>
      <c r="AT294" s="92" t="s">
        <v>79</v>
      </c>
      <c r="AU294" s="92" t="s">
        <v>84</v>
      </c>
      <c r="AY294" s="2" t="s">
        <v>77</v>
      </c>
      <c r="BE294" s="93">
        <f>IF(N294="základná",J294,0)</f>
        <v>0</v>
      </c>
      <c r="BF294" s="93">
        <f>IF(N294="znížená",J294,0)</f>
        <v>0</v>
      </c>
      <c r="BG294" s="93">
        <f>IF(N294="zákl. prenesená",J294,0)</f>
        <v>0</v>
      </c>
      <c r="BH294" s="93">
        <f>IF(N294="zníž. prenesená",J294,0)</f>
        <v>0</v>
      </c>
      <c r="BI294" s="93">
        <f>IF(N294="nulová",J294,0)</f>
        <v>0</v>
      </c>
      <c r="BJ294" s="2" t="s">
        <v>84</v>
      </c>
      <c r="BK294" s="94">
        <f>ROUND(I294*H294,3)</f>
        <v>0</v>
      </c>
      <c r="BL294" s="2" t="s">
        <v>83</v>
      </c>
      <c r="BM294" s="92" t="s">
        <v>194</v>
      </c>
    </row>
    <row r="295" spans="2:65" s="95" customFormat="1" ht="22.5" x14ac:dyDescent="0.25">
      <c r="B295" s="96"/>
      <c r="D295" s="97" t="s">
        <v>85</v>
      </c>
      <c r="E295" s="98" t="s">
        <v>14</v>
      </c>
      <c r="F295" s="99" t="s">
        <v>241</v>
      </c>
      <c r="H295" s="98" t="s">
        <v>14</v>
      </c>
      <c r="I295" s="219"/>
      <c r="J295" s="219"/>
      <c r="L295" s="96"/>
      <c r="M295" s="100"/>
      <c r="T295" s="101"/>
      <c r="AT295" s="98" t="s">
        <v>85</v>
      </c>
      <c r="AU295" s="98" t="s">
        <v>84</v>
      </c>
      <c r="AV295" s="95" t="s">
        <v>76</v>
      </c>
      <c r="AW295" s="95" t="s">
        <v>87</v>
      </c>
      <c r="AX295" s="95" t="s">
        <v>2</v>
      </c>
      <c r="AY295" s="98" t="s">
        <v>77</v>
      </c>
    </row>
    <row r="296" spans="2:65" s="102" customFormat="1" x14ac:dyDescent="0.25">
      <c r="B296" s="103"/>
      <c r="D296" s="97" t="s">
        <v>85</v>
      </c>
      <c r="E296" s="104" t="s">
        <v>14</v>
      </c>
      <c r="F296" s="105" t="s">
        <v>176</v>
      </c>
      <c r="H296" s="106">
        <v>44</v>
      </c>
      <c r="I296" s="220"/>
      <c r="J296" s="220"/>
      <c r="L296" s="103"/>
      <c r="M296" s="107"/>
      <c r="T296" s="108"/>
      <c r="AT296" s="104" t="s">
        <v>85</v>
      </c>
      <c r="AU296" s="104" t="s">
        <v>84</v>
      </c>
      <c r="AV296" s="102" t="s">
        <v>84</v>
      </c>
      <c r="AW296" s="102" t="s">
        <v>87</v>
      </c>
      <c r="AX296" s="102" t="s">
        <v>2</v>
      </c>
      <c r="AY296" s="104" t="s">
        <v>77</v>
      </c>
    </row>
    <row r="297" spans="2:65" s="109" customFormat="1" x14ac:dyDescent="0.25">
      <c r="B297" s="110"/>
      <c r="D297" s="97" t="s">
        <v>85</v>
      </c>
      <c r="E297" s="111" t="s">
        <v>14</v>
      </c>
      <c r="F297" s="112" t="s">
        <v>90</v>
      </c>
      <c r="H297" s="113">
        <v>44</v>
      </c>
      <c r="I297" s="221"/>
      <c r="J297" s="221"/>
      <c r="L297" s="110"/>
      <c r="M297" s="114"/>
      <c r="T297" s="115"/>
      <c r="AT297" s="111" t="s">
        <v>85</v>
      </c>
      <c r="AU297" s="111" t="s">
        <v>84</v>
      </c>
      <c r="AV297" s="109" t="s">
        <v>83</v>
      </c>
      <c r="AW297" s="109" t="s">
        <v>87</v>
      </c>
      <c r="AX297" s="109" t="s">
        <v>76</v>
      </c>
      <c r="AY297" s="111" t="s">
        <v>77</v>
      </c>
    </row>
    <row r="298" spans="2:65" s="9" customFormat="1" ht="24.2" customHeight="1" x14ac:dyDescent="0.25">
      <c r="B298" s="81"/>
      <c r="C298" s="82" t="s">
        <v>155</v>
      </c>
      <c r="D298" s="82" t="s">
        <v>79</v>
      </c>
      <c r="E298" s="83" t="s">
        <v>242</v>
      </c>
      <c r="F298" s="84" t="s">
        <v>243</v>
      </c>
      <c r="G298" s="85" t="s">
        <v>116</v>
      </c>
      <c r="H298" s="86">
        <v>44</v>
      </c>
      <c r="I298" s="218">
        <v>0</v>
      </c>
      <c r="J298" s="218">
        <f>ROUND(I298*H298,3)</f>
        <v>0</v>
      </c>
      <c r="K298" s="87"/>
      <c r="L298" s="10"/>
      <c r="M298" s="88" t="s">
        <v>14</v>
      </c>
      <c r="N298" s="89" t="s">
        <v>34</v>
      </c>
      <c r="O298" s="90">
        <v>0</v>
      </c>
      <c r="P298" s="90">
        <f>O298*H298</f>
        <v>0</v>
      </c>
      <c r="Q298" s="90">
        <v>0</v>
      </c>
      <c r="R298" s="90">
        <f>Q298*H298</f>
        <v>0</v>
      </c>
      <c r="S298" s="90">
        <v>0</v>
      </c>
      <c r="T298" s="91">
        <f>S298*H298</f>
        <v>0</v>
      </c>
      <c r="AR298" s="92" t="s">
        <v>83</v>
      </c>
      <c r="AT298" s="92" t="s">
        <v>79</v>
      </c>
      <c r="AU298" s="92" t="s">
        <v>84</v>
      </c>
      <c r="AY298" s="2" t="s">
        <v>77</v>
      </c>
      <c r="BE298" s="93">
        <f>IF(N298="základná",J298,0)</f>
        <v>0</v>
      </c>
      <c r="BF298" s="93">
        <f>IF(N298="znížená",J298,0)</f>
        <v>0</v>
      </c>
      <c r="BG298" s="93">
        <f>IF(N298="zákl. prenesená",J298,0)</f>
        <v>0</v>
      </c>
      <c r="BH298" s="93">
        <f>IF(N298="zníž. prenesená",J298,0)</f>
        <v>0</v>
      </c>
      <c r="BI298" s="93">
        <f>IF(N298="nulová",J298,0)</f>
        <v>0</v>
      </c>
      <c r="BJ298" s="2" t="s">
        <v>84</v>
      </c>
      <c r="BK298" s="94">
        <f>ROUND(I298*H298,3)</f>
        <v>0</v>
      </c>
      <c r="BL298" s="2" t="s">
        <v>83</v>
      </c>
      <c r="BM298" s="92" t="s">
        <v>198</v>
      </c>
    </row>
    <row r="299" spans="2:65" s="95" customFormat="1" ht="22.5" x14ac:dyDescent="0.25">
      <c r="B299" s="96"/>
      <c r="D299" s="97" t="s">
        <v>85</v>
      </c>
      <c r="E299" s="98" t="s">
        <v>14</v>
      </c>
      <c r="F299" s="99" t="s">
        <v>244</v>
      </c>
      <c r="H299" s="98" t="s">
        <v>14</v>
      </c>
      <c r="I299" s="219"/>
      <c r="J299" s="219"/>
      <c r="L299" s="96"/>
      <c r="M299" s="100"/>
      <c r="T299" s="101"/>
      <c r="AT299" s="98" t="s">
        <v>85</v>
      </c>
      <c r="AU299" s="98" t="s">
        <v>84</v>
      </c>
      <c r="AV299" s="95" t="s">
        <v>76</v>
      </c>
      <c r="AW299" s="95" t="s">
        <v>87</v>
      </c>
      <c r="AX299" s="95" t="s">
        <v>2</v>
      </c>
      <c r="AY299" s="98" t="s">
        <v>77</v>
      </c>
    </row>
    <row r="300" spans="2:65" s="102" customFormat="1" x14ac:dyDescent="0.25">
      <c r="B300" s="103"/>
      <c r="D300" s="97" t="s">
        <v>85</v>
      </c>
      <c r="E300" s="104" t="s">
        <v>14</v>
      </c>
      <c r="F300" s="105" t="s">
        <v>176</v>
      </c>
      <c r="H300" s="106">
        <v>44</v>
      </c>
      <c r="I300" s="220"/>
      <c r="J300" s="220"/>
      <c r="L300" s="103"/>
      <c r="M300" s="107"/>
      <c r="T300" s="108"/>
      <c r="AT300" s="104" t="s">
        <v>85</v>
      </c>
      <c r="AU300" s="104" t="s">
        <v>84</v>
      </c>
      <c r="AV300" s="102" t="s">
        <v>84</v>
      </c>
      <c r="AW300" s="102" t="s">
        <v>87</v>
      </c>
      <c r="AX300" s="102" t="s">
        <v>2</v>
      </c>
      <c r="AY300" s="104" t="s">
        <v>77</v>
      </c>
    </row>
    <row r="301" spans="2:65" s="109" customFormat="1" x14ac:dyDescent="0.25">
      <c r="B301" s="110"/>
      <c r="D301" s="97" t="s">
        <v>85</v>
      </c>
      <c r="E301" s="111" t="s">
        <v>14</v>
      </c>
      <c r="F301" s="112" t="s">
        <v>90</v>
      </c>
      <c r="H301" s="113">
        <v>44</v>
      </c>
      <c r="I301" s="221"/>
      <c r="J301" s="221"/>
      <c r="L301" s="110"/>
      <c r="M301" s="114"/>
      <c r="T301" s="115"/>
      <c r="AT301" s="111" t="s">
        <v>85</v>
      </c>
      <c r="AU301" s="111" t="s">
        <v>84</v>
      </c>
      <c r="AV301" s="109" t="s">
        <v>83</v>
      </c>
      <c r="AW301" s="109" t="s">
        <v>87</v>
      </c>
      <c r="AX301" s="109" t="s">
        <v>76</v>
      </c>
      <c r="AY301" s="111" t="s">
        <v>77</v>
      </c>
    </row>
    <row r="302" spans="2:65" s="9" customFormat="1" ht="16.5" customHeight="1" x14ac:dyDescent="0.25">
      <c r="B302" s="81"/>
      <c r="C302" s="82" t="s">
        <v>210</v>
      </c>
      <c r="D302" s="82" t="s">
        <v>79</v>
      </c>
      <c r="E302" s="83" t="s">
        <v>923</v>
      </c>
      <c r="F302" s="84" t="s">
        <v>924</v>
      </c>
      <c r="G302" s="85" t="s">
        <v>82</v>
      </c>
      <c r="H302" s="86">
        <v>323</v>
      </c>
      <c r="I302" s="218">
        <v>0</v>
      </c>
      <c r="J302" s="218">
        <f>ROUND(I302*H302,3)</f>
        <v>0</v>
      </c>
      <c r="K302" s="87"/>
      <c r="L302" s="10"/>
      <c r="M302" s="88" t="s">
        <v>14</v>
      </c>
      <c r="N302" s="89" t="s">
        <v>34</v>
      </c>
      <c r="O302" s="90">
        <v>0</v>
      </c>
      <c r="P302" s="90">
        <f>O302*H302</f>
        <v>0</v>
      </c>
      <c r="Q302" s="90">
        <v>0</v>
      </c>
      <c r="R302" s="90">
        <f>Q302*H302</f>
        <v>0</v>
      </c>
      <c r="S302" s="90">
        <v>0</v>
      </c>
      <c r="T302" s="91">
        <f>S302*H302</f>
        <v>0</v>
      </c>
      <c r="AR302" s="92" t="s">
        <v>83</v>
      </c>
      <c r="AT302" s="92" t="s">
        <v>79</v>
      </c>
      <c r="AU302" s="92" t="s">
        <v>84</v>
      </c>
      <c r="AY302" s="2" t="s">
        <v>77</v>
      </c>
      <c r="BE302" s="93">
        <f>IF(N302="základná",J302,0)</f>
        <v>0</v>
      </c>
      <c r="BF302" s="93">
        <f>IF(N302="znížená",J302,0)</f>
        <v>0</v>
      </c>
      <c r="BG302" s="93">
        <f>IF(N302="zákl. prenesená",J302,0)</f>
        <v>0</v>
      </c>
      <c r="BH302" s="93">
        <f>IF(N302="zníž. prenesená",J302,0)</f>
        <v>0</v>
      </c>
      <c r="BI302" s="93">
        <f>IF(N302="nulová",J302,0)</f>
        <v>0</v>
      </c>
      <c r="BJ302" s="2" t="s">
        <v>84</v>
      </c>
      <c r="BK302" s="94">
        <f>ROUND(I302*H302,3)</f>
        <v>0</v>
      </c>
      <c r="BL302" s="2" t="s">
        <v>83</v>
      </c>
      <c r="BM302" s="92" t="s">
        <v>925</v>
      </c>
    </row>
    <row r="303" spans="2:65" s="95" customFormat="1" x14ac:dyDescent="0.25">
      <c r="B303" s="96"/>
      <c r="D303" s="97" t="s">
        <v>85</v>
      </c>
      <c r="E303" s="98" t="s">
        <v>14</v>
      </c>
      <c r="F303" s="99" t="s">
        <v>911</v>
      </c>
      <c r="H303" s="98" t="s">
        <v>14</v>
      </c>
      <c r="I303" s="219"/>
      <c r="J303" s="219"/>
      <c r="L303" s="96"/>
      <c r="M303" s="100"/>
      <c r="T303" s="101"/>
      <c r="AT303" s="98" t="s">
        <v>85</v>
      </c>
      <c r="AU303" s="98" t="s">
        <v>84</v>
      </c>
      <c r="AV303" s="95" t="s">
        <v>76</v>
      </c>
      <c r="AW303" s="95" t="s">
        <v>87</v>
      </c>
      <c r="AX303" s="95" t="s">
        <v>2</v>
      </c>
      <c r="AY303" s="98" t="s">
        <v>77</v>
      </c>
    </row>
    <row r="304" spans="2:65" s="102" customFormat="1" x14ac:dyDescent="0.25">
      <c r="B304" s="103"/>
      <c r="D304" s="97" t="s">
        <v>85</v>
      </c>
      <c r="E304" s="104" t="s">
        <v>14</v>
      </c>
      <c r="F304" s="105" t="s">
        <v>926</v>
      </c>
      <c r="H304" s="106">
        <v>323</v>
      </c>
      <c r="I304" s="220"/>
      <c r="J304" s="220"/>
      <c r="L304" s="103"/>
      <c r="M304" s="107"/>
      <c r="T304" s="108"/>
      <c r="AT304" s="104" t="s">
        <v>85</v>
      </c>
      <c r="AU304" s="104" t="s">
        <v>84</v>
      </c>
      <c r="AV304" s="102" t="s">
        <v>84</v>
      </c>
      <c r="AW304" s="102" t="s">
        <v>87</v>
      </c>
      <c r="AX304" s="102" t="s">
        <v>2</v>
      </c>
      <c r="AY304" s="104" t="s">
        <v>77</v>
      </c>
    </row>
    <row r="305" spans="2:65" s="109" customFormat="1" x14ac:dyDescent="0.25">
      <c r="B305" s="110"/>
      <c r="D305" s="97" t="s">
        <v>85</v>
      </c>
      <c r="E305" s="111" t="s">
        <v>14</v>
      </c>
      <c r="F305" s="112" t="s">
        <v>90</v>
      </c>
      <c r="H305" s="113">
        <v>323</v>
      </c>
      <c r="I305" s="221"/>
      <c r="J305" s="221"/>
      <c r="L305" s="110"/>
      <c r="M305" s="114"/>
      <c r="T305" s="115"/>
      <c r="AT305" s="111" t="s">
        <v>85</v>
      </c>
      <c r="AU305" s="111" t="s">
        <v>84</v>
      </c>
      <c r="AV305" s="109" t="s">
        <v>83</v>
      </c>
      <c r="AW305" s="109" t="s">
        <v>87</v>
      </c>
      <c r="AX305" s="109" t="s">
        <v>76</v>
      </c>
      <c r="AY305" s="111" t="s">
        <v>77</v>
      </c>
    </row>
    <row r="306" spans="2:65" s="9" customFormat="1" ht="33" customHeight="1" x14ac:dyDescent="0.25">
      <c r="B306" s="81"/>
      <c r="C306" s="82" t="s">
        <v>158</v>
      </c>
      <c r="D306" s="82" t="s">
        <v>79</v>
      </c>
      <c r="E306" s="83" t="s">
        <v>156</v>
      </c>
      <c r="F306" s="84" t="s">
        <v>157</v>
      </c>
      <c r="G306" s="85" t="s">
        <v>116</v>
      </c>
      <c r="H306" s="86">
        <v>3858</v>
      </c>
      <c r="I306" s="218">
        <v>0</v>
      </c>
      <c r="J306" s="218">
        <f>ROUND(I306*H306,3)</f>
        <v>0</v>
      </c>
      <c r="K306" s="87"/>
      <c r="L306" s="10"/>
      <c r="M306" s="88" t="s">
        <v>14</v>
      </c>
      <c r="N306" s="89" t="s">
        <v>34</v>
      </c>
      <c r="O306" s="90">
        <v>0</v>
      </c>
      <c r="P306" s="90">
        <f>O306*H306</f>
        <v>0</v>
      </c>
      <c r="Q306" s="90">
        <v>0</v>
      </c>
      <c r="R306" s="90">
        <f>Q306*H306</f>
        <v>0</v>
      </c>
      <c r="S306" s="90">
        <v>0</v>
      </c>
      <c r="T306" s="91">
        <f>S306*H306</f>
        <v>0</v>
      </c>
      <c r="AR306" s="92" t="s">
        <v>83</v>
      </c>
      <c r="AT306" s="92" t="s">
        <v>79</v>
      </c>
      <c r="AU306" s="92" t="s">
        <v>84</v>
      </c>
      <c r="AY306" s="2" t="s">
        <v>77</v>
      </c>
      <c r="BE306" s="93">
        <f>IF(N306="základná",J306,0)</f>
        <v>0</v>
      </c>
      <c r="BF306" s="93">
        <f>IF(N306="znížená",J306,0)</f>
        <v>0</v>
      </c>
      <c r="BG306" s="93">
        <f>IF(N306="zákl. prenesená",J306,0)</f>
        <v>0</v>
      </c>
      <c r="BH306" s="93">
        <f>IF(N306="zníž. prenesená",J306,0)</f>
        <v>0</v>
      </c>
      <c r="BI306" s="93">
        <f>IF(N306="nulová",J306,0)</f>
        <v>0</v>
      </c>
      <c r="BJ306" s="2" t="s">
        <v>84</v>
      </c>
      <c r="BK306" s="94">
        <f>ROUND(I306*H306,3)</f>
        <v>0</v>
      </c>
      <c r="BL306" s="2" t="s">
        <v>83</v>
      </c>
      <c r="BM306" s="92" t="s">
        <v>203</v>
      </c>
    </row>
    <row r="307" spans="2:65" s="95" customFormat="1" x14ac:dyDescent="0.25">
      <c r="B307" s="96"/>
      <c r="D307" s="97" t="s">
        <v>85</v>
      </c>
      <c r="E307" s="98" t="s">
        <v>14</v>
      </c>
      <c r="F307" s="99" t="s">
        <v>135</v>
      </c>
      <c r="H307" s="98" t="s">
        <v>14</v>
      </c>
      <c r="I307" s="219"/>
      <c r="J307" s="219"/>
      <c r="L307" s="96"/>
      <c r="M307" s="100"/>
      <c r="T307" s="101"/>
      <c r="AT307" s="98" t="s">
        <v>85</v>
      </c>
      <c r="AU307" s="98" t="s">
        <v>84</v>
      </c>
      <c r="AV307" s="95" t="s">
        <v>76</v>
      </c>
      <c r="AW307" s="95" t="s">
        <v>87</v>
      </c>
      <c r="AX307" s="95" t="s">
        <v>2</v>
      </c>
      <c r="AY307" s="98" t="s">
        <v>77</v>
      </c>
    </row>
    <row r="308" spans="2:65" s="102" customFormat="1" x14ac:dyDescent="0.25">
      <c r="B308" s="103"/>
      <c r="D308" s="97" t="s">
        <v>85</v>
      </c>
      <c r="E308" s="104" t="s">
        <v>14</v>
      </c>
      <c r="F308" s="105" t="s">
        <v>927</v>
      </c>
      <c r="H308" s="106">
        <v>950</v>
      </c>
      <c r="I308" s="220"/>
      <c r="J308" s="220"/>
      <c r="L308" s="103"/>
      <c r="M308" s="107"/>
      <c r="T308" s="108"/>
      <c r="AT308" s="104" t="s">
        <v>85</v>
      </c>
      <c r="AU308" s="104" t="s">
        <v>84</v>
      </c>
      <c r="AV308" s="102" t="s">
        <v>84</v>
      </c>
      <c r="AW308" s="102" t="s">
        <v>87</v>
      </c>
      <c r="AX308" s="102" t="s">
        <v>2</v>
      </c>
      <c r="AY308" s="104" t="s">
        <v>77</v>
      </c>
    </row>
    <row r="309" spans="2:65" s="95" customFormat="1" ht="22.5" x14ac:dyDescent="0.25">
      <c r="B309" s="96"/>
      <c r="D309" s="97" t="s">
        <v>85</v>
      </c>
      <c r="E309" s="98" t="s">
        <v>14</v>
      </c>
      <c r="F309" s="99" t="s">
        <v>905</v>
      </c>
      <c r="H309" s="98" t="s">
        <v>14</v>
      </c>
      <c r="I309" s="219"/>
      <c r="J309" s="219"/>
      <c r="L309" s="96"/>
      <c r="M309" s="100"/>
      <c r="T309" s="101"/>
      <c r="AT309" s="98" t="s">
        <v>85</v>
      </c>
      <c r="AU309" s="98" t="s">
        <v>84</v>
      </c>
      <c r="AV309" s="95" t="s">
        <v>76</v>
      </c>
      <c r="AW309" s="95" t="s">
        <v>87</v>
      </c>
      <c r="AX309" s="95" t="s">
        <v>2</v>
      </c>
      <c r="AY309" s="98" t="s">
        <v>77</v>
      </c>
    </row>
    <row r="310" spans="2:65" s="102" customFormat="1" x14ac:dyDescent="0.25">
      <c r="B310" s="103"/>
      <c r="D310" s="97" t="s">
        <v>85</v>
      </c>
      <c r="E310" s="104" t="s">
        <v>14</v>
      </c>
      <c r="F310" s="105" t="s">
        <v>726</v>
      </c>
      <c r="H310" s="106">
        <v>900</v>
      </c>
      <c r="I310" s="220"/>
      <c r="J310" s="220"/>
      <c r="L310" s="103"/>
      <c r="M310" s="107"/>
      <c r="T310" s="108"/>
      <c r="AT310" s="104" t="s">
        <v>85</v>
      </c>
      <c r="AU310" s="104" t="s">
        <v>84</v>
      </c>
      <c r="AV310" s="102" t="s">
        <v>84</v>
      </c>
      <c r="AW310" s="102" t="s">
        <v>87</v>
      </c>
      <c r="AX310" s="102" t="s">
        <v>2</v>
      </c>
      <c r="AY310" s="104" t="s">
        <v>77</v>
      </c>
    </row>
    <row r="311" spans="2:65" s="95" customFormat="1" ht="22.5" x14ac:dyDescent="0.25">
      <c r="B311" s="96"/>
      <c r="D311" s="97" t="s">
        <v>85</v>
      </c>
      <c r="E311" s="98" t="s">
        <v>14</v>
      </c>
      <c r="F311" s="99" t="s">
        <v>711</v>
      </c>
      <c r="H311" s="98" t="s">
        <v>14</v>
      </c>
      <c r="I311" s="219"/>
      <c r="J311" s="219"/>
      <c r="L311" s="96"/>
      <c r="M311" s="100"/>
      <c r="T311" s="101"/>
      <c r="AT311" s="98" t="s">
        <v>85</v>
      </c>
      <c r="AU311" s="98" t="s">
        <v>84</v>
      </c>
      <c r="AV311" s="95" t="s">
        <v>76</v>
      </c>
      <c r="AW311" s="95" t="s">
        <v>87</v>
      </c>
      <c r="AX311" s="95" t="s">
        <v>2</v>
      </c>
      <c r="AY311" s="98" t="s">
        <v>77</v>
      </c>
    </row>
    <row r="312" spans="2:65" s="102" customFormat="1" x14ac:dyDescent="0.25">
      <c r="B312" s="103"/>
      <c r="D312" s="97" t="s">
        <v>85</v>
      </c>
      <c r="E312" s="104" t="s">
        <v>14</v>
      </c>
      <c r="F312" s="105" t="s">
        <v>907</v>
      </c>
      <c r="H312" s="106">
        <v>2008</v>
      </c>
      <c r="I312" s="220"/>
      <c r="J312" s="220"/>
      <c r="L312" s="103"/>
      <c r="M312" s="107"/>
      <c r="T312" s="108"/>
      <c r="AT312" s="104" t="s">
        <v>85</v>
      </c>
      <c r="AU312" s="104" t="s">
        <v>84</v>
      </c>
      <c r="AV312" s="102" t="s">
        <v>84</v>
      </c>
      <c r="AW312" s="102" t="s">
        <v>87</v>
      </c>
      <c r="AX312" s="102" t="s">
        <v>2</v>
      </c>
      <c r="AY312" s="104" t="s">
        <v>77</v>
      </c>
    </row>
    <row r="313" spans="2:65" s="109" customFormat="1" x14ac:dyDescent="0.25">
      <c r="B313" s="110"/>
      <c r="D313" s="97" t="s">
        <v>85</v>
      </c>
      <c r="E313" s="111" t="s">
        <v>14</v>
      </c>
      <c r="F313" s="112" t="s">
        <v>90</v>
      </c>
      <c r="H313" s="113">
        <v>3858</v>
      </c>
      <c r="I313" s="221"/>
      <c r="J313" s="221"/>
      <c r="L313" s="110"/>
      <c r="M313" s="114"/>
      <c r="T313" s="115"/>
      <c r="AT313" s="111" t="s">
        <v>85</v>
      </c>
      <c r="AU313" s="111" t="s">
        <v>84</v>
      </c>
      <c r="AV313" s="109" t="s">
        <v>83</v>
      </c>
      <c r="AW313" s="109" t="s">
        <v>87</v>
      </c>
      <c r="AX313" s="109" t="s">
        <v>76</v>
      </c>
      <c r="AY313" s="111" t="s">
        <v>77</v>
      </c>
    </row>
    <row r="314" spans="2:65" s="9" customFormat="1" ht="33" customHeight="1" x14ac:dyDescent="0.25">
      <c r="B314" s="81"/>
      <c r="C314" s="82" t="s">
        <v>217</v>
      </c>
      <c r="D314" s="82" t="s">
        <v>79</v>
      </c>
      <c r="E314" s="83" t="s">
        <v>160</v>
      </c>
      <c r="F314" s="84" t="s">
        <v>161</v>
      </c>
      <c r="G314" s="85" t="s">
        <v>116</v>
      </c>
      <c r="H314" s="86">
        <v>4933</v>
      </c>
      <c r="I314" s="218">
        <v>0</v>
      </c>
      <c r="J314" s="218">
        <f>ROUND(I314*H314,3)</f>
        <v>0</v>
      </c>
      <c r="K314" s="87"/>
      <c r="L314" s="10"/>
      <c r="M314" s="88" t="s">
        <v>14</v>
      </c>
      <c r="N314" s="89" t="s">
        <v>34</v>
      </c>
      <c r="O314" s="90">
        <v>0</v>
      </c>
      <c r="P314" s="90">
        <f>O314*H314</f>
        <v>0</v>
      </c>
      <c r="Q314" s="90">
        <v>0</v>
      </c>
      <c r="R314" s="90">
        <f>Q314*H314</f>
        <v>0</v>
      </c>
      <c r="S314" s="90">
        <v>0</v>
      </c>
      <c r="T314" s="91">
        <f>S314*H314</f>
        <v>0</v>
      </c>
      <c r="AR314" s="92" t="s">
        <v>83</v>
      </c>
      <c r="AT314" s="92" t="s">
        <v>79</v>
      </c>
      <c r="AU314" s="92" t="s">
        <v>84</v>
      </c>
      <c r="AY314" s="2" t="s">
        <v>77</v>
      </c>
      <c r="BE314" s="93">
        <f>IF(N314="základná",J314,0)</f>
        <v>0</v>
      </c>
      <c r="BF314" s="93">
        <f>IF(N314="znížená",J314,0)</f>
        <v>0</v>
      </c>
      <c r="BG314" s="93">
        <f>IF(N314="zákl. prenesená",J314,0)</f>
        <v>0</v>
      </c>
      <c r="BH314" s="93">
        <f>IF(N314="zníž. prenesená",J314,0)</f>
        <v>0</v>
      </c>
      <c r="BI314" s="93">
        <f>IF(N314="nulová",J314,0)</f>
        <v>0</v>
      </c>
      <c r="BJ314" s="2" t="s">
        <v>84</v>
      </c>
      <c r="BK314" s="94">
        <f>ROUND(I314*H314,3)</f>
        <v>0</v>
      </c>
      <c r="BL314" s="2" t="s">
        <v>83</v>
      </c>
      <c r="BM314" s="92" t="s">
        <v>207</v>
      </c>
    </row>
    <row r="315" spans="2:65" s="95" customFormat="1" x14ac:dyDescent="0.25">
      <c r="B315" s="96"/>
      <c r="D315" s="97" t="s">
        <v>85</v>
      </c>
      <c r="E315" s="98" t="s">
        <v>14</v>
      </c>
      <c r="F315" s="99" t="s">
        <v>135</v>
      </c>
      <c r="H315" s="98" t="s">
        <v>14</v>
      </c>
      <c r="I315" s="219"/>
      <c r="J315" s="219"/>
      <c r="L315" s="96"/>
      <c r="M315" s="100"/>
      <c r="T315" s="101"/>
      <c r="AT315" s="98" t="s">
        <v>85</v>
      </c>
      <c r="AU315" s="98" t="s">
        <v>84</v>
      </c>
      <c r="AV315" s="95" t="s">
        <v>76</v>
      </c>
      <c r="AW315" s="95" t="s">
        <v>87</v>
      </c>
      <c r="AX315" s="95" t="s">
        <v>2</v>
      </c>
      <c r="AY315" s="98" t="s">
        <v>77</v>
      </c>
    </row>
    <row r="316" spans="2:65" s="102" customFormat="1" x14ac:dyDescent="0.25">
      <c r="B316" s="103"/>
      <c r="D316" s="97" t="s">
        <v>85</v>
      </c>
      <c r="E316" s="104" t="s">
        <v>14</v>
      </c>
      <c r="F316" s="105" t="s">
        <v>901</v>
      </c>
      <c r="H316" s="106">
        <v>2025</v>
      </c>
      <c r="I316" s="220"/>
      <c r="J316" s="220"/>
      <c r="L316" s="103"/>
      <c r="M316" s="107"/>
      <c r="T316" s="108"/>
      <c r="AT316" s="104" t="s">
        <v>85</v>
      </c>
      <c r="AU316" s="104" t="s">
        <v>84</v>
      </c>
      <c r="AV316" s="102" t="s">
        <v>84</v>
      </c>
      <c r="AW316" s="102" t="s">
        <v>87</v>
      </c>
      <c r="AX316" s="102" t="s">
        <v>2</v>
      </c>
      <c r="AY316" s="104" t="s">
        <v>77</v>
      </c>
    </row>
    <row r="317" spans="2:65" s="95" customFormat="1" ht="22.5" x14ac:dyDescent="0.25">
      <c r="B317" s="96"/>
      <c r="D317" s="97" t="s">
        <v>85</v>
      </c>
      <c r="E317" s="98" t="s">
        <v>14</v>
      </c>
      <c r="F317" s="99" t="s">
        <v>905</v>
      </c>
      <c r="H317" s="98" t="s">
        <v>14</v>
      </c>
      <c r="I317" s="219"/>
      <c r="J317" s="219"/>
      <c r="L317" s="96"/>
      <c r="M317" s="100"/>
      <c r="T317" s="101"/>
      <c r="AT317" s="98" t="s">
        <v>85</v>
      </c>
      <c r="AU317" s="98" t="s">
        <v>84</v>
      </c>
      <c r="AV317" s="95" t="s">
        <v>76</v>
      </c>
      <c r="AW317" s="95" t="s">
        <v>87</v>
      </c>
      <c r="AX317" s="95" t="s">
        <v>2</v>
      </c>
      <c r="AY317" s="98" t="s">
        <v>77</v>
      </c>
    </row>
    <row r="318" spans="2:65" s="102" customFormat="1" x14ac:dyDescent="0.25">
      <c r="B318" s="103"/>
      <c r="D318" s="97" t="s">
        <v>85</v>
      </c>
      <c r="E318" s="104" t="s">
        <v>14</v>
      </c>
      <c r="F318" s="105" t="s">
        <v>726</v>
      </c>
      <c r="H318" s="106">
        <v>900</v>
      </c>
      <c r="I318" s="220"/>
      <c r="J318" s="220"/>
      <c r="L318" s="103"/>
      <c r="M318" s="107"/>
      <c r="T318" s="108"/>
      <c r="AT318" s="104" t="s">
        <v>85</v>
      </c>
      <c r="AU318" s="104" t="s">
        <v>84</v>
      </c>
      <c r="AV318" s="102" t="s">
        <v>84</v>
      </c>
      <c r="AW318" s="102" t="s">
        <v>87</v>
      </c>
      <c r="AX318" s="102" t="s">
        <v>2</v>
      </c>
      <c r="AY318" s="104" t="s">
        <v>77</v>
      </c>
    </row>
    <row r="319" spans="2:65" s="95" customFormat="1" ht="22.5" x14ac:dyDescent="0.25">
      <c r="B319" s="96"/>
      <c r="D319" s="97" t="s">
        <v>85</v>
      </c>
      <c r="E319" s="98" t="s">
        <v>14</v>
      </c>
      <c r="F319" s="99" t="s">
        <v>711</v>
      </c>
      <c r="H319" s="98" t="s">
        <v>14</v>
      </c>
      <c r="I319" s="219"/>
      <c r="J319" s="219"/>
      <c r="L319" s="96"/>
      <c r="M319" s="100"/>
      <c r="T319" s="101"/>
      <c r="AT319" s="98" t="s">
        <v>85</v>
      </c>
      <c r="AU319" s="98" t="s">
        <v>84</v>
      </c>
      <c r="AV319" s="95" t="s">
        <v>76</v>
      </c>
      <c r="AW319" s="95" t="s">
        <v>87</v>
      </c>
      <c r="AX319" s="95" t="s">
        <v>2</v>
      </c>
      <c r="AY319" s="98" t="s">
        <v>77</v>
      </c>
    </row>
    <row r="320" spans="2:65" s="102" customFormat="1" x14ac:dyDescent="0.25">
      <c r="B320" s="103"/>
      <c r="D320" s="97" t="s">
        <v>85</v>
      </c>
      <c r="E320" s="104" t="s">
        <v>14</v>
      </c>
      <c r="F320" s="105" t="s">
        <v>907</v>
      </c>
      <c r="H320" s="106">
        <v>2008</v>
      </c>
      <c r="I320" s="220"/>
      <c r="J320" s="220"/>
      <c r="L320" s="103"/>
      <c r="M320" s="107"/>
      <c r="T320" s="108"/>
      <c r="AT320" s="104" t="s">
        <v>85</v>
      </c>
      <c r="AU320" s="104" t="s">
        <v>84</v>
      </c>
      <c r="AV320" s="102" t="s">
        <v>84</v>
      </c>
      <c r="AW320" s="102" t="s">
        <v>87</v>
      </c>
      <c r="AX320" s="102" t="s">
        <v>2</v>
      </c>
      <c r="AY320" s="104" t="s">
        <v>77</v>
      </c>
    </row>
    <row r="321" spans="2:65" s="109" customFormat="1" x14ac:dyDescent="0.25">
      <c r="B321" s="110"/>
      <c r="D321" s="97" t="s">
        <v>85</v>
      </c>
      <c r="E321" s="111" t="s">
        <v>14</v>
      </c>
      <c r="F321" s="112" t="s">
        <v>90</v>
      </c>
      <c r="H321" s="113">
        <v>4933</v>
      </c>
      <c r="I321" s="221"/>
      <c r="J321" s="221"/>
      <c r="L321" s="110"/>
      <c r="M321" s="114"/>
      <c r="T321" s="115"/>
      <c r="AT321" s="111" t="s">
        <v>85</v>
      </c>
      <c r="AU321" s="111" t="s">
        <v>84</v>
      </c>
      <c r="AV321" s="109" t="s">
        <v>83</v>
      </c>
      <c r="AW321" s="109" t="s">
        <v>87</v>
      </c>
      <c r="AX321" s="109" t="s">
        <v>76</v>
      </c>
      <c r="AY321" s="111" t="s">
        <v>77</v>
      </c>
    </row>
    <row r="322" spans="2:65" s="9" customFormat="1" ht="16.5" customHeight="1" x14ac:dyDescent="0.25">
      <c r="B322" s="81"/>
      <c r="C322" s="82" t="s">
        <v>162</v>
      </c>
      <c r="D322" s="82" t="s">
        <v>79</v>
      </c>
      <c r="E322" s="83" t="s">
        <v>163</v>
      </c>
      <c r="F322" s="84" t="s">
        <v>928</v>
      </c>
      <c r="G322" s="85" t="s">
        <v>116</v>
      </c>
      <c r="H322" s="86">
        <v>4033</v>
      </c>
      <c r="I322" s="218">
        <v>0</v>
      </c>
      <c r="J322" s="218">
        <f>ROUND(I322*H322,3)</f>
        <v>0</v>
      </c>
      <c r="K322" s="87"/>
      <c r="L322" s="10"/>
      <c r="M322" s="88" t="s">
        <v>14</v>
      </c>
      <c r="N322" s="89" t="s">
        <v>34</v>
      </c>
      <c r="O322" s="90">
        <v>0</v>
      </c>
      <c r="P322" s="90">
        <f>O322*H322</f>
        <v>0</v>
      </c>
      <c r="Q322" s="90">
        <v>0</v>
      </c>
      <c r="R322" s="90">
        <f>Q322*H322</f>
        <v>0</v>
      </c>
      <c r="S322" s="90">
        <v>0</v>
      </c>
      <c r="T322" s="91">
        <f>S322*H322</f>
        <v>0</v>
      </c>
      <c r="AR322" s="92" t="s">
        <v>83</v>
      </c>
      <c r="AT322" s="92" t="s">
        <v>79</v>
      </c>
      <c r="AU322" s="92" t="s">
        <v>84</v>
      </c>
      <c r="AY322" s="2" t="s">
        <v>77</v>
      </c>
      <c r="BE322" s="93">
        <f>IF(N322="základná",J322,0)</f>
        <v>0</v>
      </c>
      <c r="BF322" s="93">
        <f>IF(N322="znížená",J322,0)</f>
        <v>0</v>
      </c>
      <c r="BG322" s="93">
        <f>IF(N322="zákl. prenesená",J322,0)</f>
        <v>0</v>
      </c>
      <c r="BH322" s="93">
        <f>IF(N322="zníž. prenesená",J322,0)</f>
        <v>0</v>
      </c>
      <c r="BI322" s="93">
        <f>IF(N322="nulová",J322,0)</f>
        <v>0</v>
      </c>
      <c r="BJ322" s="2" t="s">
        <v>84</v>
      </c>
      <c r="BK322" s="94">
        <f>ROUND(I322*H322,3)</f>
        <v>0</v>
      </c>
      <c r="BL322" s="2" t="s">
        <v>83</v>
      </c>
      <c r="BM322" s="92" t="s">
        <v>119</v>
      </c>
    </row>
    <row r="323" spans="2:65" s="95" customFormat="1" x14ac:dyDescent="0.25">
      <c r="B323" s="96"/>
      <c r="D323" s="97" t="s">
        <v>85</v>
      </c>
      <c r="E323" s="98" t="s">
        <v>14</v>
      </c>
      <c r="F323" s="99" t="s">
        <v>135</v>
      </c>
      <c r="H323" s="98" t="s">
        <v>14</v>
      </c>
      <c r="I323" s="219"/>
      <c r="J323" s="219"/>
      <c r="L323" s="96"/>
      <c r="M323" s="100"/>
      <c r="T323" s="101"/>
      <c r="AT323" s="98" t="s">
        <v>85</v>
      </c>
      <c r="AU323" s="98" t="s">
        <v>84</v>
      </c>
      <c r="AV323" s="95" t="s">
        <v>76</v>
      </c>
      <c r="AW323" s="95" t="s">
        <v>87</v>
      </c>
      <c r="AX323" s="95" t="s">
        <v>2</v>
      </c>
      <c r="AY323" s="98" t="s">
        <v>77</v>
      </c>
    </row>
    <row r="324" spans="2:65" s="102" customFormat="1" x14ac:dyDescent="0.25">
      <c r="B324" s="103"/>
      <c r="D324" s="97" t="s">
        <v>85</v>
      </c>
      <c r="E324" s="104" t="s">
        <v>14</v>
      </c>
      <c r="F324" s="105" t="s">
        <v>929</v>
      </c>
      <c r="H324" s="106">
        <v>2025</v>
      </c>
      <c r="I324" s="220"/>
      <c r="J324" s="220"/>
      <c r="L324" s="103"/>
      <c r="M324" s="107"/>
      <c r="T324" s="108"/>
      <c r="AT324" s="104" t="s">
        <v>85</v>
      </c>
      <c r="AU324" s="104" t="s">
        <v>84</v>
      </c>
      <c r="AV324" s="102" t="s">
        <v>84</v>
      </c>
      <c r="AW324" s="102" t="s">
        <v>87</v>
      </c>
      <c r="AX324" s="102" t="s">
        <v>2</v>
      </c>
      <c r="AY324" s="104" t="s">
        <v>77</v>
      </c>
    </row>
    <row r="325" spans="2:65" s="95" customFormat="1" ht="22.5" x14ac:dyDescent="0.25">
      <c r="B325" s="96"/>
      <c r="D325" s="97" t="s">
        <v>85</v>
      </c>
      <c r="E325" s="98" t="s">
        <v>14</v>
      </c>
      <c r="F325" s="99" t="s">
        <v>711</v>
      </c>
      <c r="H325" s="98" t="s">
        <v>14</v>
      </c>
      <c r="I325" s="219"/>
      <c r="J325" s="219"/>
      <c r="L325" s="96"/>
      <c r="M325" s="100"/>
      <c r="T325" s="101"/>
      <c r="AT325" s="98" t="s">
        <v>85</v>
      </c>
      <c r="AU325" s="98" t="s">
        <v>84</v>
      </c>
      <c r="AV325" s="95" t="s">
        <v>76</v>
      </c>
      <c r="AW325" s="95" t="s">
        <v>87</v>
      </c>
      <c r="AX325" s="95" t="s">
        <v>2</v>
      </c>
      <c r="AY325" s="98" t="s">
        <v>77</v>
      </c>
    </row>
    <row r="326" spans="2:65" s="102" customFormat="1" x14ac:dyDescent="0.25">
      <c r="B326" s="103"/>
      <c r="D326" s="97" t="s">
        <v>85</v>
      </c>
      <c r="E326" s="104" t="s">
        <v>14</v>
      </c>
      <c r="F326" s="105" t="s">
        <v>907</v>
      </c>
      <c r="H326" s="106">
        <v>2008</v>
      </c>
      <c r="I326" s="220"/>
      <c r="J326" s="220"/>
      <c r="L326" s="103"/>
      <c r="M326" s="107"/>
      <c r="T326" s="108"/>
      <c r="AT326" s="104" t="s">
        <v>85</v>
      </c>
      <c r="AU326" s="104" t="s">
        <v>84</v>
      </c>
      <c r="AV326" s="102" t="s">
        <v>84</v>
      </c>
      <c r="AW326" s="102" t="s">
        <v>87</v>
      </c>
      <c r="AX326" s="102" t="s">
        <v>2</v>
      </c>
      <c r="AY326" s="104" t="s">
        <v>77</v>
      </c>
    </row>
    <row r="327" spans="2:65" s="109" customFormat="1" x14ac:dyDescent="0.25">
      <c r="B327" s="110"/>
      <c r="D327" s="97" t="s">
        <v>85</v>
      </c>
      <c r="E327" s="111" t="s">
        <v>14</v>
      </c>
      <c r="F327" s="112" t="s">
        <v>90</v>
      </c>
      <c r="H327" s="113">
        <v>4033</v>
      </c>
      <c r="I327" s="221"/>
      <c r="J327" s="221"/>
      <c r="L327" s="110"/>
      <c r="M327" s="114"/>
      <c r="T327" s="115"/>
      <c r="AT327" s="111" t="s">
        <v>85</v>
      </c>
      <c r="AU327" s="111" t="s">
        <v>84</v>
      </c>
      <c r="AV327" s="109" t="s">
        <v>83</v>
      </c>
      <c r="AW327" s="109" t="s">
        <v>87</v>
      </c>
      <c r="AX327" s="109" t="s">
        <v>76</v>
      </c>
      <c r="AY327" s="111" t="s">
        <v>77</v>
      </c>
    </row>
    <row r="328" spans="2:65" s="9" customFormat="1" ht="16.5" customHeight="1" x14ac:dyDescent="0.25">
      <c r="B328" s="81"/>
      <c r="C328" s="82" t="s">
        <v>297</v>
      </c>
      <c r="D328" s="82" t="s">
        <v>79</v>
      </c>
      <c r="E328" s="83" t="s">
        <v>166</v>
      </c>
      <c r="F328" s="84" t="s">
        <v>930</v>
      </c>
      <c r="G328" s="85" t="s">
        <v>116</v>
      </c>
      <c r="H328" s="86">
        <v>2958</v>
      </c>
      <c r="I328" s="218">
        <v>0</v>
      </c>
      <c r="J328" s="218">
        <f>ROUND(I328*H328,3)</f>
        <v>0</v>
      </c>
      <c r="K328" s="87"/>
      <c r="L328" s="10"/>
      <c r="M328" s="88" t="s">
        <v>14</v>
      </c>
      <c r="N328" s="89" t="s">
        <v>34</v>
      </c>
      <c r="O328" s="90">
        <v>0</v>
      </c>
      <c r="P328" s="90">
        <f>O328*H328</f>
        <v>0</v>
      </c>
      <c r="Q328" s="90">
        <v>0</v>
      </c>
      <c r="R328" s="90">
        <f>Q328*H328</f>
        <v>0</v>
      </c>
      <c r="S328" s="90">
        <v>0</v>
      </c>
      <c r="T328" s="91">
        <f>S328*H328</f>
        <v>0</v>
      </c>
      <c r="AR328" s="92" t="s">
        <v>83</v>
      </c>
      <c r="AT328" s="92" t="s">
        <v>79</v>
      </c>
      <c r="AU328" s="92" t="s">
        <v>84</v>
      </c>
      <c r="AY328" s="2" t="s">
        <v>77</v>
      </c>
      <c r="BE328" s="93">
        <f>IF(N328="základná",J328,0)</f>
        <v>0</v>
      </c>
      <c r="BF328" s="93">
        <f>IF(N328="znížená",J328,0)</f>
        <v>0</v>
      </c>
      <c r="BG328" s="93">
        <f>IF(N328="zákl. prenesená",J328,0)</f>
        <v>0</v>
      </c>
      <c r="BH328" s="93">
        <f>IF(N328="zníž. prenesená",J328,0)</f>
        <v>0</v>
      </c>
      <c r="BI328" s="93">
        <f>IF(N328="nulová",J328,0)</f>
        <v>0</v>
      </c>
      <c r="BJ328" s="2" t="s">
        <v>84</v>
      </c>
      <c r="BK328" s="94">
        <f>ROUND(I328*H328,3)</f>
        <v>0</v>
      </c>
      <c r="BL328" s="2" t="s">
        <v>83</v>
      </c>
      <c r="BM328" s="92" t="s">
        <v>213</v>
      </c>
    </row>
    <row r="329" spans="2:65" s="95" customFormat="1" x14ac:dyDescent="0.25">
      <c r="B329" s="96"/>
      <c r="D329" s="97" t="s">
        <v>85</v>
      </c>
      <c r="E329" s="98" t="s">
        <v>14</v>
      </c>
      <c r="F329" s="99" t="s">
        <v>135</v>
      </c>
      <c r="H329" s="98" t="s">
        <v>14</v>
      </c>
      <c r="I329" s="219"/>
      <c r="J329" s="219"/>
      <c r="L329" s="96"/>
      <c r="M329" s="100"/>
      <c r="T329" s="101"/>
      <c r="AT329" s="98" t="s">
        <v>85</v>
      </c>
      <c r="AU329" s="98" t="s">
        <v>84</v>
      </c>
      <c r="AV329" s="95" t="s">
        <v>76</v>
      </c>
      <c r="AW329" s="95" t="s">
        <v>87</v>
      </c>
      <c r="AX329" s="95" t="s">
        <v>2</v>
      </c>
      <c r="AY329" s="98" t="s">
        <v>77</v>
      </c>
    </row>
    <row r="330" spans="2:65" s="102" customFormat="1" x14ac:dyDescent="0.25">
      <c r="B330" s="103"/>
      <c r="D330" s="97" t="s">
        <v>85</v>
      </c>
      <c r="E330" s="104" t="s">
        <v>14</v>
      </c>
      <c r="F330" s="105" t="s">
        <v>927</v>
      </c>
      <c r="H330" s="106">
        <v>950</v>
      </c>
      <c r="I330" s="220"/>
      <c r="J330" s="220"/>
      <c r="L330" s="103"/>
      <c r="M330" s="107"/>
      <c r="T330" s="108"/>
      <c r="AT330" s="104" t="s">
        <v>85</v>
      </c>
      <c r="AU330" s="104" t="s">
        <v>84</v>
      </c>
      <c r="AV330" s="102" t="s">
        <v>84</v>
      </c>
      <c r="AW330" s="102" t="s">
        <v>87</v>
      </c>
      <c r="AX330" s="102" t="s">
        <v>2</v>
      </c>
      <c r="AY330" s="104" t="s">
        <v>77</v>
      </c>
    </row>
    <row r="331" spans="2:65" s="95" customFormat="1" ht="22.5" x14ac:dyDescent="0.25">
      <c r="B331" s="96"/>
      <c r="D331" s="97" t="s">
        <v>85</v>
      </c>
      <c r="E331" s="98" t="s">
        <v>14</v>
      </c>
      <c r="F331" s="99" t="s">
        <v>711</v>
      </c>
      <c r="H331" s="98" t="s">
        <v>14</v>
      </c>
      <c r="I331" s="219"/>
      <c r="J331" s="219"/>
      <c r="L331" s="96"/>
      <c r="M331" s="100"/>
      <c r="T331" s="101"/>
      <c r="AT331" s="98" t="s">
        <v>85</v>
      </c>
      <c r="AU331" s="98" t="s">
        <v>84</v>
      </c>
      <c r="AV331" s="95" t="s">
        <v>76</v>
      </c>
      <c r="AW331" s="95" t="s">
        <v>87</v>
      </c>
      <c r="AX331" s="95" t="s">
        <v>2</v>
      </c>
      <c r="AY331" s="98" t="s">
        <v>77</v>
      </c>
    </row>
    <row r="332" spans="2:65" s="102" customFormat="1" x14ac:dyDescent="0.25">
      <c r="B332" s="103"/>
      <c r="D332" s="97" t="s">
        <v>85</v>
      </c>
      <c r="E332" s="104" t="s">
        <v>14</v>
      </c>
      <c r="F332" s="105" t="s">
        <v>907</v>
      </c>
      <c r="H332" s="106">
        <v>2008</v>
      </c>
      <c r="I332" s="220"/>
      <c r="J332" s="220"/>
      <c r="L332" s="103"/>
      <c r="M332" s="107"/>
      <c r="T332" s="108"/>
      <c r="AT332" s="104" t="s">
        <v>85</v>
      </c>
      <c r="AU332" s="104" t="s">
        <v>84</v>
      </c>
      <c r="AV332" s="102" t="s">
        <v>84</v>
      </c>
      <c r="AW332" s="102" t="s">
        <v>87</v>
      </c>
      <c r="AX332" s="102" t="s">
        <v>2</v>
      </c>
      <c r="AY332" s="104" t="s">
        <v>77</v>
      </c>
    </row>
    <row r="333" spans="2:65" s="109" customFormat="1" x14ac:dyDescent="0.25">
      <c r="B333" s="110"/>
      <c r="D333" s="97" t="s">
        <v>85</v>
      </c>
      <c r="E333" s="111" t="s">
        <v>14</v>
      </c>
      <c r="F333" s="112" t="s">
        <v>90</v>
      </c>
      <c r="H333" s="113">
        <v>2958</v>
      </c>
      <c r="I333" s="221"/>
      <c r="J333" s="221"/>
      <c r="L333" s="110"/>
      <c r="M333" s="114"/>
      <c r="T333" s="115"/>
      <c r="AT333" s="111" t="s">
        <v>85</v>
      </c>
      <c r="AU333" s="111" t="s">
        <v>84</v>
      </c>
      <c r="AV333" s="109" t="s">
        <v>83</v>
      </c>
      <c r="AW333" s="109" t="s">
        <v>87</v>
      </c>
      <c r="AX333" s="109" t="s">
        <v>76</v>
      </c>
      <c r="AY333" s="111" t="s">
        <v>77</v>
      </c>
    </row>
    <row r="334" spans="2:65" s="9" customFormat="1" ht="16.5" customHeight="1" x14ac:dyDescent="0.25">
      <c r="B334" s="81"/>
      <c r="C334" s="82" t="s">
        <v>164</v>
      </c>
      <c r="D334" s="82" t="s">
        <v>79</v>
      </c>
      <c r="E334" s="83" t="s">
        <v>931</v>
      </c>
      <c r="F334" s="84" t="s">
        <v>932</v>
      </c>
      <c r="G334" s="85" t="s">
        <v>116</v>
      </c>
      <c r="H334" s="86">
        <v>900</v>
      </c>
      <c r="I334" s="218">
        <v>0</v>
      </c>
      <c r="J334" s="218">
        <f>ROUND(I334*H334,3)</f>
        <v>0</v>
      </c>
      <c r="K334" s="87"/>
      <c r="L334" s="10"/>
      <c r="M334" s="88" t="s">
        <v>14</v>
      </c>
      <c r="N334" s="89" t="s">
        <v>34</v>
      </c>
      <c r="O334" s="90">
        <v>0</v>
      </c>
      <c r="P334" s="90">
        <f>O334*H334</f>
        <v>0</v>
      </c>
      <c r="Q334" s="90">
        <v>0</v>
      </c>
      <c r="R334" s="90">
        <f>Q334*H334</f>
        <v>0</v>
      </c>
      <c r="S334" s="90">
        <v>0</v>
      </c>
      <c r="T334" s="91">
        <f>S334*H334</f>
        <v>0</v>
      </c>
      <c r="AR334" s="92" t="s">
        <v>83</v>
      </c>
      <c r="AT334" s="92" t="s">
        <v>79</v>
      </c>
      <c r="AU334" s="92" t="s">
        <v>84</v>
      </c>
      <c r="AY334" s="2" t="s">
        <v>77</v>
      </c>
      <c r="BE334" s="93">
        <f>IF(N334="základná",J334,0)</f>
        <v>0</v>
      </c>
      <c r="BF334" s="93">
        <f>IF(N334="znížená",J334,0)</f>
        <v>0</v>
      </c>
      <c r="BG334" s="93">
        <f>IF(N334="zákl. prenesená",J334,0)</f>
        <v>0</v>
      </c>
      <c r="BH334" s="93">
        <f>IF(N334="zníž. prenesená",J334,0)</f>
        <v>0</v>
      </c>
      <c r="BI334" s="93">
        <f>IF(N334="nulová",J334,0)</f>
        <v>0</v>
      </c>
      <c r="BJ334" s="2" t="s">
        <v>84</v>
      </c>
      <c r="BK334" s="94">
        <f>ROUND(I334*H334,3)</f>
        <v>0</v>
      </c>
      <c r="BL334" s="2" t="s">
        <v>83</v>
      </c>
      <c r="BM334" s="92" t="s">
        <v>216</v>
      </c>
    </row>
    <row r="335" spans="2:65" s="95" customFormat="1" ht="22.5" x14ac:dyDescent="0.25">
      <c r="B335" s="96"/>
      <c r="D335" s="97" t="s">
        <v>85</v>
      </c>
      <c r="E335" s="98" t="s">
        <v>14</v>
      </c>
      <c r="F335" s="99" t="s">
        <v>879</v>
      </c>
      <c r="H335" s="98" t="s">
        <v>14</v>
      </c>
      <c r="I335" s="219"/>
      <c r="J335" s="219"/>
      <c r="L335" s="96"/>
      <c r="M335" s="100"/>
      <c r="T335" s="101"/>
      <c r="AT335" s="98" t="s">
        <v>85</v>
      </c>
      <c r="AU335" s="98" t="s">
        <v>84</v>
      </c>
      <c r="AV335" s="95" t="s">
        <v>76</v>
      </c>
      <c r="AW335" s="95" t="s">
        <v>87</v>
      </c>
      <c r="AX335" s="95" t="s">
        <v>2</v>
      </c>
      <c r="AY335" s="98" t="s">
        <v>77</v>
      </c>
    </row>
    <row r="336" spans="2:65" s="102" customFormat="1" x14ac:dyDescent="0.25">
      <c r="B336" s="103"/>
      <c r="D336" s="97" t="s">
        <v>85</v>
      </c>
      <c r="E336" s="104" t="s">
        <v>14</v>
      </c>
      <c r="F336" s="105" t="s">
        <v>726</v>
      </c>
      <c r="H336" s="106">
        <v>900</v>
      </c>
      <c r="I336" s="220"/>
      <c r="J336" s="220"/>
      <c r="L336" s="103"/>
      <c r="M336" s="107"/>
      <c r="T336" s="108"/>
      <c r="AT336" s="104" t="s">
        <v>85</v>
      </c>
      <c r="AU336" s="104" t="s">
        <v>84</v>
      </c>
      <c r="AV336" s="102" t="s">
        <v>84</v>
      </c>
      <c r="AW336" s="102" t="s">
        <v>87</v>
      </c>
      <c r="AX336" s="102" t="s">
        <v>2</v>
      </c>
      <c r="AY336" s="104" t="s">
        <v>77</v>
      </c>
    </row>
    <row r="337" spans="2:65" s="109" customFormat="1" x14ac:dyDescent="0.25">
      <c r="B337" s="110"/>
      <c r="D337" s="97" t="s">
        <v>85</v>
      </c>
      <c r="E337" s="111" t="s">
        <v>14</v>
      </c>
      <c r="F337" s="112" t="s">
        <v>90</v>
      </c>
      <c r="H337" s="113">
        <v>900</v>
      </c>
      <c r="I337" s="221"/>
      <c r="J337" s="221"/>
      <c r="L337" s="110"/>
      <c r="M337" s="114"/>
      <c r="T337" s="115"/>
      <c r="AT337" s="111" t="s">
        <v>85</v>
      </c>
      <c r="AU337" s="111" t="s">
        <v>84</v>
      </c>
      <c r="AV337" s="109" t="s">
        <v>83</v>
      </c>
      <c r="AW337" s="109" t="s">
        <v>87</v>
      </c>
      <c r="AX337" s="109" t="s">
        <v>76</v>
      </c>
      <c r="AY337" s="111" t="s">
        <v>77</v>
      </c>
    </row>
    <row r="338" spans="2:65" s="9" customFormat="1" ht="16.5" customHeight="1" x14ac:dyDescent="0.25">
      <c r="B338" s="81"/>
      <c r="C338" s="82" t="s">
        <v>298</v>
      </c>
      <c r="D338" s="82" t="s">
        <v>79</v>
      </c>
      <c r="E338" s="83" t="s">
        <v>933</v>
      </c>
      <c r="F338" s="84" t="s">
        <v>934</v>
      </c>
      <c r="G338" s="85" t="s">
        <v>116</v>
      </c>
      <c r="H338" s="86">
        <v>900</v>
      </c>
      <c r="I338" s="218">
        <v>0</v>
      </c>
      <c r="J338" s="218">
        <f>ROUND(I338*H338,3)</f>
        <v>0</v>
      </c>
      <c r="K338" s="87"/>
      <c r="L338" s="10"/>
      <c r="M338" s="88" t="s">
        <v>14</v>
      </c>
      <c r="N338" s="89" t="s">
        <v>34</v>
      </c>
      <c r="O338" s="90">
        <v>0</v>
      </c>
      <c r="P338" s="90">
        <f>O338*H338</f>
        <v>0</v>
      </c>
      <c r="Q338" s="90">
        <v>0</v>
      </c>
      <c r="R338" s="90">
        <f>Q338*H338</f>
        <v>0</v>
      </c>
      <c r="S338" s="90">
        <v>0</v>
      </c>
      <c r="T338" s="91">
        <f>S338*H338</f>
        <v>0</v>
      </c>
      <c r="AR338" s="92" t="s">
        <v>83</v>
      </c>
      <c r="AT338" s="92" t="s">
        <v>79</v>
      </c>
      <c r="AU338" s="92" t="s">
        <v>84</v>
      </c>
      <c r="AY338" s="2" t="s">
        <v>77</v>
      </c>
      <c r="BE338" s="93">
        <f>IF(N338="základná",J338,0)</f>
        <v>0</v>
      </c>
      <c r="BF338" s="93">
        <f>IF(N338="znížená",J338,0)</f>
        <v>0</v>
      </c>
      <c r="BG338" s="93">
        <f>IF(N338="zákl. prenesená",J338,0)</f>
        <v>0</v>
      </c>
      <c r="BH338" s="93">
        <f>IF(N338="zníž. prenesená",J338,0)</f>
        <v>0</v>
      </c>
      <c r="BI338" s="93">
        <f>IF(N338="nulová",J338,0)</f>
        <v>0</v>
      </c>
      <c r="BJ338" s="2" t="s">
        <v>84</v>
      </c>
      <c r="BK338" s="94">
        <f>ROUND(I338*H338,3)</f>
        <v>0</v>
      </c>
      <c r="BL338" s="2" t="s">
        <v>83</v>
      </c>
      <c r="BM338" s="92" t="s">
        <v>221</v>
      </c>
    </row>
    <row r="339" spans="2:65" s="95" customFormat="1" ht="22.5" x14ac:dyDescent="0.25">
      <c r="B339" s="96"/>
      <c r="D339" s="97" t="s">
        <v>85</v>
      </c>
      <c r="E339" s="98" t="s">
        <v>14</v>
      </c>
      <c r="F339" s="99" t="s">
        <v>879</v>
      </c>
      <c r="H339" s="98" t="s">
        <v>14</v>
      </c>
      <c r="I339" s="219"/>
      <c r="J339" s="219"/>
      <c r="L339" s="96"/>
      <c r="M339" s="100"/>
      <c r="T339" s="101"/>
      <c r="AT339" s="98" t="s">
        <v>85</v>
      </c>
      <c r="AU339" s="98" t="s">
        <v>84</v>
      </c>
      <c r="AV339" s="95" t="s">
        <v>76</v>
      </c>
      <c r="AW339" s="95" t="s">
        <v>87</v>
      </c>
      <c r="AX339" s="95" t="s">
        <v>2</v>
      </c>
      <c r="AY339" s="98" t="s">
        <v>77</v>
      </c>
    </row>
    <row r="340" spans="2:65" s="102" customFormat="1" x14ac:dyDescent="0.25">
      <c r="B340" s="103"/>
      <c r="D340" s="97" t="s">
        <v>85</v>
      </c>
      <c r="E340" s="104" t="s">
        <v>14</v>
      </c>
      <c r="F340" s="105" t="s">
        <v>726</v>
      </c>
      <c r="H340" s="106">
        <v>900</v>
      </c>
      <c r="I340" s="220"/>
      <c r="J340" s="220"/>
      <c r="L340" s="103"/>
      <c r="M340" s="107"/>
      <c r="T340" s="108"/>
      <c r="AT340" s="104" t="s">
        <v>85</v>
      </c>
      <c r="AU340" s="104" t="s">
        <v>84</v>
      </c>
      <c r="AV340" s="102" t="s">
        <v>84</v>
      </c>
      <c r="AW340" s="102" t="s">
        <v>87</v>
      </c>
      <c r="AX340" s="102" t="s">
        <v>2</v>
      </c>
      <c r="AY340" s="104" t="s">
        <v>77</v>
      </c>
    </row>
    <row r="341" spans="2:65" s="109" customFormat="1" x14ac:dyDescent="0.25">
      <c r="B341" s="110"/>
      <c r="D341" s="97" t="s">
        <v>85</v>
      </c>
      <c r="E341" s="111" t="s">
        <v>14</v>
      </c>
      <c r="F341" s="112" t="s">
        <v>90</v>
      </c>
      <c r="H341" s="113">
        <v>900</v>
      </c>
      <c r="I341" s="221"/>
      <c r="J341" s="221"/>
      <c r="L341" s="110"/>
      <c r="M341" s="114"/>
      <c r="T341" s="115"/>
      <c r="AT341" s="111" t="s">
        <v>85</v>
      </c>
      <c r="AU341" s="111" t="s">
        <v>84</v>
      </c>
      <c r="AV341" s="109" t="s">
        <v>83</v>
      </c>
      <c r="AW341" s="109" t="s">
        <v>87</v>
      </c>
      <c r="AX341" s="109" t="s">
        <v>76</v>
      </c>
      <c r="AY341" s="111" t="s">
        <v>77</v>
      </c>
    </row>
    <row r="342" spans="2:65" s="9" customFormat="1" ht="24.2" customHeight="1" x14ac:dyDescent="0.25">
      <c r="B342" s="81"/>
      <c r="C342" s="82" t="s">
        <v>167</v>
      </c>
      <c r="D342" s="82" t="s">
        <v>79</v>
      </c>
      <c r="E342" s="83" t="s">
        <v>174</v>
      </c>
      <c r="F342" s="84" t="s">
        <v>175</v>
      </c>
      <c r="G342" s="85" t="s">
        <v>116</v>
      </c>
      <c r="H342" s="86">
        <v>1722</v>
      </c>
      <c r="I342" s="218">
        <v>0</v>
      </c>
      <c r="J342" s="218">
        <f>ROUND(I342*H342,3)</f>
        <v>0</v>
      </c>
      <c r="K342" s="87"/>
      <c r="L342" s="10"/>
      <c r="M342" s="88" t="s">
        <v>14</v>
      </c>
      <c r="N342" s="89" t="s">
        <v>34</v>
      </c>
      <c r="O342" s="90">
        <v>0</v>
      </c>
      <c r="P342" s="90">
        <f>O342*H342</f>
        <v>0</v>
      </c>
      <c r="Q342" s="90">
        <v>0</v>
      </c>
      <c r="R342" s="90">
        <f>Q342*H342</f>
        <v>0</v>
      </c>
      <c r="S342" s="90">
        <v>0</v>
      </c>
      <c r="T342" s="91">
        <f>S342*H342</f>
        <v>0</v>
      </c>
      <c r="AR342" s="92" t="s">
        <v>83</v>
      </c>
      <c r="AT342" s="92" t="s">
        <v>79</v>
      </c>
      <c r="AU342" s="92" t="s">
        <v>84</v>
      </c>
      <c r="AY342" s="2" t="s">
        <v>77</v>
      </c>
      <c r="BE342" s="93">
        <f>IF(N342="základná",J342,0)</f>
        <v>0</v>
      </c>
      <c r="BF342" s="93">
        <f>IF(N342="znížená",J342,0)</f>
        <v>0</v>
      </c>
      <c r="BG342" s="93">
        <f>IF(N342="zákl. prenesená",J342,0)</f>
        <v>0</v>
      </c>
      <c r="BH342" s="93">
        <f>IF(N342="zníž. prenesená",J342,0)</f>
        <v>0</v>
      </c>
      <c r="BI342" s="93">
        <f>IF(N342="nulová",J342,0)</f>
        <v>0</v>
      </c>
      <c r="BJ342" s="2" t="s">
        <v>84</v>
      </c>
      <c r="BK342" s="94">
        <f>ROUND(I342*H342,3)</f>
        <v>0</v>
      </c>
      <c r="BL342" s="2" t="s">
        <v>83</v>
      </c>
      <c r="BM342" s="92" t="s">
        <v>226</v>
      </c>
    </row>
    <row r="343" spans="2:65" s="95" customFormat="1" x14ac:dyDescent="0.25">
      <c r="B343" s="96"/>
      <c r="D343" s="97" t="s">
        <v>85</v>
      </c>
      <c r="E343" s="98" t="s">
        <v>14</v>
      </c>
      <c r="F343" s="99" t="s">
        <v>718</v>
      </c>
      <c r="H343" s="98" t="s">
        <v>14</v>
      </c>
      <c r="I343" s="219"/>
      <c r="J343" s="219"/>
      <c r="L343" s="96"/>
      <c r="M343" s="100"/>
      <c r="T343" s="101"/>
      <c r="AT343" s="98" t="s">
        <v>85</v>
      </c>
      <c r="AU343" s="98" t="s">
        <v>84</v>
      </c>
      <c r="AV343" s="95" t="s">
        <v>76</v>
      </c>
      <c r="AW343" s="95" t="s">
        <v>87</v>
      </c>
      <c r="AX343" s="95" t="s">
        <v>2</v>
      </c>
      <c r="AY343" s="98" t="s">
        <v>77</v>
      </c>
    </row>
    <row r="344" spans="2:65" s="102" customFormat="1" x14ac:dyDescent="0.25">
      <c r="B344" s="103"/>
      <c r="D344" s="97" t="s">
        <v>85</v>
      </c>
      <c r="E344" s="104" t="s">
        <v>14</v>
      </c>
      <c r="F344" s="105" t="s">
        <v>436</v>
      </c>
      <c r="H344" s="106">
        <v>72</v>
      </c>
      <c r="I344" s="220"/>
      <c r="J344" s="220"/>
      <c r="L344" s="103"/>
      <c r="M344" s="107"/>
      <c r="T344" s="108"/>
      <c r="AT344" s="104" t="s">
        <v>85</v>
      </c>
      <c r="AU344" s="104" t="s">
        <v>84</v>
      </c>
      <c r="AV344" s="102" t="s">
        <v>84</v>
      </c>
      <c r="AW344" s="102" t="s">
        <v>87</v>
      </c>
      <c r="AX344" s="102" t="s">
        <v>2</v>
      </c>
      <c r="AY344" s="104" t="s">
        <v>77</v>
      </c>
    </row>
    <row r="345" spans="2:65" s="95" customFormat="1" ht="22.5" x14ac:dyDescent="0.25">
      <c r="B345" s="96"/>
      <c r="D345" s="97" t="s">
        <v>85</v>
      </c>
      <c r="E345" s="98" t="s">
        <v>14</v>
      </c>
      <c r="F345" s="99" t="s">
        <v>922</v>
      </c>
      <c r="H345" s="98" t="s">
        <v>14</v>
      </c>
      <c r="I345" s="219"/>
      <c r="J345" s="219"/>
      <c r="L345" s="96"/>
      <c r="M345" s="100"/>
      <c r="T345" s="101"/>
      <c r="AT345" s="98" t="s">
        <v>85</v>
      </c>
      <c r="AU345" s="98" t="s">
        <v>84</v>
      </c>
      <c r="AV345" s="95" t="s">
        <v>76</v>
      </c>
      <c r="AW345" s="95" t="s">
        <v>87</v>
      </c>
      <c r="AX345" s="95" t="s">
        <v>2</v>
      </c>
      <c r="AY345" s="98" t="s">
        <v>77</v>
      </c>
    </row>
    <row r="346" spans="2:65" s="102" customFormat="1" x14ac:dyDescent="0.25">
      <c r="B346" s="103"/>
      <c r="D346" s="97" t="s">
        <v>85</v>
      </c>
      <c r="E346" s="104" t="s">
        <v>14</v>
      </c>
      <c r="F346" s="105" t="s">
        <v>734</v>
      </c>
      <c r="H346" s="106">
        <v>1650</v>
      </c>
      <c r="I346" s="220"/>
      <c r="J346" s="220"/>
      <c r="L346" s="103"/>
      <c r="M346" s="107"/>
      <c r="T346" s="108"/>
      <c r="AT346" s="104" t="s">
        <v>85</v>
      </c>
      <c r="AU346" s="104" t="s">
        <v>84</v>
      </c>
      <c r="AV346" s="102" t="s">
        <v>84</v>
      </c>
      <c r="AW346" s="102" t="s">
        <v>87</v>
      </c>
      <c r="AX346" s="102" t="s">
        <v>2</v>
      </c>
      <c r="AY346" s="104" t="s">
        <v>77</v>
      </c>
    </row>
    <row r="347" spans="2:65" s="109" customFormat="1" x14ac:dyDescent="0.25">
      <c r="B347" s="110"/>
      <c r="D347" s="97" t="s">
        <v>85</v>
      </c>
      <c r="E347" s="111" t="s">
        <v>14</v>
      </c>
      <c r="F347" s="112" t="s">
        <v>90</v>
      </c>
      <c r="H347" s="113">
        <v>1722</v>
      </c>
      <c r="I347" s="221"/>
      <c r="J347" s="221"/>
      <c r="L347" s="110"/>
      <c r="M347" s="114"/>
      <c r="T347" s="115"/>
      <c r="AT347" s="111" t="s">
        <v>85</v>
      </c>
      <c r="AU347" s="111" t="s">
        <v>84</v>
      </c>
      <c r="AV347" s="109" t="s">
        <v>83</v>
      </c>
      <c r="AW347" s="109" t="s">
        <v>87</v>
      </c>
      <c r="AX347" s="109" t="s">
        <v>76</v>
      </c>
      <c r="AY347" s="111" t="s">
        <v>77</v>
      </c>
    </row>
    <row r="348" spans="2:65" s="9" customFormat="1" ht="24.2" customHeight="1" x14ac:dyDescent="0.25">
      <c r="B348" s="81"/>
      <c r="C348" s="82" t="s">
        <v>299</v>
      </c>
      <c r="D348" s="82" t="s">
        <v>79</v>
      </c>
      <c r="E348" s="83" t="s">
        <v>735</v>
      </c>
      <c r="F348" s="84" t="s">
        <v>736</v>
      </c>
      <c r="G348" s="85" t="s">
        <v>116</v>
      </c>
      <c r="H348" s="86">
        <v>220</v>
      </c>
      <c r="I348" s="218">
        <v>0</v>
      </c>
      <c r="J348" s="218">
        <f>ROUND(I348*H348,3)</f>
        <v>0</v>
      </c>
      <c r="K348" s="87"/>
      <c r="L348" s="10"/>
      <c r="M348" s="88" t="s">
        <v>14</v>
      </c>
      <c r="N348" s="89" t="s">
        <v>34</v>
      </c>
      <c r="O348" s="90">
        <v>0</v>
      </c>
      <c r="P348" s="90">
        <f>O348*H348</f>
        <v>0</v>
      </c>
      <c r="Q348" s="90">
        <v>0</v>
      </c>
      <c r="R348" s="90">
        <f>Q348*H348</f>
        <v>0</v>
      </c>
      <c r="S348" s="90">
        <v>0</v>
      </c>
      <c r="T348" s="91">
        <f>S348*H348</f>
        <v>0</v>
      </c>
      <c r="AR348" s="92" t="s">
        <v>83</v>
      </c>
      <c r="AT348" s="92" t="s">
        <v>79</v>
      </c>
      <c r="AU348" s="92" t="s">
        <v>84</v>
      </c>
      <c r="AY348" s="2" t="s">
        <v>77</v>
      </c>
      <c r="BE348" s="93">
        <f>IF(N348="základná",J348,0)</f>
        <v>0</v>
      </c>
      <c r="BF348" s="93">
        <f>IF(N348="znížená",J348,0)</f>
        <v>0</v>
      </c>
      <c r="BG348" s="93">
        <f>IF(N348="zákl. prenesená",J348,0)</f>
        <v>0</v>
      </c>
      <c r="BH348" s="93">
        <f>IF(N348="zníž. prenesená",J348,0)</f>
        <v>0</v>
      </c>
      <c r="BI348" s="93">
        <f>IF(N348="nulová",J348,0)</f>
        <v>0</v>
      </c>
      <c r="BJ348" s="2" t="s">
        <v>84</v>
      </c>
      <c r="BK348" s="94">
        <f>ROUND(I348*H348,3)</f>
        <v>0</v>
      </c>
      <c r="BL348" s="2" t="s">
        <v>83</v>
      </c>
      <c r="BM348" s="92" t="s">
        <v>195</v>
      </c>
    </row>
    <row r="349" spans="2:65" s="95" customFormat="1" ht="22.5" x14ac:dyDescent="0.25">
      <c r="B349" s="96"/>
      <c r="D349" s="97" t="s">
        <v>85</v>
      </c>
      <c r="E349" s="98" t="s">
        <v>14</v>
      </c>
      <c r="F349" s="99" t="s">
        <v>922</v>
      </c>
      <c r="H349" s="98" t="s">
        <v>14</v>
      </c>
      <c r="I349" s="219"/>
      <c r="J349" s="219"/>
      <c r="L349" s="96"/>
      <c r="M349" s="100"/>
      <c r="T349" s="101"/>
      <c r="AT349" s="98" t="s">
        <v>85</v>
      </c>
      <c r="AU349" s="98" t="s">
        <v>84</v>
      </c>
      <c r="AV349" s="95" t="s">
        <v>76</v>
      </c>
      <c r="AW349" s="95" t="s">
        <v>87</v>
      </c>
      <c r="AX349" s="95" t="s">
        <v>2</v>
      </c>
      <c r="AY349" s="98" t="s">
        <v>77</v>
      </c>
    </row>
    <row r="350" spans="2:65" s="102" customFormat="1" x14ac:dyDescent="0.25">
      <c r="B350" s="103"/>
      <c r="D350" s="97" t="s">
        <v>85</v>
      </c>
      <c r="E350" s="104" t="s">
        <v>14</v>
      </c>
      <c r="F350" s="105" t="s">
        <v>593</v>
      </c>
      <c r="H350" s="106">
        <v>220</v>
      </c>
      <c r="I350" s="220"/>
      <c r="J350" s="220"/>
      <c r="L350" s="103"/>
      <c r="M350" s="107"/>
      <c r="T350" s="108"/>
      <c r="AT350" s="104" t="s">
        <v>85</v>
      </c>
      <c r="AU350" s="104" t="s">
        <v>84</v>
      </c>
      <c r="AV350" s="102" t="s">
        <v>84</v>
      </c>
      <c r="AW350" s="102" t="s">
        <v>87</v>
      </c>
      <c r="AX350" s="102" t="s">
        <v>2</v>
      </c>
      <c r="AY350" s="104" t="s">
        <v>77</v>
      </c>
    </row>
    <row r="351" spans="2:65" s="109" customFormat="1" x14ac:dyDescent="0.25">
      <c r="B351" s="110"/>
      <c r="D351" s="97" t="s">
        <v>85</v>
      </c>
      <c r="E351" s="111" t="s">
        <v>14</v>
      </c>
      <c r="F351" s="112" t="s">
        <v>90</v>
      </c>
      <c r="H351" s="113">
        <v>220</v>
      </c>
      <c r="I351" s="221"/>
      <c r="J351" s="221"/>
      <c r="L351" s="110"/>
      <c r="M351" s="114"/>
      <c r="T351" s="115"/>
      <c r="AT351" s="111" t="s">
        <v>85</v>
      </c>
      <c r="AU351" s="111" t="s">
        <v>84</v>
      </c>
      <c r="AV351" s="109" t="s">
        <v>83</v>
      </c>
      <c r="AW351" s="109" t="s">
        <v>87</v>
      </c>
      <c r="AX351" s="109" t="s">
        <v>76</v>
      </c>
      <c r="AY351" s="111" t="s">
        <v>77</v>
      </c>
    </row>
    <row r="352" spans="2:65" s="9" customFormat="1" ht="16.5" customHeight="1" x14ac:dyDescent="0.25">
      <c r="B352" s="81"/>
      <c r="C352" s="116" t="s">
        <v>170</v>
      </c>
      <c r="D352" s="116" t="s">
        <v>182</v>
      </c>
      <c r="E352" s="117" t="s">
        <v>183</v>
      </c>
      <c r="F352" s="118" t="s">
        <v>184</v>
      </c>
      <c r="G352" s="119" t="s">
        <v>116</v>
      </c>
      <c r="H352" s="120">
        <v>1808.1</v>
      </c>
      <c r="I352" s="223">
        <v>0</v>
      </c>
      <c r="J352" s="223">
        <f>ROUND(I352*H352,3)</f>
        <v>0</v>
      </c>
      <c r="K352" s="121"/>
      <c r="L352" s="122"/>
      <c r="M352" s="123" t="s">
        <v>14</v>
      </c>
      <c r="N352" s="124" t="s">
        <v>34</v>
      </c>
      <c r="O352" s="90">
        <v>0</v>
      </c>
      <c r="P352" s="90">
        <f>O352*H352</f>
        <v>0</v>
      </c>
      <c r="Q352" s="90">
        <v>0</v>
      </c>
      <c r="R352" s="90">
        <f>Q352*H352</f>
        <v>0</v>
      </c>
      <c r="S352" s="90">
        <v>0</v>
      </c>
      <c r="T352" s="91">
        <f>S352*H352</f>
        <v>0</v>
      </c>
      <c r="AR352" s="92" t="s">
        <v>101</v>
      </c>
      <c r="AT352" s="92" t="s">
        <v>182</v>
      </c>
      <c r="AU352" s="92" t="s">
        <v>84</v>
      </c>
      <c r="AY352" s="2" t="s">
        <v>77</v>
      </c>
      <c r="BE352" s="93">
        <f>IF(N352="základná",J352,0)</f>
        <v>0</v>
      </c>
      <c r="BF352" s="93">
        <f>IF(N352="znížená",J352,0)</f>
        <v>0</v>
      </c>
      <c r="BG352" s="93">
        <f>IF(N352="zákl. prenesená",J352,0)</f>
        <v>0</v>
      </c>
      <c r="BH352" s="93">
        <f>IF(N352="zníž. prenesená",J352,0)</f>
        <v>0</v>
      </c>
      <c r="BI352" s="93">
        <f>IF(N352="nulová",J352,0)</f>
        <v>0</v>
      </c>
      <c r="BJ352" s="2" t="s">
        <v>84</v>
      </c>
      <c r="BK352" s="94">
        <f>ROUND(I352*H352,3)</f>
        <v>0</v>
      </c>
      <c r="BL352" s="2" t="s">
        <v>83</v>
      </c>
      <c r="BM352" s="92" t="s">
        <v>436</v>
      </c>
    </row>
    <row r="353" spans="2:65" s="95" customFormat="1" x14ac:dyDescent="0.25">
      <c r="B353" s="96"/>
      <c r="D353" s="97" t="s">
        <v>85</v>
      </c>
      <c r="E353" s="98" t="s">
        <v>14</v>
      </c>
      <c r="F353" s="99" t="s">
        <v>718</v>
      </c>
      <c r="H353" s="98" t="s">
        <v>14</v>
      </c>
      <c r="I353" s="219"/>
      <c r="J353" s="219"/>
      <c r="L353" s="96"/>
      <c r="M353" s="100"/>
      <c r="T353" s="101"/>
      <c r="AT353" s="98" t="s">
        <v>85</v>
      </c>
      <c r="AU353" s="98" t="s">
        <v>84</v>
      </c>
      <c r="AV353" s="95" t="s">
        <v>76</v>
      </c>
      <c r="AW353" s="95" t="s">
        <v>87</v>
      </c>
      <c r="AX353" s="95" t="s">
        <v>2</v>
      </c>
      <c r="AY353" s="98" t="s">
        <v>77</v>
      </c>
    </row>
    <row r="354" spans="2:65" s="102" customFormat="1" x14ac:dyDescent="0.25">
      <c r="B354" s="103"/>
      <c r="D354" s="97" t="s">
        <v>85</v>
      </c>
      <c r="E354" s="104" t="s">
        <v>14</v>
      </c>
      <c r="F354" s="105" t="s">
        <v>935</v>
      </c>
      <c r="H354" s="106">
        <v>75.599999999999994</v>
      </c>
      <c r="I354" s="220"/>
      <c r="J354" s="220"/>
      <c r="L354" s="103"/>
      <c r="M354" s="107"/>
      <c r="T354" s="108"/>
      <c r="AT354" s="104" t="s">
        <v>85</v>
      </c>
      <c r="AU354" s="104" t="s">
        <v>84</v>
      </c>
      <c r="AV354" s="102" t="s">
        <v>84</v>
      </c>
      <c r="AW354" s="102" t="s">
        <v>87</v>
      </c>
      <c r="AX354" s="102" t="s">
        <v>2</v>
      </c>
      <c r="AY354" s="104" t="s">
        <v>77</v>
      </c>
    </row>
    <row r="355" spans="2:65" s="95" customFormat="1" ht="22.5" x14ac:dyDescent="0.25">
      <c r="B355" s="96"/>
      <c r="D355" s="97" t="s">
        <v>85</v>
      </c>
      <c r="E355" s="98" t="s">
        <v>14</v>
      </c>
      <c r="F355" s="99" t="s">
        <v>922</v>
      </c>
      <c r="H355" s="98" t="s">
        <v>14</v>
      </c>
      <c r="I355" s="219"/>
      <c r="J355" s="219"/>
      <c r="L355" s="96"/>
      <c r="M355" s="100"/>
      <c r="T355" s="101"/>
      <c r="AT355" s="98" t="s">
        <v>85</v>
      </c>
      <c r="AU355" s="98" t="s">
        <v>84</v>
      </c>
      <c r="AV355" s="95" t="s">
        <v>76</v>
      </c>
      <c r="AW355" s="95" t="s">
        <v>87</v>
      </c>
      <c r="AX355" s="95" t="s">
        <v>2</v>
      </c>
      <c r="AY355" s="98" t="s">
        <v>77</v>
      </c>
    </row>
    <row r="356" spans="2:65" s="102" customFormat="1" x14ac:dyDescent="0.25">
      <c r="B356" s="103"/>
      <c r="D356" s="97" t="s">
        <v>85</v>
      </c>
      <c r="E356" s="104" t="s">
        <v>14</v>
      </c>
      <c r="F356" s="105" t="s">
        <v>936</v>
      </c>
      <c r="H356" s="106">
        <v>1732.5</v>
      </c>
      <c r="I356" s="220"/>
      <c r="J356" s="220"/>
      <c r="L356" s="103"/>
      <c r="M356" s="107"/>
      <c r="T356" s="108"/>
      <c r="AT356" s="104" t="s">
        <v>85</v>
      </c>
      <c r="AU356" s="104" t="s">
        <v>84</v>
      </c>
      <c r="AV356" s="102" t="s">
        <v>84</v>
      </c>
      <c r="AW356" s="102" t="s">
        <v>87</v>
      </c>
      <c r="AX356" s="102" t="s">
        <v>2</v>
      </c>
      <c r="AY356" s="104" t="s">
        <v>77</v>
      </c>
    </row>
    <row r="357" spans="2:65" s="109" customFormat="1" x14ac:dyDescent="0.25">
      <c r="B357" s="110"/>
      <c r="D357" s="97" t="s">
        <v>85</v>
      </c>
      <c r="E357" s="111" t="s">
        <v>14</v>
      </c>
      <c r="F357" s="112" t="s">
        <v>90</v>
      </c>
      <c r="H357" s="113">
        <v>1808.1</v>
      </c>
      <c r="I357" s="221"/>
      <c r="J357" s="221"/>
      <c r="L357" s="110"/>
      <c r="M357" s="114"/>
      <c r="T357" s="115"/>
      <c r="AT357" s="111" t="s">
        <v>85</v>
      </c>
      <c r="AU357" s="111" t="s">
        <v>84</v>
      </c>
      <c r="AV357" s="109" t="s">
        <v>83</v>
      </c>
      <c r="AW357" s="109" t="s">
        <v>87</v>
      </c>
      <c r="AX357" s="109" t="s">
        <v>76</v>
      </c>
      <c r="AY357" s="111" t="s">
        <v>77</v>
      </c>
    </row>
    <row r="358" spans="2:65" s="9" customFormat="1" ht="16.5" customHeight="1" x14ac:dyDescent="0.25">
      <c r="B358" s="81"/>
      <c r="C358" s="116" t="s">
        <v>300</v>
      </c>
      <c r="D358" s="116" t="s">
        <v>182</v>
      </c>
      <c r="E358" s="117" t="s">
        <v>737</v>
      </c>
      <c r="F358" s="118" t="s">
        <v>738</v>
      </c>
      <c r="G358" s="119" t="s">
        <v>116</v>
      </c>
      <c r="H358" s="120">
        <v>231</v>
      </c>
      <c r="I358" s="223">
        <v>0</v>
      </c>
      <c r="J358" s="223">
        <f>ROUND(I358*H358,3)</f>
        <v>0</v>
      </c>
      <c r="K358" s="121"/>
      <c r="L358" s="122"/>
      <c r="M358" s="123" t="s">
        <v>14</v>
      </c>
      <c r="N358" s="124" t="s">
        <v>34</v>
      </c>
      <c r="O358" s="90">
        <v>0</v>
      </c>
      <c r="P358" s="90">
        <f>O358*H358</f>
        <v>0</v>
      </c>
      <c r="Q358" s="90">
        <v>0</v>
      </c>
      <c r="R358" s="90">
        <f>Q358*H358</f>
        <v>0</v>
      </c>
      <c r="S358" s="90">
        <v>0</v>
      </c>
      <c r="T358" s="91">
        <f>S358*H358</f>
        <v>0</v>
      </c>
      <c r="AR358" s="92" t="s">
        <v>101</v>
      </c>
      <c r="AT358" s="92" t="s">
        <v>182</v>
      </c>
      <c r="AU358" s="92" t="s">
        <v>84</v>
      </c>
      <c r="AY358" s="2" t="s">
        <v>77</v>
      </c>
      <c r="BE358" s="93">
        <f>IF(N358="základná",J358,0)</f>
        <v>0</v>
      </c>
      <c r="BF358" s="93">
        <f>IF(N358="znížená",J358,0)</f>
        <v>0</v>
      </c>
      <c r="BG358" s="93">
        <f>IF(N358="zákl. prenesená",J358,0)</f>
        <v>0</v>
      </c>
      <c r="BH358" s="93">
        <f>IF(N358="zníž. prenesená",J358,0)</f>
        <v>0</v>
      </c>
      <c r="BI358" s="93">
        <f>IF(N358="nulová",J358,0)</f>
        <v>0</v>
      </c>
      <c r="BJ358" s="2" t="s">
        <v>84</v>
      </c>
      <c r="BK358" s="94">
        <f>ROUND(I358*H358,3)</f>
        <v>0</v>
      </c>
      <c r="BL358" s="2" t="s">
        <v>83</v>
      </c>
      <c r="BM358" s="92" t="s">
        <v>439</v>
      </c>
    </row>
    <row r="359" spans="2:65" s="95" customFormat="1" ht="22.5" x14ac:dyDescent="0.25">
      <c r="B359" s="96"/>
      <c r="D359" s="97" t="s">
        <v>85</v>
      </c>
      <c r="E359" s="98" t="s">
        <v>14</v>
      </c>
      <c r="F359" s="99" t="s">
        <v>922</v>
      </c>
      <c r="H359" s="98" t="s">
        <v>14</v>
      </c>
      <c r="I359" s="219"/>
      <c r="J359" s="219"/>
      <c r="L359" s="96"/>
      <c r="M359" s="100"/>
      <c r="T359" s="101"/>
      <c r="AT359" s="98" t="s">
        <v>85</v>
      </c>
      <c r="AU359" s="98" t="s">
        <v>84</v>
      </c>
      <c r="AV359" s="95" t="s">
        <v>76</v>
      </c>
      <c r="AW359" s="95" t="s">
        <v>87</v>
      </c>
      <c r="AX359" s="95" t="s">
        <v>2</v>
      </c>
      <c r="AY359" s="98" t="s">
        <v>77</v>
      </c>
    </row>
    <row r="360" spans="2:65" s="102" customFormat="1" x14ac:dyDescent="0.25">
      <c r="B360" s="103"/>
      <c r="D360" s="97" t="s">
        <v>85</v>
      </c>
      <c r="E360" s="104" t="s">
        <v>14</v>
      </c>
      <c r="F360" s="105" t="s">
        <v>937</v>
      </c>
      <c r="H360" s="106">
        <v>231</v>
      </c>
      <c r="I360" s="220"/>
      <c r="J360" s="220"/>
      <c r="L360" s="103"/>
      <c r="M360" s="107"/>
      <c r="T360" s="108"/>
      <c r="AT360" s="104" t="s">
        <v>85</v>
      </c>
      <c r="AU360" s="104" t="s">
        <v>84</v>
      </c>
      <c r="AV360" s="102" t="s">
        <v>84</v>
      </c>
      <c r="AW360" s="102" t="s">
        <v>87</v>
      </c>
      <c r="AX360" s="102" t="s">
        <v>2</v>
      </c>
      <c r="AY360" s="104" t="s">
        <v>77</v>
      </c>
    </row>
    <row r="361" spans="2:65" s="109" customFormat="1" x14ac:dyDescent="0.25">
      <c r="B361" s="110"/>
      <c r="D361" s="97" t="s">
        <v>85</v>
      </c>
      <c r="E361" s="111" t="s">
        <v>14</v>
      </c>
      <c r="F361" s="112" t="s">
        <v>90</v>
      </c>
      <c r="H361" s="113">
        <v>231</v>
      </c>
      <c r="I361" s="221"/>
      <c r="J361" s="221"/>
      <c r="L361" s="110"/>
      <c r="M361" s="114"/>
      <c r="T361" s="115"/>
      <c r="AT361" s="111" t="s">
        <v>85</v>
      </c>
      <c r="AU361" s="111" t="s">
        <v>84</v>
      </c>
      <c r="AV361" s="109" t="s">
        <v>83</v>
      </c>
      <c r="AW361" s="109" t="s">
        <v>87</v>
      </c>
      <c r="AX361" s="109" t="s">
        <v>76</v>
      </c>
      <c r="AY361" s="111" t="s">
        <v>77</v>
      </c>
    </row>
    <row r="362" spans="2:65" s="71" customFormat="1" ht="22.9" customHeight="1" x14ac:dyDescent="0.2">
      <c r="B362" s="72"/>
      <c r="D362" s="73" t="s">
        <v>73</v>
      </c>
      <c r="E362" s="80" t="s">
        <v>123</v>
      </c>
      <c r="F362" s="80" t="s">
        <v>186</v>
      </c>
      <c r="I362" s="222"/>
      <c r="J362" s="217">
        <f>BK362</f>
        <v>0</v>
      </c>
      <c r="L362" s="72"/>
      <c r="M362" s="75"/>
      <c r="P362" s="76">
        <f>SUM(P363:P439)</f>
        <v>0</v>
      </c>
      <c r="R362" s="76">
        <f>SUM(R363:R439)</f>
        <v>0</v>
      </c>
      <c r="T362" s="77">
        <f>SUM(T363:T439)</f>
        <v>0</v>
      </c>
      <c r="AR362" s="73" t="s">
        <v>76</v>
      </c>
      <c r="AT362" s="78" t="s">
        <v>73</v>
      </c>
      <c r="AU362" s="78" t="s">
        <v>76</v>
      </c>
      <c r="AY362" s="73" t="s">
        <v>77</v>
      </c>
      <c r="BK362" s="79">
        <f>SUM(BK363:BK439)</f>
        <v>0</v>
      </c>
    </row>
    <row r="363" spans="2:65" s="9" customFormat="1" ht="24.2" customHeight="1" x14ac:dyDescent="0.25">
      <c r="B363" s="81"/>
      <c r="C363" s="82" t="s">
        <v>173</v>
      </c>
      <c r="D363" s="82" t="s">
        <v>79</v>
      </c>
      <c r="E363" s="83" t="s">
        <v>938</v>
      </c>
      <c r="F363" s="84" t="s">
        <v>939</v>
      </c>
      <c r="G363" s="85" t="s">
        <v>82</v>
      </c>
      <c r="H363" s="86">
        <v>48</v>
      </c>
      <c r="I363" s="218">
        <v>0</v>
      </c>
      <c r="J363" s="218">
        <f>ROUND(I363*H363,3)</f>
        <v>0</v>
      </c>
      <c r="K363" s="87"/>
      <c r="L363" s="10"/>
      <c r="M363" s="88" t="s">
        <v>14</v>
      </c>
      <c r="N363" s="89" t="s">
        <v>34</v>
      </c>
      <c r="O363" s="90">
        <v>0</v>
      </c>
      <c r="P363" s="90">
        <f>O363*H363</f>
        <v>0</v>
      </c>
      <c r="Q363" s="90">
        <v>0</v>
      </c>
      <c r="R363" s="90">
        <f>Q363*H363</f>
        <v>0</v>
      </c>
      <c r="S363" s="90">
        <v>0</v>
      </c>
      <c r="T363" s="91">
        <f>S363*H363</f>
        <v>0</v>
      </c>
      <c r="AR363" s="92" t="s">
        <v>83</v>
      </c>
      <c r="AT363" s="92" t="s">
        <v>79</v>
      </c>
      <c r="AU363" s="92" t="s">
        <v>84</v>
      </c>
      <c r="AY363" s="2" t="s">
        <v>77</v>
      </c>
      <c r="BE363" s="93">
        <f>IF(N363="základná",J363,0)</f>
        <v>0</v>
      </c>
      <c r="BF363" s="93">
        <f>IF(N363="znížená",J363,0)</f>
        <v>0</v>
      </c>
      <c r="BG363" s="93">
        <f>IF(N363="zákl. prenesená",J363,0)</f>
        <v>0</v>
      </c>
      <c r="BH363" s="93">
        <f>IF(N363="zníž. prenesená",J363,0)</f>
        <v>0</v>
      </c>
      <c r="BI363" s="93">
        <f>IF(N363="nulová",J363,0)</f>
        <v>0</v>
      </c>
      <c r="BJ363" s="2" t="s">
        <v>84</v>
      </c>
      <c r="BK363" s="94">
        <f>ROUND(I363*H363,3)</f>
        <v>0</v>
      </c>
      <c r="BL363" s="2" t="s">
        <v>83</v>
      </c>
      <c r="BM363" s="92" t="s">
        <v>940</v>
      </c>
    </row>
    <row r="364" spans="2:65" s="95" customFormat="1" x14ac:dyDescent="0.25">
      <c r="B364" s="96"/>
      <c r="D364" s="97" t="s">
        <v>85</v>
      </c>
      <c r="E364" s="98" t="s">
        <v>14</v>
      </c>
      <c r="F364" s="99" t="s">
        <v>911</v>
      </c>
      <c r="H364" s="98" t="s">
        <v>14</v>
      </c>
      <c r="I364" s="219"/>
      <c r="J364" s="219"/>
      <c r="L364" s="96"/>
      <c r="M364" s="100"/>
      <c r="T364" s="101"/>
      <c r="AT364" s="98" t="s">
        <v>85</v>
      </c>
      <c r="AU364" s="98" t="s">
        <v>84</v>
      </c>
      <c r="AV364" s="95" t="s">
        <v>76</v>
      </c>
      <c r="AW364" s="95" t="s">
        <v>87</v>
      </c>
      <c r="AX364" s="95" t="s">
        <v>2</v>
      </c>
      <c r="AY364" s="98" t="s">
        <v>77</v>
      </c>
    </row>
    <row r="365" spans="2:65" s="102" customFormat="1" x14ac:dyDescent="0.25">
      <c r="B365" s="103"/>
      <c r="D365" s="97" t="s">
        <v>85</v>
      </c>
      <c r="E365" s="104" t="s">
        <v>14</v>
      </c>
      <c r="F365" s="105" t="s">
        <v>185</v>
      </c>
      <c r="H365" s="106">
        <v>48</v>
      </c>
      <c r="I365" s="220"/>
      <c r="J365" s="220"/>
      <c r="L365" s="103"/>
      <c r="M365" s="107"/>
      <c r="T365" s="108"/>
      <c r="AT365" s="104" t="s">
        <v>85</v>
      </c>
      <c r="AU365" s="104" t="s">
        <v>84</v>
      </c>
      <c r="AV365" s="102" t="s">
        <v>84</v>
      </c>
      <c r="AW365" s="102" t="s">
        <v>87</v>
      </c>
      <c r="AX365" s="102" t="s">
        <v>2</v>
      </c>
      <c r="AY365" s="104" t="s">
        <v>77</v>
      </c>
    </row>
    <row r="366" spans="2:65" s="109" customFormat="1" x14ac:dyDescent="0.25">
      <c r="B366" s="110"/>
      <c r="D366" s="97" t="s">
        <v>85</v>
      </c>
      <c r="E366" s="111" t="s">
        <v>14</v>
      </c>
      <c r="F366" s="112" t="s">
        <v>90</v>
      </c>
      <c r="H366" s="113">
        <v>48</v>
      </c>
      <c r="I366" s="221"/>
      <c r="J366" s="221"/>
      <c r="L366" s="110"/>
      <c r="M366" s="114"/>
      <c r="T366" s="115"/>
      <c r="AT366" s="111" t="s">
        <v>85</v>
      </c>
      <c r="AU366" s="111" t="s">
        <v>84</v>
      </c>
      <c r="AV366" s="109" t="s">
        <v>83</v>
      </c>
      <c r="AW366" s="109" t="s">
        <v>87</v>
      </c>
      <c r="AX366" s="109" t="s">
        <v>76</v>
      </c>
      <c r="AY366" s="111" t="s">
        <v>77</v>
      </c>
    </row>
    <row r="367" spans="2:65" s="9" customFormat="1" ht="24.2" customHeight="1" x14ac:dyDescent="0.25">
      <c r="B367" s="81"/>
      <c r="C367" s="82" t="s">
        <v>301</v>
      </c>
      <c r="D367" s="82" t="s">
        <v>79</v>
      </c>
      <c r="E367" s="83" t="s">
        <v>245</v>
      </c>
      <c r="F367" s="84" t="s">
        <v>246</v>
      </c>
      <c r="G367" s="85" t="s">
        <v>133</v>
      </c>
      <c r="H367" s="86">
        <v>60</v>
      </c>
      <c r="I367" s="218">
        <v>0</v>
      </c>
      <c r="J367" s="218">
        <f>ROUND(I367*H367,3)</f>
        <v>0</v>
      </c>
      <c r="K367" s="87"/>
      <c r="L367" s="10"/>
      <c r="M367" s="88" t="s">
        <v>14</v>
      </c>
      <c r="N367" s="89" t="s">
        <v>34</v>
      </c>
      <c r="O367" s="90">
        <v>0</v>
      </c>
      <c r="P367" s="90">
        <f>O367*H367</f>
        <v>0</v>
      </c>
      <c r="Q367" s="90">
        <v>0</v>
      </c>
      <c r="R367" s="90">
        <f>Q367*H367</f>
        <v>0</v>
      </c>
      <c r="S367" s="90">
        <v>0</v>
      </c>
      <c r="T367" s="91">
        <f>S367*H367</f>
        <v>0</v>
      </c>
      <c r="AR367" s="92" t="s">
        <v>83</v>
      </c>
      <c r="AT367" s="92" t="s">
        <v>79</v>
      </c>
      <c r="AU367" s="92" t="s">
        <v>84</v>
      </c>
      <c r="AY367" s="2" t="s">
        <v>77</v>
      </c>
      <c r="BE367" s="93">
        <f>IF(N367="základná",J367,0)</f>
        <v>0</v>
      </c>
      <c r="BF367" s="93">
        <f>IF(N367="znížená",J367,0)</f>
        <v>0</v>
      </c>
      <c r="BG367" s="93">
        <f>IF(N367="zákl. prenesená",J367,0)</f>
        <v>0</v>
      </c>
      <c r="BH367" s="93">
        <f>IF(N367="zníž. prenesená",J367,0)</f>
        <v>0</v>
      </c>
      <c r="BI367" s="93">
        <f>IF(N367="nulová",J367,0)</f>
        <v>0</v>
      </c>
      <c r="BJ367" s="2" t="s">
        <v>84</v>
      </c>
      <c r="BK367" s="94">
        <f>ROUND(I367*H367,3)</f>
        <v>0</v>
      </c>
      <c r="BL367" s="2" t="s">
        <v>83</v>
      </c>
      <c r="BM367" s="92" t="s">
        <v>442</v>
      </c>
    </row>
    <row r="368" spans="2:65" s="95" customFormat="1" x14ac:dyDescent="0.25">
      <c r="B368" s="96"/>
      <c r="D368" s="97" t="s">
        <v>85</v>
      </c>
      <c r="E368" s="98" t="s">
        <v>14</v>
      </c>
      <c r="F368" s="99" t="s">
        <v>227</v>
      </c>
      <c r="H368" s="98" t="s">
        <v>14</v>
      </c>
      <c r="I368" s="219"/>
      <c r="J368" s="219"/>
      <c r="L368" s="96"/>
      <c r="M368" s="100"/>
      <c r="T368" s="101"/>
      <c r="AT368" s="98" t="s">
        <v>85</v>
      </c>
      <c r="AU368" s="98" t="s">
        <v>84</v>
      </c>
      <c r="AV368" s="95" t="s">
        <v>76</v>
      </c>
      <c r="AW368" s="95" t="s">
        <v>87</v>
      </c>
      <c r="AX368" s="95" t="s">
        <v>2</v>
      </c>
      <c r="AY368" s="98" t="s">
        <v>77</v>
      </c>
    </row>
    <row r="369" spans="2:65" s="102" customFormat="1" x14ac:dyDescent="0.25">
      <c r="B369" s="103"/>
      <c r="D369" s="97" t="s">
        <v>85</v>
      </c>
      <c r="E369" s="104" t="s">
        <v>14</v>
      </c>
      <c r="F369" s="105" t="s">
        <v>119</v>
      </c>
      <c r="H369" s="106">
        <v>60</v>
      </c>
      <c r="I369" s="220"/>
      <c r="J369" s="220"/>
      <c r="L369" s="103"/>
      <c r="M369" s="107"/>
      <c r="T369" s="108"/>
      <c r="AT369" s="104" t="s">
        <v>85</v>
      </c>
      <c r="AU369" s="104" t="s">
        <v>84</v>
      </c>
      <c r="AV369" s="102" t="s">
        <v>84</v>
      </c>
      <c r="AW369" s="102" t="s">
        <v>87</v>
      </c>
      <c r="AX369" s="102" t="s">
        <v>2</v>
      </c>
      <c r="AY369" s="104" t="s">
        <v>77</v>
      </c>
    </row>
    <row r="370" spans="2:65" s="109" customFormat="1" x14ac:dyDescent="0.25">
      <c r="B370" s="110"/>
      <c r="D370" s="97" t="s">
        <v>85</v>
      </c>
      <c r="E370" s="111" t="s">
        <v>14</v>
      </c>
      <c r="F370" s="112" t="s">
        <v>90</v>
      </c>
      <c r="H370" s="113">
        <v>60</v>
      </c>
      <c r="I370" s="221"/>
      <c r="J370" s="221"/>
      <c r="L370" s="110"/>
      <c r="M370" s="114"/>
      <c r="T370" s="115"/>
      <c r="AT370" s="111" t="s">
        <v>85</v>
      </c>
      <c r="AU370" s="111" t="s">
        <v>84</v>
      </c>
      <c r="AV370" s="109" t="s">
        <v>83</v>
      </c>
      <c r="AW370" s="109" t="s">
        <v>87</v>
      </c>
      <c r="AX370" s="109" t="s">
        <v>76</v>
      </c>
      <c r="AY370" s="111" t="s">
        <v>77</v>
      </c>
    </row>
    <row r="371" spans="2:65" s="9" customFormat="1" ht="16.5" customHeight="1" x14ac:dyDescent="0.25">
      <c r="B371" s="81"/>
      <c r="C371" s="82" t="s">
        <v>176</v>
      </c>
      <c r="D371" s="82" t="s">
        <v>79</v>
      </c>
      <c r="E371" s="83" t="s">
        <v>248</v>
      </c>
      <c r="F371" s="84" t="s">
        <v>249</v>
      </c>
      <c r="G371" s="85" t="s">
        <v>133</v>
      </c>
      <c r="H371" s="86">
        <v>60</v>
      </c>
      <c r="I371" s="218">
        <v>0</v>
      </c>
      <c r="J371" s="218">
        <f>ROUND(I371*H371,3)</f>
        <v>0</v>
      </c>
      <c r="K371" s="87"/>
      <c r="L371" s="10"/>
      <c r="M371" s="88" t="s">
        <v>14</v>
      </c>
      <c r="N371" s="89" t="s">
        <v>34</v>
      </c>
      <c r="O371" s="90">
        <v>0</v>
      </c>
      <c r="P371" s="90">
        <f>O371*H371</f>
        <v>0</v>
      </c>
      <c r="Q371" s="90">
        <v>0</v>
      </c>
      <c r="R371" s="90">
        <f>Q371*H371</f>
        <v>0</v>
      </c>
      <c r="S371" s="90">
        <v>0</v>
      </c>
      <c r="T371" s="91">
        <f>S371*H371</f>
        <v>0</v>
      </c>
      <c r="AR371" s="92" t="s">
        <v>83</v>
      </c>
      <c r="AT371" s="92" t="s">
        <v>79</v>
      </c>
      <c r="AU371" s="92" t="s">
        <v>84</v>
      </c>
      <c r="AY371" s="2" t="s">
        <v>77</v>
      </c>
      <c r="BE371" s="93">
        <f>IF(N371="základná",J371,0)</f>
        <v>0</v>
      </c>
      <c r="BF371" s="93">
        <f>IF(N371="znížená",J371,0)</f>
        <v>0</v>
      </c>
      <c r="BG371" s="93">
        <f>IF(N371="zákl. prenesená",J371,0)</f>
        <v>0</v>
      </c>
      <c r="BH371" s="93">
        <f>IF(N371="zníž. prenesená",J371,0)</f>
        <v>0</v>
      </c>
      <c r="BI371" s="93">
        <f>IF(N371="nulová",J371,0)</f>
        <v>0</v>
      </c>
      <c r="BJ371" s="2" t="s">
        <v>84</v>
      </c>
      <c r="BK371" s="94">
        <f>ROUND(I371*H371,3)</f>
        <v>0</v>
      </c>
      <c r="BL371" s="2" t="s">
        <v>83</v>
      </c>
      <c r="BM371" s="92" t="s">
        <v>445</v>
      </c>
    </row>
    <row r="372" spans="2:65" s="95" customFormat="1" x14ac:dyDescent="0.25">
      <c r="B372" s="96"/>
      <c r="D372" s="97" t="s">
        <v>85</v>
      </c>
      <c r="E372" s="98" t="s">
        <v>14</v>
      </c>
      <c r="F372" s="99" t="s">
        <v>227</v>
      </c>
      <c r="H372" s="98" t="s">
        <v>14</v>
      </c>
      <c r="I372" s="219"/>
      <c r="J372" s="219"/>
      <c r="L372" s="96"/>
      <c r="M372" s="100"/>
      <c r="T372" s="101"/>
      <c r="AT372" s="98" t="s">
        <v>85</v>
      </c>
      <c r="AU372" s="98" t="s">
        <v>84</v>
      </c>
      <c r="AV372" s="95" t="s">
        <v>76</v>
      </c>
      <c r="AW372" s="95" t="s">
        <v>87</v>
      </c>
      <c r="AX372" s="95" t="s">
        <v>2</v>
      </c>
      <c r="AY372" s="98" t="s">
        <v>77</v>
      </c>
    </row>
    <row r="373" spans="2:65" s="102" customFormat="1" x14ac:dyDescent="0.25">
      <c r="B373" s="103"/>
      <c r="D373" s="97" t="s">
        <v>85</v>
      </c>
      <c r="E373" s="104" t="s">
        <v>14</v>
      </c>
      <c r="F373" s="105" t="s">
        <v>119</v>
      </c>
      <c r="H373" s="106">
        <v>60</v>
      </c>
      <c r="I373" s="220"/>
      <c r="J373" s="220"/>
      <c r="L373" s="103"/>
      <c r="M373" s="107"/>
      <c r="T373" s="108"/>
      <c r="AT373" s="104" t="s">
        <v>85</v>
      </c>
      <c r="AU373" s="104" t="s">
        <v>84</v>
      </c>
      <c r="AV373" s="102" t="s">
        <v>84</v>
      </c>
      <c r="AW373" s="102" t="s">
        <v>87</v>
      </c>
      <c r="AX373" s="102" t="s">
        <v>2</v>
      </c>
      <c r="AY373" s="104" t="s">
        <v>77</v>
      </c>
    </row>
    <row r="374" spans="2:65" s="109" customFormat="1" x14ac:dyDescent="0.25">
      <c r="B374" s="110"/>
      <c r="D374" s="97" t="s">
        <v>85</v>
      </c>
      <c r="E374" s="111" t="s">
        <v>14</v>
      </c>
      <c r="F374" s="112" t="s">
        <v>90</v>
      </c>
      <c r="H374" s="113">
        <v>60</v>
      </c>
      <c r="I374" s="221"/>
      <c r="J374" s="221"/>
      <c r="L374" s="110"/>
      <c r="M374" s="114"/>
      <c r="T374" s="115"/>
      <c r="AT374" s="111" t="s">
        <v>85</v>
      </c>
      <c r="AU374" s="111" t="s">
        <v>84</v>
      </c>
      <c r="AV374" s="109" t="s">
        <v>83</v>
      </c>
      <c r="AW374" s="109" t="s">
        <v>87</v>
      </c>
      <c r="AX374" s="109" t="s">
        <v>76</v>
      </c>
      <c r="AY374" s="111" t="s">
        <v>77</v>
      </c>
    </row>
    <row r="375" spans="2:65" s="9" customFormat="1" ht="24.2" customHeight="1" x14ac:dyDescent="0.25">
      <c r="B375" s="81"/>
      <c r="C375" s="82" t="s">
        <v>302</v>
      </c>
      <c r="D375" s="82" t="s">
        <v>79</v>
      </c>
      <c r="E375" s="83" t="s">
        <v>188</v>
      </c>
      <c r="F375" s="84" t="s">
        <v>189</v>
      </c>
      <c r="G375" s="85" t="s">
        <v>133</v>
      </c>
      <c r="H375" s="86">
        <v>3804</v>
      </c>
      <c r="I375" s="218">
        <v>0</v>
      </c>
      <c r="J375" s="218">
        <f>ROUND(I375*H375,3)</f>
        <v>0</v>
      </c>
      <c r="K375" s="87"/>
      <c r="L375" s="10"/>
      <c r="M375" s="88" t="s">
        <v>14</v>
      </c>
      <c r="N375" s="89" t="s">
        <v>34</v>
      </c>
      <c r="O375" s="90">
        <v>0</v>
      </c>
      <c r="P375" s="90">
        <f>O375*H375</f>
        <v>0</v>
      </c>
      <c r="Q375" s="90">
        <v>0</v>
      </c>
      <c r="R375" s="90">
        <f>Q375*H375</f>
        <v>0</v>
      </c>
      <c r="S375" s="90">
        <v>0</v>
      </c>
      <c r="T375" s="91">
        <f>S375*H375</f>
        <v>0</v>
      </c>
      <c r="AR375" s="92" t="s">
        <v>83</v>
      </c>
      <c r="AT375" s="92" t="s">
        <v>79</v>
      </c>
      <c r="AU375" s="92" t="s">
        <v>84</v>
      </c>
      <c r="AY375" s="2" t="s">
        <v>77</v>
      </c>
      <c r="BE375" s="93">
        <f>IF(N375="základná",J375,0)</f>
        <v>0</v>
      </c>
      <c r="BF375" s="93">
        <f>IF(N375="znížená",J375,0)</f>
        <v>0</v>
      </c>
      <c r="BG375" s="93">
        <f>IF(N375="zákl. prenesená",J375,0)</f>
        <v>0</v>
      </c>
      <c r="BH375" s="93">
        <f>IF(N375="zníž. prenesená",J375,0)</f>
        <v>0</v>
      </c>
      <c r="BI375" s="93">
        <f>IF(N375="nulová",J375,0)</f>
        <v>0</v>
      </c>
      <c r="BJ375" s="2" t="s">
        <v>84</v>
      </c>
      <c r="BK375" s="94">
        <f>ROUND(I375*H375,3)</f>
        <v>0</v>
      </c>
      <c r="BL375" s="2" t="s">
        <v>83</v>
      </c>
      <c r="BM375" s="92" t="s">
        <v>446</v>
      </c>
    </row>
    <row r="376" spans="2:65" s="95" customFormat="1" x14ac:dyDescent="0.25">
      <c r="B376" s="96"/>
      <c r="D376" s="97" t="s">
        <v>85</v>
      </c>
      <c r="E376" s="98" t="s">
        <v>14</v>
      </c>
      <c r="F376" s="99" t="s">
        <v>135</v>
      </c>
      <c r="H376" s="98" t="s">
        <v>14</v>
      </c>
      <c r="I376" s="219"/>
      <c r="J376" s="219"/>
      <c r="L376" s="96"/>
      <c r="M376" s="100"/>
      <c r="T376" s="101"/>
      <c r="AT376" s="98" t="s">
        <v>85</v>
      </c>
      <c r="AU376" s="98" t="s">
        <v>84</v>
      </c>
      <c r="AV376" s="95" t="s">
        <v>76</v>
      </c>
      <c r="AW376" s="95" t="s">
        <v>87</v>
      </c>
      <c r="AX376" s="95" t="s">
        <v>2</v>
      </c>
      <c r="AY376" s="98" t="s">
        <v>77</v>
      </c>
    </row>
    <row r="377" spans="2:65" s="102" customFormat="1" x14ac:dyDescent="0.25">
      <c r="B377" s="103"/>
      <c r="D377" s="97" t="s">
        <v>85</v>
      </c>
      <c r="E377" s="104" t="s">
        <v>14</v>
      </c>
      <c r="F377" s="105" t="s">
        <v>726</v>
      </c>
      <c r="H377" s="106">
        <v>900</v>
      </c>
      <c r="I377" s="220"/>
      <c r="J377" s="220"/>
      <c r="L377" s="103"/>
      <c r="M377" s="107"/>
      <c r="T377" s="108"/>
      <c r="AT377" s="104" t="s">
        <v>85</v>
      </c>
      <c r="AU377" s="104" t="s">
        <v>84</v>
      </c>
      <c r="AV377" s="102" t="s">
        <v>84</v>
      </c>
      <c r="AW377" s="102" t="s">
        <v>87</v>
      </c>
      <c r="AX377" s="102" t="s">
        <v>2</v>
      </c>
      <c r="AY377" s="104" t="s">
        <v>77</v>
      </c>
    </row>
    <row r="378" spans="2:65" s="95" customFormat="1" ht="22.5" x14ac:dyDescent="0.25">
      <c r="B378" s="96"/>
      <c r="D378" s="97" t="s">
        <v>85</v>
      </c>
      <c r="E378" s="98" t="s">
        <v>14</v>
      </c>
      <c r="F378" s="99" t="s">
        <v>879</v>
      </c>
      <c r="H378" s="98" t="s">
        <v>14</v>
      </c>
      <c r="I378" s="219"/>
      <c r="J378" s="219"/>
      <c r="L378" s="96"/>
      <c r="M378" s="100"/>
      <c r="T378" s="101"/>
      <c r="AT378" s="98" t="s">
        <v>85</v>
      </c>
      <c r="AU378" s="98" t="s">
        <v>84</v>
      </c>
      <c r="AV378" s="95" t="s">
        <v>76</v>
      </c>
      <c r="AW378" s="95" t="s">
        <v>87</v>
      </c>
      <c r="AX378" s="95" t="s">
        <v>2</v>
      </c>
      <c r="AY378" s="98" t="s">
        <v>77</v>
      </c>
    </row>
    <row r="379" spans="2:65" s="102" customFormat="1" x14ac:dyDescent="0.25">
      <c r="B379" s="103"/>
      <c r="D379" s="97" t="s">
        <v>85</v>
      </c>
      <c r="E379" s="104" t="s">
        <v>14</v>
      </c>
      <c r="F379" s="105" t="s">
        <v>894</v>
      </c>
      <c r="H379" s="106">
        <v>580</v>
      </c>
      <c r="I379" s="220"/>
      <c r="J379" s="220"/>
      <c r="L379" s="103"/>
      <c r="M379" s="107"/>
      <c r="T379" s="108"/>
      <c r="AT379" s="104" t="s">
        <v>85</v>
      </c>
      <c r="AU379" s="104" t="s">
        <v>84</v>
      </c>
      <c r="AV379" s="102" t="s">
        <v>84</v>
      </c>
      <c r="AW379" s="102" t="s">
        <v>87</v>
      </c>
      <c r="AX379" s="102" t="s">
        <v>2</v>
      </c>
      <c r="AY379" s="104" t="s">
        <v>77</v>
      </c>
    </row>
    <row r="380" spans="2:65" s="95" customFormat="1" ht="22.5" x14ac:dyDescent="0.25">
      <c r="B380" s="96"/>
      <c r="D380" s="97" t="s">
        <v>85</v>
      </c>
      <c r="E380" s="98" t="s">
        <v>14</v>
      </c>
      <c r="F380" s="99" t="s">
        <v>711</v>
      </c>
      <c r="H380" s="98" t="s">
        <v>14</v>
      </c>
      <c r="I380" s="219"/>
      <c r="J380" s="219"/>
      <c r="L380" s="96"/>
      <c r="M380" s="100"/>
      <c r="T380" s="101"/>
      <c r="AT380" s="98" t="s">
        <v>85</v>
      </c>
      <c r="AU380" s="98" t="s">
        <v>84</v>
      </c>
      <c r="AV380" s="95" t="s">
        <v>76</v>
      </c>
      <c r="AW380" s="95" t="s">
        <v>87</v>
      </c>
      <c r="AX380" s="95" t="s">
        <v>2</v>
      </c>
      <c r="AY380" s="98" t="s">
        <v>77</v>
      </c>
    </row>
    <row r="381" spans="2:65" s="102" customFormat="1" x14ac:dyDescent="0.25">
      <c r="B381" s="103"/>
      <c r="D381" s="97" t="s">
        <v>85</v>
      </c>
      <c r="E381" s="104" t="s">
        <v>14</v>
      </c>
      <c r="F381" s="105" t="s">
        <v>941</v>
      </c>
      <c r="H381" s="106">
        <v>1008</v>
      </c>
      <c r="I381" s="220"/>
      <c r="J381" s="220"/>
      <c r="L381" s="103"/>
      <c r="M381" s="107"/>
      <c r="T381" s="108"/>
      <c r="AT381" s="104" t="s">
        <v>85</v>
      </c>
      <c r="AU381" s="104" t="s">
        <v>84</v>
      </c>
      <c r="AV381" s="102" t="s">
        <v>84</v>
      </c>
      <c r="AW381" s="102" t="s">
        <v>87</v>
      </c>
      <c r="AX381" s="102" t="s">
        <v>2</v>
      </c>
      <c r="AY381" s="104" t="s">
        <v>77</v>
      </c>
    </row>
    <row r="382" spans="2:65" s="95" customFormat="1" ht="22.5" x14ac:dyDescent="0.25">
      <c r="B382" s="96"/>
      <c r="D382" s="97" t="s">
        <v>85</v>
      </c>
      <c r="E382" s="98" t="s">
        <v>14</v>
      </c>
      <c r="F382" s="99" t="s">
        <v>86</v>
      </c>
      <c r="H382" s="98" t="s">
        <v>14</v>
      </c>
      <c r="I382" s="219"/>
      <c r="J382" s="219"/>
      <c r="L382" s="96"/>
      <c r="M382" s="100"/>
      <c r="T382" s="101"/>
      <c r="AT382" s="98" t="s">
        <v>85</v>
      </c>
      <c r="AU382" s="98" t="s">
        <v>84</v>
      </c>
      <c r="AV382" s="95" t="s">
        <v>76</v>
      </c>
      <c r="AW382" s="95" t="s">
        <v>87</v>
      </c>
      <c r="AX382" s="95" t="s">
        <v>2</v>
      </c>
      <c r="AY382" s="98" t="s">
        <v>77</v>
      </c>
    </row>
    <row r="383" spans="2:65" s="102" customFormat="1" x14ac:dyDescent="0.25">
      <c r="B383" s="103"/>
      <c r="D383" s="97" t="s">
        <v>85</v>
      </c>
      <c r="E383" s="104" t="s">
        <v>14</v>
      </c>
      <c r="F383" s="105" t="s">
        <v>739</v>
      </c>
      <c r="H383" s="106">
        <v>1316</v>
      </c>
      <c r="I383" s="220"/>
      <c r="J383" s="220"/>
      <c r="L383" s="103"/>
      <c r="M383" s="107"/>
      <c r="T383" s="108"/>
      <c r="AT383" s="104" t="s">
        <v>85</v>
      </c>
      <c r="AU383" s="104" t="s">
        <v>84</v>
      </c>
      <c r="AV383" s="102" t="s">
        <v>84</v>
      </c>
      <c r="AW383" s="102" t="s">
        <v>87</v>
      </c>
      <c r="AX383" s="102" t="s">
        <v>2</v>
      </c>
      <c r="AY383" s="104" t="s">
        <v>77</v>
      </c>
    </row>
    <row r="384" spans="2:65" s="109" customFormat="1" x14ac:dyDescent="0.25">
      <c r="B384" s="110"/>
      <c r="D384" s="97" t="s">
        <v>85</v>
      </c>
      <c r="E384" s="111" t="s">
        <v>14</v>
      </c>
      <c r="F384" s="112" t="s">
        <v>90</v>
      </c>
      <c r="H384" s="113">
        <v>3804</v>
      </c>
      <c r="I384" s="221"/>
      <c r="J384" s="221"/>
      <c r="L384" s="110"/>
      <c r="M384" s="114"/>
      <c r="T384" s="115"/>
      <c r="AT384" s="111" t="s">
        <v>85</v>
      </c>
      <c r="AU384" s="111" t="s">
        <v>84</v>
      </c>
      <c r="AV384" s="109" t="s">
        <v>83</v>
      </c>
      <c r="AW384" s="109" t="s">
        <v>87</v>
      </c>
      <c r="AX384" s="109" t="s">
        <v>76</v>
      </c>
      <c r="AY384" s="111" t="s">
        <v>77</v>
      </c>
    </row>
    <row r="385" spans="2:65" s="9" customFormat="1" ht="33" customHeight="1" x14ac:dyDescent="0.25">
      <c r="B385" s="81"/>
      <c r="C385" s="82" t="s">
        <v>180</v>
      </c>
      <c r="D385" s="82" t="s">
        <v>79</v>
      </c>
      <c r="E385" s="83" t="s">
        <v>741</v>
      </c>
      <c r="F385" s="84" t="s">
        <v>742</v>
      </c>
      <c r="G385" s="85" t="s">
        <v>133</v>
      </c>
      <c r="H385" s="86">
        <v>903</v>
      </c>
      <c r="I385" s="218">
        <v>0</v>
      </c>
      <c r="J385" s="218">
        <f>ROUND(I385*H385,3)</f>
        <v>0</v>
      </c>
      <c r="K385" s="87"/>
      <c r="L385" s="10"/>
      <c r="M385" s="88" t="s">
        <v>14</v>
      </c>
      <c r="N385" s="89" t="s">
        <v>34</v>
      </c>
      <c r="O385" s="90">
        <v>0</v>
      </c>
      <c r="P385" s="90">
        <f>O385*H385</f>
        <v>0</v>
      </c>
      <c r="Q385" s="90">
        <v>0</v>
      </c>
      <c r="R385" s="90">
        <f>Q385*H385</f>
        <v>0</v>
      </c>
      <c r="S385" s="90">
        <v>0</v>
      </c>
      <c r="T385" s="91">
        <f>S385*H385</f>
        <v>0</v>
      </c>
      <c r="AR385" s="92" t="s">
        <v>83</v>
      </c>
      <c r="AT385" s="92" t="s">
        <v>79</v>
      </c>
      <c r="AU385" s="92" t="s">
        <v>84</v>
      </c>
      <c r="AY385" s="2" t="s">
        <v>77</v>
      </c>
      <c r="BE385" s="93">
        <f>IF(N385="základná",J385,0)</f>
        <v>0</v>
      </c>
      <c r="BF385" s="93">
        <f>IF(N385="znížená",J385,0)</f>
        <v>0</v>
      </c>
      <c r="BG385" s="93">
        <f>IF(N385="zákl. prenesená",J385,0)</f>
        <v>0</v>
      </c>
      <c r="BH385" s="93">
        <f>IF(N385="zníž. prenesená",J385,0)</f>
        <v>0</v>
      </c>
      <c r="BI385" s="93">
        <f>IF(N385="nulová",J385,0)</f>
        <v>0</v>
      </c>
      <c r="BJ385" s="2" t="s">
        <v>84</v>
      </c>
      <c r="BK385" s="94">
        <f>ROUND(I385*H385,3)</f>
        <v>0</v>
      </c>
      <c r="BL385" s="2" t="s">
        <v>83</v>
      </c>
      <c r="BM385" s="92" t="s">
        <v>447</v>
      </c>
    </row>
    <row r="386" spans="2:65" s="95" customFormat="1" x14ac:dyDescent="0.25">
      <c r="B386" s="96"/>
      <c r="D386" s="97" t="s">
        <v>85</v>
      </c>
      <c r="E386" s="98" t="s">
        <v>14</v>
      </c>
      <c r="F386" s="99" t="s">
        <v>942</v>
      </c>
      <c r="H386" s="98" t="s">
        <v>14</v>
      </c>
      <c r="I386" s="219"/>
      <c r="J386" s="219"/>
      <c r="L386" s="96"/>
      <c r="M386" s="100"/>
      <c r="T386" s="101"/>
      <c r="AT386" s="98" t="s">
        <v>85</v>
      </c>
      <c r="AU386" s="98" t="s">
        <v>84</v>
      </c>
      <c r="AV386" s="95" t="s">
        <v>76</v>
      </c>
      <c r="AW386" s="95" t="s">
        <v>87</v>
      </c>
      <c r="AX386" s="95" t="s">
        <v>2</v>
      </c>
      <c r="AY386" s="98" t="s">
        <v>77</v>
      </c>
    </row>
    <row r="387" spans="2:65" s="102" customFormat="1" x14ac:dyDescent="0.25">
      <c r="B387" s="103"/>
      <c r="D387" s="97" t="s">
        <v>85</v>
      </c>
      <c r="E387" s="104" t="s">
        <v>14</v>
      </c>
      <c r="F387" s="105" t="s">
        <v>151</v>
      </c>
      <c r="H387" s="106">
        <v>28</v>
      </c>
      <c r="I387" s="220"/>
      <c r="J387" s="220"/>
      <c r="L387" s="103"/>
      <c r="M387" s="107"/>
      <c r="T387" s="108"/>
      <c r="AT387" s="104" t="s">
        <v>85</v>
      </c>
      <c r="AU387" s="104" t="s">
        <v>84</v>
      </c>
      <c r="AV387" s="102" t="s">
        <v>84</v>
      </c>
      <c r="AW387" s="102" t="s">
        <v>87</v>
      </c>
      <c r="AX387" s="102" t="s">
        <v>2</v>
      </c>
      <c r="AY387" s="104" t="s">
        <v>77</v>
      </c>
    </row>
    <row r="388" spans="2:65" s="95" customFormat="1" ht="22.5" x14ac:dyDescent="0.25">
      <c r="B388" s="96"/>
      <c r="D388" s="97" t="s">
        <v>85</v>
      </c>
      <c r="E388" s="98" t="s">
        <v>14</v>
      </c>
      <c r="F388" s="99" t="s">
        <v>943</v>
      </c>
      <c r="H388" s="98" t="s">
        <v>14</v>
      </c>
      <c r="I388" s="219"/>
      <c r="J388" s="219"/>
      <c r="L388" s="96"/>
      <c r="M388" s="100"/>
      <c r="T388" s="101"/>
      <c r="AT388" s="98" t="s">
        <v>85</v>
      </c>
      <c r="AU388" s="98" t="s">
        <v>84</v>
      </c>
      <c r="AV388" s="95" t="s">
        <v>76</v>
      </c>
      <c r="AW388" s="95" t="s">
        <v>87</v>
      </c>
      <c r="AX388" s="95" t="s">
        <v>2</v>
      </c>
      <c r="AY388" s="98" t="s">
        <v>77</v>
      </c>
    </row>
    <row r="389" spans="2:65" s="102" customFormat="1" x14ac:dyDescent="0.25">
      <c r="B389" s="103"/>
      <c r="D389" s="97" t="s">
        <v>85</v>
      </c>
      <c r="E389" s="104" t="s">
        <v>14</v>
      </c>
      <c r="F389" s="105" t="s">
        <v>906</v>
      </c>
      <c r="H389" s="106">
        <v>875</v>
      </c>
      <c r="I389" s="220"/>
      <c r="J389" s="220"/>
      <c r="L389" s="103"/>
      <c r="M389" s="107"/>
      <c r="T389" s="108"/>
      <c r="AT389" s="104" t="s">
        <v>85</v>
      </c>
      <c r="AU389" s="104" t="s">
        <v>84</v>
      </c>
      <c r="AV389" s="102" t="s">
        <v>84</v>
      </c>
      <c r="AW389" s="102" t="s">
        <v>87</v>
      </c>
      <c r="AX389" s="102" t="s">
        <v>2</v>
      </c>
      <c r="AY389" s="104" t="s">
        <v>77</v>
      </c>
    </row>
    <row r="390" spans="2:65" s="109" customFormat="1" x14ac:dyDescent="0.25">
      <c r="B390" s="110"/>
      <c r="D390" s="97" t="s">
        <v>85</v>
      </c>
      <c r="E390" s="111" t="s">
        <v>14</v>
      </c>
      <c r="F390" s="112" t="s">
        <v>90</v>
      </c>
      <c r="H390" s="113">
        <v>903</v>
      </c>
      <c r="I390" s="221"/>
      <c r="J390" s="221"/>
      <c r="L390" s="110"/>
      <c r="M390" s="114"/>
      <c r="T390" s="115"/>
      <c r="AT390" s="111" t="s">
        <v>85</v>
      </c>
      <c r="AU390" s="111" t="s">
        <v>84</v>
      </c>
      <c r="AV390" s="109" t="s">
        <v>83</v>
      </c>
      <c r="AW390" s="109" t="s">
        <v>87</v>
      </c>
      <c r="AX390" s="109" t="s">
        <v>76</v>
      </c>
      <c r="AY390" s="111" t="s">
        <v>77</v>
      </c>
    </row>
    <row r="391" spans="2:65" s="9" customFormat="1" ht="24.2" customHeight="1" x14ac:dyDescent="0.25">
      <c r="B391" s="81"/>
      <c r="C391" s="82" t="s">
        <v>303</v>
      </c>
      <c r="D391" s="82" t="s">
        <v>79</v>
      </c>
      <c r="E391" s="83" t="s">
        <v>743</v>
      </c>
      <c r="F391" s="84" t="s">
        <v>744</v>
      </c>
      <c r="G391" s="85" t="s">
        <v>220</v>
      </c>
      <c r="H391" s="86">
        <v>989</v>
      </c>
      <c r="I391" s="218">
        <v>0</v>
      </c>
      <c r="J391" s="218">
        <f>ROUND(I391*H391,3)</f>
        <v>0</v>
      </c>
      <c r="K391" s="87"/>
      <c r="L391" s="10"/>
      <c r="M391" s="88" t="s">
        <v>14</v>
      </c>
      <c r="N391" s="89" t="s">
        <v>34</v>
      </c>
      <c r="O391" s="90">
        <v>0</v>
      </c>
      <c r="P391" s="90">
        <f>O391*H391</f>
        <v>0</v>
      </c>
      <c r="Q391" s="90">
        <v>0</v>
      </c>
      <c r="R391" s="90">
        <f>Q391*H391</f>
        <v>0</v>
      </c>
      <c r="S391" s="90">
        <v>0</v>
      </c>
      <c r="T391" s="91">
        <f>S391*H391</f>
        <v>0</v>
      </c>
      <c r="AR391" s="92" t="s">
        <v>83</v>
      </c>
      <c r="AT391" s="92" t="s">
        <v>79</v>
      </c>
      <c r="AU391" s="92" t="s">
        <v>84</v>
      </c>
      <c r="AY391" s="2" t="s">
        <v>77</v>
      </c>
      <c r="BE391" s="93">
        <f>IF(N391="základná",J391,0)</f>
        <v>0</v>
      </c>
      <c r="BF391" s="93">
        <f>IF(N391="znížená",J391,0)</f>
        <v>0</v>
      </c>
      <c r="BG391" s="93">
        <f>IF(N391="zákl. prenesená",J391,0)</f>
        <v>0</v>
      </c>
      <c r="BH391" s="93">
        <f>IF(N391="zníž. prenesená",J391,0)</f>
        <v>0</v>
      </c>
      <c r="BI391" s="93">
        <f>IF(N391="nulová",J391,0)</f>
        <v>0</v>
      </c>
      <c r="BJ391" s="2" t="s">
        <v>84</v>
      </c>
      <c r="BK391" s="94">
        <f>ROUND(I391*H391,3)</f>
        <v>0</v>
      </c>
      <c r="BL391" s="2" t="s">
        <v>83</v>
      </c>
      <c r="BM391" s="92" t="s">
        <v>450</v>
      </c>
    </row>
    <row r="392" spans="2:65" s="95" customFormat="1" ht="22.5" x14ac:dyDescent="0.25">
      <c r="B392" s="96"/>
      <c r="D392" s="97" t="s">
        <v>85</v>
      </c>
      <c r="E392" s="98" t="s">
        <v>14</v>
      </c>
      <c r="F392" s="99" t="s">
        <v>921</v>
      </c>
      <c r="H392" s="98" t="s">
        <v>14</v>
      </c>
      <c r="I392" s="219"/>
      <c r="J392" s="219"/>
      <c r="L392" s="96"/>
      <c r="M392" s="100"/>
      <c r="T392" s="101"/>
      <c r="AT392" s="98" t="s">
        <v>85</v>
      </c>
      <c r="AU392" s="98" t="s">
        <v>84</v>
      </c>
      <c r="AV392" s="95" t="s">
        <v>76</v>
      </c>
      <c r="AW392" s="95" t="s">
        <v>87</v>
      </c>
      <c r="AX392" s="95" t="s">
        <v>2</v>
      </c>
      <c r="AY392" s="98" t="s">
        <v>77</v>
      </c>
    </row>
    <row r="393" spans="2:65" s="102" customFormat="1" x14ac:dyDescent="0.25">
      <c r="B393" s="103"/>
      <c r="D393" s="97" t="s">
        <v>85</v>
      </c>
      <c r="E393" s="104" t="s">
        <v>14</v>
      </c>
      <c r="F393" s="105" t="s">
        <v>187</v>
      </c>
      <c r="H393" s="106">
        <v>25</v>
      </c>
      <c r="I393" s="220"/>
      <c r="J393" s="220"/>
      <c r="L393" s="103"/>
      <c r="M393" s="107"/>
      <c r="T393" s="108"/>
      <c r="AT393" s="104" t="s">
        <v>85</v>
      </c>
      <c r="AU393" s="104" t="s">
        <v>84</v>
      </c>
      <c r="AV393" s="102" t="s">
        <v>84</v>
      </c>
      <c r="AW393" s="102" t="s">
        <v>87</v>
      </c>
      <c r="AX393" s="102" t="s">
        <v>2</v>
      </c>
      <c r="AY393" s="104" t="s">
        <v>77</v>
      </c>
    </row>
    <row r="394" spans="2:65" s="95" customFormat="1" x14ac:dyDescent="0.25">
      <c r="B394" s="96"/>
      <c r="D394" s="97" t="s">
        <v>85</v>
      </c>
      <c r="E394" s="98" t="s">
        <v>14</v>
      </c>
      <c r="F394" s="99" t="s">
        <v>944</v>
      </c>
      <c r="H394" s="98" t="s">
        <v>14</v>
      </c>
      <c r="I394" s="219"/>
      <c r="J394" s="219"/>
      <c r="L394" s="96"/>
      <c r="M394" s="100"/>
      <c r="T394" s="101"/>
      <c r="AT394" s="98" t="s">
        <v>85</v>
      </c>
      <c r="AU394" s="98" t="s">
        <v>84</v>
      </c>
      <c r="AV394" s="95" t="s">
        <v>76</v>
      </c>
      <c r="AW394" s="95" t="s">
        <v>87</v>
      </c>
      <c r="AX394" s="95" t="s">
        <v>2</v>
      </c>
      <c r="AY394" s="98" t="s">
        <v>77</v>
      </c>
    </row>
    <row r="395" spans="2:65" s="102" customFormat="1" x14ac:dyDescent="0.25">
      <c r="B395" s="103"/>
      <c r="D395" s="97" t="s">
        <v>85</v>
      </c>
      <c r="E395" s="104" t="s">
        <v>14</v>
      </c>
      <c r="F395" s="105" t="s">
        <v>945</v>
      </c>
      <c r="H395" s="106">
        <v>964</v>
      </c>
      <c r="I395" s="220"/>
      <c r="J395" s="220"/>
      <c r="L395" s="103"/>
      <c r="M395" s="107"/>
      <c r="T395" s="108"/>
      <c r="AT395" s="104" t="s">
        <v>85</v>
      </c>
      <c r="AU395" s="104" t="s">
        <v>84</v>
      </c>
      <c r="AV395" s="102" t="s">
        <v>84</v>
      </c>
      <c r="AW395" s="102" t="s">
        <v>87</v>
      </c>
      <c r="AX395" s="102" t="s">
        <v>2</v>
      </c>
      <c r="AY395" s="104" t="s">
        <v>77</v>
      </c>
    </row>
    <row r="396" spans="2:65" s="109" customFormat="1" x14ac:dyDescent="0.25">
      <c r="B396" s="110"/>
      <c r="D396" s="97" t="s">
        <v>85</v>
      </c>
      <c r="E396" s="111" t="s">
        <v>14</v>
      </c>
      <c r="F396" s="112" t="s">
        <v>90</v>
      </c>
      <c r="H396" s="113">
        <v>989</v>
      </c>
      <c r="I396" s="221"/>
      <c r="J396" s="221"/>
      <c r="L396" s="110"/>
      <c r="M396" s="114"/>
      <c r="T396" s="115"/>
      <c r="AT396" s="111" t="s">
        <v>85</v>
      </c>
      <c r="AU396" s="111" t="s">
        <v>84</v>
      </c>
      <c r="AV396" s="109" t="s">
        <v>83</v>
      </c>
      <c r="AW396" s="109" t="s">
        <v>87</v>
      </c>
      <c r="AX396" s="109" t="s">
        <v>76</v>
      </c>
      <c r="AY396" s="111" t="s">
        <v>77</v>
      </c>
    </row>
    <row r="397" spans="2:65" s="9" customFormat="1" ht="24.2" customHeight="1" x14ac:dyDescent="0.25">
      <c r="B397" s="81"/>
      <c r="C397" s="82" t="s">
        <v>185</v>
      </c>
      <c r="D397" s="82" t="s">
        <v>79</v>
      </c>
      <c r="E397" s="83" t="s">
        <v>196</v>
      </c>
      <c r="F397" s="84" t="s">
        <v>197</v>
      </c>
      <c r="G397" s="85" t="s">
        <v>82</v>
      </c>
      <c r="H397" s="86">
        <v>168.8</v>
      </c>
      <c r="I397" s="218">
        <v>0</v>
      </c>
      <c r="J397" s="218">
        <f>ROUND(I397*H397,3)</f>
        <v>0</v>
      </c>
      <c r="K397" s="87"/>
      <c r="L397" s="10"/>
      <c r="M397" s="88" t="s">
        <v>14</v>
      </c>
      <c r="N397" s="89" t="s">
        <v>34</v>
      </c>
      <c r="O397" s="90">
        <v>0</v>
      </c>
      <c r="P397" s="90">
        <f>O397*H397</f>
        <v>0</v>
      </c>
      <c r="Q397" s="90">
        <v>0</v>
      </c>
      <c r="R397" s="90">
        <f>Q397*H397</f>
        <v>0</v>
      </c>
      <c r="S397" s="90">
        <v>0</v>
      </c>
      <c r="T397" s="91">
        <f>S397*H397</f>
        <v>0</v>
      </c>
      <c r="AR397" s="92" t="s">
        <v>83</v>
      </c>
      <c r="AT397" s="92" t="s">
        <v>79</v>
      </c>
      <c r="AU397" s="92" t="s">
        <v>84</v>
      </c>
      <c r="AY397" s="2" t="s">
        <v>77</v>
      </c>
      <c r="BE397" s="93">
        <f>IF(N397="základná",J397,0)</f>
        <v>0</v>
      </c>
      <c r="BF397" s="93">
        <f>IF(N397="znížená",J397,0)</f>
        <v>0</v>
      </c>
      <c r="BG397" s="93">
        <f>IF(N397="zákl. prenesená",J397,0)</f>
        <v>0</v>
      </c>
      <c r="BH397" s="93">
        <f>IF(N397="zníž. prenesená",J397,0)</f>
        <v>0</v>
      </c>
      <c r="BI397" s="93">
        <f>IF(N397="nulová",J397,0)</f>
        <v>0</v>
      </c>
      <c r="BJ397" s="2" t="s">
        <v>84</v>
      </c>
      <c r="BK397" s="94">
        <f>ROUND(I397*H397,3)</f>
        <v>0</v>
      </c>
      <c r="BL397" s="2" t="s">
        <v>83</v>
      </c>
      <c r="BM397" s="92" t="s">
        <v>452</v>
      </c>
    </row>
    <row r="398" spans="2:65" s="95" customFormat="1" x14ac:dyDescent="0.25">
      <c r="B398" s="96"/>
      <c r="D398" s="97" t="s">
        <v>85</v>
      </c>
      <c r="E398" s="98" t="s">
        <v>14</v>
      </c>
      <c r="F398" s="99" t="s">
        <v>942</v>
      </c>
      <c r="H398" s="98" t="s">
        <v>14</v>
      </c>
      <c r="I398" s="219"/>
      <c r="J398" s="219"/>
      <c r="L398" s="96"/>
      <c r="M398" s="100"/>
      <c r="T398" s="101"/>
      <c r="AT398" s="98" t="s">
        <v>85</v>
      </c>
      <c r="AU398" s="98" t="s">
        <v>84</v>
      </c>
      <c r="AV398" s="95" t="s">
        <v>76</v>
      </c>
      <c r="AW398" s="95" t="s">
        <v>87</v>
      </c>
      <c r="AX398" s="95" t="s">
        <v>2</v>
      </c>
      <c r="AY398" s="98" t="s">
        <v>77</v>
      </c>
    </row>
    <row r="399" spans="2:65" s="102" customFormat="1" x14ac:dyDescent="0.25">
      <c r="B399" s="103"/>
      <c r="D399" s="97" t="s">
        <v>85</v>
      </c>
      <c r="E399" s="104" t="s">
        <v>14</v>
      </c>
      <c r="F399" s="105" t="s">
        <v>746</v>
      </c>
      <c r="H399" s="106">
        <v>1.68</v>
      </c>
      <c r="I399" s="220"/>
      <c r="J399" s="220"/>
      <c r="L399" s="103"/>
      <c r="M399" s="107"/>
      <c r="T399" s="108"/>
      <c r="AT399" s="104" t="s">
        <v>85</v>
      </c>
      <c r="AU399" s="104" t="s">
        <v>84</v>
      </c>
      <c r="AV399" s="102" t="s">
        <v>84</v>
      </c>
      <c r="AW399" s="102" t="s">
        <v>87</v>
      </c>
      <c r="AX399" s="102" t="s">
        <v>2</v>
      </c>
      <c r="AY399" s="104" t="s">
        <v>77</v>
      </c>
    </row>
    <row r="400" spans="2:65" s="95" customFormat="1" ht="22.5" x14ac:dyDescent="0.25">
      <c r="B400" s="96"/>
      <c r="D400" s="97" t="s">
        <v>85</v>
      </c>
      <c r="E400" s="98" t="s">
        <v>14</v>
      </c>
      <c r="F400" s="99" t="s">
        <v>943</v>
      </c>
      <c r="H400" s="98" t="s">
        <v>14</v>
      </c>
      <c r="I400" s="219"/>
      <c r="J400" s="219"/>
      <c r="L400" s="96"/>
      <c r="M400" s="100"/>
      <c r="T400" s="101"/>
      <c r="AT400" s="98" t="s">
        <v>85</v>
      </c>
      <c r="AU400" s="98" t="s">
        <v>84</v>
      </c>
      <c r="AV400" s="95" t="s">
        <v>76</v>
      </c>
      <c r="AW400" s="95" t="s">
        <v>87</v>
      </c>
      <c r="AX400" s="95" t="s">
        <v>2</v>
      </c>
      <c r="AY400" s="98" t="s">
        <v>77</v>
      </c>
    </row>
    <row r="401" spans="2:65" s="102" customFormat="1" x14ac:dyDescent="0.25">
      <c r="B401" s="103"/>
      <c r="D401" s="97" t="s">
        <v>85</v>
      </c>
      <c r="E401" s="104" t="s">
        <v>14</v>
      </c>
      <c r="F401" s="105" t="s">
        <v>946</v>
      </c>
      <c r="H401" s="106">
        <v>52.5</v>
      </c>
      <c r="I401" s="220"/>
      <c r="J401" s="220"/>
      <c r="L401" s="103"/>
      <c r="M401" s="107"/>
      <c r="T401" s="108"/>
      <c r="AT401" s="104" t="s">
        <v>85</v>
      </c>
      <c r="AU401" s="104" t="s">
        <v>84</v>
      </c>
      <c r="AV401" s="102" t="s">
        <v>84</v>
      </c>
      <c r="AW401" s="102" t="s">
        <v>87</v>
      </c>
      <c r="AX401" s="102" t="s">
        <v>2</v>
      </c>
      <c r="AY401" s="104" t="s">
        <v>77</v>
      </c>
    </row>
    <row r="402" spans="2:65" s="95" customFormat="1" x14ac:dyDescent="0.25">
      <c r="B402" s="96"/>
      <c r="D402" s="97" t="s">
        <v>85</v>
      </c>
      <c r="E402" s="98" t="s">
        <v>14</v>
      </c>
      <c r="F402" s="99" t="s">
        <v>947</v>
      </c>
      <c r="H402" s="98" t="s">
        <v>14</v>
      </c>
      <c r="I402" s="219"/>
      <c r="J402" s="219"/>
      <c r="L402" s="96"/>
      <c r="M402" s="100"/>
      <c r="T402" s="101"/>
      <c r="AT402" s="98" t="s">
        <v>85</v>
      </c>
      <c r="AU402" s="98" t="s">
        <v>84</v>
      </c>
      <c r="AV402" s="95" t="s">
        <v>76</v>
      </c>
      <c r="AW402" s="95" t="s">
        <v>87</v>
      </c>
      <c r="AX402" s="95" t="s">
        <v>2</v>
      </c>
      <c r="AY402" s="98" t="s">
        <v>77</v>
      </c>
    </row>
    <row r="403" spans="2:65" s="102" customFormat="1" x14ac:dyDescent="0.25">
      <c r="B403" s="103"/>
      <c r="D403" s="97" t="s">
        <v>85</v>
      </c>
      <c r="E403" s="104" t="s">
        <v>14</v>
      </c>
      <c r="F403" s="105" t="s">
        <v>948</v>
      </c>
      <c r="H403" s="106">
        <v>27</v>
      </c>
      <c r="I403" s="220"/>
      <c r="J403" s="220"/>
      <c r="L403" s="103"/>
      <c r="M403" s="107"/>
      <c r="T403" s="108"/>
      <c r="AT403" s="104" t="s">
        <v>85</v>
      </c>
      <c r="AU403" s="104" t="s">
        <v>84</v>
      </c>
      <c r="AV403" s="102" t="s">
        <v>84</v>
      </c>
      <c r="AW403" s="102" t="s">
        <v>87</v>
      </c>
      <c r="AX403" s="102" t="s">
        <v>2</v>
      </c>
      <c r="AY403" s="104" t="s">
        <v>77</v>
      </c>
    </row>
    <row r="404" spans="2:65" s="95" customFormat="1" ht="22.5" x14ac:dyDescent="0.25">
      <c r="B404" s="96"/>
      <c r="D404" s="97" t="s">
        <v>85</v>
      </c>
      <c r="E404" s="98" t="s">
        <v>14</v>
      </c>
      <c r="F404" s="99" t="s">
        <v>949</v>
      </c>
      <c r="H404" s="98" t="s">
        <v>14</v>
      </c>
      <c r="I404" s="219"/>
      <c r="J404" s="219"/>
      <c r="L404" s="96"/>
      <c r="M404" s="100"/>
      <c r="T404" s="101"/>
      <c r="AT404" s="98" t="s">
        <v>85</v>
      </c>
      <c r="AU404" s="98" t="s">
        <v>84</v>
      </c>
      <c r="AV404" s="95" t="s">
        <v>76</v>
      </c>
      <c r="AW404" s="95" t="s">
        <v>87</v>
      </c>
      <c r="AX404" s="95" t="s">
        <v>2</v>
      </c>
      <c r="AY404" s="98" t="s">
        <v>77</v>
      </c>
    </row>
    <row r="405" spans="2:65" s="102" customFormat="1" x14ac:dyDescent="0.25">
      <c r="B405" s="103"/>
      <c r="D405" s="97" t="s">
        <v>85</v>
      </c>
      <c r="E405" s="104" t="s">
        <v>14</v>
      </c>
      <c r="F405" s="105" t="s">
        <v>950</v>
      </c>
      <c r="H405" s="106">
        <v>17.399999999999999</v>
      </c>
      <c r="I405" s="220"/>
      <c r="J405" s="220"/>
      <c r="L405" s="103"/>
      <c r="M405" s="107"/>
      <c r="T405" s="108"/>
      <c r="AT405" s="104" t="s">
        <v>85</v>
      </c>
      <c r="AU405" s="104" t="s">
        <v>84</v>
      </c>
      <c r="AV405" s="102" t="s">
        <v>84</v>
      </c>
      <c r="AW405" s="102" t="s">
        <v>87</v>
      </c>
      <c r="AX405" s="102" t="s">
        <v>2</v>
      </c>
      <c r="AY405" s="104" t="s">
        <v>77</v>
      </c>
    </row>
    <row r="406" spans="2:65" s="95" customFormat="1" ht="22.5" x14ac:dyDescent="0.25">
      <c r="B406" s="96"/>
      <c r="D406" s="97" t="s">
        <v>85</v>
      </c>
      <c r="E406" s="98" t="s">
        <v>14</v>
      </c>
      <c r="F406" s="99" t="s">
        <v>951</v>
      </c>
      <c r="H406" s="98" t="s">
        <v>14</v>
      </c>
      <c r="I406" s="219"/>
      <c r="J406" s="219"/>
      <c r="L406" s="96"/>
      <c r="M406" s="100"/>
      <c r="T406" s="101"/>
      <c r="AT406" s="98" t="s">
        <v>85</v>
      </c>
      <c r="AU406" s="98" t="s">
        <v>84</v>
      </c>
      <c r="AV406" s="95" t="s">
        <v>76</v>
      </c>
      <c r="AW406" s="95" t="s">
        <v>87</v>
      </c>
      <c r="AX406" s="95" t="s">
        <v>2</v>
      </c>
      <c r="AY406" s="98" t="s">
        <v>77</v>
      </c>
    </row>
    <row r="407" spans="2:65" s="102" customFormat="1" x14ac:dyDescent="0.25">
      <c r="B407" s="103"/>
      <c r="D407" s="97" t="s">
        <v>85</v>
      </c>
      <c r="E407" s="104" t="s">
        <v>14</v>
      </c>
      <c r="F407" s="105" t="s">
        <v>952</v>
      </c>
      <c r="H407" s="106">
        <v>30.24</v>
      </c>
      <c r="I407" s="220"/>
      <c r="J407" s="220"/>
      <c r="L407" s="103"/>
      <c r="M407" s="107"/>
      <c r="T407" s="108"/>
      <c r="AT407" s="104" t="s">
        <v>85</v>
      </c>
      <c r="AU407" s="104" t="s">
        <v>84</v>
      </c>
      <c r="AV407" s="102" t="s">
        <v>84</v>
      </c>
      <c r="AW407" s="102" t="s">
        <v>87</v>
      </c>
      <c r="AX407" s="102" t="s">
        <v>2</v>
      </c>
      <c r="AY407" s="104" t="s">
        <v>77</v>
      </c>
    </row>
    <row r="408" spans="2:65" s="95" customFormat="1" ht="22.5" x14ac:dyDescent="0.25">
      <c r="B408" s="96"/>
      <c r="D408" s="97" t="s">
        <v>85</v>
      </c>
      <c r="E408" s="98" t="s">
        <v>14</v>
      </c>
      <c r="F408" s="99" t="s">
        <v>953</v>
      </c>
      <c r="H408" s="98" t="s">
        <v>14</v>
      </c>
      <c r="I408" s="219"/>
      <c r="J408" s="219"/>
      <c r="L408" s="96"/>
      <c r="M408" s="100"/>
      <c r="T408" s="101"/>
      <c r="AT408" s="98" t="s">
        <v>85</v>
      </c>
      <c r="AU408" s="98" t="s">
        <v>84</v>
      </c>
      <c r="AV408" s="95" t="s">
        <v>76</v>
      </c>
      <c r="AW408" s="95" t="s">
        <v>87</v>
      </c>
      <c r="AX408" s="95" t="s">
        <v>2</v>
      </c>
      <c r="AY408" s="98" t="s">
        <v>77</v>
      </c>
    </row>
    <row r="409" spans="2:65" s="102" customFormat="1" x14ac:dyDescent="0.25">
      <c r="B409" s="103"/>
      <c r="D409" s="97" t="s">
        <v>85</v>
      </c>
      <c r="E409" s="104" t="s">
        <v>14</v>
      </c>
      <c r="F409" s="105" t="s">
        <v>745</v>
      </c>
      <c r="H409" s="106">
        <v>39.479999999999997</v>
      </c>
      <c r="I409" s="220"/>
      <c r="J409" s="220"/>
      <c r="L409" s="103"/>
      <c r="M409" s="107"/>
      <c r="T409" s="108"/>
      <c r="AT409" s="104" t="s">
        <v>85</v>
      </c>
      <c r="AU409" s="104" t="s">
        <v>84</v>
      </c>
      <c r="AV409" s="102" t="s">
        <v>84</v>
      </c>
      <c r="AW409" s="102" t="s">
        <v>87</v>
      </c>
      <c r="AX409" s="102" t="s">
        <v>2</v>
      </c>
      <c r="AY409" s="104" t="s">
        <v>77</v>
      </c>
    </row>
    <row r="410" spans="2:65" s="95" customFormat="1" ht="22.5" x14ac:dyDescent="0.25">
      <c r="B410" s="96"/>
      <c r="D410" s="97" t="s">
        <v>85</v>
      </c>
      <c r="E410" s="98" t="s">
        <v>14</v>
      </c>
      <c r="F410" s="99" t="s">
        <v>954</v>
      </c>
      <c r="H410" s="98" t="s">
        <v>14</v>
      </c>
      <c r="I410" s="219"/>
      <c r="J410" s="219"/>
      <c r="L410" s="96"/>
      <c r="M410" s="100"/>
      <c r="T410" s="101"/>
      <c r="AT410" s="98" t="s">
        <v>85</v>
      </c>
      <c r="AU410" s="98" t="s">
        <v>84</v>
      </c>
      <c r="AV410" s="95" t="s">
        <v>76</v>
      </c>
      <c r="AW410" s="95" t="s">
        <v>87</v>
      </c>
      <c r="AX410" s="95" t="s">
        <v>2</v>
      </c>
      <c r="AY410" s="98" t="s">
        <v>77</v>
      </c>
    </row>
    <row r="411" spans="2:65" s="102" customFormat="1" x14ac:dyDescent="0.25">
      <c r="B411" s="103"/>
      <c r="D411" s="97" t="s">
        <v>85</v>
      </c>
      <c r="E411" s="104" t="s">
        <v>14</v>
      </c>
      <c r="F411" s="105" t="s">
        <v>955</v>
      </c>
      <c r="H411" s="106">
        <v>0.5</v>
      </c>
      <c r="I411" s="220"/>
      <c r="J411" s="220"/>
      <c r="L411" s="103"/>
      <c r="M411" s="107"/>
      <c r="T411" s="108"/>
      <c r="AT411" s="104" t="s">
        <v>85</v>
      </c>
      <c r="AU411" s="104" t="s">
        <v>84</v>
      </c>
      <c r="AV411" s="102" t="s">
        <v>84</v>
      </c>
      <c r="AW411" s="102" t="s">
        <v>87</v>
      </c>
      <c r="AX411" s="102" t="s">
        <v>2</v>
      </c>
      <c r="AY411" s="104" t="s">
        <v>77</v>
      </c>
    </row>
    <row r="412" spans="2:65" s="109" customFormat="1" x14ac:dyDescent="0.25">
      <c r="B412" s="110"/>
      <c r="D412" s="97" t="s">
        <v>85</v>
      </c>
      <c r="E412" s="111" t="s">
        <v>14</v>
      </c>
      <c r="F412" s="112" t="s">
        <v>90</v>
      </c>
      <c r="H412" s="113">
        <v>168.8</v>
      </c>
      <c r="I412" s="221"/>
      <c r="J412" s="221"/>
      <c r="L412" s="110"/>
      <c r="M412" s="114"/>
      <c r="T412" s="115"/>
      <c r="AT412" s="111" t="s">
        <v>85</v>
      </c>
      <c r="AU412" s="111" t="s">
        <v>84</v>
      </c>
      <c r="AV412" s="109" t="s">
        <v>83</v>
      </c>
      <c r="AW412" s="109" t="s">
        <v>87</v>
      </c>
      <c r="AX412" s="109" t="s">
        <v>76</v>
      </c>
      <c r="AY412" s="111" t="s">
        <v>77</v>
      </c>
    </row>
    <row r="413" spans="2:65" s="9" customFormat="1" ht="33" customHeight="1" x14ac:dyDescent="0.25">
      <c r="B413" s="81"/>
      <c r="C413" s="82" t="s">
        <v>304</v>
      </c>
      <c r="D413" s="82" t="s">
        <v>79</v>
      </c>
      <c r="E413" s="83" t="s">
        <v>200</v>
      </c>
      <c r="F413" s="84" t="s">
        <v>201</v>
      </c>
      <c r="G413" s="85" t="s">
        <v>202</v>
      </c>
      <c r="H413" s="86">
        <v>1827.1179999999999</v>
      </c>
      <c r="I413" s="218">
        <v>0</v>
      </c>
      <c r="J413" s="218">
        <f t="shared" ref="J413:J418" si="0">ROUND(I413*H413,3)</f>
        <v>0</v>
      </c>
      <c r="K413" s="87"/>
      <c r="L413" s="10"/>
      <c r="M413" s="88" t="s">
        <v>14</v>
      </c>
      <c r="N413" s="89" t="s">
        <v>34</v>
      </c>
      <c r="O413" s="90">
        <v>0</v>
      </c>
      <c r="P413" s="90">
        <f t="shared" ref="P413:P418" si="1">O413*H413</f>
        <v>0</v>
      </c>
      <c r="Q413" s="90">
        <v>0</v>
      </c>
      <c r="R413" s="90">
        <f t="shared" ref="R413:R418" si="2">Q413*H413</f>
        <v>0</v>
      </c>
      <c r="S413" s="90">
        <v>0</v>
      </c>
      <c r="T413" s="91">
        <f t="shared" ref="T413:T418" si="3">S413*H413</f>
        <v>0</v>
      </c>
      <c r="AR413" s="92" t="s">
        <v>83</v>
      </c>
      <c r="AT413" s="92" t="s">
        <v>79</v>
      </c>
      <c r="AU413" s="92" t="s">
        <v>84</v>
      </c>
      <c r="AY413" s="2" t="s">
        <v>77</v>
      </c>
      <c r="BE413" s="93">
        <f t="shared" ref="BE413:BE418" si="4">IF(N413="základná",J413,0)</f>
        <v>0</v>
      </c>
      <c r="BF413" s="93">
        <f t="shared" ref="BF413:BF418" si="5">IF(N413="znížená",J413,0)</f>
        <v>0</v>
      </c>
      <c r="BG413" s="93">
        <f t="shared" ref="BG413:BG418" si="6">IF(N413="zákl. prenesená",J413,0)</f>
        <v>0</v>
      </c>
      <c r="BH413" s="93">
        <f t="shared" ref="BH413:BH418" si="7">IF(N413="zníž. prenesená",J413,0)</f>
        <v>0</v>
      </c>
      <c r="BI413" s="93">
        <f t="shared" ref="BI413:BI418" si="8">IF(N413="nulová",J413,0)</f>
        <v>0</v>
      </c>
      <c r="BJ413" s="2" t="s">
        <v>84</v>
      </c>
      <c r="BK413" s="94">
        <f t="shared" ref="BK413:BK418" si="9">ROUND(I413*H413,3)</f>
        <v>0</v>
      </c>
      <c r="BL413" s="2" t="s">
        <v>83</v>
      </c>
      <c r="BM413" s="92" t="s">
        <v>453</v>
      </c>
    </row>
    <row r="414" spans="2:65" s="9" customFormat="1" ht="24.2" customHeight="1" x14ac:dyDescent="0.25">
      <c r="B414" s="81"/>
      <c r="C414" s="82" t="s">
        <v>190</v>
      </c>
      <c r="D414" s="82" t="s">
        <v>79</v>
      </c>
      <c r="E414" s="83" t="s">
        <v>205</v>
      </c>
      <c r="F414" s="84" t="s">
        <v>206</v>
      </c>
      <c r="G414" s="85" t="s">
        <v>202</v>
      </c>
      <c r="H414" s="86">
        <v>1827.1179999999999</v>
      </c>
      <c r="I414" s="218">
        <v>0</v>
      </c>
      <c r="J414" s="218">
        <f t="shared" si="0"/>
        <v>0</v>
      </c>
      <c r="K414" s="87"/>
      <c r="L414" s="10"/>
      <c r="M414" s="88" t="s">
        <v>14</v>
      </c>
      <c r="N414" s="89" t="s">
        <v>34</v>
      </c>
      <c r="O414" s="90">
        <v>0</v>
      </c>
      <c r="P414" s="90">
        <f t="shared" si="1"/>
        <v>0</v>
      </c>
      <c r="Q414" s="90">
        <v>0</v>
      </c>
      <c r="R414" s="90">
        <f t="shared" si="2"/>
        <v>0</v>
      </c>
      <c r="S414" s="90">
        <v>0</v>
      </c>
      <c r="T414" s="91">
        <f t="shared" si="3"/>
        <v>0</v>
      </c>
      <c r="AR414" s="92" t="s">
        <v>83</v>
      </c>
      <c r="AT414" s="92" t="s">
        <v>79</v>
      </c>
      <c r="AU414" s="92" t="s">
        <v>84</v>
      </c>
      <c r="AY414" s="2" t="s">
        <v>77</v>
      </c>
      <c r="BE414" s="93">
        <f t="shared" si="4"/>
        <v>0</v>
      </c>
      <c r="BF414" s="93">
        <f t="shared" si="5"/>
        <v>0</v>
      </c>
      <c r="BG414" s="93">
        <f t="shared" si="6"/>
        <v>0</v>
      </c>
      <c r="BH414" s="93">
        <f t="shared" si="7"/>
        <v>0</v>
      </c>
      <c r="BI414" s="93">
        <f t="shared" si="8"/>
        <v>0</v>
      </c>
      <c r="BJ414" s="2" t="s">
        <v>84</v>
      </c>
      <c r="BK414" s="94">
        <f t="shared" si="9"/>
        <v>0</v>
      </c>
      <c r="BL414" s="2" t="s">
        <v>83</v>
      </c>
      <c r="BM414" s="92" t="s">
        <v>181</v>
      </c>
    </row>
    <row r="415" spans="2:65" s="9" customFormat="1" ht="24.2" customHeight="1" x14ac:dyDescent="0.25">
      <c r="B415" s="81"/>
      <c r="C415" s="82" t="s">
        <v>305</v>
      </c>
      <c r="D415" s="82" t="s">
        <v>79</v>
      </c>
      <c r="E415" s="83" t="s">
        <v>208</v>
      </c>
      <c r="F415" s="84" t="s">
        <v>209</v>
      </c>
      <c r="G415" s="85" t="s">
        <v>202</v>
      </c>
      <c r="H415" s="86">
        <v>1827.1179999999999</v>
      </c>
      <c r="I415" s="218">
        <v>0</v>
      </c>
      <c r="J415" s="218">
        <f t="shared" si="0"/>
        <v>0</v>
      </c>
      <c r="K415" s="87"/>
      <c r="L415" s="10"/>
      <c r="M415" s="88" t="s">
        <v>14</v>
      </c>
      <c r="N415" s="89" t="s">
        <v>34</v>
      </c>
      <c r="O415" s="90">
        <v>0</v>
      </c>
      <c r="P415" s="90">
        <f t="shared" si="1"/>
        <v>0</v>
      </c>
      <c r="Q415" s="90">
        <v>0</v>
      </c>
      <c r="R415" s="90">
        <f t="shared" si="2"/>
        <v>0</v>
      </c>
      <c r="S415" s="90">
        <v>0</v>
      </c>
      <c r="T415" s="91">
        <f t="shared" si="3"/>
        <v>0</v>
      </c>
      <c r="AR415" s="92" t="s">
        <v>83</v>
      </c>
      <c r="AT415" s="92" t="s">
        <v>79</v>
      </c>
      <c r="AU415" s="92" t="s">
        <v>84</v>
      </c>
      <c r="AY415" s="2" t="s">
        <v>77</v>
      </c>
      <c r="BE415" s="93">
        <f t="shared" si="4"/>
        <v>0</v>
      </c>
      <c r="BF415" s="93">
        <f t="shared" si="5"/>
        <v>0</v>
      </c>
      <c r="BG415" s="93">
        <f t="shared" si="6"/>
        <v>0</v>
      </c>
      <c r="BH415" s="93">
        <f t="shared" si="7"/>
        <v>0</v>
      </c>
      <c r="BI415" s="93">
        <f t="shared" si="8"/>
        <v>0</v>
      </c>
      <c r="BJ415" s="2" t="s">
        <v>84</v>
      </c>
      <c r="BK415" s="94">
        <f t="shared" si="9"/>
        <v>0</v>
      </c>
      <c r="BL415" s="2" t="s">
        <v>83</v>
      </c>
      <c r="BM415" s="92" t="s">
        <v>454</v>
      </c>
    </row>
    <row r="416" spans="2:65" s="9" customFormat="1" ht="24.2" customHeight="1" x14ac:dyDescent="0.25">
      <c r="B416" s="81"/>
      <c r="C416" s="82" t="s">
        <v>194</v>
      </c>
      <c r="D416" s="82" t="s">
        <v>79</v>
      </c>
      <c r="E416" s="83" t="s">
        <v>211</v>
      </c>
      <c r="F416" s="84" t="s">
        <v>212</v>
      </c>
      <c r="G416" s="85" t="s">
        <v>202</v>
      </c>
      <c r="H416" s="86">
        <v>1293.4000000000001</v>
      </c>
      <c r="I416" s="218">
        <v>0</v>
      </c>
      <c r="J416" s="218">
        <f t="shared" si="0"/>
        <v>0</v>
      </c>
      <c r="K416" s="87"/>
      <c r="L416" s="10"/>
      <c r="M416" s="88" t="s">
        <v>14</v>
      </c>
      <c r="N416" s="89" t="s">
        <v>34</v>
      </c>
      <c r="O416" s="90">
        <v>0</v>
      </c>
      <c r="P416" s="90">
        <f t="shared" si="1"/>
        <v>0</v>
      </c>
      <c r="Q416" s="90">
        <v>0</v>
      </c>
      <c r="R416" s="90">
        <f t="shared" si="2"/>
        <v>0</v>
      </c>
      <c r="S416" s="90">
        <v>0</v>
      </c>
      <c r="T416" s="91">
        <f t="shared" si="3"/>
        <v>0</v>
      </c>
      <c r="AR416" s="92" t="s">
        <v>83</v>
      </c>
      <c r="AT416" s="92" t="s">
        <v>79</v>
      </c>
      <c r="AU416" s="92" t="s">
        <v>84</v>
      </c>
      <c r="AY416" s="2" t="s">
        <v>77</v>
      </c>
      <c r="BE416" s="93">
        <f t="shared" si="4"/>
        <v>0</v>
      </c>
      <c r="BF416" s="93">
        <f t="shared" si="5"/>
        <v>0</v>
      </c>
      <c r="BG416" s="93">
        <f t="shared" si="6"/>
        <v>0</v>
      </c>
      <c r="BH416" s="93">
        <f t="shared" si="7"/>
        <v>0</v>
      </c>
      <c r="BI416" s="93">
        <f t="shared" si="8"/>
        <v>0</v>
      </c>
      <c r="BJ416" s="2" t="s">
        <v>84</v>
      </c>
      <c r="BK416" s="94">
        <f t="shared" si="9"/>
        <v>0</v>
      </c>
      <c r="BL416" s="2" t="s">
        <v>83</v>
      </c>
      <c r="BM416" s="92" t="s">
        <v>455</v>
      </c>
    </row>
    <row r="417" spans="2:65" s="9" customFormat="1" ht="24.2" customHeight="1" x14ac:dyDescent="0.25">
      <c r="B417" s="81"/>
      <c r="C417" s="82" t="s">
        <v>306</v>
      </c>
      <c r="D417" s="82" t="s">
        <v>79</v>
      </c>
      <c r="E417" s="83" t="s">
        <v>214</v>
      </c>
      <c r="F417" s="84" t="s">
        <v>215</v>
      </c>
      <c r="G417" s="85" t="s">
        <v>202</v>
      </c>
      <c r="H417" s="86">
        <v>533.71799999999996</v>
      </c>
      <c r="I417" s="218">
        <v>0</v>
      </c>
      <c r="J417" s="218">
        <f t="shared" si="0"/>
        <v>0</v>
      </c>
      <c r="K417" s="87"/>
      <c r="L417" s="10"/>
      <c r="M417" s="88" t="s">
        <v>14</v>
      </c>
      <c r="N417" s="89" t="s">
        <v>34</v>
      </c>
      <c r="O417" s="90">
        <v>0</v>
      </c>
      <c r="P417" s="90">
        <f t="shared" si="1"/>
        <v>0</v>
      </c>
      <c r="Q417" s="90">
        <v>0</v>
      </c>
      <c r="R417" s="90">
        <f t="shared" si="2"/>
        <v>0</v>
      </c>
      <c r="S417" s="90">
        <v>0</v>
      </c>
      <c r="T417" s="91">
        <f t="shared" si="3"/>
        <v>0</v>
      </c>
      <c r="AR417" s="92" t="s">
        <v>83</v>
      </c>
      <c r="AT417" s="92" t="s">
        <v>79</v>
      </c>
      <c r="AU417" s="92" t="s">
        <v>84</v>
      </c>
      <c r="AY417" s="2" t="s">
        <v>77</v>
      </c>
      <c r="BE417" s="93">
        <f t="shared" si="4"/>
        <v>0</v>
      </c>
      <c r="BF417" s="93">
        <f t="shared" si="5"/>
        <v>0</v>
      </c>
      <c r="BG417" s="93">
        <f t="shared" si="6"/>
        <v>0</v>
      </c>
      <c r="BH417" s="93">
        <f t="shared" si="7"/>
        <v>0</v>
      </c>
      <c r="BI417" s="93">
        <f t="shared" si="8"/>
        <v>0</v>
      </c>
      <c r="BJ417" s="2" t="s">
        <v>84</v>
      </c>
      <c r="BK417" s="94">
        <f t="shared" si="9"/>
        <v>0</v>
      </c>
      <c r="BL417" s="2" t="s">
        <v>83</v>
      </c>
      <c r="BM417" s="92" t="s">
        <v>458</v>
      </c>
    </row>
    <row r="418" spans="2:65" s="9" customFormat="1" ht="24.2" customHeight="1" x14ac:dyDescent="0.25">
      <c r="B418" s="81"/>
      <c r="C418" s="116" t="s">
        <v>198</v>
      </c>
      <c r="D418" s="116" t="s">
        <v>182</v>
      </c>
      <c r="E418" s="117" t="s">
        <v>747</v>
      </c>
      <c r="F418" s="118" t="s">
        <v>748</v>
      </c>
      <c r="G418" s="119" t="s">
        <v>220</v>
      </c>
      <c r="H418" s="120">
        <v>922</v>
      </c>
      <c r="I418" s="223">
        <v>0</v>
      </c>
      <c r="J418" s="223">
        <f t="shared" si="0"/>
        <v>0</v>
      </c>
      <c r="K418" s="121"/>
      <c r="L418" s="122"/>
      <c r="M418" s="123" t="s">
        <v>14</v>
      </c>
      <c r="N418" s="124" t="s">
        <v>34</v>
      </c>
      <c r="O418" s="90">
        <v>0</v>
      </c>
      <c r="P418" s="90">
        <f t="shared" si="1"/>
        <v>0</v>
      </c>
      <c r="Q418" s="90">
        <v>0</v>
      </c>
      <c r="R418" s="90">
        <f t="shared" si="2"/>
        <v>0</v>
      </c>
      <c r="S418" s="90">
        <v>0</v>
      </c>
      <c r="T418" s="91">
        <f t="shared" si="3"/>
        <v>0</v>
      </c>
      <c r="AR418" s="92" t="s">
        <v>101</v>
      </c>
      <c r="AT418" s="92" t="s">
        <v>182</v>
      </c>
      <c r="AU418" s="92" t="s">
        <v>84</v>
      </c>
      <c r="AY418" s="2" t="s">
        <v>77</v>
      </c>
      <c r="BE418" s="93">
        <f t="shared" si="4"/>
        <v>0</v>
      </c>
      <c r="BF418" s="93">
        <f t="shared" si="5"/>
        <v>0</v>
      </c>
      <c r="BG418" s="93">
        <f t="shared" si="6"/>
        <v>0</v>
      </c>
      <c r="BH418" s="93">
        <f t="shared" si="7"/>
        <v>0</v>
      </c>
      <c r="BI418" s="93">
        <f t="shared" si="8"/>
        <v>0</v>
      </c>
      <c r="BJ418" s="2" t="s">
        <v>84</v>
      </c>
      <c r="BK418" s="94">
        <f t="shared" si="9"/>
        <v>0</v>
      </c>
      <c r="BL418" s="2" t="s">
        <v>83</v>
      </c>
      <c r="BM418" s="92" t="s">
        <v>459</v>
      </c>
    </row>
    <row r="419" spans="2:65" s="95" customFormat="1" x14ac:dyDescent="0.25">
      <c r="B419" s="96"/>
      <c r="D419" s="97" t="s">
        <v>85</v>
      </c>
      <c r="E419" s="98" t="s">
        <v>14</v>
      </c>
      <c r="F419" s="99" t="s">
        <v>942</v>
      </c>
      <c r="H419" s="98" t="s">
        <v>14</v>
      </c>
      <c r="I419" s="219"/>
      <c r="J419" s="219"/>
      <c r="L419" s="96"/>
      <c r="M419" s="100"/>
      <c r="T419" s="101"/>
      <c r="AT419" s="98" t="s">
        <v>85</v>
      </c>
      <c r="AU419" s="98" t="s">
        <v>84</v>
      </c>
      <c r="AV419" s="95" t="s">
        <v>76</v>
      </c>
      <c r="AW419" s="95" t="s">
        <v>87</v>
      </c>
      <c r="AX419" s="95" t="s">
        <v>2</v>
      </c>
      <c r="AY419" s="98" t="s">
        <v>77</v>
      </c>
    </row>
    <row r="420" spans="2:65" s="102" customFormat="1" x14ac:dyDescent="0.25">
      <c r="B420" s="103"/>
      <c r="D420" s="97" t="s">
        <v>85</v>
      </c>
      <c r="E420" s="104" t="s">
        <v>14</v>
      </c>
      <c r="F420" s="105" t="s">
        <v>204</v>
      </c>
      <c r="H420" s="106">
        <v>29</v>
      </c>
      <c r="I420" s="220"/>
      <c r="J420" s="220"/>
      <c r="L420" s="103"/>
      <c r="M420" s="107"/>
      <c r="T420" s="108"/>
      <c r="AT420" s="104" t="s">
        <v>85</v>
      </c>
      <c r="AU420" s="104" t="s">
        <v>84</v>
      </c>
      <c r="AV420" s="102" t="s">
        <v>84</v>
      </c>
      <c r="AW420" s="102" t="s">
        <v>87</v>
      </c>
      <c r="AX420" s="102" t="s">
        <v>2</v>
      </c>
      <c r="AY420" s="104" t="s">
        <v>77</v>
      </c>
    </row>
    <row r="421" spans="2:65" s="95" customFormat="1" ht="22.5" x14ac:dyDescent="0.25">
      <c r="B421" s="96"/>
      <c r="D421" s="97" t="s">
        <v>85</v>
      </c>
      <c r="E421" s="98" t="s">
        <v>14</v>
      </c>
      <c r="F421" s="99" t="s">
        <v>943</v>
      </c>
      <c r="H421" s="98" t="s">
        <v>14</v>
      </c>
      <c r="I421" s="219"/>
      <c r="J421" s="219"/>
      <c r="L421" s="96"/>
      <c r="M421" s="100"/>
      <c r="T421" s="101"/>
      <c r="AT421" s="98" t="s">
        <v>85</v>
      </c>
      <c r="AU421" s="98" t="s">
        <v>84</v>
      </c>
      <c r="AV421" s="95" t="s">
        <v>76</v>
      </c>
      <c r="AW421" s="95" t="s">
        <v>87</v>
      </c>
      <c r="AX421" s="95" t="s">
        <v>2</v>
      </c>
      <c r="AY421" s="98" t="s">
        <v>77</v>
      </c>
    </row>
    <row r="422" spans="2:65" s="102" customFormat="1" x14ac:dyDescent="0.25">
      <c r="B422" s="103"/>
      <c r="D422" s="97" t="s">
        <v>85</v>
      </c>
      <c r="E422" s="104" t="s">
        <v>14</v>
      </c>
      <c r="F422" s="105" t="s">
        <v>956</v>
      </c>
      <c r="H422" s="106">
        <v>893</v>
      </c>
      <c r="I422" s="220"/>
      <c r="J422" s="220"/>
      <c r="L422" s="103"/>
      <c r="M422" s="107"/>
      <c r="T422" s="108"/>
      <c r="AT422" s="104" t="s">
        <v>85</v>
      </c>
      <c r="AU422" s="104" t="s">
        <v>84</v>
      </c>
      <c r="AV422" s="102" t="s">
        <v>84</v>
      </c>
      <c r="AW422" s="102" t="s">
        <v>87</v>
      </c>
      <c r="AX422" s="102" t="s">
        <v>2</v>
      </c>
      <c r="AY422" s="104" t="s">
        <v>77</v>
      </c>
    </row>
    <row r="423" spans="2:65" s="109" customFormat="1" x14ac:dyDescent="0.25">
      <c r="B423" s="110"/>
      <c r="D423" s="97" t="s">
        <v>85</v>
      </c>
      <c r="E423" s="111" t="s">
        <v>14</v>
      </c>
      <c r="F423" s="112" t="s">
        <v>90</v>
      </c>
      <c r="H423" s="113">
        <v>922</v>
      </c>
      <c r="I423" s="221"/>
      <c r="J423" s="221"/>
      <c r="L423" s="110"/>
      <c r="M423" s="114"/>
      <c r="T423" s="115"/>
      <c r="AT423" s="111" t="s">
        <v>85</v>
      </c>
      <c r="AU423" s="111" t="s">
        <v>84</v>
      </c>
      <c r="AV423" s="109" t="s">
        <v>83</v>
      </c>
      <c r="AW423" s="109" t="s">
        <v>87</v>
      </c>
      <c r="AX423" s="109" t="s">
        <v>76</v>
      </c>
      <c r="AY423" s="111" t="s">
        <v>77</v>
      </c>
    </row>
    <row r="424" spans="2:65" s="9" customFormat="1" ht="24.2" customHeight="1" x14ac:dyDescent="0.25">
      <c r="B424" s="81"/>
      <c r="C424" s="116" t="s">
        <v>307</v>
      </c>
      <c r="D424" s="116" t="s">
        <v>182</v>
      </c>
      <c r="E424" s="117" t="s">
        <v>218</v>
      </c>
      <c r="F424" s="118" t="s">
        <v>219</v>
      </c>
      <c r="G424" s="119" t="s">
        <v>220</v>
      </c>
      <c r="H424" s="120">
        <v>3882</v>
      </c>
      <c r="I424" s="223">
        <v>0</v>
      </c>
      <c r="J424" s="223">
        <f>ROUND(I424*H424,3)</f>
        <v>0</v>
      </c>
      <c r="K424" s="121"/>
      <c r="L424" s="122"/>
      <c r="M424" s="123" t="s">
        <v>14</v>
      </c>
      <c r="N424" s="124" t="s">
        <v>34</v>
      </c>
      <c r="O424" s="90">
        <v>0</v>
      </c>
      <c r="P424" s="90">
        <f>O424*H424</f>
        <v>0</v>
      </c>
      <c r="Q424" s="90">
        <v>0</v>
      </c>
      <c r="R424" s="90">
        <f>Q424*H424</f>
        <v>0</v>
      </c>
      <c r="S424" s="90">
        <v>0</v>
      </c>
      <c r="T424" s="91">
        <f>S424*H424</f>
        <v>0</v>
      </c>
      <c r="AR424" s="92" t="s">
        <v>101</v>
      </c>
      <c r="AT424" s="92" t="s">
        <v>182</v>
      </c>
      <c r="AU424" s="92" t="s">
        <v>84</v>
      </c>
      <c r="AY424" s="2" t="s">
        <v>77</v>
      </c>
      <c r="BE424" s="93">
        <f>IF(N424="základná",J424,0)</f>
        <v>0</v>
      </c>
      <c r="BF424" s="93">
        <f>IF(N424="znížená",J424,0)</f>
        <v>0</v>
      </c>
      <c r="BG424" s="93">
        <f>IF(N424="zákl. prenesená",J424,0)</f>
        <v>0</v>
      </c>
      <c r="BH424" s="93">
        <f>IF(N424="zníž. prenesená",J424,0)</f>
        <v>0</v>
      </c>
      <c r="BI424" s="93">
        <f>IF(N424="nulová",J424,0)</f>
        <v>0</v>
      </c>
      <c r="BJ424" s="2" t="s">
        <v>84</v>
      </c>
      <c r="BK424" s="94">
        <f>ROUND(I424*H424,3)</f>
        <v>0</v>
      </c>
      <c r="BL424" s="2" t="s">
        <v>83</v>
      </c>
      <c r="BM424" s="92" t="s">
        <v>460</v>
      </c>
    </row>
    <row r="425" spans="2:65" s="95" customFormat="1" x14ac:dyDescent="0.25">
      <c r="B425" s="96"/>
      <c r="D425" s="97" t="s">
        <v>85</v>
      </c>
      <c r="E425" s="98" t="s">
        <v>14</v>
      </c>
      <c r="F425" s="99" t="s">
        <v>135</v>
      </c>
      <c r="H425" s="98" t="s">
        <v>14</v>
      </c>
      <c r="I425" s="219"/>
      <c r="J425" s="219"/>
      <c r="L425" s="96"/>
      <c r="M425" s="100"/>
      <c r="T425" s="101"/>
      <c r="AT425" s="98" t="s">
        <v>85</v>
      </c>
      <c r="AU425" s="98" t="s">
        <v>84</v>
      </c>
      <c r="AV425" s="95" t="s">
        <v>76</v>
      </c>
      <c r="AW425" s="95" t="s">
        <v>87</v>
      </c>
      <c r="AX425" s="95" t="s">
        <v>2</v>
      </c>
      <c r="AY425" s="98" t="s">
        <v>77</v>
      </c>
    </row>
    <row r="426" spans="2:65" s="102" customFormat="1" x14ac:dyDescent="0.25">
      <c r="B426" s="103"/>
      <c r="D426" s="97" t="s">
        <v>85</v>
      </c>
      <c r="E426" s="104" t="s">
        <v>14</v>
      </c>
      <c r="F426" s="105" t="s">
        <v>957</v>
      </c>
      <c r="H426" s="106">
        <v>918</v>
      </c>
      <c r="I426" s="220"/>
      <c r="J426" s="220"/>
      <c r="L426" s="103"/>
      <c r="M426" s="107"/>
      <c r="T426" s="108"/>
      <c r="AT426" s="104" t="s">
        <v>85</v>
      </c>
      <c r="AU426" s="104" t="s">
        <v>84</v>
      </c>
      <c r="AV426" s="102" t="s">
        <v>84</v>
      </c>
      <c r="AW426" s="102" t="s">
        <v>87</v>
      </c>
      <c r="AX426" s="102" t="s">
        <v>2</v>
      </c>
      <c r="AY426" s="104" t="s">
        <v>77</v>
      </c>
    </row>
    <row r="427" spans="2:65" s="95" customFormat="1" ht="22.5" x14ac:dyDescent="0.25">
      <c r="B427" s="96"/>
      <c r="D427" s="97" t="s">
        <v>85</v>
      </c>
      <c r="E427" s="98" t="s">
        <v>14</v>
      </c>
      <c r="F427" s="99" t="s">
        <v>879</v>
      </c>
      <c r="H427" s="98" t="s">
        <v>14</v>
      </c>
      <c r="I427" s="219"/>
      <c r="J427" s="219"/>
      <c r="L427" s="96"/>
      <c r="M427" s="100"/>
      <c r="T427" s="101"/>
      <c r="AT427" s="98" t="s">
        <v>85</v>
      </c>
      <c r="AU427" s="98" t="s">
        <v>84</v>
      </c>
      <c r="AV427" s="95" t="s">
        <v>76</v>
      </c>
      <c r="AW427" s="95" t="s">
        <v>87</v>
      </c>
      <c r="AX427" s="95" t="s">
        <v>2</v>
      </c>
      <c r="AY427" s="98" t="s">
        <v>77</v>
      </c>
    </row>
    <row r="428" spans="2:65" s="102" customFormat="1" x14ac:dyDescent="0.25">
      <c r="B428" s="103"/>
      <c r="D428" s="97" t="s">
        <v>85</v>
      </c>
      <c r="E428" s="104" t="s">
        <v>14</v>
      </c>
      <c r="F428" s="105" t="s">
        <v>958</v>
      </c>
      <c r="H428" s="106">
        <v>592</v>
      </c>
      <c r="I428" s="220"/>
      <c r="J428" s="220"/>
      <c r="L428" s="103"/>
      <c r="M428" s="107"/>
      <c r="T428" s="108"/>
      <c r="AT428" s="104" t="s">
        <v>85</v>
      </c>
      <c r="AU428" s="104" t="s">
        <v>84</v>
      </c>
      <c r="AV428" s="102" t="s">
        <v>84</v>
      </c>
      <c r="AW428" s="102" t="s">
        <v>87</v>
      </c>
      <c r="AX428" s="102" t="s">
        <v>2</v>
      </c>
      <c r="AY428" s="104" t="s">
        <v>77</v>
      </c>
    </row>
    <row r="429" spans="2:65" s="95" customFormat="1" ht="22.5" x14ac:dyDescent="0.25">
      <c r="B429" s="96"/>
      <c r="D429" s="97" t="s">
        <v>85</v>
      </c>
      <c r="E429" s="98" t="s">
        <v>14</v>
      </c>
      <c r="F429" s="99" t="s">
        <v>711</v>
      </c>
      <c r="H429" s="98" t="s">
        <v>14</v>
      </c>
      <c r="I429" s="219"/>
      <c r="J429" s="219"/>
      <c r="L429" s="96"/>
      <c r="M429" s="100"/>
      <c r="T429" s="101"/>
      <c r="AT429" s="98" t="s">
        <v>85</v>
      </c>
      <c r="AU429" s="98" t="s">
        <v>84</v>
      </c>
      <c r="AV429" s="95" t="s">
        <v>76</v>
      </c>
      <c r="AW429" s="95" t="s">
        <v>87</v>
      </c>
      <c r="AX429" s="95" t="s">
        <v>2</v>
      </c>
      <c r="AY429" s="98" t="s">
        <v>77</v>
      </c>
    </row>
    <row r="430" spans="2:65" s="102" customFormat="1" x14ac:dyDescent="0.25">
      <c r="B430" s="103"/>
      <c r="D430" s="97" t="s">
        <v>85</v>
      </c>
      <c r="E430" s="104" t="s">
        <v>14</v>
      </c>
      <c r="F430" s="105" t="s">
        <v>959</v>
      </c>
      <c r="H430" s="106">
        <v>1029</v>
      </c>
      <c r="I430" s="220"/>
      <c r="J430" s="220"/>
      <c r="L430" s="103"/>
      <c r="M430" s="107"/>
      <c r="T430" s="108"/>
      <c r="AT430" s="104" t="s">
        <v>85</v>
      </c>
      <c r="AU430" s="104" t="s">
        <v>84</v>
      </c>
      <c r="AV430" s="102" t="s">
        <v>84</v>
      </c>
      <c r="AW430" s="102" t="s">
        <v>87</v>
      </c>
      <c r="AX430" s="102" t="s">
        <v>2</v>
      </c>
      <c r="AY430" s="104" t="s">
        <v>77</v>
      </c>
    </row>
    <row r="431" spans="2:65" s="95" customFormat="1" ht="22.5" x14ac:dyDescent="0.25">
      <c r="B431" s="96"/>
      <c r="D431" s="97" t="s">
        <v>85</v>
      </c>
      <c r="E431" s="98" t="s">
        <v>14</v>
      </c>
      <c r="F431" s="99" t="s">
        <v>86</v>
      </c>
      <c r="H431" s="98" t="s">
        <v>14</v>
      </c>
      <c r="I431" s="219"/>
      <c r="J431" s="219"/>
      <c r="L431" s="96"/>
      <c r="M431" s="100"/>
      <c r="T431" s="101"/>
      <c r="AT431" s="98" t="s">
        <v>85</v>
      </c>
      <c r="AU431" s="98" t="s">
        <v>84</v>
      </c>
      <c r="AV431" s="95" t="s">
        <v>76</v>
      </c>
      <c r="AW431" s="95" t="s">
        <v>87</v>
      </c>
      <c r="AX431" s="95" t="s">
        <v>2</v>
      </c>
      <c r="AY431" s="98" t="s">
        <v>77</v>
      </c>
    </row>
    <row r="432" spans="2:65" s="102" customFormat="1" x14ac:dyDescent="0.25">
      <c r="B432" s="103"/>
      <c r="D432" s="97" t="s">
        <v>85</v>
      </c>
      <c r="E432" s="104" t="s">
        <v>14</v>
      </c>
      <c r="F432" s="105" t="s">
        <v>749</v>
      </c>
      <c r="H432" s="106">
        <v>1343</v>
      </c>
      <c r="I432" s="220"/>
      <c r="J432" s="220"/>
      <c r="L432" s="103"/>
      <c r="M432" s="107"/>
      <c r="T432" s="108"/>
      <c r="AT432" s="104" t="s">
        <v>85</v>
      </c>
      <c r="AU432" s="104" t="s">
        <v>84</v>
      </c>
      <c r="AV432" s="102" t="s">
        <v>84</v>
      </c>
      <c r="AW432" s="102" t="s">
        <v>87</v>
      </c>
      <c r="AX432" s="102" t="s">
        <v>2</v>
      </c>
      <c r="AY432" s="104" t="s">
        <v>77</v>
      </c>
    </row>
    <row r="433" spans="2:65" s="109" customFormat="1" x14ac:dyDescent="0.25">
      <c r="B433" s="110"/>
      <c r="D433" s="97" t="s">
        <v>85</v>
      </c>
      <c r="E433" s="111" t="s">
        <v>14</v>
      </c>
      <c r="F433" s="112" t="s">
        <v>90</v>
      </c>
      <c r="H433" s="113">
        <v>3882</v>
      </c>
      <c r="I433" s="221"/>
      <c r="J433" s="221"/>
      <c r="L433" s="110"/>
      <c r="M433" s="114"/>
      <c r="T433" s="115"/>
      <c r="AT433" s="111" t="s">
        <v>85</v>
      </c>
      <c r="AU433" s="111" t="s">
        <v>84</v>
      </c>
      <c r="AV433" s="109" t="s">
        <v>83</v>
      </c>
      <c r="AW433" s="109" t="s">
        <v>87</v>
      </c>
      <c r="AX433" s="109" t="s">
        <v>76</v>
      </c>
      <c r="AY433" s="111" t="s">
        <v>77</v>
      </c>
    </row>
    <row r="434" spans="2:65" s="9" customFormat="1" ht="16.5" customHeight="1" x14ac:dyDescent="0.25">
      <c r="B434" s="81"/>
      <c r="C434" s="116" t="s">
        <v>203</v>
      </c>
      <c r="D434" s="116" t="s">
        <v>182</v>
      </c>
      <c r="E434" s="117" t="s">
        <v>750</v>
      </c>
      <c r="F434" s="118" t="s">
        <v>751</v>
      </c>
      <c r="G434" s="119" t="s">
        <v>220</v>
      </c>
      <c r="H434" s="120">
        <v>1010</v>
      </c>
      <c r="I434" s="223">
        <v>0</v>
      </c>
      <c r="J434" s="223">
        <f>ROUND(I434*H434,3)</f>
        <v>0</v>
      </c>
      <c r="K434" s="121"/>
      <c r="L434" s="122"/>
      <c r="M434" s="123" t="s">
        <v>14</v>
      </c>
      <c r="N434" s="124" t="s">
        <v>34</v>
      </c>
      <c r="O434" s="90">
        <v>0</v>
      </c>
      <c r="P434" s="90">
        <f>O434*H434</f>
        <v>0</v>
      </c>
      <c r="Q434" s="90">
        <v>0</v>
      </c>
      <c r="R434" s="90">
        <f>Q434*H434</f>
        <v>0</v>
      </c>
      <c r="S434" s="90">
        <v>0</v>
      </c>
      <c r="T434" s="91">
        <f>S434*H434</f>
        <v>0</v>
      </c>
      <c r="AR434" s="92" t="s">
        <v>101</v>
      </c>
      <c r="AT434" s="92" t="s">
        <v>182</v>
      </c>
      <c r="AU434" s="92" t="s">
        <v>84</v>
      </c>
      <c r="AY434" s="2" t="s">
        <v>77</v>
      </c>
      <c r="BE434" s="93">
        <f>IF(N434="základná",J434,0)</f>
        <v>0</v>
      </c>
      <c r="BF434" s="93">
        <f>IF(N434="znížená",J434,0)</f>
        <v>0</v>
      </c>
      <c r="BG434" s="93">
        <f>IF(N434="zákl. prenesená",J434,0)</f>
        <v>0</v>
      </c>
      <c r="BH434" s="93">
        <f>IF(N434="zníž. prenesená",J434,0)</f>
        <v>0</v>
      </c>
      <c r="BI434" s="93">
        <f>IF(N434="nulová",J434,0)</f>
        <v>0</v>
      </c>
      <c r="BJ434" s="2" t="s">
        <v>84</v>
      </c>
      <c r="BK434" s="94">
        <f>ROUND(I434*H434,3)</f>
        <v>0</v>
      </c>
      <c r="BL434" s="2" t="s">
        <v>83</v>
      </c>
      <c r="BM434" s="92" t="s">
        <v>137</v>
      </c>
    </row>
    <row r="435" spans="2:65" s="95" customFormat="1" ht="22.5" x14ac:dyDescent="0.25">
      <c r="B435" s="96"/>
      <c r="D435" s="97" t="s">
        <v>85</v>
      </c>
      <c r="E435" s="98" t="s">
        <v>14</v>
      </c>
      <c r="F435" s="99" t="s">
        <v>921</v>
      </c>
      <c r="H435" s="98" t="s">
        <v>14</v>
      </c>
      <c r="I435" s="219"/>
      <c r="J435" s="219"/>
      <c r="L435" s="96"/>
      <c r="M435" s="100"/>
      <c r="T435" s="101"/>
      <c r="AT435" s="98" t="s">
        <v>85</v>
      </c>
      <c r="AU435" s="98" t="s">
        <v>84</v>
      </c>
      <c r="AV435" s="95" t="s">
        <v>76</v>
      </c>
      <c r="AW435" s="95" t="s">
        <v>87</v>
      </c>
      <c r="AX435" s="95" t="s">
        <v>2</v>
      </c>
      <c r="AY435" s="98" t="s">
        <v>77</v>
      </c>
    </row>
    <row r="436" spans="2:65" s="102" customFormat="1" x14ac:dyDescent="0.25">
      <c r="B436" s="103"/>
      <c r="D436" s="97" t="s">
        <v>85</v>
      </c>
      <c r="E436" s="104" t="s">
        <v>14</v>
      </c>
      <c r="F436" s="105" t="s">
        <v>148</v>
      </c>
      <c r="H436" s="106">
        <v>26</v>
      </c>
      <c r="I436" s="220"/>
      <c r="J436" s="220"/>
      <c r="L436" s="103"/>
      <c r="M436" s="107"/>
      <c r="T436" s="108"/>
      <c r="AT436" s="104" t="s">
        <v>85</v>
      </c>
      <c r="AU436" s="104" t="s">
        <v>84</v>
      </c>
      <c r="AV436" s="102" t="s">
        <v>84</v>
      </c>
      <c r="AW436" s="102" t="s">
        <v>87</v>
      </c>
      <c r="AX436" s="102" t="s">
        <v>2</v>
      </c>
      <c r="AY436" s="104" t="s">
        <v>77</v>
      </c>
    </row>
    <row r="437" spans="2:65" s="95" customFormat="1" x14ac:dyDescent="0.25">
      <c r="B437" s="96"/>
      <c r="D437" s="97" t="s">
        <v>85</v>
      </c>
      <c r="E437" s="98" t="s">
        <v>14</v>
      </c>
      <c r="F437" s="99" t="s">
        <v>944</v>
      </c>
      <c r="H437" s="98" t="s">
        <v>14</v>
      </c>
      <c r="I437" s="219"/>
      <c r="J437" s="219"/>
      <c r="L437" s="96"/>
      <c r="M437" s="100"/>
      <c r="T437" s="101"/>
      <c r="AT437" s="98" t="s">
        <v>85</v>
      </c>
      <c r="AU437" s="98" t="s">
        <v>84</v>
      </c>
      <c r="AV437" s="95" t="s">
        <v>76</v>
      </c>
      <c r="AW437" s="95" t="s">
        <v>87</v>
      </c>
      <c r="AX437" s="95" t="s">
        <v>2</v>
      </c>
      <c r="AY437" s="98" t="s">
        <v>77</v>
      </c>
    </row>
    <row r="438" spans="2:65" s="102" customFormat="1" x14ac:dyDescent="0.25">
      <c r="B438" s="103"/>
      <c r="D438" s="97" t="s">
        <v>85</v>
      </c>
      <c r="E438" s="104" t="s">
        <v>14</v>
      </c>
      <c r="F438" s="105" t="s">
        <v>960</v>
      </c>
      <c r="H438" s="106">
        <v>984</v>
      </c>
      <c r="I438" s="220"/>
      <c r="J438" s="220"/>
      <c r="L438" s="103"/>
      <c r="M438" s="107"/>
      <c r="T438" s="108"/>
      <c r="AT438" s="104" t="s">
        <v>85</v>
      </c>
      <c r="AU438" s="104" t="s">
        <v>84</v>
      </c>
      <c r="AV438" s="102" t="s">
        <v>84</v>
      </c>
      <c r="AW438" s="102" t="s">
        <v>87</v>
      </c>
      <c r="AX438" s="102" t="s">
        <v>2</v>
      </c>
      <c r="AY438" s="104" t="s">
        <v>77</v>
      </c>
    </row>
    <row r="439" spans="2:65" s="109" customFormat="1" x14ac:dyDescent="0.25">
      <c r="B439" s="110"/>
      <c r="D439" s="97" t="s">
        <v>85</v>
      </c>
      <c r="E439" s="111" t="s">
        <v>14</v>
      </c>
      <c r="F439" s="112" t="s">
        <v>90</v>
      </c>
      <c r="H439" s="113">
        <v>1010</v>
      </c>
      <c r="I439" s="221"/>
      <c r="J439" s="221"/>
      <c r="L439" s="110"/>
      <c r="M439" s="114"/>
      <c r="T439" s="115"/>
      <c r="AT439" s="111" t="s">
        <v>85</v>
      </c>
      <c r="AU439" s="111" t="s">
        <v>84</v>
      </c>
      <c r="AV439" s="109" t="s">
        <v>83</v>
      </c>
      <c r="AW439" s="109" t="s">
        <v>87</v>
      </c>
      <c r="AX439" s="109" t="s">
        <v>76</v>
      </c>
      <c r="AY439" s="111" t="s">
        <v>77</v>
      </c>
    </row>
    <row r="440" spans="2:65" s="71" customFormat="1" ht="22.9" customHeight="1" x14ac:dyDescent="0.2">
      <c r="B440" s="72"/>
      <c r="D440" s="73" t="s">
        <v>73</v>
      </c>
      <c r="E440" s="80" t="s">
        <v>223</v>
      </c>
      <c r="F440" s="80" t="s">
        <v>224</v>
      </c>
      <c r="I440" s="222"/>
      <c r="J440" s="217">
        <f>BK440</f>
        <v>0</v>
      </c>
      <c r="L440" s="72"/>
      <c r="M440" s="75"/>
      <c r="P440" s="76">
        <f>P441</f>
        <v>0</v>
      </c>
      <c r="R440" s="76">
        <f>R441</f>
        <v>0</v>
      </c>
      <c r="T440" s="77">
        <f>T441</f>
        <v>0</v>
      </c>
      <c r="AR440" s="73" t="s">
        <v>76</v>
      </c>
      <c r="AT440" s="78" t="s">
        <v>73</v>
      </c>
      <c r="AU440" s="78" t="s">
        <v>76</v>
      </c>
      <c r="AY440" s="73" t="s">
        <v>77</v>
      </c>
      <c r="BK440" s="79">
        <f>BK441</f>
        <v>0</v>
      </c>
    </row>
    <row r="441" spans="2:65" s="9" customFormat="1" ht="33" customHeight="1" x14ac:dyDescent="0.25">
      <c r="B441" s="81"/>
      <c r="C441" s="82" t="s">
        <v>308</v>
      </c>
      <c r="D441" s="82" t="s">
        <v>79</v>
      </c>
      <c r="E441" s="83" t="s">
        <v>250</v>
      </c>
      <c r="F441" s="84" t="s">
        <v>251</v>
      </c>
      <c r="G441" s="85" t="s">
        <v>202</v>
      </c>
      <c r="H441" s="86">
        <v>5999.6329999999998</v>
      </c>
      <c r="I441" s="218">
        <v>0</v>
      </c>
      <c r="J441" s="218">
        <f>ROUND(I441*H441,3)</f>
        <v>0</v>
      </c>
      <c r="K441" s="87"/>
      <c r="L441" s="10"/>
      <c r="M441" s="88" t="s">
        <v>14</v>
      </c>
      <c r="N441" s="89" t="s">
        <v>34</v>
      </c>
      <c r="O441" s="90">
        <v>0</v>
      </c>
      <c r="P441" s="90">
        <f>O441*H441</f>
        <v>0</v>
      </c>
      <c r="Q441" s="90">
        <v>0</v>
      </c>
      <c r="R441" s="90">
        <f>Q441*H441</f>
        <v>0</v>
      </c>
      <c r="S441" s="90">
        <v>0</v>
      </c>
      <c r="T441" s="91">
        <f>S441*H441</f>
        <v>0</v>
      </c>
      <c r="AR441" s="92" t="s">
        <v>83</v>
      </c>
      <c r="AT441" s="92" t="s">
        <v>79</v>
      </c>
      <c r="AU441" s="92" t="s">
        <v>84</v>
      </c>
      <c r="AY441" s="2" t="s">
        <v>77</v>
      </c>
      <c r="BE441" s="93">
        <f>IF(N441="základná",J441,0)</f>
        <v>0</v>
      </c>
      <c r="BF441" s="93">
        <f>IF(N441="znížená",J441,0)</f>
        <v>0</v>
      </c>
      <c r="BG441" s="93">
        <f>IF(N441="zákl. prenesená",J441,0)</f>
        <v>0</v>
      </c>
      <c r="BH441" s="93">
        <f>IF(N441="zníž. prenesená",J441,0)</f>
        <v>0</v>
      </c>
      <c r="BI441" s="93">
        <f>IF(N441="nulová",J441,0)</f>
        <v>0</v>
      </c>
      <c r="BJ441" s="2" t="s">
        <v>84</v>
      </c>
      <c r="BK441" s="94">
        <f>ROUND(I441*H441,3)</f>
        <v>0</v>
      </c>
      <c r="BL441" s="2" t="s">
        <v>83</v>
      </c>
      <c r="BM441" s="92" t="s">
        <v>465</v>
      </c>
    </row>
    <row r="442" spans="2:65" s="71" customFormat="1" ht="25.9" customHeight="1" x14ac:dyDescent="0.2">
      <c r="B442" s="72"/>
      <c r="D442" s="73" t="s">
        <v>73</v>
      </c>
      <c r="E442" s="74" t="s">
        <v>961</v>
      </c>
      <c r="F442" s="74" t="s">
        <v>962</v>
      </c>
      <c r="I442" s="222"/>
      <c r="J442" s="216">
        <f>BK442</f>
        <v>0</v>
      </c>
      <c r="L442" s="72"/>
      <c r="M442" s="75"/>
      <c r="P442" s="76">
        <f>P443</f>
        <v>0</v>
      </c>
      <c r="R442" s="76">
        <f>R443</f>
        <v>0</v>
      </c>
      <c r="T442" s="77">
        <f>T443</f>
        <v>0</v>
      </c>
      <c r="AR442" s="73" t="s">
        <v>84</v>
      </c>
      <c r="AT442" s="78" t="s">
        <v>73</v>
      </c>
      <c r="AU442" s="78" t="s">
        <v>2</v>
      </c>
      <c r="AY442" s="73" t="s">
        <v>77</v>
      </c>
      <c r="BK442" s="79">
        <f>BK443</f>
        <v>0</v>
      </c>
    </row>
    <row r="443" spans="2:65" s="71" customFormat="1" ht="22.9" customHeight="1" x14ac:dyDescent="0.2">
      <c r="B443" s="72"/>
      <c r="D443" s="73" t="s">
        <v>73</v>
      </c>
      <c r="E443" s="80" t="s">
        <v>963</v>
      </c>
      <c r="F443" s="80" t="s">
        <v>964</v>
      </c>
      <c r="I443" s="222"/>
      <c r="J443" s="217">
        <f>BK443</f>
        <v>0</v>
      </c>
      <c r="L443" s="72"/>
      <c r="M443" s="75"/>
      <c r="P443" s="76">
        <f>SUM(P444:P447)</f>
        <v>0</v>
      </c>
      <c r="R443" s="76">
        <f>SUM(R444:R447)</f>
        <v>0</v>
      </c>
      <c r="T443" s="77">
        <f>SUM(T444:T447)</f>
        <v>0</v>
      </c>
      <c r="AR443" s="73" t="s">
        <v>84</v>
      </c>
      <c r="AT443" s="78" t="s">
        <v>73</v>
      </c>
      <c r="AU443" s="78" t="s">
        <v>76</v>
      </c>
      <c r="AY443" s="73" t="s">
        <v>77</v>
      </c>
      <c r="BK443" s="79">
        <f>SUM(BK444:BK447)</f>
        <v>0</v>
      </c>
    </row>
    <row r="444" spans="2:65" s="9" customFormat="1" ht="21.75" customHeight="1" x14ac:dyDescent="0.25">
      <c r="B444" s="81"/>
      <c r="C444" s="82" t="s">
        <v>207</v>
      </c>
      <c r="D444" s="82" t="s">
        <v>79</v>
      </c>
      <c r="E444" s="83" t="s">
        <v>965</v>
      </c>
      <c r="F444" s="84" t="s">
        <v>966</v>
      </c>
      <c r="G444" s="85" t="s">
        <v>133</v>
      </c>
      <c r="H444" s="86">
        <v>482</v>
      </c>
      <c r="I444" s="218">
        <v>0</v>
      </c>
      <c r="J444" s="218">
        <f>ROUND(I444*H444,3)</f>
        <v>0</v>
      </c>
      <c r="K444" s="87"/>
      <c r="L444" s="10"/>
      <c r="M444" s="88" t="s">
        <v>14</v>
      </c>
      <c r="N444" s="89" t="s">
        <v>34</v>
      </c>
      <c r="O444" s="90">
        <v>0</v>
      </c>
      <c r="P444" s="90">
        <f>O444*H444</f>
        <v>0</v>
      </c>
      <c r="Q444" s="90">
        <v>0</v>
      </c>
      <c r="R444" s="90">
        <f>Q444*H444</f>
        <v>0</v>
      </c>
      <c r="S444" s="90">
        <v>0</v>
      </c>
      <c r="T444" s="91">
        <f>S444*H444</f>
        <v>0</v>
      </c>
      <c r="AR444" s="92" t="s">
        <v>117</v>
      </c>
      <c r="AT444" s="92" t="s">
        <v>79</v>
      </c>
      <c r="AU444" s="92" t="s">
        <v>84</v>
      </c>
      <c r="AY444" s="2" t="s">
        <v>77</v>
      </c>
      <c r="BE444" s="93">
        <f>IF(N444="základná",J444,0)</f>
        <v>0</v>
      </c>
      <c r="BF444" s="93">
        <f>IF(N444="znížená",J444,0)</f>
        <v>0</v>
      </c>
      <c r="BG444" s="93">
        <f>IF(N444="zákl. prenesená",J444,0)</f>
        <v>0</v>
      </c>
      <c r="BH444" s="93">
        <f>IF(N444="zníž. prenesená",J444,0)</f>
        <v>0</v>
      </c>
      <c r="BI444" s="93">
        <f>IF(N444="nulová",J444,0)</f>
        <v>0</v>
      </c>
      <c r="BJ444" s="2" t="s">
        <v>84</v>
      </c>
      <c r="BK444" s="94">
        <f>ROUND(I444*H444,3)</f>
        <v>0</v>
      </c>
      <c r="BL444" s="2" t="s">
        <v>117</v>
      </c>
      <c r="BM444" s="92" t="s">
        <v>967</v>
      </c>
    </row>
    <row r="445" spans="2:65" s="95" customFormat="1" x14ac:dyDescent="0.25">
      <c r="B445" s="96"/>
      <c r="D445" s="97" t="s">
        <v>85</v>
      </c>
      <c r="E445" s="98" t="s">
        <v>14</v>
      </c>
      <c r="F445" s="99" t="s">
        <v>911</v>
      </c>
      <c r="H445" s="98" t="s">
        <v>14</v>
      </c>
      <c r="L445" s="96"/>
      <c r="M445" s="100"/>
      <c r="T445" s="101"/>
      <c r="AT445" s="98" t="s">
        <v>85</v>
      </c>
      <c r="AU445" s="98" t="s">
        <v>84</v>
      </c>
      <c r="AV445" s="95" t="s">
        <v>76</v>
      </c>
      <c r="AW445" s="95" t="s">
        <v>87</v>
      </c>
      <c r="AX445" s="95" t="s">
        <v>2</v>
      </c>
      <c r="AY445" s="98" t="s">
        <v>77</v>
      </c>
    </row>
    <row r="446" spans="2:65" s="102" customFormat="1" x14ac:dyDescent="0.25">
      <c r="B446" s="103"/>
      <c r="D446" s="97" t="s">
        <v>85</v>
      </c>
      <c r="E446" s="104" t="s">
        <v>14</v>
      </c>
      <c r="F446" s="105" t="s">
        <v>968</v>
      </c>
      <c r="H446" s="106">
        <v>482</v>
      </c>
      <c r="L446" s="103"/>
      <c r="M446" s="107"/>
      <c r="T446" s="108"/>
      <c r="AT446" s="104" t="s">
        <v>85</v>
      </c>
      <c r="AU446" s="104" t="s">
        <v>84</v>
      </c>
      <c r="AV446" s="102" t="s">
        <v>84</v>
      </c>
      <c r="AW446" s="102" t="s">
        <v>87</v>
      </c>
      <c r="AX446" s="102" t="s">
        <v>2</v>
      </c>
      <c r="AY446" s="104" t="s">
        <v>77</v>
      </c>
    </row>
    <row r="447" spans="2:65" s="109" customFormat="1" x14ac:dyDescent="0.25">
      <c r="B447" s="110"/>
      <c r="D447" s="97" t="s">
        <v>85</v>
      </c>
      <c r="E447" s="111" t="s">
        <v>14</v>
      </c>
      <c r="F447" s="112" t="s">
        <v>90</v>
      </c>
      <c r="H447" s="113">
        <v>482</v>
      </c>
      <c r="L447" s="110"/>
      <c r="M447" s="131"/>
      <c r="N447" s="132"/>
      <c r="O447" s="132"/>
      <c r="P447" s="132"/>
      <c r="Q447" s="132"/>
      <c r="R447" s="132"/>
      <c r="S447" s="132"/>
      <c r="T447" s="133"/>
      <c r="AT447" s="111" t="s">
        <v>85</v>
      </c>
      <c r="AU447" s="111" t="s">
        <v>84</v>
      </c>
      <c r="AV447" s="109" t="s">
        <v>83</v>
      </c>
      <c r="AW447" s="109" t="s">
        <v>87</v>
      </c>
      <c r="AX447" s="109" t="s">
        <v>76</v>
      </c>
      <c r="AY447" s="111" t="s">
        <v>77</v>
      </c>
    </row>
    <row r="448" spans="2:65" s="9" customFormat="1" ht="6.95" customHeight="1" x14ac:dyDescent="0.25">
      <c r="B448" s="40"/>
      <c r="C448" s="41"/>
      <c r="D448" s="41"/>
      <c r="E448" s="41"/>
      <c r="F448" s="41"/>
      <c r="G448" s="41"/>
      <c r="H448" s="41"/>
      <c r="I448" s="41"/>
      <c r="J448" s="41"/>
      <c r="K448" s="41"/>
      <c r="L448" s="10"/>
    </row>
  </sheetData>
  <autoFilter ref="C132:K447" xr:uid="{00000000-0009-0000-0000-000004000000}"/>
  <mergeCells count="15">
    <mergeCell ref="E121:H121"/>
    <mergeCell ref="E123:H123"/>
    <mergeCell ref="E125:H125"/>
    <mergeCell ref="E31:H31"/>
    <mergeCell ref="E85:H85"/>
    <mergeCell ref="E87:H87"/>
    <mergeCell ref="E89:H89"/>
    <mergeCell ref="E91:H91"/>
    <mergeCell ref="E119:H119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7B5E-4CC7-4275-9594-2774D264752D}">
  <sheetPr>
    <pageSetUpPr fitToPage="1"/>
  </sheetPr>
  <dimension ref="B2:BM147"/>
  <sheetViews>
    <sheetView showGridLines="0" topLeftCell="A119" workbookViewId="0">
      <selection activeCell="I125" sqref="I125:J146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74" t="s">
        <v>1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2" t="s">
        <v>1042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176" t="str">
        <f>'[2]Rekapitulácia stavby'!K6</f>
        <v>Zelené sídliská - lokalita MAGURSKÁ - JELŠOVÝ HÁJIK - revízia 3</v>
      </c>
      <c r="F7" s="177"/>
      <c r="G7" s="177"/>
      <c r="H7" s="177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176" t="s">
        <v>253</v>
      </c>
      <c r="F9" s="179"/>
      <c r="G9" s="179"/>
      <c r="H9" s="179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180" t="s">
        <v>254</v>
      </c>
      <c r="F11" s="179"/>
      <c r="G11" s="179"/>
      <c r="H11" s="179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13</v>
      </c>
      <c r="F13" s="12" t="s">
        <v>14</v>
      </c>
      <c r="I13" s="8" t="s">
        <v>850</v>
      </c>
      <c r="J13" s="12" t="s">
        <v>14</v>
      </c>
      <c r="L13" s="10"/>
    </row>
    <row r="14" spans="2:46" s="9" customFormat="1" ht="12" customHeight="1" x14ac:dyDescent="0.25">
      <c r="B14" s="10"/>
      <c r="D14" s="8" t="s">
        <v>16</v>
      </c>
      <c r="F14" s="12" t="s">
        <v>17</v>
      </c>
      <c r="I14" s="8" t="s">
        <v>18</v>
      </c>
      <c r="J14" s="13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19</v>
      </c>
      <c r="I16" s="8" t="s">
        <v>20</v>
      </c>
      <c r="J16" s="12" t="s">
        <v>14</v>
      </c>
      <c r="L16" s="10"/>
    </row>
    <row r="17" spans="2:12" s="9" customFormat="1" ht="18" customHeight="1" x14ac:dyDescent="0.25">
      <c r="B17" s="10"/>
      <c r="E17" s="12" t="s">
        <v>21</v>
      </c>
      <c r="I17" s="8" t="s">
        <v>22</v>
      </c>
      <c r="J17" s="12" t="s">
        <v>14</v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23</v>
      </c>
      <c r="I19" s="8" t="s">
        <v>20</v>
      </c>
      <c r="J19" s="12" t="str">
        <f>'[2]Rekapitulácia stavby'!AN13</f>
        <v/>
      </c>
      <c r="L19" s="10"/>
    </row>
    <row r="20" spans="2:12" s="9" customFormat="1" ht="18" customHeight="1" x14ac:dyDescent="0.25">
      <c r="B20" s="10"/>
      <c r="E20" s="173" t="str">
        <f>'[2]Rekapitulácia stavby'!E14</f>
        <v xml:space="preserve"> </v>
      </c>
      <c r="F20" s="173"/>
      <c r="G20" s="173"/>
      <c r="H20" s="173"/>
      <c r="I20" s="8" t="s">
        <v>22</v>
      </c>
      <c r="J20" s="12" t="str">
        <f>'[2]Rekapitulácia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24</v>
      </c>
      <c r="I22" s="8" t="s">
        <v>20</v>
      </c>
      <c r="J22" s="12" t="s">
        <v>14</v>
      </c>
      <c r="L22" s="10"/>
    </row>
    <row r="23" spans="2:12" s="9" customFormat="1" ht="18" customHeight="1" x14ac:dyDescent="0.25">
      <c r="B23" s="10"/>
      <c r="E23" s="12" t="s">
        <v>255</v>
      </c>
      <c r="I23" s="8" t="s">
        <v>22</v>
      </c>
      <c r="J23" s="12" t="s">
        <v>14</v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26</v>
      </c>
      <c r="I25" s="8" t="s">
        <v>20</v>
      </c>
      <c r="J25" s="12" t="s">
        <v>14</v>
      </c>
      <c r="L25" s="10"/>
    </row>
    <row r="26" spans="2:12" s="9" customFormat="1" ht="18" customHeight="1" x14ac:dyDescent="0.25">
      <c r="B26" s="10"/>
      <c r="E26" s="12" t="s">
        <v>256</v>
      </c>
      <c r="I26" s="8" t="s">
        <v>22</v>
      </c>
      <c r="J26" s="12" t="s">
        <v>14</v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27</v>
      </c>
      <c r="L28" s="10"/>
    </row>
    <row r="29" spans="2:12" s="14" customFormat="1" ht="16.5" customHeight="1" x14ac:dyDescent="0.25">
      <c r="B29" s="15"/>
      <c r="E29" s="181" t="s">
        <v>14</v>
      </c>
      <c r="F29" s="181"/>
      <c r="G29" s="181"/>
      <c r="H29" s="181"/>
      <c r="L29" s="15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25">
      <c r="B32" s="10"/>
      <c r="D32" s="18" t="s">
        <v>28</v>
      </c>
      <c r="J32" s="19">
        <f>ROUND(J122, 2)</f>
        <v>0</v>
      </c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5" customHeight="1" x14ac:dyDescent="0.25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5" customHeight="1" x14ac:dyDescent="0.25">
      <c r="B35" s="10"/>
      <c r="D35" s="11" t="s">
        <v>32</v>
      </c>
      <c r="E35" s="21" t="s">
        <v>33</v>
      </c>
      <c r="F35" s="22">
        <f>ROUND((SUM(BE122:BE146)),  2)</f>
        <v>0</v>
      </c>
      <c r="G35" s="23"/>
      <c r="H35" s="23"/>
      <c r="I35" s="24">
        <v>0.23</v>
      </c>
      <c r="J35" s="22">
        <f>ROUND(((SUM(BE122:BE146))*I35),  2)</f>
        <v>0</v>
      </c>
      <c r="L35" s="10"/>
    </row>
    <row r="36" spans="2:12" s="9" customFormat="1" ht="14.45" customHeight="1" x14ac:dyDescent="0.25">
      <c r="B36" s="10"/>
      <c r="E36" s="21"/>
      <c r="F36" s="25">
        <f>ROUND((SUM(BF122:BF146)),  2)</f>
        <v>0</v>
      </c>
      <c r="I36" s="26">
        <v>0.23</v>
      </c>
      <c r="J36" s="25">
        <f>ROUND(((SUM(BF122:BF146))*I36),  2)</f>
        <v>0</v>
      </c>
      <c r="L36" s="10"/>
    </row>
    <row r="37" spans="2:12" s="9" customFormat="1" ht="14.45" hidden="1" customHeight="1" x14ac:dyDescent="0.25">
      <c r="B37" s="10"/>
      <c r="E37" s="8" t="s">
        <v>35</v>
      </c>
      <c r="F37" s="25">
        <f>ROUND((SUM(BG122:BG146)),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36</v>
      </c>
      <c r="F38" s="25">
        <f>ROUND((SUM(BH122:BH146)),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37</v>
      </c>
      <c r="F39" s="22">
        <f>ROUND((SUM(BI122:BI146)),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176" t="str">
        <f>E7</f>
        <v>Zelené sídliská - lokalita MAGURSKÁ - JELŠOVÝ HÁJIK - revízia 3</v>
      </c>
      <c r="F85" s="177"/>
      <c r="G85" s="177"/>
      <c r="H85" s="177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176" t="s">
        <v>253</v>
      </c>
      <c r="F87" s="179"/>
      <c r="G87" s="179"/>
      <c r="H87" s="179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180" t="str">
        <f>E11</f>
        <v>SO 3.1 - Parkový mobiliár - časť 1</v>
      </c>
      <c r="F89" s="179"/>
      <c r="G89" s="179"/>
      <c r="H89" s="179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16</v>
      </c>
      <c r="F91" s="12" t="str">
        <f>F14</f>
        <v>Magurská, Jelšový hájik</v>
      </c>
      <c r="I91" s="8" t="s">
        <v>18</v>
      </c>
      <c r="J91" s="13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2" hidden="1" customHeight="1" x14ac:dyDescent="0.25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50</v>
      </c>
      <c r="J98" s="19">
        <f>J122</f>
        <v>0</v>
      </c>
      <c r="L98" s="10"/>
      <c r="AU98" s="2" t="s">
        <v>51</v>
      </c>
    </row>
    <row r="99" spans="2:47" s="47" customFormat="1" ht="24.95" hidden="1" customHeight="1" x14ac:dyDescent="0.25">
      <c r="B99" s="48"/>
      <c r="D99" s="49" t="s">
        <v>257</v>
      </c>
      <c r="E99" s="50"/>
      <c r="F99" s="50"/>
      <c r="G99" s="50"/>
      <c r="H99" s="50"/>
      <c r="I99" s="50"/>
      <c r="J99" s="51">
        <f>J123</f>
        <v>0</v>
      </c>
      <c r="L99" s="48"/>
    </row>
    <row r="100" spans="2:47" s="52" customFormat="1" ht="19.899999999999999" hidden="1" customHeight="1" x14ac:dyDescent="0.25">
      <c r="B100" s="53"/>
      <c r="D100" s="54" t="s">
        <v>258</v>
      </c>
      <c r="E100" s="55"/>
      <c r="F100" s="55"/>
      <c r="G100" s="55"/>
      <c r="H100" s="55"/>
      <c r="I100" s="55"/>
      <c r="J100" s="56">
        <f>J124</f>
        <v>0</v>
      </c>
      <c r="L100" s="53"/>
    </row>
    <row r="101" spans="2:47" s="9" customFormat="1" ht="21.75" hidden="1" customHeight="1" x14ac:dyDescent="0.25">
      <c r="B101" s="10"/>
      <c r="L101" s="10"/>
    </row>
    <row r="102" spans="2:47" s="9" customFormat="1" ht="6.95" hidden="1" customHeight="1" x14ac:dyDescent="0.25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10"/>
    </row>
    <row r="103" spans="2:47" hidden="1" x14ac:dyDescent="0.2"/>
    <row r="104" spans="2:47" hidden="1" x14ac:dyDescent="0.2"/>
    <row r="105" spans="2:47" hidden="1" x14ac:dyDescent="0.2"/>
    <row r="106" spans="2:47" s="9" customFormat="1" ht="6.95" customHeight="1" x14ac:dyDescent="0.25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10"/>
    </row>
    <row r="107" spans="2:47" s="9" customFormat="1" ht="24.95" customHeight="1" x14ac:dyDescent="0.25">
      <c r="B107" s="10"/>
      <c r="C107" s="6" t="s">
        <v>58</v>
      </c>
      <c r="L107" s="10"/>
    </row>
    <row r="108" spans="2:47" s="9" customFormat="1" ht="6.95" customHeight="1" x14ac:dyDescent="0.25">
      <c r="B108" s="10"/>
      <c r="L108" s="10"/>
    </row>
    <row r="109" spans="2:47" s="9" customFormat="1" ht="12" customHeight="1" x14ac:dyDescent="0.25">
      <c r="B109" s="10"/>
      <c r="C109" s="8" t="s">
        <v>6</v>
      </c>
      <c r="L109" s="10"/>
    </row>
    <row r="110" spans="2:47" s="9" customFormat="1" ht="26.25" customHeight="1" x14ac:dyDescent="0.25">
      <c r="B110" s="10"/>
      <c r="E110" s="176" t="str">
        <f>E7</f>
        <v>Zelené sídliská - lokalita MAGURSKÁ - JELŠOVÝ HÁJIK - revízia 3</v>
      </c>
      <c r="F110" s="177"/>
      <c r="G110" s="177"/>
      <c r="H110" s="177"/>
      <c r="L110" s="10"/>
    </row>
    <row r="111" spans="2:47" ht="12" customHeight="1" x14ac:dyDescent="0.2">
      <c r="B111" s="5"/>
      <c r="C111" s="8" t="s">
        <v>7</v>
      </c>
      <c r="L111" s="5"/>
    </row>
    <row r="112" spans="2:47" s="9" customFormat="1" ht="16.5" customHeight="1" x14ac:dyDescent="0.25">
      <c r="B112" s="10"/>
      <c r="E112" s="176" t="s">
        <v>253</v>
      </c>
      <c r="F112" s="179"/>
      <c r="G112" s="179"/>
      <c r="H112" s="179"/>
      <c r="L112" s="10"/>
    </row>
    <row r="113" spans="2:65" s="9" customFormat="1" ht="12" customHeight="1" x14ac:dyDescent="0.25">
      <c r="B113" s="10"/>
      <c r="C113" s="8" t="s">
        <v>9</v>
      </c>
      <c r="L113" s="10"/>
    </row>
    <row r="114" spans="2:65" s="9" customFormat="1" ht="16.5" customHeight="1" x14ac:dyDescent="0.25">
      <c r="B114" s="10"/>
      <c r="E114" s="180" t="str">
        <f>E11</f>
        <v>SO 3.1 - Parkový mobiliár - časť 1</v>
      </c>
      <c r="F114" s="179"/>
      <c r="G114" s="179"/>
      <c r="H114" s="179"/>
      <c r="L114" s="10"/>
    </row>
    <row r="115" spans="2:65" s="9" customFormat="1" ht="6.95" customHeight="1" x14ac:dyDescent="0.25">
      <c r="B115" s="10"/>
      <c r="L115" s="10"/>
    </row>
    <row r="116" spans="2:65" s="9" customFormat="1" ht="12" customHeight="1" x14ac:dyDescent="0.25">
      <c r="B116" s="10"/>
      <c r="C116" s="8" t="s">
        <v>16</v>
      </c>
      <c r="F116" s="12" t="str">
        <f>F14</f>
        <v>Magurská, Jelšový hájik</v>
      </c>
      <c r="I116" s="8" t="s">
        <v>18</v>
      </c>
      <c r="J116" s="13">
        <f>IF(J14="","",J14)</f>
        <v>46099</v>
      </c>
      <c r="L116" s="10"/>
    </row>
    <row r="117" spans="2:65" s="9" customFormat="1" ht="6.95" customHeight="1" x14ac:dyDescent="0.25">
      <c r="B117" s="10"/>
      <c r="L117" s="10"/>
    </row>
    <row r="118" spans="2:65" s="9" customFormat="1" ht="15.2" customHeight="1" x14ac:dyDescent="0.25">
      <c r="B118" s="10"/>
      <c r="C118" s="8" t="s">
        <v>19</v>
      </c>
      <c r="F118" s="12" t="str">
        <f>E17</f>
        <v>Mesto Banská Bystrica</v>
      </c>
      <c r="I118" s="8" t="s">
        <v>24</v>
      </c>
      <c r="J118" s="16" t="str">
        <f>E23</f>
        <v>Ing. Júlia Straňáková</v>
      </c>
      <c r="L118" s="10"/>
    </row>
    <row r="119" spans="2:65" s="9" customFormat="1" ht="15.2" customHeight="1" x14ac:dyDescent="0.25">
      <c r="B119" s="10"/>
      <c r="C119" s="8" t="s">
        <v>23</v>
      </c>
      <c r="F119" s="12" t="str">
        <f>IF(E20="","",E20)</f>
        <v xml:space="preserve"> </v>
      </c>
      <c r="I119" s="8" t="s">
        <v>26</v>
      </c>
      <c r="J119" s="16" t="str">
        <f>E26</f>
        <v>Milan Straňák</v>
      </c>
      <c r="L119" s="10"/>
    </row>
    <row r="120" spans="2:65" s="9" customFormat="1" ht="10.35" customHeight="1" x14ac:dyDescent="0.25">
      <c r="B120" s="10"/>
      <c r="L120" s="10"/>
    </row>
    <row r="121" spans="2:65" s="57" customFormat="1" ht="29.25" customHeight="1" x14ac:dyDescent="0.25">
      <c r="B121" s="58"/>
      <c r="C121" s="59" t="s">
        <v>59</v>
      </c>
      <c r="D121" s="60" t="s">
        <v>60</v>
      </c>
      <c r="E121" s="60" t="s">
        <v>61</v>
      </c>
      <c r="F121" s="60" t="s">
        <v>62</v>
      </c>
      <c r="G121" s="60" t="s">
        <v>63</v>
      </c>
      <c r="H121" s="60" t="s">
        <v>64</v>
      </c>
      <c r="I121" s="60" t="s">
        <v>65</v>
      </c>
      <c r="J121" s="61" t="s">
        <v>49</v>
      </c>
      <c r="K121" s="62" t="s">
        <v>66</v>
      </c>
      <c r="L121" s="58"/>
      <c r="M121" s="63" t="s">
        <v>14</v>
      </c>
      <c r="N121" s="64" t="s">
        <v>32</v>
      </c>
      <c r="O121" s="64" t="s">
        <v>67</v>
      </c>
      <c r="P121" s="64" t="s">
        <v>68</v>
      </c>
      <c r="Q121" s="64" t="s">
        <v>69</v>
      </c>
      <c r="R121" s="64" t="s">
        <v>70</v>
      </c>
      <c r="S121" s="64" t="s">
        <v>71</v>
      </c>
      <c r="T121" s="65" t="s">
        <v>72</v>
      </c>
    </row>
    <row r="122" spans="2:65" s="9" customFormat="1" ht="22.9" customHeight="1" x14ac:dyDescent="0.25">
      <c r="B122" s="10"/>
      <c r="C122" s="66" t="s">
        <v>50</v>
      </c>
      <c r="J122" s="215">
        <f>BK122</f>
        <v>0</v>
      </c>
      <c r="L122" s="10"/>
      <c r="M122" s="67"/>
      <c r="N122" s="17"/>
      <c r="O122" s="17"/>
      <c r="P122" s="68">
        <f>P123</f>
        <v>0</v>
      </c>
      <c r="Q122" s="17"/>
      <c r="R122" s="68">
        <f>R123</f>
        <v>0</v>
      </c>
      <c r="S122" s="17"/>
      <c r="T122" s="69">
        <f>T123</f>
        <v>0</v>
      </c>
      <c r="AT122" s="2" t="s">
        <v>73</v>
      </c>
      <c r="AU122" s="2" t="s">
        <v>51</v>
      </c>
      <c r="BK122" s="70">
        <f>BK123</f>
        <v>0</v>
      </c>
    </row>
    <row r="123" spans="2:65" s="71" customFormat="1" ht="25.9" customHeight="1" x14ac:dyDescent="0.2">
      <c r="B123" s="72"/>
      <c r="D123" s="73" t="s">
        <v>73</v>
      </c>
      <c r="E123" s="74" t="s">
        <v>259</v>
      </c>
      <c r="F123" s="74" t="s">
        <v>259</v>
      </c>
      <c r="J123" s="216">
        <f>BK123</f>
        <v>0</v>
      </c>
      <c r="L123" s="72"/>
      <c r="M123" s="75"/>
      <c r="P123" s="76">
        <f>P124</f>
        <v>0</v>
      </c>
      <c r="R123" s="76">
        <f>R124</f>
        <v>0</v>
      </c>
      <c r="T123" s="77">
        <f>T124</f>
        <v>0</v>
      </c>
      <c r="AR123" s="73" t="s">
        <v>76</v>
      </c>
      <c r="AT123" s="78" t="s">
        <v>73</v>
      </c>
      <c r="AU123" s="78" t="s">
        <v>2</v>
      </c>
      <c r="AY123" s="73" t="s">
        <v>77</v>
      </c>
      <c r="BK123" s="79">
        <f>BK124</f>
        <v>0</v>
      </c>
    </row>
    <row r="124" spans="2:65" s="71" customFormat="1" ht="22.9" customHeight="1" x14ac:dyDescent="0.2">
      <c r="B124" s="72"/>
      <c r="D124" s="73" t="s">
        <v>73</v>
      </c>
      <c r="E124" s="80" t="s">
        <v>0</v>
      </c>
      <c r="F124" s="80" t="s">
        <v>260</v>
      </c>
      <c r="J124" s="217">
        <f>BK124</f>
        <v>0</v>
      </c>
      <c r="L124" s="72"/>
      <c r="M124" s="75"/>
      <c r="P124" s="76">
        <f>SUM(P125:P146)</f>
        <v>0</v>
      </c>
      <c r="R124" s="76">
        <f>SUM(R125:R146)</f>
        <v>0</v>
      </c>
      <c r="T124" s="77">
        <f>SUM(T125:T146)</f>
        <v>0</v>
      </c>
      <c r="AR124" s="73" t="s">
        <v>76</v>
      </c>
      <c r="AT124" s="78" t="s">
        <v>73</v>
      </c>
      <c r="AU124" s="78" t="s">
        <v>76</v>
      </c>
      <c r="AY124" s="73" t="s">
        <v>77</v>
      </c>
      <c r="BK124" s="79">
        <f>SUM(BK125:BK146)</f>
        <v>0</v>
      </c>
    </row>
    <row r="125" spans="2:65" s="9" customFormat="1" ht="16.5" customHeight="1" x14ac:dyDescent="0.25">
      <c r="B125" s="81"/>
      <c r="C125" s="116" t="s">
        <v>76</v>
      </c>
      <c r="D125" s="116" t="s">
        <v>182</v>
      </c>
      <c r="E125" s="117" t="s">
        <v>261</v>
      </c>
      <c r="F125" s="118" t="s">
        <v>262</v>
      </c>
      <c r="G125" s="119" t="s">
        <v>263</v>
      </c>
      <c r="H125" s="120">
        <v>16</v>
      </c>
      <c r="I125" s="223">
        <v>0</v>
      </c>
      <c r="J125" s="223">
        <f>ROUND(I125*H125,3)</f>
        <v>0</v>
      </c>
      <c r="K125" s="121"/>
      <c r="L125" s="122"/>
      <c r="M125" s="123" t="s">
        <v>14</v>
      </c>
      <c r="N125" s="124" t="s">
        <v>34</v>
      </c>
      <c r="O125" s="90">
        <v>0</v>
      </c>
      <c r="P125" s="90">
        <f>O125*H125</f>
        <v>0</v>
      </c>
      <c r="Q125" s="90">
        <v>0</v>
      </c>
      <c r="R125" s="90">
        <f>Q125*H125</f>
        <v>0</v>
      </c>
      <c r="S125" s="90">
        <v>0</v>
      </c>
      <c r="T125" s="91">
        <f>S125*H125</f>
        <v>0</v>
      </c>
      <c r="AR125" s="92" t="s">
        <v>101</v>
      </c>
      <c r="AT125" s="92" t="s">
        <v>182</v>
      </c>
      <c r="AU125" s="92" t="s">
        <v>84</v>
      </c>
      <c r="AY125" s="2" t="s">
        <v>77</v>
      </c>
      <c r="BE125" s="93">
        <f>IF(N125="základná",J125,0)</f>
        <v>0</v>
      </c>
      <c r="BF125" s="93">
        <f>IF(N125="znížená",J125,0)</f>
        <v>0</v>
      </c>
      <c r="BG125" s="93">
        <f>IF(N125="zákl. prenesená",J125,0)</f>
        <v>0</v>
      </c>
      <c r="BH125" s="93">
        <f>IF(N125="zníž. prenesená",J125,0)</f>
        <v>0</v>
      </c>
      <c r="BI125" s="93">
        <f>IF(N125="nulová",J125,0)</f>
        <v>0</v>
      </c>
      <c r="BJ125" s="2" t="s">
        <v>84</v>
      </c>
      <c r="BK125" s="94">
        <f>ROUND(I125*H125,3)</f>
        <v>0</v>
      </c>
      <c r="BL125" s="2" t="s">
        <v>83</v>
      </c>
      <c r="BM125" s="92" t="s">
        <v>264</v>
      </c>
    </row>
    <row r="126" spans="2:65" s="102" customFormat="1" x14ac:dyDescent="0.25">
      <c r="B126" s="103"/>
      <c r="D126" s="97" t="s">
        <v>85</v>
      </c>
      <c r="E126" s="104" t="s">
        <v>14</v>
      </c>
      <c r="F126" s="105" t="s">
        <v>1043</v>
      </c>
      <c r="H126" s="106">
        <v>16</v>
      </c>
      <c r="I126" s="220"/>
      <c r="J126" s="220"/>
      <c r="L126" s="103"/>
      <c r="M126" s="107"/>
      <c r="T126" s="108"/>
      <c r="AT126" s="104" t="s">
        <v>85</v>
      </c>
      <c r="AU126" s="104" t="s">
        <v>84</v>
      </c>
      <c r="AV126" s="102" t="s">
        <v>84</v>
      </c>
      <c r="AW126" s="102" t="s">
        <v>87</v>
      </c>
      <c r="AX126" s="102" t="s">
        <v>76</v>
      </c>
      <c r="AY126" s="104" t="s">
        <v>77</v>
      </c>
    </row>
    <row r="127" spans="2:65" s="9" customFormat="1" ht="16.5" customHeight="1" x14ac:dyDescent="0.25">
      <c r="B127" s="81"/>
      <c r="C127" s="82" t="s">
        <v>84</v>
      </c>
      <c r="D127" s="82" t="s">
        <v>79</v>
      </c>
      <c r="E127" s="83" t="s">
        <v>265</v>
      </c>
      <c r="F127" s="84" t="s">
        <v>266</v>
      </c>
      <c r="G127" s="85" t="s">
        <v>263</v>
      </c>
      <c r="H127" s="86">
        <v>16</v>
      </c>
      <c r="I127" s="218">
        <v>0</v>
      </c>
      <c r="J127" s="218">
        <f>ROUND(I127*H127,3)</f>
        <v>0</v>
      </c>
      <c r="K127" s="87"/>
      <c r="L127" s="10"/>
      <c r="M127" s="88" t="s">
        <v>14</v>
      </c>
      <c r="N127" s="89" t="s">
        <v>34</v>
      </c>
      <c r="O127" s="90">
        <v>0</v>
      </c>
      <c r="P127" s="90">
        <f>O127*H127</f>
        <v>0</v>
      </c>
      <c r="Q127" s="90">
        <v>0</v>
      </c>
      <c r="R127" s="90">
        <f>Q127*H127</f>
        <v>0</v>
      </c>
      <c r="S127" s="90">
        <v>0</v>
      </c>
      <c r="T127" s="91">
        <f>S127*H127</f>
        <v>0</v>
      </c>
      <c r="AR127" s="92" t="s">
        <v>83</v>
      </c>
      <c r="AT127" s="92" t="s">
        <v>79</v>
      </c>
      <c r="AU127" s="92" t="s">
        <v>84</v>
      </c>
      <c r="AY127" s="2" t="s">
        <v>77</v>
      </c>
      <c r="BE127" s="93">
        <f>IF(N127="základná",J127,0)</f>
        <v>0</v>
      </c>
      <c r="BF127" s="93">
        <f>IF(N127="znížená",J127,0)</f>
        <v>0</v>
      </c>
      <c r="BG127" s="93">
        <f>IF(N127="zákl. prenesená",J127,0)</f>
        <v>0</v>
      </c>
      <c r="BH127" s="93">
        <f>IF(N127="zníž. prenesená",J127,0)</f>
        <v>0</v>
      </c>
      <c r="BI127" s="93">
        <f>IF(N127="nulová",J127,0)</f>
        <v>0</v>
      </c>
      <c r="BJ127" s="2" t="s">
        <v>84</v>
      </c>
      <c r="BK127" s="94">
        <f>ROUND(I127*H127,3)</f>
        <v>0</v>
      </c>
      <c r="BL127" s="2" t="s">
        <v>83</v>
      </c>
      <c r="BM127" s="92" t="s">
        <v>1044</v>
      </c>
    </row>
    <row r="128" spans="2:65" s="9" customFormat="1" ht="16.5" customHeight="1" x14ac:dyDescent="0.25">
      <c r="B128" s="81"/>
      <c r="C128" s="116" t="s">
        <v>93</v>
      </c>
      <c r="D128" s="116" t="s">
        <v>182</v>
      </c>
      <c r="E128" s="117" t="s">
        <v>267</v>
      </c>
      <c r="F128" s="118" t="s">
        <v>268</v>
      </c>
      <c r="G128" s="119" t="s">
        <v>263</v>
      </c>
      <c r="H128" s="120">
        <v>6</v>
      </c>
      <c r="I128" s="223">
        <v>0</v>
      </c>
      <c r="J128" s="223">
        <f>ROUND(I128*H128,3)</f>
        <v>0</v>
      </c>
      <c r="K128" s="121"/>
      <c r="L128" s="122"/>
      <c r="M128" s="123" t="s">
        <v>14</v>
      </c>
      <c r="N128" s="124" t="s">
        <v>34</v>
      </c>
      <c r="O128" s="90">
        <v>0</v>
      </c>
      <c r="P128" s="90">
        <f>O128*H128</f>
        <v>0</v>
      </c>
      <c r="Q128" s="90">
        <v>0</v>
      </c>
      <c r="R128" s="90">
        <f>Q128*H128</f>
        <v>0</v>
      </c>
      <c r="S128" s="90">
        <v>0</v>
      </c>
      <c r="T128" s="91">
        <f>S128*H128</f>
        <v>0</v>
      </c>
      <c r="AR128" s="92" t="s">
        <v>101</v>
      </c>
      <c r="AT128" s="92" t="s">
        <v>182</v>
      </c>
      <c r="AU128" s="92" t="s">
        <v>84</v>
      </c>
      <c r="AY128" s="2" t="s">
        <v>77</v>
      </c>
      <c r="BE128" s="93">
        <f>IF(N128="základná",J128,0)</f>
        <v>0</v>
      </c>
      <c r="BF128" s="93">
        <f>IF(N128="znížená",J128,0)</f>
        <v>0</v>
      </c>
      <c r="BG128" s="93">
        <f>IF(N128="zákl. prenesená",J128,0)</f>
        <v>0</v>
      </c>
      <c r="BH128" s="93">
        <f>IF(N128="zníž. prenesená",J128,0)</f>
        <v>0</v>
      </c>
      <c r="BI128" s="93">
        <f>IF(N128="nulová",J128,0)</f>
        <v>0</v>
      </c>
      <c r="BJ128" s="2" t="s">
        <v>84</v>
      </c>
      <c r="BK128" s="94">
        <f>ROUND(I128*H128,3)</f>
        <v>0</v>
      </c>
      <c r="BL128" s="2" t="s">
        <v>83</v>
      </c>
      <c r="BM128" s="92" t="s">
        <v>269</v>
      </c>
    </row>
    <row r="129" spans="2:65" s="102" customFormat="1" x14ac:dyDescent="0.25">
      <c r="B129" s="103"/>
      <c r="D129" s="97" t="s">
        <v>85</v>
      </c>
      <c r="E129" s="104" t="s">
        <v>14</v>
      </c>
      <c r="F129" s="105" t="s">
        <v>1045</v>
      </c>
      <c r="H129" s="106">
        <v>6</v>
      </c>
      <c r="I129" s="220"/>
      <c r="J129" s="220"/>
      <c r="L129" s="103"/>
      <c r="M129" s="107"/>
      <c r="T129" s="108"/>
      <c r="AT129" s="104" t="s">
        <v>85</v>
      </c>
      <c r="AU129" s="104" t="s">
        <v>84</v>
      </c>
      <c r="AV129" s="102" t="s">
        <v>84</v>
      </c>
      <c r="AW129" s="102" t="s">
        <v>87</v>
      </c>
      <c r="AX129" s="102" t="s">
        <v>76</v>
      </c>
      <c r="AY129" s="104" t="s">
        <v>77</v>
      </c>
    </row>
    <row r="130" spans="2:65" s="9" customFormat="1" ht="16.5" customHeight="1" x14ac:dyDescent="0.25">
      <c r="B130" s="81"/>
      <c r="C130" s="82" t="s">
        <v>83</v>
      </c>
      <c r="D130" s="82" t="s">
        <v>79</v>
      </c>
      <c r="E130" s="83" t="s">
        <v>270</v>
      </c>
      <c r="F130" s="84" t="s">
        <v>266</v>
      </c>
      <c r="G130" s="85" t="s">
        <v>263</v>
      </c>
      <c r="H130" s="86">
        <v>6</v>
      </c>
      <c r="I130" s="218">
        <v>0</v>
      </c>
      <c r="J130" s="218">
        <f>ROUND(I130*H130,3)</f>
        <v>0</v>
      </c>
      <c r="K130" s="87"/>
      <c r="L130" s="10"/>
      <c r="M130" s="88" t="s">
        <v>14</v>
      </c>
      <c r="N130" s="89" t="s">
        <v>34</v>
      </c>
      <c r="O130" s="90">
        <v>0</v>
      </c>
      <c r="P130" s="90">
        <f>O130*H130</f>
        <v>0</v>
      </c>
      <c r="Q130" s="90">
        <v>0</v>
      </c>
      <c r="R130" s="90">
        <f>Q130*H130</f>
        <v>0</v>
      </c>
      <c r="S130" s="90">
        <v>0</v>
      </c>
      <c r="T130" s="91">
        <f>S130*H130</f>
        <v>0</v>
      </c>
      <c r="AR130" s="92" t="s">
        <v>83</v>
      </c>
      <c r="AT130" s="92" t="s">
        <v>79</v>
      </c>
      <c r="AU130" s="92" t="s">
        <v>84</v>
      </c>
      <c r="AY130" s="2" t="s">
        <v>77</v>
      </c>
      <c r="BE130" s="93">
        <f>IF(N130="základná",J130,0)</f>
        <v>0</v>
      </c>
      <c r="BF130" s="93">
        <f>IF(N130="znížená",J130,0)</f>
        <v>0</v>
      </c>
      <c r="BG130" s="93">
        <f>IF(N130="zákl. prenesená",J130,0)</f>
        <v>0</v>
      </c>
      <c r="BH130" s="93">
        <f>IF(N130="zníž. prenesená",J130,0)</f>
        <v>0</v>
      </c>
      <c r="BI130" s="93">
        <f>IF(N130="nulová",J130,0)</f>
        <v>0</v>
      </c>
      <c r="BJ130" s="2" t="s">
        <v>84</v>
      </c>
      <c r="BK130" s="94">
        <f>ROUND(I130*H130,3)</f>
        <v>0</v>
      </c>
      <c r="BL130" s="2" t="s">
        <v>83</v>
      </c>
      <c r="BM130" s="92" t="s">
        <v>1046</v>
      </c>
    </row>
    <row r="131" spans="2:65" s="9" customFormat="1" ht="16.5" customHeight="1" x14ac:dyDescent="0.25">
      <c r="B131" s="81"/>
      <c r="C131" s="116" t="s">
        <v>103</v>
      </c>
      <c r="D131" s="116" t="s">
        <v>182</v>
      </c>
      <c r="E131" s="117" t="s">
        <v>271</v>
      </c>
      <c r="F131" s="118" t="s">
        <v>272</v>
      </c>
      <c r="G131" s="119" t="s">
        <v>263</v>
      </c>
      <c r="H131" s="120">
        <v>13</v>
      </c>
      <c r="I131" s="223">
        <v>0</v>
      </c>
      <c r="J131" s="223">
        <f>ROUND(I131*H131,3)</f>
        <v>0</v>
      </c>
      <c r="K131" s="121"/>
      <c r="L131" s="122"/>
      <c r="M131" s="123" t="s">
        <v>14</v>
      </c>
      <c r="N131" s="124" t="s">
        <v>34</v>
      </c>
      <c r="O131" s="90">
        <v>0</v>
      </c>
      <c r="P131" s="90">
        <f>O131*H131</f>
        <v>0</v>
      </c>
      <c r="Q131" s="90">
        <v>0</v>
      </c>
      <c r="R131" s="90">
        <f>Q131*H131</f>
        <v>0</v>
      </c>
      <c r="S131" s="90">
        <v>0</v>
      </c>
      <c r="T131" s="91">
        <f>S131*H131</f>
        <v>0</v>
      </c>
      <c r="AR131" s="92" t="s">
        <v>101</v>
      </c>
      <c r="AT131" s="92" t="s">
        <v>182</v>
      </c>
      <c r="AU131" s="92" t="s">
        <v>84</v>
      </c>
      <c r="AY131" s="2" t="s">
        <v>77</v>
      </c>
      <c r="BE131" s="93">
        <f>IF(N131="základná",J131,0)</f>
        <v>0</v>
      </c>
      <c r="BF131" s="93">
        <f>IF(N131="znížená",J131,0)</f>
        <v>0</v>
      </c>
      <c r="BG131" s="93">
        <f>IF(N131="zákl. prenesená",J131,0)</f>
        <v>0</v>
      </c>
      <c r="BH131" s="93">
        <f>IF(N131="zníž. prenesená",J131,0)</f>
        <v>0</v>
      </c>
      <c r="BI131" s="93">
        <f>IF(N131="nulová",J131,0)</f>
        <v>0</v>
      </c>
      <c r="BJ131" s="2" t="s">
        <v>84</v>
      </c>
      <c r="BK131" s="94">
        <f>ROUND(I131*H131,3)</f>
        <v>0</v>
      </c>
      <c r="BL131" s="2" t="s">
        <v>83</v>
      </c>
      <c r="BM131" s="92" t="s">
        <v>273</v>
      </c>
    </row>
    <row r="132" spans="2:65" s="102" customFormat="1" x14ac:dyDescent="0.25">
      <c r="B132" s="103"/>
      <c r="D132" s="97" t="s">
        <v>85</v>
      </c>
      <c r="E132" s="104" t="s">
        <v>14</v>
      </c>
      <c r="F132" s="105" t="s">
        <v>1047</v>
      </c>
      <c r="H132" s="106">
        <v>13</v>
      </c>
      <c r="I132" s="220"/>
      <c r="J132" s="220"/>
      <c r="L132" s="103"/>
      <c r="M132" s="107"/>
      <c r="T132" s="108"/>
      <c r="AT132" s="104" t="s">
        <v>85</v>
      </c>
      <c r="AU132" s="104" t="s">
        <v>84</v>
      </c>
      <c r="AV132" s="102" t="s">
        <v>84</v>
      </c>
      <c r="AW132" s="102" t="s">
        <v>87</v>
      </c>
      <c r="AX132" s="102" t="s">
        <v>76</v>
      </c>
      <c r="AY132" s="104" t="s">
        <v>77</v>
      </c>
    </row>
    <row r="133" spans="2:65" s="9" customFormat="1" ht="16.5" customHeight="1" x14ac:dyDescent="0.25">
      <c r="B133" s="81"/>
      <c r="C133" s="82" t="s">
        <v>96</v>
      </c>
      <c r="D133" s="82" t="s">
        <v>79</v>
      </c>
      <c r="E133" s="83" t="s">
        <v>274</v>
      </c>
      <c r="F133" s="84" t="s">
        <v>275</v>
      </c>
      <c r="G133" s="85" t="s">
        <v>263</v>
      </c>
      <c r="H133" s="86">
        <v>13</v>
      </c>
      <c r="I133" s="218">
        <v>0</v>
      </c>
      <c r="J133" s="218">
        <f>ROUND(I133*H133,3)</f>
        <v>0</v>
      </c>
      <c r="K133" s="87"/>
      <c r="L133" s="10"/>
      <c r="M133" s="88" t="s">
        <v>14</v>
      </c>
      <c r="N133" s="89" t="s">
        <v>34</v>
      </c>
      <c r="O133" s="90">
        <v>0</v>
      </c>
      <c r="P133" s="90">
        <f>O133*H133</f>
        <v>0</v>
      </c>
      <c r="Q133" s="90">
        <v>0</v>
      </c>
      <c r="R133" s="90">
        <f>Q133*H133</f>
        <v>0</v>
      </c>
      <c r="S133" s="90">
        <v>0</v>
      </c>
      <c r="T133" s="91">
        <f>S133*H133</f>
        <v>0</v>
      </c>
      <c r="AR133" s="92" t="s">
        <v>83</v>
      </c>
      <c r="AT133" s="92" t="s">
        <v>79</v>
      </c>
      <c r="AU133" s="92" t="s">
        <v>84</v>
      </c>
      <c r="AY133" s="2" t="s">
        <v>77</v>
      </c>
      <c r="BE133" s="93">
        <f>IF(N133="základná",J133,0)</f>
        <v>0</v>
      </c>
      <c r="BF133" s="93">
        <f>IF(N133="znížená",J133,0)</f>
        <v>0</v>
      </c>
      <c r="BG133" s="93">
        <f>IF(N133="zákl. prenesená",J133,0)</f>
        <v>0</v>
      </c>
      <c r="BH133" s="93">
        <f>IF(N133="zníž. prenesená",J133,0)</f>
        <v>0</v>
      </c>
      <c r="BI133" s="93">
        <f>IF(N133="nulová",J133,0)</f>
        <v>0</v>
      </c>
      <c r="BJ133" s="2" t="s">
        <v>84</v>
      </c>
      <c r="BK133" s="94">
        <f>ROUND(I133*H133,3)</f>
        <v>0</v>
      </c>
      <c r="BL133" s="2" t="s">
        <v>83</v>
      </c>
      <c r="BM133" s="92" t="s">
        <v>1048</v>
      </c>
    </row>
    <row r="134" spans="2:65" s="9" customFormat="1" ht="16.5" customHeight="1" x14ac:dyDescent="0.25">
      <c r="B134" s="81"/>
      <c r="C134" s="116" t="s">
        <v>110</v>
      </c>
      <c r="D134" s="116" t="s">
        <v>182</v>
      </c>
      <c r="E134" s="117" t="s">
        <v>296</v>
      </c>
      <c r="F134" s="118" t="s">
        <v>276</v>
      </c>
      <c r="G134" s="119" t="s">
        <v>263</v>
      </c>
      <c r="H134" s="120">
        <v>10</v>
      </c>
      <c r="I134" s="223">
        <v>0</v>
      </c>
      <c r="J134" s="223">
        <f>ROUND(I134*H134,3)</f>
        <v>0</v>
      </c>
      <c r="K134" s="121"/>
      <c r="L134" s="122"/>
      <c r="M134" s="123" t="s">
        <v>14</v>
      </c>
      <c r="N134" s="124" t="s">
        <v>34</v>
      </c>
      <c r="O134" s="90">
        <v>0</v>
      </c>
      <c r="P134" s="90">
        <f>O134*H134</f>
        <v>0</v>
      </c>
      <c r="Q134" s="90">
        <v>0</v>
      </c>
      <c r="R134" s="90">
        <f>Q134*H134</f>
        <v>0</v>
      </c>
      <c r="S134" s="90">
        <v>0</v>
      </c>
      <c r="T134" s="91">
        <f>S134*H134</f>
        <v>0</v>
      </c>
      <c r="AR134" s="92" t="s">
        <v>101</v>
      </c>
      <c r="AT134" s="92" t="s">
        <v>182</v>
      </c>
      <c r="AU134" s="92" t="s">
        <v>84</v>
      </c>
      <c r="AY134" s="2" t="s">
        <v>77</v>
      </c>
      <c r="BE134" s="93">
        <f>IF(N134="základná",J134,0)</f>
        <v>0</v>
      </c>
      <c r="BF134" s="93">
        <f>IF(N134="znížená",J134,0)</f>
        <v>0</v>
      </c>
      <c r="BG134" s="93">
        <f>IF(N134="zákl. prenesená",J134,0)</f>
        <v>0</v>
      </c>
      <c r="BH134" s="93">
        <f>IF(N134="zníž. prenesená",J134,0)</f>
        <v>0</v>
      </c>
      <c r="BI134" s="93">
        <f>IF(N134="nulová",J134,0)</f>
        <v>0</v>
      </c>
      <c r="BJ134" s="2" t="s">
        <v>84</v>
      </c>
      <c r="BK134" s="94">
        <f>ROUND(I134*H134,3)</f>
        <v>0</v>
      </c>
      <c r="BL134" s="2" t="s">
        <v>83</v>
      </c>
      <c r="BM134" s="92" t="s">
        <v>277</v>
      </c>
    </row>
    <row r="135" spans="2:65" s="102" customFormat="1" x14ac:dyDescent="0.25">
      <c r="B135" s="103"/>
      <c r="D135" s="97" t="s">
        <v>85</v>
      </c>
      <c r="E135" s="104" t="s">
        <v>14</v>
      </c>
      <c r="F135" s="105" t="s">
        <v>1049</v>
      </c>
      <c r="H135" s="106">
        <v>10</v>
      </c>
      <c r="I135" s="220"/>
      <c r="J135" s="220"/>
      <c r="L135" s="103"/>
      <c r="M135" s="107"/>
      <c r="T135" s="108"/>
      <c r="AT135" s="104" t="s">
        <v>85</v>
      </c>
      <c r="AU135" s="104" t="s">
        <v>84</v>
      </c>
      <c r="AV135" s="102" t="s">
        <v>84</v>
      </c>
      <c r="AW135" s="102" t="s">
        <v>87</v>
      </c>
      <c r="AX135" s="102" t="s">
        <v>76</v>
      </c>
      <c r="AY135" s="104" t="s">
        <v>77</v>
      </c>
    </row>
    <row r="136" spans="2:65" s="9" customFormat="1" ht="16.5" customHeight="1" x14ac:dyDescent="0.25">
      <c r="B136" s="81"/>
      <c r="C136" s="82" t="s">
        <v>101</v>
      </c>
      <c r="D136" s="82" t="s">
        <v>79</v>
      </c>
      <c r="E136" s="83" t="s">
        <v>278</v>
      </c>
      <c r="F136" s="84" t="s">
        <v>266</v>
      </c>
      <c r="G136" s="85" t="s">
        <v>263</v>
      </c>
      <c r="H136" s="86">
        <v>10</v>
      </c>
      <c r="I136" s="218">
        <v>0</v>
      </c>
      <c r="J136" s="218">
        <f>ROUND(I136*H136,3)</f>
        <v>0</v>
      </c>
      <c r="K136" s="87"/>
      <c r="L136" s="10"/>
      <c r="M136" s="88" t="s">
        <v>14</v>
      </c>
      <c r="N136" s="89" t="s">
        <v>34</v>
      </c>
      <c r="O136" s="90">
        <v>0</v>
      </c>
      <c r="P136" s="90">
        <f>O136*H136</f>
        <v>0</v>
      </c>
      <c r="Q136" s="90">
        <v>0</v>
      </c>
      <c r="R136" s="90">
        <f>Q136*H136</f>
        <v>0</v>
      </c>
      <c r="S136" s="90">
        <v>0</v>
      </c>
      <c r="T136" s="91">
        <f>S136*H136</f>
        <v>0</v>
      </c>
      <c r="AR136" s="92" t="s">
        <v>83</v>
      </c>
      <c r="AT136" s="92" t="s">
        <v>79</v>
      </c>
      <c r="AU136" s="92" t="s">
        <v>84</v>
      </c>
      <c r="AY136" s="2" t="s">
        <v>77</v>
      </c>
      <c r="BE136" s="93">
        <f>IF(N136="základná",J136,0)</f>
        <v>0</v>
      </c>
      <c r="BF136" s="93">
        <f>IF(N136="znížená",J136,0)</f>
        <v>0</v>
      </c>
      <c r="BG136" s="93">
        <f>IF(N136="zákl. prenesená",J136,0)</f>
        <v>0</v>
      </c>
      <c r="BH136" s="93">
        <f>IF(N136="zníž. prenesená",J136,0)</f>
        <v>0</v>
      </c>
      <c r="BI136" s="93">
        <f>IF(N136="nulová",J136,0)</f>
        <v>0</v>
      </c>
      <c r="BJ136" s="2" t="s">
        <v>84</v>
      </c>
      <c r="BK136" s="94">
        <f>ROUND(I136*H136,3)</f>
        <v>0</v>
      </c>
      <c r="BL136" s="2" t="s">
        <v>83</v>
      </c>
      <c r="BM136" s="92" t="s">
        <v>1050</v>
      </c>
    </row>
    <row r="137" spans="2:65" s="9" customFormat="1" ht="16.5" customHeight="1" x14ac:dyDescent="0.25">
      <c r="B137" s="81"/>
      <c r="C137" s="116" t="s">
        <v>123</v>
      </c>
      <c r="D137" s="116" t="s">
        <v>182</v>
      </c>
      <c r="E137" s="117" t="s">
        <v>279</v>
      </c>
      <c r="F137" s="118" t="s">
        <v>280</v>
      </c>
      <c r="G137" s="119" t="s">
        <v>263</v>
      </c>
      <c r="H137" s="120">
        <v>5</v>
      </c>
      <c r="I137" s="223">
        <v>0</v>
      </c>
      <c r="J137" s="223">
        <f>ROUND(I137*H137,3)</f>
        <v>0</v>
      </c>
      <c r="K137" s="121"/>
      <c r="L137" s="122"/>
      <c r="M137" s="123" t="s">
        <v>14</v>
      </c>
      <c r="N137" s="124" t="s">
        <v>34</v>
      </c>
      <c r="O137" s="90">
        <v>0</v>
      </c>
      <c r="P137" s="90">
        <f>O137*H137</f>
        <v>0</v>
      </c>
      <c r="Q137" s="90">
        <v>0</v>
      </c>
      <c r="R137" s="90">
        <f>Q137*H137</f>
        <v>0</v>
      </c>
      <c r="S137" s="90">
        <v>0</v>
      </c>
      <c r="T137" s="91">
        <f>S137*H137</f>
        <v>0</v>
      </c>
      <c r="AR137" s="92" t="s">
        <v>101</v>
      </c>
      <c r="AT137" s="92" t="s">
        <v>182</v>
      </c>
      <c r="AU137" s="92" t="s">
        <v>84</v>
      </c>
      <c r="AY137" s="2" t="s">
        <v>77</v>
      </c>
      <c r="BE137" s="93">
        <f>IF(N137="základná",J137,0)</f>
        <v>0</v>
      </c>
      <c r="BF137" s="93">
        <f>IF(N137="znížená",J137,0)</f>
        <v>0</v>
      </c>
      <c r="BG137" s="93">
        <f>IF(N137="zákl. prenesená",J137,0)</f>
        <v>0</v>
      </c>
      <c r="BH137" s="93">
        <f>IF(N137="zníž. prenesená",J137,0)</f>
        <v>0</v>
      </c>
      <c r="BI137" s="93">
        <f>IF(N137="nulová",J137,0)</f>
        <v>0</v>
      </c>
      <c r="BJ137" s="2" t="s">
        <v>84</v>
      </c>
      <c r="BK137" s="94">
        <f>ROUND(I137*H137,3)</f>
        <v>0</v>
      </c>
      <c r="BL137" s="2" t="s">
        <v>83</v>
      </c>
      <c r="BM137" s="92" t="s">
        <v>281</v>
      </c>
    </row>
    <row r="138" spans="2:65" s="102" customFormat="1" x14ac:dyDescent="0.25">
      <c r="B138" s="103"/>
      <c r="D138" s="97" t="s">
        <v>85</v>
      </c>
      <c r="E138" s="104" t="s">
        <v>14</v>
      </c>
      <c r="F138" s="105" t="s">
        <v>1051</v>
      </c>
      <c r="H138" s="106">
        <v>5</v>
      </c>
      <c r="I138" s="220"/>
      <c r="J138" s="220"/>
      <c r="L138" s="103"/>
      <c r="M138" s="107"/>
      <c r="T138" s="108"/>
      <c r="AT138" s="104" t="s">
        <v>85</v>
      </c>
      <c r="AU138" s="104" t="s">
        <v>84</v>
      </c>
      <c r="AV138" s="102" t="s">
        <v>84</v>
      </c>
      <c r="AW138" s="102" t="s">
        <v>87</v>
      </c>
      <c r="AX138" s="102" t="s">
        <v>76</v>
      </c>
      <c r="AY138" s="104" t="s">
        <v>77</v>
      </c>
    </row>
    <row r="139" spans="2:65" s="9" customFormat="1" ht="16.5" customHeight="1" x14ac:dyDescent="0.25">
      <c r="B139" s="81"/>
      <c r="C139" s="82" t="s">
        <v>106</v>
      </c>
      <c r="D139" s="82" t="s">
        <v>79</v>
      </c>
      <c r="E139" s="83" t="s">
        <v>270</v>
      </c>
      <c r="F139" s="84" t="s">
        <v>266</v>
      </c>
      <c r="G139" s="85" t="s">
        <v>263</v>
      </c>
      <c r="H139" s="86">
        <v>5</v>
      </c>
      <c r="I139" s="218">
        <v>0</v>
      </c>
      <c r="J139" s="218">
        <f>ROUND(I139*H139,3)</f>
        <v>0</v>
      </c>
      <c r="K139" s="87"/>
      <c r="L139" s="10"/>
      <c r="M139" s="88" t="s">
        <v>14</v>
      </c>
      <c r="N139" s="89" t="s">
        <v>34</v>
      </c>
      <c r="O139" s="90">
        <v>0</v>
      </c>
      <c r="P139" s="90">
        <f>O139*H139</f>
        <v>0</v>
      </c>
      <c r="Q139" s="90">
        <v>0</v>
      </c>
      <c r="R139" s="90">
        <f>Q139*H139</f>
        <v>0</v>
      </c>
      <c r="S139" s="90">
        <v>0</v>
      </c>
      <c r="T139" s="91">
        <f>S139*H139</f>
        <v>0</v>
      </c>
      <c r="AR139" s="92" t="s">
        <v>83</v>
      </c>
      <c r="AT139" s="92" t="s">
        <v>79</v>
      </c>
      <c r="AU139" s="92" t="s">
        <v>84</v>
      </c>
      <c r="AY139" s="2" t="s">
        <v>77</v>
      </c>
      <c r="BE139" s="93">
        <f>IF(N139="základná",J139,0)</f>
        <v>0</v>
      </c>
      <c r="BF139" s="93">
        <f>IF(N139="znížená",J139,0)</f>
        <v>0</v>
      </c>
      <c r="BG139" s="93">
        <f>IF(N139="zákl. prenesená",J139,0)</f>
        <v>0</v>
      </c>
      <c r="BH139" s="93">
        <f>IF(N139="zníž. prenesená",J139,0)</f>
        <v>0</v>
      </c>
      <c r="BI139" s="93">
        <f>IF(N139="nulová",J139,0)</f>
        <v>0</v>
      </c>
      <c r="BJ139" s="2" t="s">
        <v>84</v>
      </c>
      <c r="BK139" s="94">
        <f>ROUND(I139*H139,3)</f>
        <v>0</v>
      </c>
      <c r="BL139" s="2" t="s">
        <v>83</v>
      </c>
      <c r="BM139" s="92" t="s">
        <v>1052</v>
      </c>
    </row>
    <row r="140" spans="2:65" s="9" customFormat="1" ht="16.5" customHeight="1" x14ac:dyDescent="0.25">
      <c r="B140" s="81"/>
      <c r="C140" s="116" t="s">
        <v>130</v>
      </c>
      <c r="D140" s="116" t="s">
        <v>182</v>
      </c>
      <c r="E140" s="117" t="s">
        <v>282</v>
      </c>
      <c r="F140" s="118" t="s">
        <v>283</v>
      </c>
      <c r="G140" s="119" t="s">
        <v>263</v>
      </c>
      <c r="H140" s="120">
        <v>2</v>
      </c>
      <c r="I140" s="223">
        <v>0</v>
      </c>
      <c r="J140" s="223">
        <f>ROUND(I140*H140,3)</f>
        <v>0</v>
      </c>
      <c r="K140" s="121"/>
      <c r="L140" s="122"/>
      <c r="M140" s="123" t="s">
        <v>14</v>
      </c>
      <c r="N140" s="124" t="s">
        <v>34</v>
      </c>
      <c r="O140" s="90">
        <v>0</v>
      </c>
      <c r="P140" s="90">
        <f>O140*H140</f>
        <v>0</v>
      </c>
      <c r="Q140" s="90">
        <v>0</v>
      </c>
      <c r="R140" s="90">
        <f>Q140*H140</f>
        <v>0</v>
      </c>
      <c r="S140" s="90">
        <v>0</v>
      </c>
      <c r="T140" s="91">
        <f>S140*H140</f>
        <v>0</v>
      </c>
      <c r="AR140" s="92" t="s">
        <v>101</v>
      </c>
      <c r="AT140" s="92" t="s">
        <v>182</v>
      </c>
      <c r="AU140" s="92" t="s">
        <v>84</v>
      </c>
      <c r="AY140" s="2" t="s">
        <v>77</v>
      </c>
      <c r="BE140" s="93">
        <f>IF(N140="základná",J140,0)</f>
        <v>0</v>
      </c>
      <c r="BF140" s="93">
        <f>IF(N140="znížená",J140,0)</f>
        <v>0</v>
      </c>
      <c r="BG140" s="93">
        <f>IF(N140="zákl. prenesená",J140,0)</f>
        <v>0</v>
      </c>
      <c r="BH140" s="93">
        <f>IF(N140="zníž. prenesená",J140,0)</f>
        <v>0</v>
      </c>
      <c r="BI140" s="93">
        <f>IF(N140="nulová",J140,0)</f>
        <v>0</v>
      </c>
      <c r="BJ140" s="2" t="s">
        <v>84</v>
      </c>
      <c r="BK140" s="94">
        <f>ROUND(I140*H140,3)</f>
        <v>0</v>
      </c>
      <c r="BL140" s="2" t="s">
        <v>83</v>
      </c>
      <c r="BM140" s="92" t="s">
        <v>284</v>
      </c>
    </row>
    <row r="141" spans="2:65" s="102" customFormat="1" x14ac:dyDescent="0.25">
      <c r="B141" s="103"/>
      <c r="D141" s="97" t="s">
        <v>85</v>
      </c>
      <c r="E141" s="104" t="s">
        <v>14</v>
      </c>
      <c r="F141" s="105" t="s">
        <v>1053</v>
      </c>
      <c r="H141" s="106">
        <v>2</v>
      </c>
      <c r="I141" s="220"/>
      <c r="J141" s="220"/>
      <c r="L141" s="103"/>
      <c r="M141" s="107"/>
      <c r="T141" s="108"/>
      <c r="AT141" s="104" t="s">
        <v>85</v>
      </c>
      <c r="AU141" s="104" t="s">
        <v>84</v>
      </c>
      <c r="AV141" s="102" t="s">
        <v>84</v>
      </c>
      <c r="AW141" s="102" t="s">
        <v>87</v>
      </c>
      <c r="AX141" s="102" t="s">
        <v>76</v>
      </c>
      <c r="AY141" s="104" t="s">
        <v>77</v>
      </c>
    </row>
    <row r="142" spans="2:65" s="9" customFormat="1" ht="16.5" customHeight="1" x14ac:dyDescent="0.25">
      <c r="B142" s="81"/>
      <c r="C142" s="82" t="s">
        <v>109</v>
      </c>
      <c r="D142" s="82" t="s">
        <v>79</v>
      </c>
      <c r="E142" s="83" t="s">
        <v>270</v>
      </c>
      <c r="F142" s="84" t="s">
        <v>266</v>
      </c>
      <c r="G142" s="85" t="s">
        <v>263</v>
      </c>
      <c r="H142" s="86">
        <v>2</v>
      </c>
      <c r="I142" s="218">
        <v>0</v>
      </c>
      <c r="J142" s="218">
        <f>ROUND(I142*H142,3)</f>
        <v>0</v>
      </c>
      <c r="K142" s="87"/>
      <c r="L142" s="10"/>
      <c r="M142" s="88" t="s">
        <v>14</v>
      </c>
      <c r="N142" s="89" t="s">
        <v>34</v>
      </c>
      <c r="O142" s="90">
        <v>0</v>
      </c>
      <c r="P142" s="90">
        <f>O142*H142</f>
        <v>0</v>
      </c>
      <c r="Q142" s="90">
        <v>0</v>
      </c>
      <c r="R142" s="90">
        <f>Q142*H142</f>
        <v>0</v>
      </c>
      <c r="S142" s="90">
        <v>0</v>
      </c>
      <c r="T142" s="91">
        <f>S142*H142</f>
        <v>0</v>
      </c>
      <c r="AR142" s="92" t="s">
        <v>83</v>
      </c>
      <c r="AT142" s="92" t="s">
        <v>79</v>
      </c>
      <c r="AU142" s="92" t="s">
        <v>84</v>
      </c>
      <c r="AY142" s="2" t="s">
        <v>77</v>
      </c>
      <c r="BE142" s="93">
        <f>IF(N142="základná",J142,0)</f>
        <v>0</v>
      </c>
      <c r="BF142" s="93">
        <f>IF(N142="znížená",J142,0)</f>
        <v>0</v>
      </c>
      <c r="BG142" s="93">
        <f>IF(N142="zákl. prenesená",J142,0)</f>
        <v>0</v>
      </c>
      <c r="BH142" s="93">
        <f>IF(N142="zníž. prenesená",J142,0)</f>
        <v>0</v>
      </c>
      <c r="BI142" s="93">
        <f>IF(N142="nulová",J142,0)</f>
        <v>0</v>
      </c>
      <c r="BJ142" s="2" t="s">
        <v>84</v>
      </c>
      <c r="BK142" s="94">
        <f>ROUND(I142*H142,3)</f>
        <v>0</v>
      </c>
      <c r="BL142" s="2" t="s">
        <v>83</v>
      </c>
      <c r="BM142" s="92" t="s">
        <v>1054</v>
      </c>
    </row>
    <row r="143" spans="2:65" s="9" customFormat="1" ht="16.5" customHeight="1" x14ac:dyDescent="0.25">
      <c r="B143" s="81"/>
      <c r="C143" s="116" t="s">
        <v>145</v>
      </c>
      <c r="D143" s="116" t="s">
        <v>182</v>
      </c>
      <c r="E143" s="117" t="s">
        <v>285</v>
      </c>
      <c r="F143" s="118" t="s">
        <v>286</v>
      </c>
      <c r="G143" s="119" t="s">
        <v>263</v>
      </c>
      <c r="H143" s="120">
        <v>2</v>
      </c>
      <c r="I143" s="223">
        <v>0</v>
      </c>
      <c r="J143" s="223">
        <f>ROUND(I143*H143,3)</f>
        <v>0</v>
      </c>
      <c r="K143" s="121"/>
      <c r="L143" s="122"/>
      <c r="M143" s="123" t="s">
        <v>14</v>
      </c>
      <c r="N143" s="124" t="s">
        <v>34</v>
      </c>
      <c r="O143" s="90">
        <v>0</v>
      </c>
      <c r="P143" s="90">
        <f>O143*H143</f>
        <v>0</v>
      </c>
      <c r="Q143" s="90">
        <v>0</v>
      </c>
      <c r="R143" s="90">
        <f>Q143*H143</f>
        <v>0</v>
      </c>
      <c r="S143" s="90">
        <v>0</v>
      </c>
      <c r="T143" s="91">
        <f>S143*H143</f>
        <v>0</v>
      </c>
      <c r="AR143" s="92" t="s">
        <v>101</v>
      </c>
      <c r="AT143" s="92" t="s">
        <v>182</v>
      </c>
      <c r="AU143" s="92" t="s">
        <v>84</v>
      </c>
      <c r="AY143" s="2" t="s">
        <v>77</v>
      </c>
      <c r="BE143" s="93">
        <f>IF(N143="základná",J143,0)</f>
        <v>0</v>
      </c>
      <c r="BF143" s="93">
        <f>IF(N143="znížená",J143,0)</f>
        <v>0</v>
      </c>
      <c r="BG143" s="93">
        <f>IF(N143="zákl. prenesená",J143,0)</f>
        <v>0</v>
      </c>
      <c r="BH143" s="93">
        <f>IF(N143="zníž. prenesená",J143,0)</f>
        <v>0</v>
      </c>
      <c r="BI143" s="93">
        <f>IF(N143="nulová",J143,0)</f>
        <v>0</v>
      </c>
      <c r="BJ143" s="2" t="s">
        <v>84</v>
      </c>
      <c r="BK143" s="94">
        <f>ROUND(I143*H143,3)</f>
        <v>0</v>
      </c>
      <c r="BL143" s="2" t="s">
        <v>83</v>
      </c>
      <c r="BM143" s="92" t="s">
        <v>287</v>
      </c>
    </row>
    <row r="144" spans="2:65" s="102" customFormat="1" x14ac:dyDescent="0.25">
      <c r="B144" s="103"/>
      <c r="D144" s="97" t="s">
        <v>85</v>
      </c>
      <c r="E144" s="104" t="s">
        <v>14</v>
      </c>
      <c r="F144" s="105" t="s">
        <v>1053</v>
      </c>
      <c r="H144" s="106">
        <v>2</v>
      </c>
      <c r="I144" s="220"/>
      <c r="J144" s="220"/>
      <c r="L144" s="103"/>
      <c r="M144" s="107"/>
      <c r="T144" s="108"/>
      <c r="AT144" s="104" t="s">
        <v>85</v>
      </c>
      <c r="AU144" s="104" t="s">
        <v>84</v>
      </c>
      <c r="AV144" s="102" t="s">
        <v>84</v>
      </c>
      <c r="AW144" s="102" t="s">
        <v>87</v>
      </c>
      <c r="AX144" s="102" t="s">
        <v>76</v>
      </c>
      <c r="AY144" s="104" t="s">
        <v>77</v>
      </c>
    </row>
    <row r="145" spans="2:65" s="9" customFormat="1" ht="16.5" customHeight="1" x14ac:dyDescent="0.25">
      <c r="B145" s="81"/>
      <c r="C145" s="82" t="s">
        <v>113</v>
      </c>
      <c r="D145" s="82" t="s">
        <v>79</v>
      </c>
      <c r="E145" s="83" t="s">
        <v>270</v>
      </c>
      <c r="F145" s="84" t="s">
        <v>266</v>
      </c>
      <c r="G145" s="85" t="s">
        <v>263</v>
      </c>
      <c r="H145" s="86">
        <v>2</v>
      </c>
      <c r="I145" s="218">
        <v>0</v>
      </c>
      <c r="J145" s="218">
        <f>ROUND(I145*H145,3)</f>
        <v>0</v>
      </c>
      <c r="K145" s="87"/>
      <c r="L145" s="10"/>
      <c r="M145" s="88" t="s">
        <v>14</v>
      </c>
      <c r="N145" s="89" t="s">
        <v>34</v>
      </c>
      <c r="O145" s="90">
        <v>0</v>
      </c>
      <c r="P145" s="90">
        <f>O145*H145</f>
        <v>0</v>
      </c>
      <c r="Q145" s="90">
        <v>0</v>
      </c>
      <c r="R145" s="90">
        <f>Q145*H145</f>
        <v>0</v>
      </c>
      <c r="S145" s="90">
        <v>0</v>
      </c>
      <c r="T145" s="91">
        <f>S145*H145</f>
        <v>0</v>
      </c>
      <c r="AR145" s="92" t="s">
        <v>83</v>
      </c>
      <c r="AT145" s="92" t="s">
        <v>79</v>
      </c>
      <c r="AU145" s="92" t="s">
        <v>84</v>
      </c>
      <c r="AY145" s="2" t="s">
        <v>77</v>
      </c>
      <c r="BE145" s="93">
        <f>IF(N145="základná",J145,0)</f>
        <v>0</v>
      </c>
      <c r="BF145" s="93">
        <f>IF(N145="znížená",J145,0)</f>
        <v>0</v>
      </c>
      <c r="BG145" s="93">
        <f>IF(N145="zákl. prenesená",J145,0)</f>
        <v>0</v>
      </c>
      <c r="BH145" s="93">
        <f>IF(N145="zníž. prenesená",J145,0)</f>
        <v>0</v>
      </c>
      <c r="BI145" s="93">
        <f>IF(N145="nulová",J145,0)</f>
        <v>0</v>
      </c>
      <c r="BJ145" s="2" t="s">
        <v>84</v>
      </c>
      <c r="BK145" s="94">
        <f>ROUND(I145*H145,3)</f>
        <v>0</v>
      </c>
      <c r="BL145" s="2" t="s">
        <v>83</v>
      </c>
      <c r="BM145" s="92" t="s">
        <v>1055</v>
      </c>
    </row>
    <row r="146" spans="2:65" s="9" customFormat="1" ht="16.5" customHeight="1" x14ac:dyDescent="0.25">
      <c r="B146" s="81"/>
      <c r="C146" s="82" t="s">
        <v>152</v>
      </c>
      <c r="D146" s="82" t="s">
        <v>79</v>
      </c>
      <c r="E146" s="83" t="s">
        <v>288</v>
      </c>
      <c r="F146" s="84" t="s">
        <v>289</v>
      </c>
      <c r="G146" s="85" t="s">
        <v>263</v>
      </c>
      <c r="H146" s="86">
        <v>54</v>
      </c>
      <c r="I146" s="218">
        <v>0</v>
      </c>
      <c r="J146" s="218">
        <f>ROUND(I146*H146,3)</f>
        <v>0</v>
      </c>
      <c r="K146" s="87"/>
      <c r="L146" s="10"/>
      <c r="M146" s="125" t="s">
        <v>14</v>
      </c>
      <c r="N146" s="126" t="s">
        <v>34</v>
      </c>
      <c r="O146" s="127">
        <v>0</v>
      </c>
      <c r="P146" s="127">
        <f>O146*H146</f>
        <v>0</v>
      </c>
      <c r="Q146" s="127">
        <v>0</v>
      </c>
      <c r="R146" s="127">
        <f>Q146*H146</f>
        <v>0</v>
      </c>
      <c r="S146" s="127">
        <v>0</v>
      </c>
      <c r="T146" s="128">
        <f>S146*H146</f>
        <v>0</v>
      </c>
      <c r="AR146" s="92" t="s">
        <v>83</v>
      </c>
      <c r="AT146" s="92" t="s">
        <v>79</v>
      </c>
      <c r="AU146" s="92" t="s">
        <v>84</v>
      </c>
      <c r="AY146" s="2" t="s">
        <v>77</v>
      </c>
      <c r="BE146" s="93">
        <f>IF(N146="základná",J146,0)</f>
        <v>0</v>
      </c>
      <c r="BF146" s="93">
        <f>IF(N146="znížená",J146,0)</f>
        <v>0</v>
      </c>
      <c r="BG146" s="93">
        <f>IF(N146="zákl. prenesená",J146,0)</f>
        <v>0</v>
      </c>
      <c r="BH146" s="93">
        <f>IF(N146="zníž. prenesená",J146,0)</f>
        <v>0</v>
      </c>
      <c r="BI146" s="93">
        <f>IF(N146="nulová",J146,0)</f>
        <v>0</v>
      </c>
      <c r="BJ146" s="2" t="s">
        <v>84</v>
      </c>
      <c r="BK146" s="94">
        <f>ROUND(I146*H146,3)</f>
        <v>0</v>
      </c>
      <c r="BL146" s="2" t="s">
        <v>83</v>
      </c>
      <c r="BM146" s="92" t="s">
        <v>1056</v>
      </c>
    </row>
    <row r="147" spans="2:65" s="9" customFormat="1" ht="6.95" customHeight="1" x14ac:dyDescent="0.25"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10"/>
    </row>
  </sheetData>
  <autoFilter ref="C121:K146" xr:uid="{00000000-0009-0000-0000-00000E000000}"/>
  <mergeCells count="12">
    <mergeCell ref="E114:H114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8AB90-F1DB-40E2-8AE4-032ACDD32670}">
  <sheetPr>
    <pageSetUpPr fitToPage="1"/>
  </sheetPr>
  <dimension ref="B2:BM138"/>
  <sheetViews>
    <sheetView showGridLines="0" topLeftCell="A113" workbookViewId="0">
      <selection activeCell="I125" sqref="I125:J137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74" t="s">
        <v>1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2" t="s">
        <v>752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176" t="str">
        <f>'[1]Rekapitulácia stavby'!K6</f>
        <v>Zelené sídliská - lokalita MAGURSKÁ - JELŠOVÝ HÁJIK - revízia 2</v>
      </c>
      <c r="F7" s="177"/>
      <c r="G7" s="177"/>
      <c r="H7" s="177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176" t="s">
        <v>253</v>
      </c>
      <c r="F9" s="179"/>
      <c r="G9" s="179"/>
      <c r="H9" s="179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180" t="s">
        <v>753</v>
      </c>
      <c r="F11" s="179"/>
      <c r="G11" s="179"/>
      <c r="H11" s="179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13</v>
      </c>
      <c r="F13" s="12" t="s">
        <v>14</v>
      </c>
      <c r="I13" s="8" t="s">
        <v>850</v>
      </c>
      <c r="J13" s="12" t="s">
        <v>14</v>
      </c>
      <c r="L13" s="10"/>
    </row>
    <row r="14" spans="2:46" s="9" customFormat="1" ht="12" customHeight="1" x14ac:dyDescent="0.25">
      <c r="B14" s="10"/>
      <c r="D14" s="8" t="s">
        <v>16</v>
      </c>
      <c r="F14" s="12" t="s">
        <v>17</v>
      </c>
      <c r="I14" s="8" t="s">
        <v>18</v>
      </c>
      <c r="J14" s="13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19</v>
      </c>
      <c r="I16" s="8" t="s">
        <v>20</v>
      </c>
      <c r="J16" s="12" t="s">
        <v>14</v>
      </c>
      <c r="L16" s="10"/>
    </row>
    <row r="17" spans="2:12" s="9" customFormat="1" ht="18" customHeight="1" x14ac:dyDescent="0.25">
      <c r="B17" s="10"/>
      <c r="E17" s="12" t="s">
        <v>21</v>
      </c>
      <c r="I17" s="8" t="s">
        <v>22</v>
      </c>
      <c r="J17" s="12" t="s">
        <v>14</v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25">
      <c r="B20" s="10"/>
      <c r="E20" s="173" t="str">
        <f>'[1]Rekapitulácia stavby'!E14</f>
        <v xml:space="preserve"> </v>
      </c>
      <c r="F20" s="173"/>
      <c r="G20" s="173"/>
      <c r="H20" s="173"/>
      <c r="I20" s="8" t="s">
        <v>22</v>
      </c>
      <c r="J20" s="12" t="str">
        <f>'[1]Rekapitulácia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24</v>
      </c>
      <c r="I22" s="8" t="s">
        <v>20</v>
      </c>
      <c r="J22" s="12" t="s">
        <v>14</v>
      </c>
      <c r="L22" s="10"/>
    </row>
    <row r="23" spans="2:12" s="9" customFormat="1" ht="18" customHeight="1" x14ac:dyDescent="0.25">
      <c r="B23" s="10"/>
      <c r="E23" s="12" t="s">
        <v>255</v>
      </c>
      <c r="I23" s="8" t="s">
        <v>22</v>
      </c>
      <c r="J23" s="12" t="s">
        <v>14</v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26</v>
      </c>
      <c r="I25" s="8" t="s">
        <v>20</v>
      </c>
      <c r="J25" s="12" t="s">
        <v>14</v>
      </c>
      <c r="L25" s="10"/>
    </row>
    <row r="26" spans="2:12" s="9" customFormat="1" ht="18" customHeight="1" x14ac:dyDescent="0.25">
      <c r="B26" s="10"/>
      <c r="E26" s="12" t="s">
        <v>256</v>
      </c>
      <c r="I26" s="8" t="s">
        <v>22</v>
      </c>
      <c r="J26" s="12" t="s">
        <v>14</v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27</v>
      </c>
      <c r="L28" s="10"/>
    </row>
    <row r="29" spans="2:12" s="14" customFormat="1" ht="16.5" customHeight="1" x14ac:dyDescent="0.25">
      <c r="B29" s="15"/>
      <c r="E29" s="181" t="s">
        <v>14</v>
      </c>
      <c r="F29" s="181"/>
      <c r="G29" s="181"/>
      <c r="H29" s="181"/>
      <c r="L29" s="15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25">
      <c r="B32" s="10"/>
      <c r="D32" s="18" t="s">
        <v>28</v>
      </c>
      <c r="J32" s="19">
        <f>ROUND(J122, 2)</f>
        <v>0</v>
      </c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5" customHeight="1" x14ac:dyDescent="0.25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5" customHeight="1" x14ac:dyDescent="0.25">
      <c r="B35" s="10"/>
      <c r="D35" s="11" t="s">
        <v>32</v>
      </c>
      <c r="E35" s="21" t="s">
        <v>33</v>
      </c>
      <c r="F35" s="22">
        <f>ROUND((SUM(BE122:BE137)),  2)</f>
        <v>0</v>
      </c>
      <c r="G35" s="23"/>
      <c r="H35" s="23"/>
      <c r="I35" s="24">
        <v>0.23</v>
      </c>
      <c r="J35" s="22">
        <f>ROUND(((SUM(BE122:BE137))*I35),  2)</f>
        <v>0</v>
      </c>
      <c r="L35" s="10"/>
    </row>
    <row r="36" spans="2:12" s="9" customFormat="1" ht="14.45" customHeight="1" x14ac:dyDescent="0.25">
      <c r="B36" s="10"/>
      <c r="E36" s="21"/>
      <c r="F36" s="25">
        <f>ROUND((SUM(BF122:BF137)),  2)</f>
        <v>0</v>
      </c>
      <c r="I36" s="26">
        <v>0.23</v>
      </c>
      <c r="J36" s="25">
        <f>ROUND(((SUM(BF122:BF137))*I36),  2)</f>
        <v>0</v>
      </c>
      <c r="L36" s="10"/>
    </row>
    <row r="37" spans="2:12" s="9" customFormat="1" ht="14.45" hidden="1" customHeight="1" x14ac:dyDescent="0.25">
      <c r="B37" s="10"/>
      <c r="E37" s="8" t="s">
        <v>35</v>
      </c>
      <c r="F37" s="25">
        <f>ROUND((SUM(BG122:BG137)),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36</v>
      </c>
      <c r="F38" s="25">
        <f>ROUND((SUM(BH122:BH137)),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37</v>
      </c>
      <c r="F39" s="22">
        <f>ROUND((SUM(BI122:BI137)),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176" t="str">
        <f>E7</f>
        <v>Zelené sídliská - lokalita MAGURSKÁ - JELŠOVÝ HÁJIK - revízia 2</v>
      </c>
      <c r="F85" s="177"/>
      <c r="G85" s="177"/>
      <c r="H85" s="177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176" t="s">
        <v>253</v>
      </c>
      <c r="F87" s="179"/>
      <c r="G87" s="179"/>
      <c r="H87" s="179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180" t="str">
        <f>E11</f>
        <v>SO 3.2 - Parkový mobiliár - časť 2</v>
      </c>
      <c r="F89" s="179"/>
      <c r="G89" s="179"/>
      <c r="H89" s="179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16</v>
      </c>
      <c r="F91" s="12" t="str">
        <f>F14</f>
        <v>Magurská, Jelšový hájik</v>
      </c>
      <c r="I91" s="8" t="s">
        <v>18</v>
      </c>
      <c r="J91" s="13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2" hidden="1" customHeight="1" x14ac:dyDescent="0.25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50</v>
      </c>
      <c r="J98" s="19">
        <f>J122</f>
        <v>0</v>
      </c>
      <c r="L98" s="10"/>
      <c r="AU98" s="2" t="s">
        <v>51</v>
      </c>
    </row>
    <row r="99" spans="2:47" s="47" customFormat="1" ht="24.95" hidden="1" customHeight="1" x14ac:dyDescent="0.25">
      <c r="B99" s="48"/>
      <c r="D99" s="49" t="s">
        <v>257</v>
      </c>
      <c r="E99" s="50"/>
      <c r="F99" s="50"/>
      <c r="G99" s="50"/>
      <c r="H99" s="50"/>
      <c r="I99" s="50"/>
      <c r="J99" s="51">
        <f>J123</f>
        <v>0</v>
      </c>
      <c r="L99" s="48"/>
    </row>
    <row r="100" spans="2:47" s="52" customFormat="1" ht="19.899999999999999" hidden="1" customHeight="1" x14ac:dyDescent="0.25">
      <c r="B100" s="53"/>
      <c r="D100" s="54" t="s">
        <v>258</v>
      </c>
      <c r="E100" s="55"/>
      <c r="F100" s="55"/>
      <c r="G100" s="55"/>
      <c r="H100" s="55"/>
      <c r="I100" s="55"/>
      <c r="J100" s="56">
        <f>J124</f>
        <v>0</v>
      </c>
      <c r="L100" s="53"/>
    </row>
    <row r="101" spans="2:47" s="9" customFormat="1" ht="21.75" hidden="1" customHeight="1" x14ac:dyDescent="0.25">
      <c r="B101" s="10"/>
      <c r="L101" s="10"/>
    </row>
    <row r="102" spans="2:47" s="9" customFormat="1" ht="6.95" hidden="1" customHeight="1" x14ac:dyDescent="0.25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10"/>
    </row>
    <row r="103" spans="2:47" hidden="1" x14ac:dyDescent="0.2"/>
    <row r="104" spans="2:47" hidden="1" x14ac:dyDescent="0.2"/>
    <row r="105" spans="2:47" hidden="1" x14ac:dyDescent="0.2"/>
    <row r="106" spans="2:47" s="9" customFormat="1" ht="6.95" customHeight="1" x14ac:dyDescent="0.25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10"/>
    </row>
    <row r="107" spans="2:47" s="9" customFormat="1" ht="24.95" customHeight="1" x14ac:dyDescent="0.25">
      <c r="B107" s="10"/>
      <c r="C107" s="6" t="s">
        <v>58</v>
      </c>
      <c r="L107" s="10"/>
    </row>
    <row r="108" spans="2:47" s="9" customFormat="1" ht="6.95" customHeight="1" x14ac:dyDescent="0.25">
      <c r="B108" s="10"/>
      <c r="L108" s="10"/>
    </row>
    <row r="109" spans="2:47" s="9" customFormat="1" ht="12" customHeight="1" x14ac:dyDescent="0.25">
      <c r="B109" s="10"/>
      <c r="C109" s="8" t="s">
        <v>6</v>
      </c>
      <c r="L109" s="10"/>
    </row>
    <row r="110" spans="2:47" s="9" customFormat="1" ht="26.25" customHeight="1" x14ac:dyDescent="0.25">
      <c r="B110" s="10"/>
      <c r="E110" s="176" t="str">
        <f>E7</f>
        <v>Zelené sídliská - lokalita MAGURSKÁ - JELŠOVÝ HÁJIK - revízia 2</v>
      </c>
      <c r="F110" s="177"/>
      <c r="G110" s="177"/>
      <c r="H110" s="177"/>
      <c r="L110" s="10"/>
    </row>
    <row r="111" spans="2:47" ht="12" customHeight="1" x14ac:dyDescent="0.2">
      <c r="B111" s="5"/>
      <c r="C111" s="8" t="s">
        <v>7</v>
      </c>
      <c r="L111" s="5"/>
    </row>
    <row r="112" spans="2:47" s="9" customFormat="1" ht="16.5" customHeight="1" x14ac:dyDescent="0.25">
      <c r="B112" s="10"/>
      <c r="E112" s="176" t="s">
        <v>253</v>
      </c>
      <c r="F112" s="179"/>
      <c r="G112" s="179"/>
      <c r="H112" s="179"/>
      <c r="L112" s="10"/>
    </row>
    <row r="113" spans="2:65" s="9" customFormat="1" ht="12" customHeight="1" x14ac:dyDescent="0.25">
      <c r="B113" s="10"/>
      <c r="C113" s="8" t="s">
        <v>9</v>
      </c>
      <c r="L113" s="10"/>
    </row>
    <row r="114" spans="2:65" s="9" customFormat="1" ht="16.5" customHeight="1" x14ac:dyDescent="0.25">
      <c r="B114" s="10"/>
      <c r="E114" s="180" t="str">
        <f>E11</f>
        <v>SO 3.2 - Parkový mobiliár - časť 2</v>
      </c>
      <c r="F114" s="179"/>
      <c r="G114" s="179"/>
      <c r="H114" s="179"/>
      <c r="L114" s="10"/>
    </row>
    <row r="115" spans="2:65" s="9" customFormat="1" ht="6.95" customHeight="1" x14ac:dyDescent="0.25">
      <c r="B115" s="10"/>
      <c r="L115" s="10"/>
    </row>
    <row r="116" spans="2:65" s="9" customFormat="1" ht="12" customHeight="1" x14ac:dyDescent="0.25">
      <c r="B116" s="10"/>
      <c r="C116" s="8" t="s">
        <v>16</v>
      </c>
      <c r="F116" s="12" t="str">
        <f>F14</f>
        <v>Magurská, Jelšový hájik</v>
      </c>
      <c r="I116" s="8" t="s">
        <v>18</v>
      </c>
      <c r="J116" s="13">
        <f>IF(J14="","",J14)</f>
        <v>46099</v>
      </c>
      <c r="L116" s="10"/>
    </row>
    <row r="117" spans="2:65" s="9" customFormat="1" ht="6.95" customHeight="1" x14ac:dyDescent="0.25">
      <c r="B117" s="10"/>
      <c r="L117" s="10"/>
    </row>
    <row r="118" spans="2:65" s="9" customFormat="1" ht="15.2" customHeight="1" x14ac:dyDescent="0.25">
      <c r="B118" s="10"/>
      <c r="C118" s="8" t="s">
        <v>19</v>
      </c>
      <c r="F118" s="12" t="str">
        <f>E17</f>
        <v>Mesto Banská Bystrica</v>
      </c>
      <c r="I118" s="8" t="s">
        <v>24</v>
      </c>
      <c r="J118" s="16" t="str">
        <f>E23</f>
        <v>Ing. Júlia Straňáková</v>
      </c>
      <c r="L118" s="10"/>
    </row>
    <row r="119" spans="2:65" s="9" customFormat="1" ht="15.2" customHeight="1" x14ac:dyDescent="0.25">
      <c r="B119" s="10"/>
      <c r="C119" s="8" t="s">
        <v>23</v>
      </c>
      <c r="F119" s="12" t="str">
        <f>IF(E20="","",E20)</f>
        <v xml:space="preserve"> </v>
      </c>
      <c r="I119" s="8" t="s">
        <v>26</v>
      </c>
      <c r="J119" s="16" t="str">
        <f>E26</f>
        <v>Milan Straňák</v>
      </c>
      <c r="L119" s="10"/>
    </row>
    <row r="120" spans="2:65" s="9" customFormat="1" ht="10.35" customHeight="1" x14ac:dyDescent="0.25">
      <c r="B120" s="10"/>
      <c r="L120" s="10"/>
    </row>
    <row r="121" spans="2:65" s="57" customFormat="1" ht="29.25" customHeight="1" x14ac:dyDescent="0.25">
      <c r="B121" s="58"/>
      <c r="C121" s="59" t="s">
        <v>59</v>
      </c>
      <c r="D121" s="60" t="s">
        <v>60</v>
      </c>
      <c r="E121" s="60" t="s">
        <v>61</v>
      </c>
      <c r="F121" s="60" t="s">
        <v>62</v>
      </c>
      <c r="G121" s="60" t="s">
        <v>63</v>
      </c>
      <c r="H121" s="60" t="s">
        <v>64</v>
      </c>
      <c r="I121" s="60" t="s">
        <v>65</v>
      </c>
      <c r="J121" s="61" t="s">
        <v>49</v>
      </c>
      <c r="K121" s="62" t="s">
        <v>66</v>
      </c>
      <c r="L121" s="58"/>
      <c r="M121" s="63" t="s">
        <v>14</v>
      </c>
      <c r="N121" s="64" t="s">
        <v>32</v>
      </c>
      <c r="O121" s="64" t="s">
        <v>67</v>
      </c>
      <c r="P121" s="64" t="s">
        <v>68</v>
      </c>
      <c r="Q121" s="64" t="s">
        <v>69</v>
      </c>
      <c r="R121" s="64" t="s">
        <v>70</v>
      </c>
      <c r="S121" s="64" t="s">
        <v>71</v>
      </c>
      <c r="T121" s="65" t="s">
        <v>72</v>
      </c>
    </row>
    <row r="122" spans="2:65" s="9" customFormat="1" ht="22.9" customHeight="1" x14ac:dyDescent="0.25">
      <c r="B122" s="10"/>
      <c r="C122" s="66" t="s">
        <v>50</v>
      </c>
      <c r="J122" s="215">
        <f>BK122</f>
        <v>0</v>
      </c>
      <c r="L122" s="10"/>
      <c r="M122" s="67"/>
      <c r="N122" s="17"/>
      <c r="O122" s="17"/>
      <c r="P122" s="68">
        <f>P123</f>
        <v>0</v>
      </c>
      <c r="Q122" s="17"/>
      <c r="R122" s="68">
        <f>R123</f>
        <v>0</v>
      </c>
      <c r="S122" s="17"/>
      <c r="T122" s="69">
        <f>T123</f>
        <v>0</v>
      </c>
      <c r="AT122" s="2" t="s">
        <v>73</v>
      </c>
      <c r="AU122" s="2" t="s">
        <v>51</v>
      </c>
      <c r="BK122" s="70">
        <f>BK123</f>
        <v>0</v>
      </c>
    </row>
    <row r="123" spans="2:65" s="71" customFormat="1" ht="25.9" customHeight="1" x14ac:dyDescent="0.2">
      <c r="B123" s="72"/>
      <c r="D123" s="73" t="s">
        <v>73</v>
      </c>
      <c r="E123" s="74" t="s">
        <v>259</v>
      </c>
      <c r="F123" s="74" t="s">
        <v>259</v>
      </c>
      <c r="J123" s="216">
        <f>BK123</f>
        <v>0</v>
      </c>
      <c r="L123" s="72"/>
      <c r="M123" s="75"/>
      <c r="P123" s="76">
        <f>P124</f>
        <v>0</v>
      </c>
      <c r="R123" s="76">
        <f>R124</f>
        <v>0</v>
      </c>
      <c r="T123" s="77">
        <f>T124</f>
        <v>0</v>
      </c>
      <c r="AR123" s="73" t="s">
        <v>76</v>
      </c>
      <c r="AT123" s="78" t="s">
        <v>73</v>
      </c>
      <c r="AU123" s="78" t="s">
        <v>2</v>
      </c>
      <c r="AY123" s="73" t="s">
        <v>77</v>
      </c>
      <c r="BK123" s="79">
        <f>BK124</f>
        <v>0</v>
      </c>
    </row>
    <row r="124" spans="2:65" s="71" customFormat="1" ht="22.9" customHeight="1" x14ac:dyDescent="0.2">
      <c r="B124" s="72"/>
      <c r="D124" s="73" t="s">
        <v>73</v>
      </c>
      <c r="E124" s="80" t="s">
        <v>0</v>
      </c>
      <c r="F124" s="80" t="s">
        <v>260</v>
      </c>
      <c r="J124" s="217">
        <f>BK124</f>
        <v>0</v>
      </c>
      <c r="L124" s="72"/>
      <c r="M124" s="75"/>
      <c r="P124" s="76">
        <f>SUM(P125:P137)</f>
        <v>0</v>
      </c>
      <c r="R124" s="76">
        <f>SUM(R125:R137)</f>
        <v>0</v>
      </c>
      <c r="T124" s="77">
        <f>SUM(T125:T137)</f>
        <v>0</v>
      </c>
      <c r="AR124" s="73" t="s">
        <v>76</v>
      </c>
      <c r="AT124" s="78" t="s">
        <v>73</v>
      </c>
      <c r="AU124" s="78" t="s">
        <v>76</v>
      </c>
      <c r="AY124" s="73" t="s">
        <v>77</v>
      </c>
      <c r="BK124" s="79">
        <f>SUM(BK125:BK137)</f>
        <v>0</v>
      </c>
    </row>
    <row r="125" spans="2:65" s="9" customFormat="1" ht="16.5" customHeight="1" x14ac:dyDescent="0.25">
      <c r="B125" s="81"/>
      <c r="C125" s="116" t="s">
        <v>76</v>
      </c>
      <c r="D125" s="116" t="s">
        <v>182</v>
      </c>
      <c r="E125" s="117" t="s">
        <v>261</v>
      </c>
      <c r="F125" s="118" t="s">
        <v>262</v>
      </c>
      <c r="G125" s="119" t="s">
        <v>263</v>
      </c>
      <c r="H125" s="120">
        <v>7</v>
      </c>
      <c r="I125" s="223">
        <v>0</v>
      </c>
      <c r="J125" s="223">
        <f t="shared" ref="J125:J137" si="0">ROUND(I125*H125,3)</f>
        <v>0</v>
      </c>
      <c r="K125" s="121"/>
      <c r="L125" s="122"/>
      <c r="M125" s="123" t="s">
        <v>14</v>
      </c>
      <c r="N125" s="124" t="s">
        <v>34</v>
      </c>
      <c r="O125" s="90">
        <v>0</v>
      </c>
      <c r="P125" s="90">
        <f t="shared" ref="P125:P137" si="1">O125*H125</f>
        <v>0</v>
      </c>
      <c r="Q125" s="90">
        <v>0</v>
      </c>
      <c r="R125" s="90">
        <f t="shared" ref="R125:R137" si="2">Q125*H125</f>
        <v>0</v>
      </c>
      <c r="S125" s="90">
        <v>0</v>
      </c>
      <c r="T125" s="91">
        <f t="shared" ref="T125:T137" si="3">S125*H125</f>
        <v>0</v>
      </c>
      <c r="AR125" s="92" t="s">
        <v>101</v>
      </c>
      <c r="AT125" s="92" t="s">
        <v>182</v>
      </c>
      <c r="AU125" s="92" t="s">
        <v>84</v>
      </c>
      <c r="AY125" s="2" t="s">
        <v>77</v>
      </c>
      <c r="BE125" s="93">
        <f t="shared" ref="BE125:BE137" si="4">IF(N125="základná",J125,0)</f>
        <v>0</v>
      </c>
      <c r="BF125" s="93">
        <f t="shared" ref="BF125:BF137" si="5">IF(N125="znížená",J125,0)</f>
        <v>0</v>
      </c>
      <c r="BG125" s="93">
        <f t="shared" ref="BG125:BG137" si="6">IF(N125="zákl. prenesená",J125,0)</f>
        <v>0</v>
      </c>
      <c r="BH125" s="93">
        <f t="shared" ref="BH125:BH137" si="7">IF(N125="zníž. prenesená",J125,0)</f>
        <v>0</v>
      </c>
      <c r="BI125" s="93">
        <f t="shared" ref="BI125:BI137" si="8">IF(N125="nulová",J125,0)</f>
        <v>0</v>
      </c>
      <c r="BJ125" s="2" t="s">
        <v>84</v>
      </c>
      <c r="BK125" s="94">
        <f t="shared" ref="BK125:BK137" si="9">ROUND(I125*H125,3)</f>
        <v>0</v>
      </c>
      <c r="BL125" s="2" t="s">
        <v>83</v>
      </c>
      <c r="BM125" s="92" t="s">
        <v>754</v>
      </c>
    </row>
    <row r="126" spans="2:65" s="9" customFormat="1" ht="16.5" customHeight="1" x14ac:dyDescent="0.25">
      <c r="B126" s="81"/>
      <c r="C126" s="82" t="s">
        <v>84</v>
      </c>
      <c r="D126" s="82" t="s">
        <v>79</v>
      </c>
      <c r="E126" s="83" t="s">
        <v>265</v>
      </c>
      <c r="F126" s="84" t="s">
        <v>266</v>
      </c>
      <c r="G126" s="85" t="s">
        <v>263</v>
      </c>
      <c r="H126" s="86">
        <v>7</v>
      </c>
      <c r="I126" s="218">
        <v>0</v>
      </c>
      <c r="J126" s="218">
        <f t="shared" si="0"/>
        <v>0</v>
      </c>
      <c r="K126" s="87"/>
      <c r="L126" s="10"/>
      <c r="M126" s="88" t="s">
        <v>14</v>
      </c>
      <c r="N126" s="89" t="s">
        <v>34</v>
      </c>
      <c r="O126" s="90">
        <v>0</v>
      </c>
      <c r="P126" s="90">
        <f t="shared" si="1"/>
        <v>0</v>
      </c>
      <c r="Q126" s="90">
        <v>0</v>
      </c>
      <c r="R126" s="90">
        <f t="shared" si="2"/>
        <v>0</v>
      </c>
      <c r="S126" s="90">
        <v>0</v>
      </c>
      <c r="T126" s="91">
        <f t="shared" si="3"/>
        <v>0</v>
      </c>
      <c r="AR126" s="92" t="s">
        <v>83</v>
      </c>
      <c r="AT126" s="92" t="s">
        <v>79</v>
      </c>
      <c r="AU126" s="92" t="s">
        <v>84</v>
      </c>
      <c r="AY126" s="2" t="s">
        <v>77</v>
      </c>
      <c r="BE126" s="93">
        <f t="shared" si="4"/>
        <v>0</v>
      </c>
      <c r="BF126" s="93">
        <f t="shared" si="5"/>
        <v>0</v>
      </c>
      <c r="BG126" s="93">
        <f t="shared" si="6"/>
        <v>0</v>
      </c>
      <c r="BH126" s="93">
        <f t="shared" si="7"/>
        <v>0</v>
      </c>
      <c r="BI126" s="93">
        <f t="shared" si="8"/>
        <v>0</v>
      </c>
      <c r="BJ126" s="2" t="s">
        <v>84</v>
      </c>
      <c r="BK126" s="94">
        <f t="shared" si="9"/>
        <v>0</v>
      </c>
      <c r="BL126" s="2" t="s">
        <v>83</v>
      </c>
      <c r="BM126" s="92" t="s">
        <v>755</v>
      </c>
    </row>
    <row r="127" spans="2:65" s="9" customFormat="1" ht="16.5" customHeight="1" x14ac:dyDescent="0.25">
      <c r="B127" s="81"/>
      <c r="C127" s="116" t="s">
        <v>93</v>
      </c>
      <c r="D127" s="116" t="s">
        <v>182</v>
      </c>
      <c r="E127" s="117" t="s">
        <v>267</v>
      </c>
      <c r="F127" s="118" t="s">
        <v>268</v>
      </c>
      <c r="G127" s="119" t="s">
        <v>263</v>
      </c>
      <c r="H127" s="120">
        <v>10</v>
      </c>
      <c r="I127" s="223">
        <v>0</v>
      </c>
      <c r="J127" s="223">
        <f t="shared" si="0"/>
        <v>0</v>
      </c>
      <c r="K127" s="121"/>
      <c r="L127" s="122"/>
      <c r="M127" s="123" t="s">
        <v>14</v>
      </c>
      <c r="N127" s="124" t="s">
        <v>34</v>
      </c>
      <c r="O127" s="90">
        <v>0</v>
      </c>
      <c r="P127" s="90">
        <f t="shared" si="1"/>
        <v>0</v>
      </c>
      <c r="Q127" s="90">
        <v>0</v>
      </c>
      <c r="R127" s="90">
        <f t="shared" si="2"/>
        <v>0</v>
      </c>
      <c r="S127" s="90">
        <v>0</v>
      </c>
      <c r="T127" s="91">
        <f t="shared" si="3"/>
        <v>0</v>
      </c>
      <c r="AR127" s="92" t="s">
        <v>101</v>
      </c>
      <c r="AT127" s="92" t="s">
        <v>182</v>
      </c>
      <c r="AU127" s="92" t="s">
        <v>84</v>
      </c>
      <c r="AY127" s="2" t="s">
        <v>77</v>
      </c>
      <c r="BE127" s="93">
        <f t="shared" si="4"/>
        <v>0</v>
      </c>
      <c r="BF127" s="93">
        <f t="shared" si="5"/>
        <v>0</v>
      </c>
      <c r="BG127" s="93">
        <f t="shared" si="6"/>
        <v>0</v>
      </c>
      <c r="BH127" s="93">
        <f t="shared" si="7"/>
        <v>0</v>
      </c>
      <c r="BI127" s="93">
        <f t="shared" si="8"/>
        <v>0</v>
      </c>
      <c r="BJ127" s="2" t="s">
        <v>84</v>
      </c>
      <c r="BK127" s="94">
        <f t="shared" si="9"/>
        <v>0</v>
      </c>
      <c r="BL127" s="2" t="s">
        <v>83</v>
      </c>
      <c r="BM127" s="92" t="s">
        <v>756</v>
      </c>
    </row>
    <row r="128" spans="2:65" s="9" customFormat="1" ht="16.5" customHeight="1" x14ac:dyDescent="0.25">
      <c r="B128" s="81"/>
      <c r="C128" s="82" t="s">
        <v>83</v>
      </c>
      <c r="D128" s="82" t="s">
        <v>79</v>
      </c>
      <c r="E128" s="83" t="s">
        <v>270</v>
      </c>
      <c r="F128" s="84" t="s">
        <v>266</v>
      </c>
      <c r="G128" s="85" t="s">
        <v>263</v>
      </c>
      <c r="H128" s="86">
        <v>10</v>
      </c>
      <c r="I128" s="218">
        <v>0</v>
      </c>
      <c r="J128" s="218">
        <f t="shared" si="0"/>
        <v>0</v>
      </c>
      <c r="K128" s="87"/>
      <c r="L128" s="10"/>
      <c r="M128" s="88" t="s">
        <v>14</v>
      </c>
      <c r="N128" s="89" t="s">
        <v>34</v>
      </c>
      <c r="O128" s="90">
        <v>0</v>
      </c>
      <c r="P128" s="90">
        <f t="shared" si="1"/>
        <v>0</v>
      </c>
      <c r="Q128" s="90">
        <v>0</v>
      </c>
      <c r="R128" s="90">
        <f t="shared" si="2"/>
        <v>0</v>
      </c>
      <c r="S128" s="90">
        <v>0</v>
      </c>
      <c r="T128" s="91">
        <f t="shared" si="3"/>
        <v>0</v>
      </c>
      <c r="AR128" s="92" t="s">
        <v>83</v>
      </c>
      <c r="AT128" s="92" t="s">
        <v>79</v>
      </c>
      <c r="AU128" s="92" t="s">
        <v>84</v>
      </c>
      <c r="AY128" s="2" t="s">
        <v>77</v>
      </c>
      <c r="BE128" s="93">
        <f t="shared" si="4"/>
        <v>0</v>
      </c>
      <c r="BF128" s="93">
        <f t="shared" si="5"/>
        <v>0</v>
      </c>
      <c r="BG128" s="93">
        <f t="shared" si="6"/>
        <v>0</v>
      </c>
      <c r="BH128" s="93">
        <f t="shared" si="7"/>
        <v>0</v>
      </c>
      <c r="BI128" s="93">
        <f t="shared" si="8"/>
        <v>0</v>
      </c>
      <c r="BJ128" s="2" t="s">
        <v>84</v>
      </c>
      <c r="BK128" s="94">
        <f t="shared" si="9"/>
        <v>0</v>
      </c>
      <c r="BL128" s="2" t="s">
        <v>83</v>
      </c>
      <c r="BM128" s="92" t="s">
        <v>757</v>
      </c>
    </row>
    <row r="129" spans="2:65" s="9" customFormat="1" ht="16.5" customHeight="1" x14ac:dyDescent="0.25">
      <c r="B129" s="81"/>
      <c r="C129" s="116" t="s">
        <v>103</v>
      </c>
      <c r="D129" s="116" t="s">
        <v>182</v>
      </c>
      <c r="E129" s="117" t="s">
        <v>758</v>
      </c>
      <c r="F129" s="118" t="s">
        <v>759</v>
      </c>
      <c r="G129" s="119" t="s">
        <v>263</v>
      </c>
      <c r="H129" s="120">
        <v>4</v>
      </c>
      <c r="I129" s="223">
        <v>0</v>
      </c>
      <c r="J129" s="223">
        <f t="shared" si="0"/>
        <v>0</v>
      </c>
      <c r="K129" s="121"/>
      <c r="L129" s="122"/>
      <c r="M129" s="123" t="s">
        <v>14</v>
      </c>
      <c r="N129" s="124" t="s">
        <v>34</v>
      </c>
      <c r="O129" s="90">
        <v>0</v>
      </c>
      <c r="P129" s="90">
        <f t="shared" si="1"/>
        <v>0</v>
      </c>
      <c r="Q129" s="90">
        <v>0</v>
      </c>
      <c r="R129" s="90">
        <f t="shared" si="2"/>
        <v>0</v>
      </c>
      <c r="S129" s="90">
        <v>0</v>
      </c>
      <c r="T129" s="91">
        <f t="shared" si="3"/>
        <v>0</v>
      </c>
      <c r="AR129" s="92" t="s">
        <v>101</v>
      </c>
      <c r="AT129" s="92" t="s">
        <v>182</v>
      </c>
      <c r="AU129" s="92" t="s">
        <v>84</v>
      </c>
      <c r="AY129" s="2" t="s">
        <v>77</v>
      </c>
      <c r="BE129" s="93">
        <f t="shared" si="4"/>
        <v>0</v>
      </c>
      <c r="BF129" s="93">
        <f t="shared" si="5"/>
        <v>0</v>
      </c>
      <c r="BG129" s="93">
        <f t="shared" si="6"/>
        <v>0</v>
      </c>
      <c r="BH129" s="93">
        <f t="shared" si="7"/>
        <v>0</v>
      </c>
      <c r="BI129" s="93">
        <f t="shared" si="8"/>
        <v>0</v>
      </c>
      <c r="BJ129" s="2" t="s">
        <v>84</v>
      </c>
      <c r="BK129" s="94">
        <f t="shared" si="9"/>
        <v>0</v>
      </c>
      <c r="BL129" s="2" t="s">
        <v>83</v>
      </c>
      <c r="BM129" s="92" t="s">
        <v>760</v>
      </c>
    </row>
    <row r="130" spans="2:65" s="9" customFormat="1" ht="16.5" customHeight="1" x14ac:dyDescent="0.25">
      <c r="B130" s="81"/>
      <c r="C130" s="82" t="s">
        <v>96</v>
      </c>
      <c r="D130" s="82" t="s">
        <v>79</v>
      </c>
      <c r="E130" s="83" t="s">
        <v>270</v>
      </c>
      <c r="F130" s="84" t="s">
        <v>266</v>
      </c>
      <c r="G130" s="85" t="s">
        <v>263</v>
      </c>
      <c r="H130" s="86">
        <v>4</v>
      </c>
      <c r="I130" s="218">
        <v>0</v>
      </c>
      <c r="J130" s="218">
        <f t="shared" si="0"/>
        <v>0</v>
      </c>
      <c r="K130" s="87"/>
      <c r="L130" s="10"/>
      <c r="M130" s="88" t="s">
        <v>14</v>
      </c>
      <c r="N130" s="89" t="s">
        <v>34</v>
      </c>
      <c r="O130" s="90">
        <v>0</v>
      </c>
      <c r="P130" s="90">
        <f t="shared" si="1"/>
        <v>0</v>
      </c>
      <c r="Q130" s="90">
        <v>0</v>
      </c>
      <c r="R130" s="90">
        <f t="shared" si="2"/>
        <v>0</v>
      </c>
      <c r="S130" s="90">
        <v>0</v>
      </c>
      <c r="T130" s="91">
        <f t="shared" si="3"/>
        <v>0</v>
      </c>
      <c r="AR130" s="92" t="s">
        <v>83</v>
      </c>
      <c r="AT130" s="92" t="s">
        <v>79</v>
      </c>
      <c r="AU130" s="92" t="s">
        <v>84</v>
      </c>
      <c r="AY130" s="2" t="s">
        <v>77</v>
      </c>
      <c r="BE130" s="93">
        <f t="shared" si="4"/>
        <v>0</v>
      </c>
      <c r="BF130" s="93">
        <f t="shared" si="5"/>
        <v>0</v>
      </c>
      <c r="BG130" s="93">
        <f t="shared" si="6"/>
        <v>0</v>
      </c>
      <c r="BH130" s="93">
        <f t="shared" si="7"/>
        <v>0</v>
      </c>
      <c r="BI130" s="93">
        <f t="shared" si="8"/>
        <v>0</v>
      </c>
      <c r="BJ130" s="2" t="s">
        <v>84</v>
      </c>
      <c r="BK130" s="94">
        <f t="shared" si="9"/>
        <v>0</v>
      </c>
      <c r="BL130" s="2" t="s">
        <v>83</v>
      </c>
      <c r="BM130" s="92" t="s">
        <v>761</v>
      </c>
    </row>
    <row r="131" spans="2:65" s="9" customFormat="1" ht="16.5" customHeight="1" x14ac:dyDescent="0.25">
      <c r="B131" s="81"/>
      <c r="C131" s="116" t="s">
        <v>110</v>
      </c>
      <c r="D131" s="116" t="s">
        <v>182</v>
      </c>
      <c r="E131" s="117" t="s">
        <v>296</v>
      </c>
      <c r="F131" s="118" t="s">
        <v>276</v>
      </c>
      <c r="G131" s="119" t="s">
        <v>263</v>
      </c>
      <c r="H131" s="120">
        <v>9</v>
      </c>
      <c r="I131" s="223">
        <v>0</v>
      </c>
      <c r="J131" s="223">
        <f t="shared" si="0"/>
        <v>0</v>
      </c>
      <c r="K131" s="121"/>
      <c r="L131" s="122"/>
      <c r="M131" s="123" t="s">
        <v>14</v>
      </c>
      <c r="N131" s="124" t="s">
        <v>34</v>
      </c>
      <c r="O131" s="90">
        <v>0</v>
      </c>
      <c r="P131" s="90">
        <f t="shared" si="1"/>
        <v>0</v>
      </c>
      <c r="Q131" s="90">
        <v>0</v>
      </c>
      <c r="R131" s="90">
        <f t="shared" si="2"/>
        <v>0</v>
      </c>
      <c r="S131" s="90">
        <v>0</v>
      </c>
      <c r="T131" s="91">
        <f t="shared" si="3"/>
        <v>0</v>
      </c>
      <c r="AR131" s="92" t="s">
        <v>101</v>
      </c>
      <c r="AT131" s="92" t="s">
        <v>182</v>
      </c>
      <c r="AU131" s="92" t="s">
        <v>84</v>
      </c>
      <c r="AY131" s="2" t="s">
        <v>77</v>
      </c>
      <c r="BE131" s="93">
        <f t="shared" si="4"/>
        <v>0</v>
      </c>
      <c r="BF131" s="93">
        <f t="shared" si="5"/>
        <v>0</v>
      </c>
      <c r="BG131" s="93">
        <f t="shared" si="6"/>
        <v>0</v>
      </c>
      <c r="BH131" s="93">
        <f t="shared" si="7"/>
        <v>0</v>
      </c>
      <c r="BI131" s="93">
        <f t="shared" si="8"/>
        <v>0</v>
      </c>
      <c r="BJ131" s="2" t="s">
        <v>84</v>
      </c>
      <c r="BK131" s="94">
        <f t="shared" si="9"/>
        <v>0</v>
      </c>
      <c r="BL131" s="2" t="s">
        <v>83</v>
      </c>
      <c r="BM131" s="92" t="s">
        <v>762</v>
      </c>
    </row>
    <row r="132" spans="2:65" s="9" customFormat="1" ht="16.5" customHeight="1" x14ac:dyDescent="0.25">
      <c r="B132" s="81"/>
      <c r="C132" s="82" t="s">
        <v>101</v>
      </c>
      <c r="D132" s="82" t="s">
        <v>79</v>
      </c>
      <c r="E132" s="83" t="s">
        <v>278</v>
      </c>
      <c r="F132" s="84" t="s">
        <v>266</v>
      </c>
      <c r="G132" s="85" t="s">
        <v>263</v>
      </c>
      <c r="H132" s="86">
        <v>9</v>
      </c>
      <c r="I132" s="218">
        <v>0</v>
      </c>
      <c r="J132" s="218">
        <f t="shared" si="0"/>
        <v>0</v>
      </c>
      <c r="K132" s="87"/>
      <c r="L132" s="10"/>
      <c r="M132" s="88" t="s">
        <v>14</v>
      </c>
      <c r="N132" s="89" t="s">
        <v>34</v>
      </c>
      <c r="O132" s="90">
        <v>0</v>
      </c>
      <c r="P132" s="90">
        <f t="shared" si="1"/>
        <v>0</v>
      </c>
      <c r="Q132" s="90">
        <v>0</v>
      </c>
      <c r="R132" s="90">
        <f t="shared" si="2"/>
        <v>0</v>
      </c>
      <c r="S132" s="90">
        <v>0</v>
      </c>
      <c r="T132" s="91">
        <f t="shared" si="3"/>
        <v>0</v>
      </c>
      <c r="AR132" s="92" t="s">
        <v>83</v>
      </c>
      <c r="AT132" s="92" t="s">
        <v>79</v>
      </c>
      <c r="AU132" s="92" t="s">
        <v>84</v>
      </c>
      <c r="AY132" s="2" t="s">
        <v>77</v>
      </c>
      <c r="BE132" s="93">
        <f t="shared" si="4"/>
        <v>0</v>
      </c>
      <c r="BF132" s="93">
        <f t="shared" si="5"/>
        <v>0</v>
      </c>
      <c r="BG132" s="93">
        <f t="shared" si="6"/>
        <v>0</v>
      </c>
      <c r="BH132" s="93">
        <f t="shared" si="7"/>
        <v>0</v>
      </c>
      <c r="BI132" s="93">
        <f t="shared" si="8"/>
        <v>0</v>
      </c>
      <c r="BJ132" s="2" t="s">
        <v>84</v>
      </c>
      <c r="BK132" s="94">
        <f t="shared" si="9"/>
        <v>0</v>
      </c>
      <c r="BL132" s="2" t="s">
        <v>83</v>
      </c>
      <c r="BM132" s="92" t="s">
        <v>763</v>
      </c>
    </row>
    <row r="133" spans="2:65" s="9" customFormat="1" ht="16.5" customHeight="1" x14ac:dyDescent="0.25">
      <c r="B133" s="81"/>
      <c r="C133" s="116" t="s">
        <v>123</v>
      </c>
      <c r="D133" s="116" t="s">
        <v>182</v>
      </c>
      <c r="E133" s="117" t="s">
        <v>969</v>
      </c>
      <c r="F133" s="118" t="s">
        <v>970</v>
      </c>
      <c r="G133" s="119" t="s">
        <v>263</v>
      </c>
      <c r="H133" s="120">
        <v>1</v>
      </c>
      <c r="I133" s="223">
        <v>0</v>
      </c>
      <c r="J133" s="223">
        <f t="shared" si="0"/>
        <v>0</v>
      </c>
      <c r="K133" s="121"/>
      <c r="L133" s="122"/>
      <c r="M133" s="123" t="s">
        <v>14</v>
      </c>
      <c r="N133" s="124" t="s">
        <v>34</v>
      </c>
      <c r="O133" s="90">
        <v>0</v>
      </c>
      <c r="P133" s="90">
        <f t="shared" si="1"/>
        <v>0</v>
      </c>
      <c r="Q133" s="90">
        <v>0</v>
      </c>
      <c r="R133" s="90">
        <f t="shared" si="2"/>
        <v>0</v>
      </c>
      <c r="S133" s="90">
        <v>0</v>
      </c>
      <c r="T133" s="91">
        <f t="shared" si="3"/>
        <v>0</v>
      </c>
      <c r="AR133" s="92" t="s">
        <v>101</v>
      </c>
      <c r="AT133" s="92" t="s">
        <v>182</v>
      </c>
      <c r="AU133" s="92" t="s">
        <v>84</v>
      </c>
      <c r="AY133" s="2" t="s">
        <v>77</v>
      </c>
      <c r="BE133" s="93">
        <f t="shared" si="4"/>
        <v>0</v>
      </c>
      <c r="BF133" s="93">
        <f t="shared" si="5"/>
        <v>0</v>
      </c>
      <c r="BG133" s="93">
        <f t="shared" si="6"/>
        <v>0</v>
      </c>
      <c r="BH133" s="93">
        <f t="shared" si="7"/>
        <v>0</v>
      </c>
      <c r="BI133" s="93">
        <f t="shared" si="8"/>
        <v>0</v>
      </c>
      <c r="BJ133" s="2" t="s">
        <v>84</v>
      </c>
      <c r="BK133" s="94">
        <f t="shared" si="9"/>
        <v>0</v>
      </c>
      <c r="BL133" s="2" t="s">
        <v>83</v>
      </c>
      <c r="BM133" s="92" t="s">
        <v>764</v>
      </c>
    </row>
    <row r="134" spans="2:65" s="9" customFormat="1" ht="16.5" customHeight="1" x14ac:dyDescent="0.25">
      <c r="B134" s="81"/>
      <c r="C134" s="82" t="s">
        <v>106</v>
      </c>
      <c r="D134" s="82" t="s">
        <v>79</v>
      </c>
      <c r="E134" s="83" t="s">
        <v>765</v>
      </c>
      <c r="F134" s="84" t="s">
        <v>266</v>
      </c>
      <c r="G134" s="85" t="s">
        <v>263</v>
      </c>
      <c r="H134" s="86">
        <v>1</v>
      </c>
      <c r="I134" s="218">
        <v>0</v>
      </c>
      <c r="J134" s="218">
        <f t="shared" si="0"/>
        <v>0</v>
      </c>
      <c r="K134" s="87"/>
      <c r="L134" s="10"/>
      <c r="M134" s="88" t="s">
        <v>14</v>
      </c>
      <c r="N134" s="89" t="s">
        <v>34</v>
      </c>
      <c r="O134" s="90">
        <v>0</v>
      </c>
      <c r="P134" s="90">
        <f t="shared" si="1"/>
        <v>0</v>
      </c>
      <c r="Q134" s="90">
        <v>0</v>
      </c>
      <c r="R134" s="90">
        <f t="shared" si="2"/>
        <v>0</v>
      </c>
      <c r="S134" s="90">
        <v>0</v>
      </c>
      <c r="T134" s="91">
        <f t="shared" si="3"/>
        <v>0</v>
      </c>
      <c r="AR134" s="92" t="s">
        <v>83</v>
      </c>
      <c r="AT134" s="92" t="s">
        <v>79</v>
      </c>
      <c r="AU134" s="92" t="s">
        <v>84</v>
      </c>
      <c r="AY134" s="2" t="s">
        <v>77</v>
      </c>
      <c r="BE134" s="93">
        <f t="shared" si="4"/>
        <v>0</v>
      </c>
      <c r="BF134" s="93">
        <f t="shared" si="5"/>
        <v>0</v>
      </c>
      <c r="BG134" s="93">
        <f t="shared" si="6"/>
        <v>0</v>
      </c>
      <c r="BH134" s="93">
        <f t="shared" si="7"/>
        <v>0</v>
      </c>
      <c r="BI134" s="93">
        <f t="shared" si="8"/>
        <v>0</v>
      </c>
      <c r="BJ134" s="2" t="s">
        <v>84</v>
      </c>
      <c r="BK134" s="94">
        <f t="shared" si="9"/>
        <v>0</v>
      </c>
      <c r="BL134" s="2" t="s">
        <v>83</v>
      </c>
      <c r="BM134" s="92" t="s">
        <v>766</v>
      </c>
    </row>
    <row r="135" spans="2:65" s="9" customFormat="1" ht="16.5" customHeight="1" x14ac:dyDescent="0.25">
      <c r="B135" s="81"/>
      <c r="C135" s="116" t="s">
        <v>130</v>
      </c>
      <c r="D135" s="116" t="s">
        <v>182</v>
      </c>
      <c r="E135" s="117" t="s">
        <v>767</v>
      </c>
      <c r="F135" s="118" t="s">
        <v>768</v>
      </c>
      <c r="G135" s="119" t="s">
        <v>263</v>
      </c>
      <c r="H135" s="120">
        <v>6</v>
      </c>
      <c r="I135" s="223">
        <v>0</v>
      </c>
      <c r="J135" s="223">
        <f t="shared" si="0"/>
        <v>0</v>
      </c>
      <c r="K135" s="121"/>
      <c r="L135" s="122"/>
      <c r="M135" s="123" t="s">
        <v>14</v>
      </c>
      <c r="N135" s="124" t="s">
        <v>34</v>
      </c>
      <c r="O135" s="90">
        <v>0</v>
      </c>
      <c r="P135" s="90">
        <f t="shared" si="1"/>
        <v>0</v>
      </c>
      <c r="Q135" s="90">
        <v>0</v>
      </c>
      <c r="R135" s="90">
        <f t="shared" si="2"/>
        <v>0</v>
      </c>
      <c r="S135" s="90">
        <v>0</v>
      </c>
      <c r="T135" s="91">
        <f t="shared" si="3"/>
        <v>0</v>
      </c>
      <c r="AR135" s="92" t="s">
        <v>101</v>
      </c>
      <c r="AT135" s="92" t="s">
        <v>182</v>
      </c>
      <c r="AU135" s="92" t="s">
        <v>84</v>
      </c>
      <c r="AY135" s="2" t="s">
        <v>77</v>
      </c>
      <c r="BE135" s="93">
        <f t="shared" si="4"/>
        <v>0</v>
      </c>
      <c r="BF135" s="93">
        <f t="shared" si="5"/>
        <v>0</v>
      </c>
      <c r="BG135" s="93">
        <f t="shared" si="6"/>
        <v>0</v>
      </c>
      <c r="BH135" s="93">
        <f t="shared" si="7"/>
        <v>0</v>
      </c>
      <c r="BI135" s="93">
        <f t="shared" si="8"/>
        <v>0</v>
      </c>
      <c r="BJ135" s="2" t="s">
        <v>84</v>
      </c>
      <c r="BK135" s="94">
        <f t="shared" si="9"/>
        <v>0</v>
      </c>
      <c r="BL135" s="2" t="s">
        <v>83</v>
      </c>
      <c r="BM135" s="92" t="s">
        <v>769</v>
      </c>
    </row>
    <row r="136" spans="2:65" s="9" customFormat="1" ht="16.5" customHeight="1" x14ac:dyDescent="0.25">
      <c r="B136" s="81"/>
      <c r="C136" s="82" t="s">
        <v>109</v>
      </c>
      <c r="D136" s="82" t="s">
        <v>79</v>
      </c>
      <c r="E136" s="83" t="s">
        <v>765</v>
      </c>
      <c r="F136" s="84" t="s">
        <v>266</v>
      </c>
      <c r="G136" s="85" t="s">
        <v>263</v>
      </c>
      <c r="H136" s="86">
        <v>6</v>
      </c>
      <c r="I136" s="218">
        <v>0</v>
      </c>
      <c r="J136" s="218">
        <f t="shared" si="0"/>
        <v>0</v>
      </c>
      <c r="K136" s="87"/>
      <c r="L136" s="10"/>
      <c r="M136" s="88" t="s">
        <v>14</v>
      </c>
      <c r="N136" s="89" t="s">
        <v>34</v>
      </c>
      <c r="O136" s="90">
        <v>0</v>
      </c>
      <c r="P136" s="90">
        <f t="shared" si="1"/>
        <v>0</v>
      </c>
      <c r="Q136" s="90">
        <v>0</v>
      </c>
      <c r="R136" s="90">
        <f t="shared" si="2"/>
        <v>0</v>
      </c>
      <c r="S136" s="90">
        <v>0</v>
      </c>
      <c r="T136" s="91">
        <f t="shared" si="3"/>
        <v>0</v>
      </c>
      <c r="AR136" s="92" t="s">
        <v>83</v>
      </c>
      <c r="AT136" s="92" t="s">
        <v>79</v>
      </c>
      <c r="AU136" s="92" t="s">
        <v>84</v>
      </c>
      <c r="AY136" s="2" t="s">
        <v>77</v>
      </c>
      <c r="BE136" s="93">
        <f t="shared" si="4"/>
        <v>0</v>
      </c>
      <c r="BF136" s="93">
        <f t="shared" si="5"/>
        <v>0</v>
      </c>
      <c r="BG136" s="93">
        <f t="shared" si="6"/>
        <v>0</v>
      </c>
      <c r="BH136" s="93">
        <f t="shared" si="7"/>
        <v>0</v>
      </c>
      <c r="BI136" s="93">
        <f t="shared" si="8"/>
        <v>0</v>
      </c>
      <c r="BJ136" s="2" t="s">
        <v>84</v>
      </c>
      <c r="BK136" s="94">
        <f t="shared" si="9"/>
        <v>0</v>
      </c>
      <c r="BL136" s="2" t="s">
        <v>83</v>
      </c>
      <c r="BM136" s="92" t="s">
        <v>770</v>
      </c>
    </row>
    <row r="137" spans="2:65" s="9" customFormat="1" ht="16.5" customHeight="1" x14ac:dyDescent="0.25">
      <c r="B137" s="81"/>
      <c r="C137" s="82" t="s">
        <v>145</v>
      </c>
      <c r="D137" s="82" t="s">
        <v>79</v>
      </c>
      <c r="E137" s="83" t="s">
        <v>288</v>
      </c>
      <c r="F137" s="84" t="s">
        <v>289</v>
      </c>
      <c r="G137" s="85" t="s">
        <v>263</v>
      </c>
      <c r="H137" s="86">
        <v>37</v>
      </c>
      <c r="I137" s="218">
        <v>0</v>
      </c>
      <c r="J137" s="218">
        <f t="shared" si="0"/>
        <v>0</v>
      </c>
      <c r="K137" s="87"/>
      <c r="L137" s="10"/>
      <c r="M137" s="125" t="s">
        <v>14</v>
      </c>
      <c r="N137" s="126" t="s">
        <v>34</v>
      </c>
      <c r="O137" s="127">
        <v>0</v>
      </c>
      <c r="P137" s="127">
        <f t="shared" si="1"/>
        <v>0</v>
      </c>
      <c r="Q137" s="127">
        <v>0</v>
      </c>
      <c r="R137" s="127">
        <f t="shared" si="2"/>
        <v>0</v>
      </c>
      <c r="S137" s="127">
        <v>0</v>
      </c>
      <c r="T137" s="128">
        <f t="shared" si="3"/>
        <v>0</v>
      </c>
      <c r="AR137" s="92" t="s">
        <v>83</v>
      </c>
      <c r="AT137" s="92" t="s">
        <v>79</v>
      </c>
      <c r="AU137" s="92" t="s">
        <v>84</v>
      </c>
      <c r="AY137" s="2" t="s">
        <v>77</v>
      </c>
      <c r="BE137" s="93">
        <f t="shared" si="4"/>
        <v>0</v>
      </c>
      <c r="BF137" s="93">
        <f t="shared" si="5"/>
        <v>0</v>
      </c>
      <c r="BG137" s="93">
        <f t="shared" si="6"/>
        <v>0</v>
      </c>
      <c r="BH137" s="93">
        <f t="shared" si="7"/>
        <v>0</v>
      </c>
      <c r="BI137" s="93">
        <f t="shared" si="8"/>
        <v>0</v>
      </c>
      <c r="BJ137" s="2" t="s">
        <v>84</v>
      </c>
      <c r="BK137" s="94">
        <f t="shared" si="9"/>
        <v>0</v>
      </c>
      <c r="BL137" s="2" t="s">
        <v>83</v>
      </c>
      <c r="BM137" s="92" t="s">
        <v>971</v>
      </c>
    </row>
    <row r="138" spans="2:65" s="9" customFormat="1" ht="6.95" customHeight="1" x14ac:dyDescent="0.25"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10"/>
    </row>
  </sheetData>
  <autoFilter ref="C121:K137" xr:uid="{00000000-0009-0000-0000-00000F000000}"/>
  <mergeCells count="12">
    <mergeCell ref="E114:H114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2079-6DD5-4C9D-9F36-0492958E746C}">
  <sheetPr>
    <pageSetUpPr fitToPage="1"/>
  </sheetPr>
  <dimension ref="B2:BM173"/>
  <sheetViews>
    <sheetView showGridLines="0" topLeftCell="A116" workbookViewId="0">
      <selection activeCell="I132" sqref="I132:J172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74" t="s">
        <v>1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2" t="s">
        <v>336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176" t="str">
        <f>'[3]Rekapitulácia stavby'!K6</f>
        <v>Zelené sídliská - lokalita MAGURSKÁ - JELŠOVÝ HÁJIK</v>
      </c>
      <c r="F7" s="177"/>
      <c r="G7" s="177"/>
      <c r="H7" s="177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176" t="s">
        <v>311</v>
      </c>
      <c r="F9" s="175"/>
      <c r="G9" s="175"/>
      <c r="H9" s="175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78" t="s">
        <v>312</v>
      </c>
      <c r="F11" s="179"/>
      <c r="G11" s="179"/>
      <c r="H11" s="179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16.5" customHeight="1" x14ac:dyDescent="0.25">
      <c r="B13" s="10"/>
      <c r="E13" s="180" t="s">
        <v>337</v>
      </c>
      <c r="F13" s="179"/>
      <c r="G13" s="179"/>
      <c r="H13" s="179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313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tr">
        <f>IF('[3]Rekapitulácia stavby'!AN10="","",'[3]Rekapitulácia stavby'!AN10)</f>
        <v/>
      </c>
      <c r="L18" s="10"/>
    </row>
    <row r="19" spans="2:12" s="9" customFormat="1" ht="18" customHeight="1" x14ac:dyDescent="0.25">
      <c r="B19" s="10"/>
      <c r="E19" s="12" t="str">
        <f>IF('[3]Rekapitulácia stavby'!E11="","",'[3]Rekapitulácia stavby'!E11)</f>
        <v>Mesto Banská Bystrica</v>
      </c>
      <c r="I19" s="8" t="s">
        <v>22</v>
      </c>
      <c r="J19" s="12" t="str">
        <f>IF('[3]Rekapitulácia stavby'!AN11="","",'[3]Rekapitulácia stavby'!AN11)</f>
        <v/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'[3]Rekapitulácia stavby'!AN13</f>
        <v/>
      </c>
      <c r="L21" s="10"/>
    </row>
    <row r="22" spans="2:12" s="9" customFormat="1" ht="18" customHeight="1" x14ac:dyDescent="0.25">
      <c r="B22" s="10"/>
      <c r="E22" s="173" t="str">
        <f>'[3]Rekapitulácia stavby'!E14</f>
        <v xml:space="preserve"> </v>
      </c>
      <c r="F22" s="173"/>
      <c r="G22" s="173"/>
      <c r="H22" s="173"/>
      <c r="I22" s="8" t="s">
        <v>22</v>
      </c>
      <c r="J22" s="12" t="str">
        <f>'[3]Rekapitulácia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tr">
        <f>IF('[3]Rekapitulácia stavby'!AN16="","",'[3]Rekapitulácia stavby'!AN16)</f>
        <v/>
      </c>
      <c r="L24" s="10"/>
    </row>
    <row r="25" spans="2:12" s="9" customFormat="1" ht="18" customHeight="1" x14ac:dyDescent="0.25">
      <c r="B25" s="10"/>
      <c r="E25" s="12" t="str">
        <f>IF('[3]Rekapitulácia stavby'!E17="","",'[3]Rekapitulácia stavby'!E17)</f>
        <v>Ing. Boris Aresta</v>
      </c>
      <c r="I25" s="8" t="s">
        <v>22</v>
      </c>
      <c r="J25" s="12" t="str">
        <f>IF('[3]Rekapitulácia stavby'!AN17="","",'[3]Rekapitulácia stavby'!AN17)</f>
        <v/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tr">
        <f>IF('[3]Rekapitulácia stavby'!AN19="","",'[3]Rekapitulácia stavby'!AN19)</f>
        <v/>
      </c>
      <c r="L27" s="10"/>
    </row>
    <row r="28" spans="2:12" s="9" customFormat="1" ht="18" customHeight="1" x14ac:dyDescent="0.25">
      <c r="B28" s="10"/>
      <c r="E28" s="12" t="str">
        <f>IF('[3]Rekapitulácia stavby'!E20="","",'[3]Rekapitulácia stavby'!E20)</f>
        <v>Ing. Boris Aresta</v>
      </c>
      <c r="I28" s="8" t="s">
        <v>22</v>
      </c>
      <c r="J28" s="12" t="str">
        <f>IF('[3]Rekapitulácia stavby'!AN20="","",'[3]Rekapitulácia stavby'!AN20)</f>
        <v/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181" t="s">
        <v>14</v>
      </c>
      <c r="F31" s="181"/>
      <c r="G31" s="181"/>
      <c r="H31" s="181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ROUND(J129,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ROUND((SUM(BE129:BE172)),  2)</f>
        <v>0</v>
      </c>
      <c r="G37" s="23"/>
      <c r="H37" s="23"/>
      <c r="I37" s="24">
        <v>0.23</v>
      </c>
      <c r="J37" s="22">
        <f>ROUND(((SUM(BE129:BE172))*I37),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ROUND((SUM(BF129:BF172)),  2)</f>
        <v>0</v>
      </c>
      <c r="I38" s="26">
        <v>0.23</v>
      </c>
      <c r="J38" s="25">
        <f>ROUND(((SUM(BF129:BF172))*I38),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ROUND((SUM(BG129:BG172)),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ROUND((SUM(BH129:BH172)),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ROUND((SUM(BI129:BI172)),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176" t="str">
        <f>E7</f>
        <v>Zelené sídliská - lokalita MAGURSKÁ - JELŠOVÝ HÁJIK</v>
      </c>
      <c r="F85" s="177"/>
      <c r="G85" s="177"/>
      <c r="H85" s="177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176" t="s">
        <v>311</v>
      </c>
      <c r="F87" s="175"/>
      <c r="G87" s="175"/>
      <c r="H87" s="175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78" t="s">
        <v>312</v>
      </c>
      <c r="F89" s="179"/>
      <c r="G89" s="179"/>
      <c r="H89" s="179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16.5" hidden="1" customHeight="1" x14ac:dyDescent="0.25">
      <c r="B91" s="10"/>
      <c r="E91" s="180" t="str">
        <f>E13</f>
        <v>3 - Gabiónový múrik okolo...</v>
      </c>
      <c r="F91" s="179"/>
      <c r="G91" s="179"/>
      <c r="H91" s="179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 xml:space="preserve"> 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J129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314</v>
      </c>
      <c r="E101" s="50"/>
      <c r="F101" s="50"/>
      <c r="G101" s="50"/>
      <c r="H101" s="50"/>
      <c r="I101" s="50"/>
      <c r="J101" s="51">
        <f>J130</f>
        <v>0</v>
      </c>
      <c r="L101" s="48"/>
    </row>
    <row r="102" spans="2:47" s="52" customFormat="1" ht="19.899999999999999" hidden="1" customHeight="1" x14ac:dyDescent="0.25">
      <c r="B102" s="53"/>
      <c r="D102" s="54" t="s">
        <v>315</v>
      </c>
      <c r="E102" s="55"/>
      <c r="F102" s="55"/>
      <c r="G102" s="55"/>
      <c r="H102" s="55"/>
      <c r="I102" s="55"/>
      <c r="J102" s="56">
        <f>J131</f>
        <v>0</v>
      </c>
      <c r="L102" s="53"/>
    </row>
    <row r="103" spans="2:47" s="52" customFormat="1" ht="19.899999999999999" hidden="1" customHeight="1" x14ac:dyDescent="0.25">
      <c r="B103" s="53"/>
      <c r="D103" s="54" t="s">
        <v>316</v>
      </c>
      <c r="E103" s="55"/>
      <c r="F103" s="55"/>
      <c r="G103" s="55"/>
      <c r="H103" s="55"/>
      <c r="I103" s="55"/>
      <c r="J103" s="56">
        <f>J151</f>
        <v>0</v>
      </c>
      <c r="L103" s="53"/>
    </row>
    <row r="104" spans="2:47" s="52" customFormat="1" ht="19.899999999999999" hidden="1" customHeight="1" x14ac:dyDescent="0.25">
      <c r="B104" s="53"/>
      <c r="D104" s="54" t="s">
        <v>338</v>
      </c>
      <c r="E104" s="55"/>
      <c r="F104" s="55"/>
      <c r="G104" s="55"/>
      <c r="H104" s="55"/>
      <c r="I104" s="55"/>
      <c r="J104" s="56">
        <f>J164</f>
        <v>0</v>
      </c>
      <c r="L104" s="53"/>
    </row>
    <row r="105" spans="2:47" s="52" customFormat="1" ht="19.899999999999999" hidden="1" customHeight="1" x14ac:dyDescent="0.25">
      <c r="B105" s="53"/>
      <c r="D105" s="54" t="s">
        <v>317</v>
      </c>
      <c r="E105" s="55"/>
      <c r="F105" s="55"/>
      <c r="G105" s="55"/>
      <c r="H105" s="55"/>
      <c r="I105" s="55"/>
      <c r="J105" s="56">
        <f>J171</f>
        <v>0</v>
      </c>
      <c r="L105" s="53"/>
    </row>
    <row r="106" spans="2:47" s="9" customFormat="1" ht="21.75" hidden="1" customHeight="1" x14ac:dyDescent="0.25">
      <c r="B106" s="10"/>
      <c r="L106" s="10"/>
    </row>
    <row r="107" spans="2:47" s="9" customFormat="1" ht="6.95" hidden="1" customHeight="1" x14ac:dyDescent="0.25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5" customHeight="1" x14ac:dyDescent="0.25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5" customHeight="1" x14ac:dyDescent="0.25">
      <c r="B112" s="10"/>
      <c r="C112" s="6" t="s">
        <v>58</v>
      </c>
      <c r="L112" s="10"/>
    </row>
    <row r="113" spans="2:20" s="9" customFormat="1" ht="6.95" customHeight="1" x14ac:dyDescent="0.25">
      <c r="B113" s="10"/>
      <c r="L113" s="10"/>
    </row>
    <row r="114" spans="2:20" s="9" customFormat="1" ht="12" customHeight="1" x14ac:dyDescent="0.25">
      <c r="B114" s="10"/>
      <c r="C114" s="8" t="s">
        <v>6</v>
      </c>
      <c r="L114" s="10"/>
    </row>
    <row r="115" spans="2:20" s="9" customFormat="1" ht="16.5" customHeight="1" x14ac:dyDescent="0.25">
      <c r="B115" s="10"/>
      <c r="E115" s="176" t="str">
        <f>E7</f>
        <v>Zelené sídliská - lokalita MAGURSKÁ - JELŠOVÝ HÁJIK</v>
      </c>
      <c r="F115" s="177"/>
      <c r="G115" s="177"/>
      <c r="H115" s="177"/>
      <c r="L115" s="10"/>
    </row>
    <row r="116" spans="2:20" ht="12" customHeight="1" x14ac:dyDescent="0.2">
      <c r="B116" s="5"/>
      <c r="C116" s="8" t="s">
        <v>7</v>
      </c>
      <c r="L116" s="5"/>
    </row>
    <row r="117" spans="2:20" ht="16.5" customHeight="1" x14ac:dyDescent="0.2">
      <c r="B117" s="5"/>
      <c r="E117" s="176" t="s">
        <v>311</v>
      </c>
      <c r="F117" s="175"/>
      <c r="G117" s="175"/>
      <c r="H117" s="175"/>
      <c r="L117" s="5"/>
    </row>
    <row r="118" spans="2:20" ht="12" customHeight="1" x14ac:dyDescent="0.2">
      <c r="B118" s="5"/>
      <c r="C118" s="8" t="s">
        <v>9</v>
      </c>
      <c r="L118" s="5"/>
    </row>
    <row r="119" spans="2:20" s="9" customFormat="1" ht="16.5" customHeight="1" x14ac:dyDescent="0.25">
      <c r="B119" s="10"/>
      <c r="E119" s="178" t="s">
        <v>312</v>
      </c>
      <c r="F119" s="179"/>
      <c r="G119" s="179"/>
      <c r="H119" s="179"/>
      <c r="L119" s="10"/>
    </row>
    <row r="120" spans="2:20" s="9" customFormat="1" ht="12" customHeight="1" x14ac:dyDescent="0.25">
      <c r="B120" s="10"/>
      <c r="C120" s="8" t="s">
        <v>11</v>
      </c>
      <c r="L120" s="10"/>
    </row>
    <row r="121" spans="2:20" s="9" customFormat="1" ht="16.5" customHeight="1" x14ac:dyDescent="0.25">
      <c r="B121" s="10"/>
      <c r="E121" s="180" t="str">
        <f>E13</f>
        <v>3 - Gabiónový múrik okolo...</v>
      </c>
      <c r="F121" s="179"/>
      <c r="G121" s="179"/>
      <c r="H121" s="179"/>
      <c r="L121" s="10"/>
    </row>
    <row r="122" spans="2:20" s="9" customFormat="1" ht="6.95" customHeight="1" x14ac:dyDescent="0.25">
      <c r="B122" s="10"/>
      <c r="L122" s="10"/>
    </row>
    <row r="123" spans="2:20" s="9" customFormat="1" ht="12" customHeight="1" x14ac:dyDescent="0.25">
      <c r="B123" s="10"/>
      <c r="C123" s="8" t="s">
        <v>16</v>
      </c>
      <c r="F123" s="12" t="str">
        <f>F16</f>
        <v xml:space="preserve"> </v>
      </c>
      <c r="I123" s="8" t="s">
        <v>18</v>
      </c>
      <c r="J123" s="13">
        <f>IF(J16="","",J16)</f>
        <v>46099</v>
      </c>
      <c r="L123" s="10"/>
    </row>
    <row r="124" spans="2:20" s="9" customFormat="1" ht="6.95" customHeight="1" x14ac:dyDescent="0.25">
      <c r="B124" s="10"/>
      <c r="L124" s="10"/>
    </row>
    <row r="125" spans="2:20" s="9" customFormat="1" ht="15.2" customHeight="1" x14ac:dyDescent="0.25">
      <c r="B125" s="10"/>
      <c r="C125" s="8" t="s">
        <v>19</v>
      </c>
      <c r="F125" s="12" t="str">
        <f>E19</f>
        <v>Mesto Banská Bystrica</v>
      </c>
      <c r="I125" s="8" t="s">
        <v>24</v>
      </c>
      <c r="J125" s="16" t="str">
        <f>E25</f>
        <v>Ing. Boris Aresta</v>
      </c>
      <c r="L125" s="10"/>
    </row>
    <row r="126" spans="2:20" s="9" customFormat="1" ht="15.2" customHeight="1" x14ac:dyDescent="0.25">
      <c r="B126" s="10"/>
      <c r="C126" s="8" t="s">
        <v>23</v>
      </c>
      <c r="F126" s="12" t="str">
        <f>IF(E22="","",E22)</f>
        <v xml:space="preserve"> </v>
      </c>
      <c r="I126" s="8" t="s">
        <v>26</v>
      </c>
      <c r="J126" s="16" t="str">
        <f>E28</f>
        <v>Ing. Boris Aresta</v>
      </c>
      <c r="L126" s="10"/>
    </row>
    <row r="127" spans="2:20" s="9" customFormat="1" ht="10.35" customHeight="1" x14ac:dyDescent="0.25">
      <c r="B127" s="10"/>
      <c r="L127" s="10"/>
    </row>
    <row r="128" spans="2:20" s="57" customFormat="1" ht="29.25" customHeight="1" x14ac:dyDescent="0.25">
      <c r="B128" s="58"/>
      <c r="C128" s="59" t="s">
        <v>59</v>
      </c>
      <c r="D128" s="60" t="s">
        <v>60</v>
      </c>
      <c r="E128" s="60" t="s">
        <v>61</v>
      </c>
      <c r="F128" s="60" t="s">
        <v>62</v>
      </c>
      <c r="G128" s="60" t="s">
        <v>63</v>
      </c>
      <c r="H128" s="60" t="s">
        <v>64</v>
      </c>
      <c r="I128" s="60" t="s">
        <v>65</v>
      </c>
      <c r="J128" s="61" t="s">
        <v>49</v>
      </c>
      <c r="K128" s="62" t="s">
        <v>66</v>
      </c>
      <c r="L128" s="58"/>
      <c r="M128" s="63" t="s">
        <v>14</v>
      </c>
      <c r="N128" s="64" t="s">
        <v>32</v>
      </c>
      <c r="O128" s="64" t="s">
        <v>67</v>
      </c>
      <c r="P128" s="64" t="s">
        <v>68</v>
      </c>
      <c r="Q128" s="64" t="s">
        <v>69</v>
      </c>
      <c r="R128" s="64" t="s">
        <v>70</v>
      </c>
      <c r="S128" s="64" t="s">
        <v>71</v>
      </c>
      <c r="T128" s="65" t="s">
        <v>72</v>
      </c>
    </row>
    <row r="129" spans="2:65" s="9" customFormat="1" ht="22.9" customHeight="1" x14ac:dyDescent="0.25">
      <c r="B129" s="10"/>
      <c r="C129" s="66" t="s">
        <v>50</v>
      </c>
      <c r="J129" s="215">
        <f>BK129</f>
        <v>0</v>
      </c>
      <c r="L129" s="10"/>
      <c r="M129" s="67"/>
      <c r="N129" s="17"/>
      <c r="O129" s="17"/>
      <c r="P129" s="68">
        <f>P130</f>
        <v>0</v>
      </c>
      <c r="Q129" s="17"/>
      <c r="R129" s="68">
        <f>R130</f>
        <v>38.988</v>
      </c>
      <c r="S129" s="17"/>
      <c r="T129" s="69">
        <f>T130</f>
        <v>0</v>
      </c>
      <c r="AT129" s="2" t="s">
        <v>73</v>
      </c>
      <c r="AU129" s="2" t="s">
        <v>51</v>
      </c>
      <c r="BK129" s="70">
        <f>BK130</f>
        <v>0</v>
      </c>
    </row>
    <row r="130" spans="2:65" s="71" customFormat="1" ht="25.9" customHeight="1" x14ac:dyDescent="0.2">
      <c r="B130" s="72"/>
      <c r="D130" s="73" t="s">
        <v>73</v>
      </c>
      <c r="E130" s="74" t="s">
        <v>259</v>
      </c>
      <c r="F130" s="74" t="s">
        <v>318</v>
      </c>
      <c r="J130" s="216">
        <f>BK130</f>
        <v>0</v>
      </c>
      <c r="L130" s="72"/>
      <c r="M130" s="75"/>
      <c r="P130" s="76">
        <f>P131+P151+P164+P171</f>
        <v>0</v>
      </c>
      <c r="R130" s="76">
        <f>R131+R151+R164+R171</f>
        <v>38.988</v>
      </c>
      <c r="T130" s="77">
        <f>T131+T151+T164+T171</f>
        <v>0</v>
      </c>
      <c r="AR130" s="73" t="s">
        <v>76</v>
      </c>
      <c r="AT130" s="78" t="s">
        <v>73</v>
      </c>
      <c r="AU130" s="78" t="s">
        <v>2</v>
      </c>
      <c r="AY130" s="73" t="s">
        <v>77</v>
      </c>
      <c r="BK130" s="79">
        <f>BK131+BK151+BK164+BK171</f>
        <v>0</v>
      </c>
    </row>
    <row r="131" spans="2:65" s="71" customFormat="1" ht="22.9" customHeight="1" x14ac:dyDescent="0.2">
      <c r="B131" s="72"/>
      <c r="D131" s="73" t="s">
        <v>73</v>
      </c>
      <c r="E131" s="80" t="s">
        <v>76</v>
      </c>
      <c r="F131" s="80" t="s">
        <v>319</v>
      </c>
      <c r="J131" s="217">
        <f>BK131</f>
        <v>0</v>
      </c>
      <c r="L131" s="72"/>
      <c r="M131" s="75"/>
      <c r="P131" s="76">
        <f>SUM(P132:P150)</f>
        <v>0</v>
      </c>
      <c r="R131" s="76">
        <f>SUM(R132:R150)</f>
        <v>0</v>
      </c>
      <c r="T131" s="77">
        <f>SUM(T132:T150)</f>
        <v>0</v>
      </c>
      <c r="AR131" s="73" t="s">
        <v>76</v>
      </c>
      <c r="AT131" s="78" t="s">
        <v>73</v>
      </c>
      <c r="AU131" s="78" t="s">
        <v>76</v>
      </c>
      <c r="AY131" s="73" t="s">
        <v>77</v>
      </c>
      <c r="BK131" s="79">
        <f>SUM(BK132:BK150)</f>
        <v>0</v>
      </c>
    </row>
    <row r="132" spans="2:65" s="9" customFormat="1" ht="24.2" customHeight="1" x14ac:dyDescent="0.25">
      <c r="B132" s="81"/>
      <c r="C132" s="82" t="s">
        <v>76</v>
      </c>
      <c r="D132" s="82" t="s">
        <v>79</v>
      </c>
      <c r="E132" s="83" t="s">
        <v>320</v>
      </c>
      <c r="F132" s="84" t="s">
        <v>321</v>
      </c>
      <c r="G132" s="85" t="s">
        <v>116</v>
      </c>
      <c r="H132" s="86">
        <v>12</v>
      </c>
      <c r="I132" s="218">
        <v>0</v>
      </c>
      <c r="J132" s="218">
        <f>ROUND(I132*H132,3)</f>
        <v>0</v>
      </c>
      <c r="K132" s="87"/>
      <c r="L132" s="10"/>
      <c r="M132" s="88" t="s">
        <v>14</v>
      </c>
      <c r="N132" s="89" t="s">
        <v>34</v>
      </c>
      <c r="O132" s="90">
        <v>0</v>
      </c>
      <c r="P132" s="90">
        <f>O132*H132</f>
        <v>0</v>
      </c>
      <c r="Q132" s="90">
        <v>0</v>
      </c>
      <c r="R132" s="90">
        <f>Q132*H132</f>
        <v>0</v>
      </c>
      <c r="S132" s="90">
        <v>0</v>
      </c>
      <c r="T132" s="91">
        <f>S132*H132</f>
        <v>0</v>
      </c>
      <c r="AR132" s="92" t="s">
        <v>83</v>
      </c>
      <c r="AT132" s="92" t="s">
        <v>79</v>
      </c>
      <c r="AU132" s="92" t="s">
        <v>84</v>
      </c>
      <c r="AY132" s="2" t="s">
        <v>77</v>
      </c>
      <c r="BE132" s="93">
        <f>IF(N132="základná",J132,0)</f>
        <v>0</v>
      </c>
      <c r="BF132" s="93">
        <f>IF(N132="znížená",J132,0)</f>
        <v>0</v>
      </c>
      <c r="BG132" s="93">
        <f>IF(N132="zákl. prenesená",J132,0)</f>
        <v>0</v>
      </c>
      <c r="BH132" s="93">
        <f>IF(N132="zníž. prenesená",J132,0)</f>
        <v>0</v>
      </c>
      <c r="BI132" s="93">
        <f>IF(N132="nulová",J132,0)</f>
        <v>0</v>
      </c>
      <c r="BJ132" s="2" t="s">
        <v>84</v>
      </c>
      <c r="BK132" s="94">
        <f>ROUND(I132*H132,3)</f>
        <v>0</v>
      </c>
      <c r="BL132" s="2" t="s">
        <v>83</v>
      </c>
      <c r="BM132" s="92" t="s">
        <v>84</v>
      </c>
    </row>
    <row r="133" spans="2:65" s="9" customFormat="1" ht="24.2" customHeight="1" x14ac:dyDescent="0.25">
      <c r="B133" s="81"/>
      <c r="C133" s="82" t="s">
        <v>84</v>
      </c>
      <c r="D133" s="82" t="s">
        <v>79</v>
      </c>
      <c r="E133" s="83" t="s">
        <v>322</v>
      </c>
      <c r="F133" s="84" t="s">
        <v>323</v>
      </c>
      <c r="G133" s="85" t="s">
        <v>82</v>
      </c>
      <c r="H133" s="86">
        <v>24.172000000000001</v>
      </c>
      <c r="I133" s="218">
        <v>0</v>
      </c>
      <c r="J133" s="218">
        <f>ROUND(I133*H133,3)</f>
        <v>0</v>
      </c>
      <c r="K133" s="87"/>
      <c r="L133" s="10"/>
      <c r="M133" s="88" t="s">
        <v>14</v>
      </c>
      <c r="N133" s="89" t="s">
        <v>34</v>
      </c>
      <c r="O133" s="90">
        <v>0</v>
      </c>
      <c r="P133" s="90">
        <f>O133*H133</f>
        <v>0</v>
      </c>
      <c r="Q133" s="90">
        <v>0</v>
      </c>
      <c r="R133" s="90">
        <f>Q133*H133</f>
        <v>0</v>
      </c>
      <c r="S133" s="90">
        <v>0</v>
      </c>
      <c r="T133" s="91">
        <f>S133*H133</f>
        <v>0</v>
      </c>
      <c r="AR133" s="92" t="s">
        <v>83</v>
      </c>
      <c r="AT133" s="92" t="s">
        <v>79</v>
      </c>
      <c r="AU133" s="92" t="s">
        <v>84</v>
      </c>
      <c r="AY133" s="2" t="s">
        <v>77</v>
      </c>
      <c r="BE133" s="93">
        <f>IF(N133="základná",J133,0)</f>
        <v>0</v>
      </c>
      <c r="BF133" s="93">
        <f>IF(N133="znížená",J133,0)</f>
        <v>0</v>
      </c>
      <c r="BG133" s="93">
        <f>IF(N133="zákl. prenesená",J133,0)</f>
        <v>0</v>
      </c>
      <c r="BH133" s="93">
        <f>IF(N133="zníž. prenesená",J133,0)</f>
        <v>0</v>
      </c>
      <c r="BI133" s="93">
        <f>IF(N133="nulová",J133,0)</f>
        <v>0</v>
      </c>
      <c r="BJ133" s="2" t="s">
        <v>84</v>
      </c>
      <c r="BK133" s="94">
        <f>ROUND(I133*H133,3)</f>
        <v>0</v>
      </c>
      <c r="BL133" s="2" t="s">
        <v>83</v>
      </c>
      <c r="BM133" s="92" t="s">
        <v>83</v>
      </c>
    </row>
    <row r="134" spans="2:65" s="102" customFormat="1" x14ac:dyDescent="0.25">
      <c r="B134" s="103"/>
      <c r="D134" s="97" t="s">
        <v>85</v>
      </c>
      <c r="E134" s="104" t="s">
        <v>14</v>
      </c>
      <c r="F134" s="105" t="s">
        <v>339</v>
      </c>
      <c r="H134" s="106">
        <v>24.172000000000001</v>
      </c>
      <c r="I134" s="220"/>
      <c r="J134" s="220"/>
      <c r="L134" s="103"/>
      <c r="M134" s="107"/>
      <c r="T134" s="108"/>
      <c r="AT134" s="104" t="s">
        <v>85</v>
      </c>
      <c r="AU134" s="104" t="s">
        <v>84</v>
      </c>
      <c r="AV134" s="102" t="s">
        <v>84</v>
      </c>
      <c r="AW134" s="102" t="s">
        <v>87</v>
      </c>
      <c r="AX134" s="102" t="s">
        <v>2</v>
      </c>
      <c r="AY134" s="104" t="s">
        <v>77</v>
      </c>
    </row>
    <row r="135" spans="2:65" s="109" customFormat="1" x14ac:dyDescent="0.25">
      <c r="B135" s="110"/>
      <c r="D135" s="97" t="s">
        <v>85</v>
      </c>
      <c r="E135" s="111" t="s">
        <v>14</v>
      </c>
      <c r="F135" s="112" t="s">
        <v>90</v>
      </c>
      <c r="H135" s="113">
        <v>24.172000000000001</v>
      </c>
      <c r="I135" s="221"/>
      <c r="J135" s="221"/>
      <c r="L135" s="110"/>
      <c r="M135" s="114"/>
      <c r="T135" s="115"/>
      <c r="AT135" s="111" t="s">
        <v>85</v>
      </c>
      <c r="AU135" s="111" t="s">
        <v>84</v>
      </c>
      <c r="AV135" s="109" t="s">
        <v>83</v>
      </c>
      <c r="AW135" s="109" t="s">
        <v>87</v>
      </c>
      <c r="AX135" s="109" t="s">
        <v>76</v>
      </c>
      <c r="AY135" s="111" t="s">
        <v>77</v>
      </c>
    </row>
    <row r="136" spans="2:65" s="9" customFormat="1" ht="24.2" customHeight="1" x14ac:dyDescent="0.25">
      <c r="B136" s="81"/>
      <c r="C136" s="82" t="s">
        <v>93</v>
      </c>
      <c r="D136" s="82" t="s">
        <v>79</v>
      </c>
      <c r="E136" s="83" t="s">
        <v>292</v>
      </c>
      <c r="F136" s="84" t="s">
        <v>293</v>
      </c>
      <c r="G136" s="85" t="s">
        <v>82</v>
      </c>
      <c r="H136" s="86">
        <v>24.172000000000001</v>
      </c>
      <c r="I136" s="218">
        <v>0</v>
      </c>
      <c r="J136" s="218">
        <f>ROUND(I136*H136,3)</f>
        <v>0</v>
      </c>
      <c r="K136" s="87"/>
      <c r="L136" s="10"/>
      <c r="M136" s="88" t="s">
        <v>14</v>
      </c>
      <c r="N136" s="89" t="s">
        <v>34</v>
      </c>
      <c r="O136" s="90">
        <v>0</v>
      </c>
      <c r="P136" s="90">
        <f>O136*H136</f>
        <v>0</v>
      </c>
      <c r="Q136" s="90">
        <v>0</v>
      </c>
      <c r="R136" s="90">
        <f>Q136*H136</f>
        <v>0</v>
      </c>
      <c r="S136" s="90">
        <v>0</v>
      </c>
      <c r="T136" s="91">
        <f>S136*H136</f>
        <v>0</v>
      </c>
      <c r="AR136" s="92" t="s">
        <v>83</v>
      </c>
      <c r="AT136" s="92" t="s">
        <v>79</v>
      </c>
      <c r="AU136" s="92" t="s">
        <v>84</v>
      </c>
      <c r="AY136" s="2" t="s">
        <v>77</v>
      </c>
      <c r="BE136" s="93">
        <f>IF(N136="základná",J136,0)</f>
        <v>0</v>
      </c>
      <c r="BF136" s="93">
        <f>IF(N136="znížená",J136,0)</f>
        <v>0</v>
      </c>
      <c r="BG136" s="93">
        <f>IF(N136="zákl. prenesená",J136,0)</f>
        <v>0</v>
      </c>
      <c r="BH136" s="93">
        <f>IF(N136="zníž. prenesená",J136,0)</f>
        <v>0</v>
      </c>
      <c r="BI136" s="93">
        <f>IF(N136="nulová",J136,0)</f>
        <v>0</v>
      </c>
      <c r="BJ136" s="2" t="s">
        <v>84</v>
      </c>
      <c r="BK136" s="94">
        <f>ROUND(I136*H136,3)</f>
        <v>0</v>
      </c>
      <c r="BL136" s="2" t="s">
        <v>83</v>
      </c>
      <c r="BM136" s="92" t="s">
        <v>96</v>
      </c>
    </row>
    <row r="137" spans="2:65" s="9" customFormat="1" ht="16.5" customHeight="1" x14ac:dyDescent="0.25">
      <c r="B137" s="81"/>
      <c r="C137" s="82" t="s">
        <v>83</v>
      </c>
      <c r="D137" s="82" t="s">
        <v>79</v>
      </c>
      <c r="E137" s="83" t="s">
        <v>340</v>
      </c>
      <c r="F137" s="84" t="s">
        <v>341</v>
      </c>
      <c r="G137" s="85" t="s">
        <v>82</v>
      </c>
      <c r="H137" s="86">
        <v>4.32</v>
      </c>
      <c r="I137" s="218">
        <v>0</v>
      </c>
      <c r="J137" s="218">
        <f>ROUND(I137*H137,3)</f>
        <v>0</v>
      </c>
      <c r="K137" s="87"/>
      <c r="L137" s="10"/>
      <c r="M137" s="88" t="s">
        <v>14</v>
      </c>
      <c r="N137" s="89" t="s">
        <v>34</v>
      </c>
      <c r="O137" s="90">
        <v>0</v>
      </c>
      <c r="P137" s="90">
        <f>O137*H137</f>
        <v>0</v>
      </c>
      <c r="Q137" s="90">
        <v>0</v>
      </c>
      <c r="R137" s="90">
        <f>Q137*H137</f>
        <v>0</v>
      </c>
      <c r="S137" s="90">
        <v>0</v>
      </c>
      <c r="T137" s="91">
        <f>S137*H137</f>
        <v>0</v>
      </c>
      <c r="AR137" s="92" t="s">
        <v>83</v>
      </c>
      <c r="AT137" s="92" t="s">
        <v>79</v>
      </c>
      <c r="AU137" s="92" t="s">
        <v>84</v>
      </c>
      <c r="AY137" s="2" t="s">
        <v>77</v>
      </c>
      <c r="BE137" s="93">
        <f>IF(N137="základná",J137,0)</f>
        <v>0</v>
      </c>
      <c r="BF137" s="93">
        <f>IF(N137="znížená",J137,0)</f>
        <v>0</v>
      </c>
      <c r="BG137" s="93">
        <f>IF(N137="zákl. prenesená",J137,0)</f>
        <v>0</v>
      </c>
      <c r="BH137" s="93">
        <f>IF(N137="zníž. prenesená",J137,0)</f>
        <v>0</v>
      </c>
      <c r="BI137" s="93">
        <f>IF(N137="nulová",J137,0)</f>
        <v>0</v>
      </c>
      <c r="BJ137" s="2" t="s">
        <v>84</v>
      </c>
      <c r="BK137" s="94">
        <f>ROUND(I137*H137,3)</f>
        <v>0</v>
      </c>
      <c r="BL137" s="2" t="s">
        <v>83</v>
      </c>
      <c r="BM137" s="92" t="s">
        <v>101</v>
      </c>
    </row>
    <row r="138" spans="2:65" s="102" customFormat="1" x14ac:dyDescent="0.25">
      <c r="B138" s="103"/>
      <c r="D138" s="97" t="s">
        <v>85</v>
      </c>
      <c r="E138" s="104" t="s">
        <v>14</v>
      </c>
      <c r="F138" s="105" t="s">
        <v>342</v>
      </c>
      <c r="H138" s="106">
        <v>4.32</v>
      </c>
      <c r="I138" s="220"/>
      <c r="J138" s="220"/>
      <c r="L138" s="103"/>
      <c r="M138" s="107"/>
      <c r="T138" s="108"/>
      <c r="AT138" s="104" t="s">
        <v>85</v>
      </c>
      <c r="AU138" s="104" t="s">
        <v>84</v>
      </c>
      <c r="AV138" s="102" t="s">
        <v>84</v>
      </c>
      <c r="AW138" s="102" t="s">
        <v>87</v>
      </c>
      <c r="AX138" s="102" t="s">
        <v>2</v>
      </c>
      <c r="AY138" s="104" t="s">
        <v>77</v>
      </c>
    </row>
    <row r="139" spans="2:65" s="109" customFormat="1" x14ac:dyDescent="0.25">
      <c r="B139" s="110"/>
      <c r="D139" s="97" t="s">
        <v>85</v>
      </c>
      <c r="E139" s="111" t="s">
        <v>14</v>
      </c>
      <c r="F139" s="112" t="s">
        <v>90</v>
      </c>
      <c r="H139" s="113">
        <v>4.32</v>
      </c>
      <c r="I139" s="221"/>
      <c r="J139" s="221"/>
      <c r="L139" s="110"/>
      <c r="M139" s="114"/>
      <c r="T139" s="115"/>
      <c r="AT139" s="111" t="s">
        <v>85</v>
      </c>
      <c r="AU139" s="111" t="s">
        <v>84</v>
      </c>
      <c r="AV139" s="109" t="s">
        <v>83</v>
      </c>
      <c r="AW139" s="109" t="s">
        <v>87</v>
      </c>
      <c r="AX139" s="109" t="s">
        <v>76</v>
      </c>
      <c r="AY139" s="111" t="s">
        <v>77</v>
      </c>
    </row>
    <row r="140" spans="2:65" s="9" customFormat="1" ht="37.9" customHeight="1" x14ac:dyDescent="0.25">
      <c r="B140" s="81"/>
      <c r="C140" s="82" t="s">
        <v>103</v>
      </c>
      <c r="D140" s="82" t="s">
        <v>79</v>
      </c>
      <c r="E140" s="83" t="s">
        <v>343</v>
      </c>
      <c r="F140" s="84" t="s">
        <v>344</v>
      </c>
      <c r="G140" s="85" t="s">
        <v>82</v>
      </c>
      <c r="H140" s="86">
        <v>4.32</v>
      </c>
      <c r="I140" s="218">
        <v>0</v>
      </c>
      <c r="J140" s="218">
        <f>ROUND(I140*H140,3)</f>
        <v>0</v>
      </c>
      <c r="K140" s="87"/>
      <c r="L140" s="10"/>
      <c r="M140" s="88" t="s">
        <v>14</v>
      </c>
      <c r="N140" s="89" t="s">
        <v>34</v>
      </c>
      <c r="O140" s="90">
        <v>0</v>
      </c>
      <c r="P140" s="90">
        <f>O140*H140</f>
        <v>0</v>
      </c>
      <c r="Q140" s="90">
        <v>0</v>
      </c>
      <c r="R140" s="90">
        <f>Q140*H140</f>
        <v>0</v>
      </c>
      <c r="S140" s="90">
        <v>0</v>
      </c>
      <c r="T140" s="91">
        <f>S140*H140</f>
        <v>0</v>
      </c>
      <c r="AR140" s="92" t="s">
        <v>83</v>
      </c>
      <c r="AT140" s="92" t="s">
        <v>79</v>
      </c>
      <c r="AU140" s="92" t="s">
        <v>84</v>
      </c>
      <c r="AY140" s="2" t="s">
        <v>77</v>
      </c>
      <c r="BE140" s="93">
        <f>IF(N140="základná",J140,0)</f>
        <v>0</v>
      </c>
      <c r="BF140" s="93">
        <f>IF(N140="znížená",J140,0)</f>
        <v>0</v>
      </c>
      <c r="BG140" s="93">
        <f>IF(N140="zákl. prenesená",J140,0)</f>
        <v>0</v>
      </c>
      <c r="BH140" s="93">
        <f>IF(N140="zníž. prenesená",J140,0)</f>
        <v>0</v>
      </c>
      <c r="BI140" s="93">
        <f>IF(N140="nulová",J140,0)</f>
        <v>0</v>
      </c>
      <c r="BJ140" s="2" t="s">
        <v>84</v>
      </c>
      <c r="BK140" s="94">
        <f>ROUND(I140*H140,3)</f>
        <v>0</v>
      </c>
      <c r="BL140" s="2" t="s">
        <v>83</v>
      </c>
      <c r="BM140" s="92" t="s">
        <v>106</v>
      </c>
    </row>
    <row r="141" spans="2:65" s="9" customFormat="1" ht="37.9" customHeight="1" x14ac:dyDescent="0.25">
      <c r="B141" s="81"/>
      <c r="C141" s="82" t="s">
        <v>96</v>
      </c>
      <c r="D141" s="82" t="s">
        <v>79</v>
      </c>
      <c r="E141" s="83" t="s">
        <v>324</v>
      </c>
      <c r="F141" s="84" t="s">
        <v>325</v>
      </c>
      <c r="G141" s="85" t="s">
        <v>82</v>
      </c>
      <c r="H141" s="86">
        <v>24.992999999999999</v>
      </c>
      <c r="I141" s="218">
        <v>0</v>
      </c>
      <c r="J141" s="218">
        <f>ROUND(I141*H141,3)</f>
        <v>0</v>
      </c>
      <c r="K141" s="87"/>
      <c r="L141" s="10"/>
      <c r="M141" s="88" t="s">
        <v>14</v>
      </c>
      <c r="N141" s="89" t="s">
        <v>34</v>
      </c>
      <c r="O141" s="90">
        <v>0</v>
      </c>
      <c r="P141" s="90">
        <f>O141*H141</f>
        <v>0</v>
      </c>
      <c r="Q141" s="90">
        <v>0</v>
      </c>
      <c r="R141" s="90">
        <f>Q141*H141</f>
        <v>0</v>
      </c>
      <c r="S141" s="90">
        <v>0</v>
      </c>
      <c r="T141" s="91">
        <f>S141*H141</f>
        <v>0</v>
      </c>
      <c r="AR141" s="92" t="s">
        <v>83</v>
      </c>
      <c r="AT141" s="92" t="s">
        <v>79</v>
      </c>
      <c r="AU141" s="92" t="s">
        <v>84</v>
      </c>
      <c r="AY141" s="2" t="s">
        <v>77</v>
      </c>
      <c r="BE141" s="93">
        <f>IF(N141="základná",J141,0)</f>
        <v>0</v>
      </c>
      <c r="BF141" s="93">
        <f>IF(N141="znížená",J141,0)</f>
        <v>0</v>
      </c>
      <c r="BG141" s="93">
        <f>IF(N141="zákl. prenesená",J141,0)</f>
        <v>0</v>
      </c>
      <c r="BH141" s="93">
        <f>IF(N141="zníž. prenesená",J141,0)</f>
        <v>0</v>
      </c>
      <c r="BI141" s="93">
        <f>IF(N141="nulová",J141,0)</f>
        <v>0</v>
      </c>
      <c r="BJ141" s="2" t="s">
        <v>84</v>
      </c>
      <c r="BK141" s="94">
        <f>ROUND(I141*H141,3)</f>
        <v>0</v>
      </c>
      <c r="BL141" s="2" t="s">
        <v>83</v>
      </c>
      <c r="BM141" s="92" t="s">
        <v>109</v>
      </c>
    </row>
    <row r="142" spans="2:65" s="102" customFormat="1" x14ac:dyDescent="0.25">
      <c r="B142" s="103"/>
      <c r="D142" s="97" t="s">
        <v>85</v>
      </c>
      <c r="E142" s="104" t="s">
        <v>14</v>
      </c>
      <c r="F142" s="105" t="s">
        <v>345</v>
      </c>
      <c r="H142" s="106">
        <v>29.312999999999999</v>
      </c>
      <c r="I142" s="220"/>
      <c r="J142" s="220"/>
      <c r="L142" s="103"/>
      <c r="M142" s="107"/>
      <c r="T142" s="108"/>
      <c r="AT142" s="104" t="s">
        <v>85</v>
      </c>
      <c r="AU142" s="104" t="s">
        <v>84</v>
      </c>
      <c r="AV142" s="102" t="s">
        <v>84</v>
      </c>
      <c r="AW142" s="102" t="s">
        <v>87</v>
      </c>
      <c r="AX142" s="102" t="s">
        <v>2</v>
      </c>
      <c r="AY142" s="104" t="s">
        <v>77</v>
      </c>
    </row>
    <row r="143" spans="2:65" s="102" customFormat="1" x14ac:dyDescent="0.25">
      <c r="B143" s="103"/>
      <c r="D143" s="97" t="s">
        <v>85</v>
      </c>
      <c r="E143" s="104" t="s">
        <v>14</v>
      </c>
      <c r="F143" s="105" t="s">
        <v>346</v>
      </c>
      <c r="H143" s="106">
        <v>-4.32</v>
      </c>
      <c r="I143" s="220"/>
      <c r="J143" s="220"/>
      <c r="L143" s="103"/>
      <c r="M143" s="107"/>
      <c r="T143" s="108"/>
      <c r="AT143" s="104" t="s">
        <v>85</v>
      </c>
      <c r="AU143" s="104" t="s">
        <v>84</v>
      </c>
      <c r="AV143" s="102" t="s">
        <v>84</v>
      </c>
      <c r="AW143" s="102" t="s">
        <v>87</v>
      </c>
      <c r="AX143" s="102" t="s">
        <v>2</v>
      </c>
      <c r="AY143" s="104" t="s">
        <v>77</v>
      </c>
    </row>
    <row r="144" spans="2:65" s="109" customFormat="1" x14ac:dyDescent="0.25">
      <c r="B144" s="110"/>
      <c r="D144" s="97" t="s">
        <v>85</v>
      </c>
      <c r="E144" s="111" t="s">
        <v>14</v>
      </c>
      <c r="F144" s="112" t="s">
        <v>90</v>
      </c>
      <c r="H144" s="113">
        <v>24.992999999999999</v>
      </c>
      <c r="I144" s="221"/>
      <c r="J144" s="221"/>
      <c r="L144" s="110"/>
      <c r="M144" s="114"/>
      <c r="T144" s="115"/>
      <c r="AT144" s="111" t="s">
        <v>85</v>
      </c>
      <c r="AU144" s="111" t="s">
        <v>84</v>
      </c>
      <c r="AV144" s="109" t="s">
        <v>83</v>
      </c>
      <c r="AW144" s="109" t="s">
        <v>87</v>
      </c>
      <c r="AX144" s="109" t="s">
        <v>76</v>
      </c>
      <c r="AY144" s="111" t="s">
        <v>77</v>
      </c>
    </row>
    <row r="145" spans="2:65" s="9" customFormat="1" ht="33" customHeight="1" x14ac:dyDescent="0.25">
      <c r="B145" s="81"/>
      <c r="C145" s="82" t="s">
        <v>110</v>
      </c>
      <c r="D145" s="82" t="s">
        <v>79</v>
      </c>
      <c r="E145" s="83" t="s">
        <v>326</v>
      </c>
      <c r="F145" s="84" t="s">
        <v>347</v>
      </c>
      <c r="G145" s="85" t="s">
        <v>82</v>
      </c>
      <c r="H145" s="86">
        <v>24.992999999999999</v>
      </c>
      <c r="I145" s="218">
        <v>0</v>
      </c>
      <c r="J145" s="218">
        <f>ROUND(I145*H145,3)</f>
        <v>0</v>
      </c>
      <c r="K145" s="87"/>
      <c r="L145" s="10"/>
      <c r="M145" s="88" t="s">
        <v>14</v>
      </c>
      <c r="N145" s="89" t="s">
        <v>34</v>
      </c>
      <c r="O145" s="90">
        <v>0</v>
      </c>
      <c r="P145" s="90">
        <f>O145*H145</f>
        <v>0</v>
      </c>
      <c r="Q145" s="90">
        <v>0</v>
      </c>
      <c r="R145" s="90">
        <f>Q145*H145</f>
        <v>0</v>
      </c>
      <c r="S145" s="90">
        <v>0</v>
      </c>
      <c r="T145" s="91">
        <f>S145*H145</f>
        <v>0</v>
      </c>
      <c r="AR145" s="92" t="s">
        <v>83</v>
      </c>
      <c r="AT145" s="92" t="s">
        <v>79</v>
      </c>
      <c r="AU145" s="92" t="s">
        <v>84</v>
      </c>
      <c r="AY145" s="2" t="s">
        <v>77</v>
      </c>
      <c r="BE145" s="93">
        <f>IF(N145="základná",J145,0)</f>
        <v>0</v>
      </c>
      <c r="BF145" s="93">
        <f>IF(N145="znížená",J145,0)</f>
        <v>0</v>
      </c>
      <c r="BG145" s="93">
        <f>IF(N145="zákl. prenesená",J145,0)</f>
        <v>0</v>
      </c>
      <c r="BH145" s="93">
        <f>IF(N145="zníž. prenesená",J145,0)</f>
        <v>0</v>
      </c>
      <c r="BI145" s="93">
        <f>IF(N145="nulová",J145,0)</f>
        <v>0</v>
      </c>
      <c r="BJ145" s="2" t="s">
        <v>84</v>
      </c>
      <c r="BK145" s="94">
        <f>ROUND(I145*H145,3)</f>
        <v>0</v>
      </c>
      <c r="BL145" s="2" t="s">
        <v>83</v>
      </c>
      <c r="BM145" s="92" t="s">
        <v>113</v>
      </c>
    </row>
    <row r="146" spans="2:65" s="102" customFormat="1" x14ac:dyDescent="0.25">
      <c r="B146" s="103"/>
      <c r="D146" s="97" t="s">
        <v>85</v>
      </c>
      <c r="E146" s="104" t="s">
        <v>14</v>
      </c>
      <c r="F146" s="105" t="s">
        <v>348</v>
      </c>
      <c r="H146" s="106">
        <v>24.992999999999999</v>
      </c>
      <c r="I146" s="220"/>
      <c r="J146" s="220"/>
      <c r="L146" s="103"/>
      <c r="M146" s="107"/>
      <c r="T146" s="108"/>
      <c r="AT146" s="104" t="s">
        <v>85</v>
      </c>
      <c r="AU146" s="104" t="s">
        <v>84</v>
      </c>
      <c r="AV146" s="102" t="s">
        <v>84</v>
      </c>
      <c r="AW146" s="102" t="s">
        <v>87</v>
      </c>
      <c r="AX146" s="102" t="s">
        <v>2</v>
      </c>
      <c r="AY146" s="104" t="s">
        <v>77</v>
      </c>
    </row>
    <row r="147" spans="2:65" s="109" customFormat="1" x14ac:dyDescent="0.25">
      <c r="B147" s="110"/>
      <c r="D147" s="97" t="s">
        <v>85</v>
      </c>
      <c r="E147" s="111" t="s">
        <v>14</v>
      </c>
      <c r="F147" s="112" t="s">
        <v>90</v>
      </c>
      <c r="H147" s="113">
        <v>24.992999999999999</v>
      </c>
      <c r="I147" s="221"/>
      <c r="J147" s="221"/>
      <c r="L147" s="110"/>
      <c r="M147" s="114"/>
      <c r="T147" s="115"/>
      <c r="AT147" s="111" t="s">
        <v>85</v>
      </c>
      <c r="AU147" s="111" t="s">
        <v>84</v>
      </c>
      <c r="AV147" s="109" t="s">
        <v>83</v>
      </c>
      <c r="AW147" s="109" t="s">
        <v>87</v>
      </c>
      <c r="AX147" s="109" t="s">
        <v>76</v>
      </c>
      <c r="AY147" s="111" t="s">
        <v>77</v>
      </c>
    </row>
    <row r="148" spans="2:65" s="9" customFormat="1" ht="24.2" customHeight="1" x14ac:dyDescent="0.25">
      <c r="B148" s="81"/>
      <c r="C148" s="82" t="s">
        <v>101</v>
      </c>
      <c r="D148" s="82" t="s">
        <v>79</v>
      </c>
      <c r="E148" s="83" t="s">
        <v>349</v>
      </c>
      <c r="F148" s="84" t="s">
        <v>350</v>
      </c>
      <c r="G148" s="85" t="s">
        <v>82</v>
      </c>
      <c r="H148" s="86">
        <v>5.141</v>
      </c>
      <c r="I148" s="218">
        <v>0</v>
      </c>
      <c r="J148" s="218">
        <f>ROUND(I148*H148,3)</f>
        <v>0</v>
      </c>
      <c r="K148" s="87"/>
      <c r="L148" s="10"/>
      <c r="M148" s="88" t="s">
        <v>14</v>
      </c>
      <c r="N148" s="89" t="s">
        <v>34</v>
      </c>
      <c r="O148" s="90">
        <v>0</v>
      </c>
      <c r="P148" s="90">
        <f>O148*H148</f>
        <v>0</v>
      </c>
      <c r="Q148" s="90">
        <v>0</v>
      </c>
      <c r="R148" s="90">
        <f>Q148*H148</f>
        <v>0</v>
      </c>
      <c r="S148" s="90">
        <v>0</v>
      </c>
      <c r="T148" s="91">
        <f>S148*H148</f>
        <v>0</v>
      </c>
      <c r="AR148" s="92" t="s">
        <v>83</v>
      </c>
      <c r="AT148" s="92" t="s">
        <v>79</v>
      </c>
      <c r="AU148" s="92" t="s">
        <v>84</v>
      </c>
      <c r="AY148" s="2" t="s">
        <v>77</v>
      </c>
      <c r="BE148" s="93">
        <f>IF(N148="základná",J148,0)</f>
        <v>0</v>
      </c>
      <c r="BF148" s="93">
        <f>IF(N148="znížená",J148,0)</f>
        <v>0</v>
      </c>
      <c r="BG148" s="93">
        <f>IF(N148="zákl. prenesená",J148,0)</f>
        <v>0</v>
      </c>
      <c r="BH148" s="93">
        <f>IF(N148="zníž. prenesená",J148,0)</f>
        <v>0</v>
      </c>
      <c r="BI148" s="93">
        <f>IF(N148="nulová",J148,0)</f>
        <v>0</v>
      </c>
      <c r="BJ148" s="2" t="s">
        <v>84</v>
      </c>
      <c r="BK148" s="94">
        <f>ROUND(I148*H148,3)</f>
        <v>0</v>
      </c>
      <c r="BL148" s="2" t="s">
        <v>83</v>
      </c>
      <c r="BM148" s="92" t="s">
        <v>117</v>
      </c>
    </row>
    <row r="149" spans="2:65" s="102" customFormat="1" x14ac:dyDescent="0.25">
      <c r="B149" s="103"/>
      <c r="D149" s="97" t="s">
        <v>85</v>
      </c>
      <c r="E149" s="104" t="s">
        <v>14</v>
      </c>
      <c r="F149" s="105" t="s">
        <v>351</v>
      </c>
      <c r="H149" s="106">
        <v>5.141</v>
      </c>
      <c r="I149" s="220"/>
      <c r="J149" s="220"/>
      <c r="L149" s="103"/>
      <c r="M149" s="107"/>
      <c r="T149" s="108"/>
      <c r="AT149" s="104" t="s">
        <v>85</v>
      </c>
      <c r="AU149" s="104" t="s">
        <v>84</v>
      </c>
      <c r="AV149" s="102" t="s">
        <v>84</v>
      </c>
      <c r="AW149" s="102" t="s">
        <v>87</v>
      </c>
      <c r="AX149" s="102" t="s">
        <v>2</v>
      </c>
      <c r="AY149" s="104" t="s">
        <v>77</v>
      </c>
    </row>
    <row r="150" spans="2:65" s="109" customFormat="1" x14ac:dyDescent="0.25">
      <c r="B150" s="110"/>
      <c r="D150" s="97" t="s">
        <v>85</v>
      </c>
      <c r="E150" s="111" t="s">
        <v>14</v>
      </c>
      <c r="F150" s="112" t="s">
        <v>90</v>
      </c>
      <c r="H150" s="113">
        <v>5.141</v>
      </c>
      <c r="I150" s="221"/>
      <c r="J150" s="221"/>
      <c r="L150" s="110"/>
      <c r="M150" s="114"/>
      <c r="T150" s="115"/>
      <c r="AT150" s="111" t="s">
        <v>85</v>
      </c>
      <c r="AU150" s="111" t="s">
        <v>84</v>
      </c>
      <c r="AV150" s="109" t="s">
        <v>83</v>
      </c>
      <c r="AW150" s="109" t="s">
        <v>87</v>
      </c>
      <c r="AX150" s="109" t="s">
        <v>76</v>
      </c>
      <c r="AY150" s="111" t="s">
        <v>77</v>
      </c>
    </row>
    <row r="151" spans="2:65" s="71" customFormat="1" ht="22.9" customHeight="1" x14ac:dyDescent="0.2">
      <c r="B151" s="72"/>
      <c r="D151" s="73" t="s">
        <v>73</v>
      </c>
      <c r="E151" s="80" t="s">
        <v>84</v>
      </c>
      <c r="F151" s="80" t="s">
        <v>330</v>
      </c>
      <c r="I151" s="222"/>
      <c r="J151" s="217">
        <f>BK151</f>
        <v>0</v>
      </c>
      <c r="L151" s="72"/>
      <c r="M151" s="75"/>
      <c r="P151" s="76">
        <f>SUM(P152:P163)</f>
        <v>0</v>
      </c>
      <c r="R151" s="76">
        <f>SUM(R152:R163)</f>
        <v>8.927999999999999</v>
      </c>
      <c r="T151" s="77">
        <f>SUM(T152:T163)</f>
        <v>0</v>
      </c>
      <c r="AR151" s="73" t="s">
        <v>76</v>
      </c>
      <c r="AT151" s="78" t="s">
        <v>73</v>
      </c>
      <c r="AU151" s="78" t="s">
        <v>76</v>
      </c>
      <c r="AY151" s="73" t="s">
        <v>77</v>
      </c>
      <c r="BK151" s="79">
        <f>SUM(BK152:BK163)</f>
        <v>0</v>
      </c>
    </row>
    <row r="152" spans="2:65" s="9" customFormat="1" ht="33" customHeight="1" x14ac:dyDescent="0.25">
      <c r="B152" s="81"/>
      <c r="C152" s="82" t="s">
        <v>123</v>
      </c>
      <c r="D152" s="82" t="s">
        <v>79</v>
      </c>
      <c r="E152" s="83" t="s">
        <v>352</v>
      </c>
      <c r="F152" s="84" t="s">
        <v>353</v>
      </c>
      <c r="G152" s="85" t="s">
        <v>116</v>
      </c>
      <c r="H152" s="86">
        <v>14.4</v>
      </c>
      <c r="I152" s="218">
        <v>0</v>
      </c>
      <c r="J152" s="218">
        <f>ROUND(I152*H152,3)</f>
        <v>0</v>
      </c>
      <c r="K152" s="87"/>
      <c r="L152" s="10"/>
      <c r="M152" s="88" t="s">
        <v>14</v>
      </c>
      <c r="N152" s="89" t="s">
        <v>34</v>
      </c>
      <c r="O152" s="90">
        <v>0</v>
      </c>
      <c r="P152" s="90">
        <f>O152*H152</f>
        <v>0</v>
      </c>
      <c r="Q152" s="90">
        <v>0</v>
      </c>
      <c r="R152" s="90">
        <f>Q152*H152</f>
        <v>0</v>
      </c>
      <c r="S152" s="90">
        <v>0</v>
      </c>
      <c r="T152" s="91">
        <f>S152*H152</f>
        <v>0</v>
      </c>
      <c r="AR152" s="92" t="s">
        <v>83</v>
      </c>
      <c r="AT152" s="92" t="s">
        <v>79</v>
      </c>
      <c r="AU152" s="92" t="s">
        <v>84</v>
      </c>
      <c r="AY152" s="2" t="s">
        <v>77</v>
      </c>
      <c r="BE152" s="93">
        <f>IF(N152="základná",J152,0)</f>
        <v>0</v>
      </c>
      <c r="BF152" s="93">
        <f>IF(N152="znížená",J152,0)</f>
        <v>0</v>
      </c>
      <c r="BG152" s="93">
        <f>IF(N152="zákl. prenesená",J152,0)</f>
        <v>0</v>
      </c>
      <c r="BH152" s="93">
        <f>IF(N152="zníž. prenesená",J152,0)</f>
        <v>0</v>
      </c>
      <c r="BI152" s="93">
        <f>IF(N152="nulová",J152,0)</f>
        <v>0</v>
      </c>
      <c r="BJ152" s="2" t="s">
        <v>84</v>
      </c>
      <c r="BK152" s="94">
        <f>ROUND(I152*H152,3)</f>
        <v>0</v>
      </c>
      <c r="BL152" s="2" t="s">
        <v>83</v>
      </c>
      <c r="BM152" s="92" t="s">
        <v>126</v>
      </c>
    </row>
    <row r="153" spans="2:65" s="102" customFormat="1" x14ac:dyDescent="0.25">
      <c r="B153" s="103"/>
      <c r="D153" s="97" t="s">
        <v>85</v>
      </c>
      <c r="E153" s="104" t="s">
        <v>14</v>
      </c>
      <c r="F153" s="105" t="s">
        <v>354</v>
      </c>
      <c r="H153" s="106">
        <v>14.4</v>
      </c>
      <c r="I153" s="220"/>
      <c r="J153" s="220"/>
      <c r="L153" s="103"/>
      <c r="M153" s="107"/>
      <c r="T153" s="108"/>
      <c r="AT153" s="104" t="s">
        <v>85</v>
      </c>
      <c r="AU153" s="104" t="s">
        <v>84</v>
      </c>
      <c r="AV153" s="102" t="s">
        <v>84</v>
      </c>
      <c r="AW153" s="102" t="s">
        <v>87</v>
      </c>
      <c r="AX153" s="102" t="s">
        <v>2</v>
      </c>
      <c r="AY153" s="104" t="s">
        <v>77</v>
      </c>
    </row>
    <row r="154" spans="2:65" s="109" customFormat="1" x14ac:dyDescent="0.25">
      <c r="B154" s="110"/>
      <c r="D154" s="97" t="s">
        <v>85</v>
      </c>
      <c r="E154" s="111" t="s">
        <v>14</v>
      </c>
      <c r="F154" s="112" t="s">
        <v>90</v>
      </c>
      <c r="H154" s="113">
        <v>14.4</v>
      </c>
      <c r="I154" s="221"/>
      <c r="J154" s="221"/>
      <c r="L154" s="110"/>
      <c r="M154" s="114"/>
      <c r="T154" s="115"/>
      <c r="AT154" s="111" t="s">
        <v>85</v>
      </c>
      <c r="AU154" s="111" t="s">
        <v>84</v>
      </c>
      <c r="AV154" s="109" t="s">
        <v>83</v>
      </c>
      <c r="AW154" s="109" t="s">
        <v>87</v>
      </c>
      <c r="AX154" s="109" t="s">
        <v>76</v>
      </c>
      <c r="AY154" s="111" t="s">
        <v>77</v>
      </c>
    </row>
    <row r="155" spans="2:65" s="9" customFormat="1" ht="16.5" customHeight="1" x14ac:dyDescent="0.25">
      <c r="B155" s="81"/>
      <c r="C155" s="116" t="s">
        <v>106</v>
      </c>
      <c r="D155" s="116" t="s">
        <v>182</v>
      </c>
      <c r="E155" s="117" t="s">
        <v>334</v>
      </c>
      <c r="F155" s="118" t="s">
        <v>335</v>
      </c>
      <c r="G155" s="119" t="s">
        <v>116</v>
      </c>
      <c r="H155" s="120">
        <v>14.688000000000001</v>
      </c>
      <c r="I155" s="223">
        <v>0</v>
      </c>
      <c r="J155" s="223">
        <f>ROUND(I155*H155,3)</f>
        <v>0</v>
      </c>
      <c r="K155" s="121"/>
      <c r="L155" s="122"/>
      <c r="M155" s="123" t="s">
        <v>14</v>
      </c>
      <c r="N155" s="124" t="s">
        <v>34</v>
      </c>
      <c r="O155" s="90">
        <v>0</v>
      </c>
      <c r="P155" s="90">
        <f>O155*H155</f>
        <v>0</v>
      </c>
      <c r="Q155" s="90">
        <v>0</v>
      </c>
      <c r="R155" s="90">
        <f>Q155*H155</f>
        <v>0</v>
      </c>
      <c r="S155" s="90">
        <v>0</v>
      </c>
      <c r="T155" s="91">
        <f>S155*H155</f>
        <v>0</v>
      </c>
      <c r="AR155" s="92" t="s">
        <v>101</v>
      </c>
      <c r="AT155" s="92" t="s">
        <v>182</v>
      </c>
      <c r="AU155" s="92" t="s">
        <v>84</v>
      </c>
      <c r="AY155" s="2" t="s">
        <v>77</v>
      </c>
      <c r="BE155" s="93">
        <f>IF(N155="základná",J155,0)</f>
        <v>0</v>
      </c>
      <c r="BF155" s="93">
        <f>IF(N155="znížená",J155,0)</f>
        <v>0</v>
      </c>
      <c r="BG155" s="93">
        <f>IF(N155="zákl. prenesená",J155,0)</f>
        <v>0</v>
      </c>
      <c r="BH155" s="93">
        <f>IF(N155="zníž. prenesená",J155,0)</f>
        <v>0</v>
      </c>
      <c r="BI155" s="93">
        <f>IF(N155="nulová",J155,0)</f>
        <v>0</v>
      </c>
      <c r="BJ155" s="2" t="s">
        <v>84</v>
      </c>
      <c r="BK155" s="94">
        <f>ROUND(I155*H155,3)</f>
        <v>0</v>
      </c>
      <c r="BL155" s="2" t="s">
        <v>83</v>
      </c>
      <c r="BM155" s="92" t="s">
        <v>127</v>
      </c>
    </row>
    <row r="156" spans="2:65" s="102" customFormat="1" x14ac:dyDescent="0.25">
      <c r="B156" s="103"/>
      <c r="D156" s="97" t="s">
        <v>85</v>
      </c>
      <c r="E156" s="104" t="s">
        <v>14</v>
      </c>
      <c r="F156" s="105" t="s">
        <v>355</v>
      </c>
      <c r="H156" s="106">
        <v>14.688000000000001</v>
      </c>
      <c r="I156" s="220"/>
      <c r="J156" s="220"/>
      <c r="L156" s="103"/>
      <c r="M156" s="107"/>
      <c r="T156" s="108"/>
      <c r="AT156" s="104" t="s">
        <v>85</v>
      </c>
      <c r="AU156" s="104" t="s">
        <v>84</v>
      </c>
      <c r="AV156" s="102" t="s">
        <v>84</v>
      </c>
      <c r="AW156" s="102" t="s">
        <v>87</v>
      </c>
      <c r="AX156" s="102" t="s">
        <v>2</v>
      </c>
      <c r="AY156" s="104" t="s">
        <v>77</v>
      </c>
    </row>
    <row r="157" spans="2:65" s="109" customFormat="1" x14ac:dyDescent="0.25">
      <c r="B157" s="110"/>
      <c r="D157" s="97" t="s">
        <v>85</v>
      </c>
      <c r="E157" s="111" t="s">
        <v>14</v>
      </c>
      <c r="F157" s="112" t="s">
        <v>90</v>
      </c>
      <c r="H157" s="113">
        <v>14.688000000000001</v>
      </c>
      <c r="I157" s="221"/>
      <c r="J157" s="221"/>
      <c r="L157" s="110"/>
      <c r="M157" s="114"/>
      <c r="T157" s="115"/>
      <c r="AT157" s="111" t="s">
        <v>85</v>
      </c>
      <c r="AU157" s="111" t="s">
        <v>84</v>
      </c>
      <c r="AV157" s="109" t="s">
        <v>83</v>
      </c>
      <c r="AW157" s="109" t="s">
        <v>87</v>
      </c>
      <c r="AX157" s="109" t="s">
        <v>76</v>
      </c>
      <c r="AY157" s="111" t="s">
        <v>77</v>
      </c>
    </row>
    <row r="158" spans="2:65" s="9" customFormat="1" ht="33" customHeight="1" x14ac:dyDescent="0.25">
      <c r="B158" s="81"/>
      <c r="C158" s="82" t="s">
        <v>130</v>
      </c>
      <c r="D158" s="82" t="s">
        <v>79</v>
      </c>
      <c r="E158" s="83" t="s">
        <v>356</v>
      </c>
      <c r="F158" s="84" t="s">
        <v>357</v>
      </c>
      <c r="G158" s="85" t="s">
        <v>116</v>
      </c>
      <c r="H158" s="86">
        <v>14.4</v>
      </c>
      <c r="I158" s="218">
        <v>0</v>
      </c>
      <c r="J158" s="218">
        <f>ROUND(I158*H158,3)</f>
        <v>0</v>
      </c>
      <c r="K158" s="87"/>
      <c r="L158" s="10"/>
      <c r="M158" s="88" t="s">
        <v>14</v>
      </c>
      <c r="N158" s="89" t="s">
        <v>34</v>
      </c>
      <c r="O158" s="90">
        <v>0</v>
      </c>
      <c r="P158" s="90">
        <f>O158*H158</f>
        <v>0</v>
      </c>
      <c r="Q158" s="90">
        <v>0</v>
      </c>
      <c r="R158" s="90">
        <f>Q158*H158</f>
        <v>0</v>
      </c>
      <c r="S158" s="90">
        <v>0</v>
      </c>
      <c r="T158" s="91">
        <f>S158*H158</f>
        <v>0</v>
      </c>
      <c r="AR158" s="92" t="s">
        <v>83</v>
      </c>
      <c r="AT158" s="92" t="s">
        <v>79</v>
      </c>
      <c r="AU158" s="92" t="s">
        <v>84</v>
      </c>
      <c r="AY158" s="2" t="s">
        <v>77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2" t="s">
        <v>84</v>
      </c>
      <c r="BK158" s="94">
        <f>ROUND(I158*H158,3)</f>
        <v>0</v>
      </c>
      <c r="BL158" s="2" t="s">
        <v>83</v>
      </c>
      <c r="BM158" s="92" t="s">
        <v>134</v>
      </c>
    </row>
    <row r="159" spans="2:65" s="102" customFormat="1" x14ac:dyDescent="0.25">
      <c r="B159" s="103"/>
      <c r="D159" s="97" t="s">
        <v>85</v>
      </c>
      <c r="E159" s="104" t="s">
        <v>14</v>
      </c>
      <c r="F159" s="105" t="s">
        <v>354</v>
      </c>
      <c r="H159" s="106">
        <v>14.4</v>
      </c>
      <c r="I159" s="220"/>
      <c r="J159" s="220"/>
      <c r="L159" s="103"/>
      <c r="M159" s="107"/>
      <c r="T159" s="108"/>
      <c r="AT159" s="104" t="s">
        <v>85</v>
      </c>
      <c r="AU159" s="104" t="s">
        <v>84</v>
      </c>
      <c r="AV159" s="102" t="s">
        <v>84</v>
      </c>
      <c r="AW159" s="102" t="s">
        <v>87</v>
      </c>
      <c r="AX159" s="102" t="s">
        <v>2</v>
      </c>
      <c r="AY159" s="104" t="s">
        <v>77</v>
      </c>
    </row>
    <row r="160" spans="2:65" s="109" customFormat="1" x14ac:dyDescent="0.25">
      <c r="B160" s="110"/>
      <c r="D160" s="97" t="s">
        <v>85</v>
      </c>
      <c r="E160" s="111" t="s">
        <v>14</v>
      </c>
      <c r="F160" s="112" t="s">
        <v>90</v>
      </c>
      <c r="H160" s="113">
        <v>14.4</v>
      </c>
      <c r="I160" s="221"/>
      <c r="J160" s="221"/>
      <c r="L160" s="110"/>
      <c r="M160" s="114"/>
      <c r="T160" s="115"/>
      <c r="AT160" s="111" t="s">
        <v>85</v>
      </c>
      <c r="AU160" s="111" t="s">
        <v>84</v>
      </c>
      <c r="AV160" s="109" t="s">
        <v>83</v>
      </c>
      <c r="AW160" s="109" t="s">
        <v>87</v>
      </c>
      <c r="AX160" s="109" t="s">
        <v>76</v>
      </c>
      <c r="AY160" s="111" t="s">
        <v>77</v>
      </c>
    </row>
    <row r="161" spans="2:65" s="9" customFormat="1" ht="24.2" customHeight="1" x14ac:dyDescent="0.25">
      <c r="B161" s="81"/>
      <c r="C161" s="82" t="s">
        <v>109</v>
      </c>
      <c r="D161" s="82" t="s">
        <v>79</v>
      </c>
      <c r="E161" s="83" t="s">
        <v>358</v>
      </c>
      <c r="F161" s="84" t="s">
        <v>359</v>
      </c>
      <c r="G161" s="85" t="s">
        <v>82</v>
      </c>
      <c r="H161" s="86">
        <v>2.88</v>
      </c>
      <c r="I161" s="218">
        <v>0</v>
      </c>
      <c r="J161" s="218">
        <f>ROUND(I161*H161,3)</f>
        <v>0</v>
      </c>
      <c r="K161" s="87"/>
      <c r="L161" s="10"/>
      <c r="M161" s="88" t="s">
        <v>14</v>
      </c>
      <c r="N161" s="89" t="s">
        <v>34</v>
      </c>
      <c r="O161" s="90">
        <v>0</v>
      </c>
      <c r="P161" s="90">
        <f>O161*H161</f>
        <v>0</v>
      </c>
      <c r="Q161" s="90">
        <v>3.1</v>
      </c>
      <c r="R161" s="90">
        <f>Q161*H161</f>
        <v>8.927999999999999</v>
      </c>
      <c r="S161" s="90">
        <v>0</v>
      </c>
      <c r="T161" s="91">
        <f>S161*H161</f>
        <v>0</v>
      </c>
      <c r="AR161" s="92" t="s">
        <v>83</v>
      </c>
      <c r="AT161" s="92" t="s">
        <v>79</v>
      </c>
      <c r="AU161" s="92" t="s">
        <v>84</v>
      </c>
      <c r="AY161" s="2" t="s">
        <v>77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2" t="s">
        <v>84</v>
      </c>
      <c r="BK161" s="94">
        <f>ROUND(I161*H161,3)</f>
        <v>0</v>
      </c>
      <c r="BL161" s="2" t="s">
        <v>83</v>
      </c>
      <c r="BM161" s="92" t="s">
        <v>140</v>
      </c>
    </row>
    <row r="162" spans="2:65" s="102" customFormat="1" x14ac:dyDescent="0.25">
      <c r="B162" s="103"/>
      <c r="D162" s="97" t="s">
        <v>85</v>
      </c>
      <c r="E162" s="104" t="s">
        <v>14</v>
      </c>
      <c r="F162" s="105" t="s">
        <v>360</v>
      </c>
      <c r="H162" s="106">
        <v>2.88</v>
      </c>
      <c r="I162" s="220"/>
      <c r="J162" s="220"/>
      <c r="L162" s="103"/>
      <c r="M162" s="107"/>
      <c r="T162" s="108"/>
      <c r="AT162" s="104" t="s">
        <v>85</v>
      </c>
      <c r="AU162" s="104" t="s">
        <v>84</v>
      </c>
      <c r="AV162" s="102" t="s">
        <v>84</v>
      </c>
      <c r="AW162" s="102" t="s">
        <v>87</v>
      </c>
      <c r="AX162" s="102" t="s">
        <v>2</v>
      </c>
      <c r="AY162" s="104" t="s">
        <v>77</v>
      </c>
    </row>
    <row r="163" spans="2:65" s="109" customFormat="1" x14ac:dyDescent="0.25">
      <c r="B163" s="110"/>
      <c r="D163" s="97" t="s">
        <v>85</v>
      </c>
      <c r="E163" s="111" t="s">
        <v>14</v>
      </c>
      <c r="F163" s="112" t="s">
        <v>90</v>
      </c>
      <c r="H163" s="113">
        <v>2.88</v>
      </c>
      <c r="I163" s="221"/>
      <c r="J163" s="221"/>
      <c r="L163" s="110"/>
      <c r="M163" s="114"/>
      <c r="T163" s="115"/>
      <c r="AT163" s="111" t="s">
        <v>85</v>
      </c>
      <c r="AU163" s="111" t="s">
        <v>84</v>
      </c>
      <c r="AV163" s="109" t="s">
        <v>83</v>
      </c>
      <c r="AW163" s="109" t="s">
        <v>87</v>
      </c>
      <c r="AX163" s="109" t="s">
        <v>76</v>
      </c>
      <c r="AY163" s="111" t="s">
        <v>77</v>
      </c>
    </row>
    <row r="164" spans="2:65" s="71" customFormat="1" ht="22.9" customHeight="1" x14ac:dyDescent="0.2">
      <c r="B164" s="72"/>
      <c r="D164" s="73" t="s">
        <v>73</v>
      </c>
      <c r="E164" s="80" t="s">
        <v>93</v>
      </c>
      <c r="F164" s="80" t="s">
        <v>361</v>
      </c>
      <c r="I164" s="222"/>
      <c r="J164" s="217">
        <f>BK164</f>
        <v>0</v>
      </c>
      <c r="L164" s="72"/>
      <c r="M164" s="75"/>
      <c r="P164" s="76">
        <f>SUM(P165:P170)</f>
        <v>0</v>
      </c>
      <c r="R164" s="76">
        <f>SUM(R165:R170)</f>
        <v>30.06</v>
      </c>
      <c r="T164" s="77">
        <f>SUM(T165:T170)</f>
        <v>0</v>
      </c>
      <c r="AR164" s="73" t="s">
        <v>76</v>
      </c>
      <c r="AT164" s="78" t="s">
        <v>73</v>
      </c>
      <c r="AU164" s="78" t="s">
        <v>76</v>
      </c>
      <c r="AY164" s="73" t="s">
        <v>77</v>
      </c>
      <c r="BK164" s="79">
        <f>SUM(BK165:BK170)</f>
        <v>0</v>
      </c>
    </row>
    <row r="165" spans="2:65" s="9" customFormat="1" ht="37.9" customHeight="1" x14ac:dyDescent="0.25">
      <c r="B165" s="81"/>
      <c r="C165" s="82" t="s">
        <v>145</v>
      </c>
      <c r="D165" s="82" t="s">
        <v>79</v>
      </c>
      <c r="E165" s="83" t="s">
        <v>362</v>
      </c>
      <c r="F165" s="84" t="s">
        <v>363</v>
      </c>
      <c r="G165" s="85" t="s">
        <v>82</v>
      </c>
      <c r="H165" s="86">
        <v>20</v>
      </c>
      <c r="I165" s="218">
        <v>0</v>
      </c>
      <c r="J165" s="218">
        <f>ROUND(I165*H165,3)</f>
        <v>0</v>
      </c>
      <c r="K165" s="87"/>
      <c r="L165" s="10"/>
      <c r="M165" s="88" t="s">
        <v>14</v>
      </c>
      <c r="N165" s="89" t="s">
        <v>34</v>
      </c>
      <c r="O165" s="90">
        <v>0</v>
      </c>
      <c r="P165" s="90">
        <f>O165*H165</f>
        <v>0</v>
      </c>
      <c r="Q165" s="90">
        <v>0</v>
      </c>
      <c r="R165" s="90">
        <f>Q165*H165</f>
        <v>0</v>
      </c>
      <c r="S165" s="90">
        <v>0</v>
      </c>
      <c r="T165" s="91">
        <f>S165*H165</f>
        <v>0</v>
      </c>
      <c r="AR165" s="92" t="s">
        <v>83</v>
      </c>
      <c r="AT165" s="92" t="s">
        <v>79</v>
      </c>
      <c r="AU165" s="92" t="s">
        <v>84</v>
      </c>
      <c r="AY165" s="2" t="s">
        <v>77</v>
      </c>
      <c r="BE165" s="93">
        <f>IF(N165="základná",J165,0)</f>
        <v>0</v>
      </c>
      <c r="BF165" s="93">
        <f>IF(N165="znížená",J165,0)</f>
        <v>0</v>
      </c>
      <c r="BG165" s="93">
        <f>IF(N165="zákl. prenesená",J165,0)</f>
        <v>0</v>
      </c>
      <c r="BH165" s="93">
        <f>IF(N165="zníž. prenesená",J165,0)</f>
        <v>0</v>
      </c>
      <c r="BI165" s="93">
        <f>IF(N165="nulová",J165,0)</f>
        <v>0</v>
      </c>
      <c r="BJ165" s="2" t="s">
        <v>84</v>
      </c>
      <c r="BK165" s="94">
        <f>ROUND(I165*H165,3)</f>
        <v>0</v>
      </c>
      <c r="BL165" s="2" t="s">
        <v>83</v>
      </c>
      <c r="BM165" s="92" t="s">
        <v>148</v>
      </c>
    </row>
    <row r="166" spans="2:65" s="102" customFormat="1" x14ac:dyDescent="0.25">
      <c r="B166" s="103"/>
      <c r="D166" s="97" t="s">
        <v>85</v>
      </c>
      <c r="E166" s="104" t="s">
        <v>14</v>
      </c>
      <c r="F166" s="105" t="s">
        <v>364</v>
      </c>
      <c r="H166" s="106">
        <v>16</v>
      </c>
      <c r="I166" s="220"/>
      <c r="J166" s="220"/>
      <c r="L166" s="103"/>
      <c r="M166" s="107"/>
      <c r="T166" s="108"/>
      <c r="AT166" s="104" t="s">
        <v>85</v>
      </c>
      <c r="AU166" s="104" t="s">
        <v>84</v>
      </c>
      <c r="AV166" s="102" t="s">
        <v>84</v>
      </c>
      <c r="AW166" s="102" t="s">
        <v>87</v>
      </c>
      <c r="AX166" s="102" t="s">
        <v>2</v>
      </c>
      <c r="AY166" s="104" t="s">
        <v>77</v>
      </c>
    </row>
    <row r="167" spans="2:65" s="102" customFormat="1" x14ac:dyDescent="0.25">
      <c r="B167" s="103"/>
      <c r="D167" s="97" t="s">
        <v>85</v>
      </c>
      <c r="E167" s="104" t="s">
        <v>14</v>
      </c>
      <c r="F167" s="105" t="s">
        <v>365</v>
      </c>
      <c r="H167" s="106">
        <v>4</v>
      </c>
      <c r="I167" s="220"/>
      <c r="J167" s="220"/>
      <c r="L167" s="103"/>
      <c r="M167" s="107"/>
      <c r="T167" s="108"/>
      <c r="AT167" s="104" t="s">
        <v>85</v>
      </c>
      <c r="AU167" s="104" t="s">
        <v>84</v>
      </c>
      <c r="AV167" s="102" t="s">
        <v>84</v>
      </c>
      <c r="AW167" s="102" t="s">
        <v>87</v>
      </c>
      <c r="AX167" s="102" t="s">
        <v>2</v>
      </c>
      <c r="AY167" s="104" t="s">
        <v>77</v>
      </c>
    </row>
    <row r="168" spans="2:65" s="109" customFormat="1" x14ac:dyDescent="0.25">
      <c r="B168" s="110"/>
      <c r="D168" s="97" t="s">
        <v>85</v>
      </c>
      <c r="E168" s="111" t="s">
        <v>14</v>
      </c>
      <c r="F168" s="112" t="s">
        <v>90</v>
      </c>
      <c r="H168" s="113">
        <v>20</v>
      </c>
      <c r="I168" s="221"/>
      <c r="J168" s="221"/>
      <c r="L168" s="110"/>
      <c r="M168" s="114"/>
      <c r="T168" s="115"/>
      <c r="AT168" s="111" t="s">
        <v>85</v>
      </c>
      <c r="AU168" s="111" t="s">
        <v>84</v>
      </c>
      <c r="AV168" s="109" t="s">
        <v>83</v>
      </c>
      <c r="AW168" s="109" t="s">
        <v>87</v>
      </c>
      <c r="AX168" s="109" t="s">
        <v>76</v>
      </c>
      <c r="AY168" s="111" t="s">
        <v>77</v>
      </c>
    </row>
    <row r="169" spans="2:65" s="9" customFormat="1" ht="33" customHeight="1" x14ac:dyDescent="0.25">
      <c r="B169" s="81"/>
      <c r="C169" s="116" t="s">
        <v>113</v>
      </c>
      <c r="D169" s="116" t="s">
        <v>182</v>
      </c>
      <c r="E169" s="117" t="s">
        <v>366</v>
      </c>
      <c r="F169" s="118" t="s">
        <v>367</v>
      </c>
      <c r="G169" s="119" t="s">
        <v>82</v>
      </c>
      <c r="H169" s="120">
        <v>20.399999999999999</v>
      </c>
      <c r="I169" s="223">
        <v>0</v>
      </c>
      <c r="J169" s="223">
        <f>ROUND(I169*H169,3)</f>
        <v>0</v>
      </c>
      <c r="K169" s="121"/>
      <c r="L169" s="122"/>
      <c r="M169" s="123" t="s">
        <v>14</v>
      </c>
      <c r="N169" s="124" t="s">
        <v>34</v>
      </c>
      <c r="O169" s="90">
        <v>0</v>
      </c>
      <c r="P169" s="90">
        <f>O169*H169</f>
        <v>0</v>
      </c>
      <c r="Q169" s="90">
        <v>0</v>
      </c>
      <c r="R169" s="90">
        <f>Q169*H169</f>
        <v>0</v>
      </c>
      <c r="S169" s="90">
        <v>0</v>
      </c>
      <c r="T169" s="91">
        <f>S169*H169</f>
        <v>0</v>
      </c>
      <c r="AR169" s="92" t="s">
        <v>101</v>
      </c>
      <c r="AT169" s="92" t="s">
        <v>182</v>
      </c>
      <c r="AU169" s="92" t="s">
        <v>84</v>
      </c>
      <c r="AY169" s="2" t="s">
        <v>77</v>
      </c>
      <c r="BE169" s="93">
        <f>IF(N169="základná",J169,0)</f>
        <v>0</v>
      </c>
      <c r="BF169" s="93">
        <f>IF(N169="znížená",J169,0)</f>
        <v>0</v>
      </c>
      <c r="BG169" s="93">
        <f>IF(N169="zákl. prenesená",J169,0)</f>
        <v>0</v>
      </c>
      <c r="BH169" s="93">
        <f>IF(N169="zníž. prenesená",J169,0)</f>
        <v>0</v>
      </c>
      <c r="BI169" s="93">
        <f>IF(N169="nulová",J169,0)</f>
        <v>0</v>
      </c>
      <c r="BJ169" s="2" t="s">
        <v>84</v>
      </c>
      <c r="BK169" s="94">
        <f>ROUND(I169*H169,3)</f>
        <v>0</v>
      </c>
      <c r="BL169" s="2" t="s">
        <v>83</v>
      </c>
      <c r="BM169" s="92" t="s">
        <v>151</v>
      </c>
    </row>
    <row r="170" spans="2:65" s="9" customFormat="1" ht="24.2" customHeight="1" x14ac:dyDescent="0.25">
      <c r="B170" s="81"/>
      <c r="C170" s="116" t="s">
        <v>152</v>
      </c>
      <c r="D170" s="116" t="s">
        <v>182</v>
      </c>
      <c r="E170" s="117" t="s">
        <v>368</v>
      </c>
      <c r="F170" s="118" t="s">
        <v>369</v>
      </c>
      <c r="G170" s="119" t="s">
        <v>82</v>
      </c>
      <c r="H170" s="120">
        <v>18</v>
      </c>
      <c r="I170" s="223">
        <v>0</v>
      </c>
      <c r="J170" s="223">
        <f>ROUND(I170*H170,3)</f>
        <v>0</v>
      </c>
      <c r="K170" s="121"/>
      <c r="L170" s="122"/>
      <c r="M170" s="123" t="s">
        <v>14</v>
      </c>
      <c r="N170" s="124" t="s">
        <v>34</v>
      </c>
      <c r="O170" s="90">
        <v>0</v>
      </c>
      <c r="P170" s="90">
        <f>O170*H170</f>
        <v>0</v>
      </c>
      <c r="Q170" s="90">
        <v>1.67</v>
      </c>
      <c r="R170" s="90">
        <f>Q170*H170</f>
        <v>30.06</v>
      </c>
      <c r="S170" s="90">
        <v>0</v>
      </c>
      <c r="T170" s="91">
        <f>S170*H170</f>
        <v>0</v>
      </c>
      <c r="AR170" s="92" t="s">
        <v>101</v>
      </c>
      <c r="AT170" s="92" t="s">
        <v>182</v>
      </c>
      <c r="AU170" s="92" t="s">
        <v>84</v>
      </c>
      <c r="AY170" s="2" t="s">
        <v>77</v>
      </c>
      <c r="BE170" s="93">
        <f>IF(N170="základná",J170,0)</f>
        <v>0</v>
      </c>
      <c r="BF170" s="93">
        <f>IF(N170="znížená",J170,0)</f>
        <v>0</v>
      </c>
      <c r="BG170" s="93">
        <f>IF(N170="zákl. prenesená",J170,0)</f>
        <v>0</v>
      </c>
      <c r="BH170" s="93">
        <f>IF(N170="zníž. prenesená",J170,0)</f>
        <v>0</v>
      </c>
      <c r="BI170" s="93">
        <f>IF(N170="nulová",J170,0)</f>
        <v>0</v>
      </c>
      <c r="BJ170" s="2" t="s">
        <v>84</v>
      </c>
      <c r="BK170" s="94">
        <f>ROUND(I170*H170,3)</f>
        <v>0</v>
      </c>
      <c r="BL170" s="2" t="s">
        <v>83</v>
      </c>
      <c r="BM170" s="92" t="s">
        <v>370</v>
      </c>
    </row>
    <row r="171" spans="2:65" s="71" customFormat="1" ht="22.9" customHeight="1" x14ac:dyDescent="0.2">
      <c r="B171" s="72"/>
      <c r="D171" s="73" t="s">
        <v>73</v>
      </c>
      <c r="E171" s="80" t="s">
        <v>223</v>
      </c>
      <c r="F171" s="80" t="s">
        <v>331</v>
      </c>
      <c r="I171" s="222"/>
      <c r="J171" s="217">
        <f>BK171</f>
        <v>0</v>
      </c>
      <c r="L171" s="72"/>
      <c r="M171" s="75"/>
      <c r="P171" s="76">
        <f>P172</f>
        <v>0</v>
      </c>
      <c r="R171" s="76">
        <f>R172</f>
        <v>0</v>
      </c>
      <c r="T171" s="77">
        <f>T172</f>
        <v>0</v>
      </c>
      <c r="AR171" s="73" t="s">
        <v>76</v>
      </c>
      <c r="AT171" s="78" t="s">
        <v>73</v>
      </c>
      <c r="AU171" s="78" t="s">
        <v>76</v>
      </c>
      <c r="AY171" s="73" t="s">
        <v>77</v>
      </c>
      <c r="BK171" s="79">
        <f>BK172</f>
        <v>0</v>
      </c>
    </row>
    <row r="172" spans="2:65" s="9" customFormat="1" ht="24.2" customHeight="1" x14ac:dyDescent="0.25">
      <c r="B172" s="81"/>
      <c r="C172" s="82" t="s">
        <v>117</v>
      </c>
      <c r="D172" s="82" t="s">
        <v>79</v>
      </c>
      <c r="E172" s="83" t="s">
        <v>371</v>
      </c>
      <c r="F172" s="84" t="s">
        <v>372</v>
      </c>
      <c r="G172" s="85" t="s">
        <v>202</v>
      </c>
      <c r="H172" s="86">
        <v>38.988</v>
      </c>
      <c r="I172" s="218">
        <v>0</v>
      </c>
      <c r="J172" s="218">
        <f>ROUND(I172*H172,3)</f>
        <v>0</v>
      </c>
      <c r="K172" s="87"/>
      <c r="L172" s="10"/>
      <c r="M172" s="125" t="s">
        <v>14</v>
      </c>
      <c r="N172" s="126" t="s">
        <v>34</v>
      </c>
      <c r="O172" s="127">
        <v>0</v>
      </c>
      <c r="P172" s="127">
        <f>O172*H172</f>
        <v>0</v>
      </c>
      <c r="Q172" s="127">
        <v>0</v>
      </c>
      <c r="R172" s="127">
        <f>Q172*H172</f>
        <v>0</v>
      </c>
      <c r="S172" s="127">
        <v>0</v>
      </c>
      <c r="T172" s="128">
        <f>S172*H172</f>
        <v>0</v>
      </c>
      <c r="AR172" s="92" t="s">
        <v>83</v>
      </c>
      <c r="AT172" s="92" t="s">
        <v>79</v>
      </c>
      <c r="AU172" s="92" t="s">
        <v>84</v>
      </c>
      <c r="AY172" s="2" t="s">
        <v>77</v>
      </c>
      <c r="BE172" s="93">
        <f>IF(N172="základná",J172,0)</f>
        <v>0</v>
      </c>
      <c r="BF172" s="93">
        <f>IF(N172="znížená",J172,0)</f>
        <v>0</v>
      </c>
      <c r="BG172" s="93">
        <f>IF(N172="zákl. prenesená",J172,0)</f>
        <v>0</v>
      </c>
      <c r="BH172" s="93">
        <f>IF(N172="zníž. prenesená",J172,0)</f>
        <v>0</v>
      </c>
      <c r="BI172" s="93">
        <f>IF(N172="nulová",J172,0)</f>
        <v>0</v>
      </c>
      <c r="BJ172" s="2" t="s">
        <v>84</v>
      </c>
      <c r="BK172" s="94">
        <f>ROUND(I172*H172,3)</f>
        <v>0</v>
      </c>
      <c r="BL172" s="2" t="s">
        <v>83</v>
      </c>
      <c r="BM172" s="92" t="s">
        <v>155</v>
      </c>
    </row>
    <row r="173" spans="2:65" s="9" customFormat="1" ht="6.95" customHeight="1" x14ac:dyDescent="0.25">
      <c r="B173" s="40"/>
      <c r="C173" s="41"/>
      <c r="D173" s="41"/>
      <c r="E173" s="41"/>
      <c r="F173" s="41"/>
      <c r="G173" s="41"/>
      <c r="H173" s="41"/>
      <c r="I173" s="41"/>
      <c r="J173" s="41"/>
      <c r="K173" s="41"/>
      <c r="L173" s="10"/>
    </row>
  </sheetData>
  <autoFilter ref="C128:K172" xr:uid="{00000000-0009-0000-0000-000017000000}"/>
  <mergeCells count="15"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39B3-F584-44B1-A951-404A29C6ED87}">
  <sheetPr>
    <pageSetUpPr fitToPage="1"/>
  </sheetPr>
  <dimension ref="B2:BM212"/>
  <sheetViews>
    <sheetView showGridLines="0" topLeftCell="A119" workbookViewId="0">
      <selection activeCell="I135" sqref="I135:J211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74" t="s">
        <v>1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2" t="s">
        <v>771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176" t="str">
        <f>'[3]Rekapitulácia stavby'!K6</f>
        <v>Zelené sídliská - lokalita MAGURSKÁ - JELŠOVÝ HÁJIK</v>
      </c>
      <c r="F7" s="177"/>
      <c r="G7" s="177"/>
      <c r="H7" s="177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176" t="s">
        <v>311</v>
      </c>
      <c r="F9" s="175"/>
      <c r="G9" s="175"/>
      <c r="H9" s="175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78" t="s">
        <v>772</v>
      </c>
      <c r="F11" s="179"/>
      <c r="G11" s="179"/>
      <c r="H11" s="179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16.5" customHeight="1" x14ac:dyDescent="0.25">
      <c r="B13" s="10"/>
      <c r="E13" s="180" t="s">
        <v>773</v>
      </c>
      <c r="F13" s="179"/>
      <c r="G13" s="179"/>
      <c r="H13" s="179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313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tr">
        <f>IF('[3]Rekapitulácia stavby'!AN10="","",'[3]Rekapitulácia stavby'!AN10)</f>
        <v/>
      </c>
      <c r="L18" s="10"/>
    </row>
    <row r="19" spans="2:12" s="9" customFormat="1" ht="18" customHeight="1" x14ac:dyDescent="0.25">
      <c r="B19" s="10"/>
      <c r="E19" s="12" t="str">
        <f>IF('[3]Rekapitulácia stavby'!E11="","",'[3]Rekapitulácia stavby'!E11)</f>
        <v>Mesto Banská Bystrica</v>
      </c>
      <c r="I19" s="8" t="s">
        <v>22</v>
      </c>
      <c r="J19" s="12" t="str">
        <f>IF('[3]Rekapitulácia stavby'!AN11="","",'[3]Rekapitulácia stavby'!AN11)</f>
        <v/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'[3]Rekapitulácia stavby'!AN13</f>
        <v/>
      </c>
      <c r="L21" s="10"/>
    </row>
    <row r="22" spans="2:12" s="9" customFormat="1" ht="18" customHeight="1" x14ac:dyDescent="0.25">
      <c r="B22" s="10"/>
      <c r="E22" s="173" t="str">
        <f>'[3]Rekapitulácia stavby'!E14</f>
        <v xml:space="preserve"> </v>
      </c>
      <c r="F22" s="173"/>
      <c r="G22" s="173"/>
      <c r="H22" s="173"/>
      <c r="I22" s="8" t="s">
        <v>22</v>
      </c>
      <c r="J22" s="12" t="str">
        <f>'[3]Rekapitulácia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tr">
        <f>IF('[3]Rekapitulácia stavby'!AN16="","",'[3]Rekapitulácia stavby'!AN16)</f>
        <v/>
      </c>
      <c r="L24" s="10"/>
    </row>
    <row r="25" spans="2:12" s="9" customFormat="1" ht="18" customHeight="1" x14ac:dyDescent="0.25">
      <c r="B25" s="10"/>
      <c r="E25" s="12" t="str">
        <f>IF('[3]Rekapitulácia stavby'!E17="","",'[3]Rekapitulácia stavby'!E17)</f>
        <v>Ing. Boris Aresta</v>
      </c>
      <c r="I25" s="8" t="s">
        <v>22</v>
      </c>
      <c r="J25" s="12" t="str">
        <f>IF('[3]Rekapitulácia stavby'!AN17="","",'[3]Rekapitulácia stavby'!AN17)</f>
        <v/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tr">
        <f>IF('[3]Rekapitulácia stavby'!AN19="","",'[3]Rekapitulácia stavby'!AN19)</f>
        <v/>
      </c>
      <c r="L27" s="10"/>
    </row>
    <row r="28" spans="2:12" s="9" customFormat="1" ht="18" customHeight="1" x14ac:dyDescent="0.25">
      <c r="B28" s="10"/>
      <c r="E28" s="12" t="str">
        <f>IF('[3]Rekapitulácia stavby'!E20="","",'[3]Rekapitulácia stavby'!E20)</f>
        <v>Ing. Boris Aresta</v>
      </c>
      <c r="I28" s="8" t="s">
        <v>22</v>
      </c>
      <c r="J28" s="12" t="str">
        <f>IF('[3]Rekapitulácia stavby'!AN20="","",'[3]Rekapitulácia stavby'!AN20)</f>
        <v/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181" t="s">
        <v>14</v>
      </c>
      <c r="F31" s="181"/>
      <c r="G31" s="181"/>
      <c r="H31" s="181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ROUND(J132,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ROUND((SUM(BE132:BE211)),  2)</f>
        <v>0</v>
      </c>
      <c r="G37" s="23"/>
      <c r="H37" s="23"/>
      <c r="I37" s="24">
        <v>0.23</v>
      </c>
      <c r="J37" s="22">
        <f>ROUND(((SUM(BE132:BE211))*I37),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ROUND((SUM(BF132:BF211)),  2)</f>
        <v>0</v>
      </c>
      <c r="I38" s="26">
        <v>0.23</v>
      </c>
      <c r="J38" s="25">
        <f>ROUND(((SUM(BF132:BF211))*I38),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ROUND((SUM(BG132:BG211)),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ROUND((SUM(BH132:BH211)),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ROUND((SUM(BI132:BI211)),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176" t="str">
        <f>E7</f>
        <v>Zelené sídliská - lokalita MAGURSKÁ - JELŠOVÝ HÁJIK</v>
      </c>
      <c r="F85" s="177"/>
      <c r="G85" s="177"/>
      <c r="H85" s="177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176" t="s">
        <v>311</v>
      </c>
      <c r="F87" s="175"/>
      <c r="G87" s="175"/>
      <c r="H87" s="175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78" t="s">
        <v>772</v>
      </c>
      <c r="F89" s="179"/>
      <c r="G89" s="179"/>
      <c r="H89" s="179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16.5" hidden="1" customHeight="1" x14ac:dyDescent="0.25">
      <c r="B91" s="10"/>
      <c r="E91" s="180" t="str">
        <f>E13</f>
        <v>7 - Spoločenská zóna</v>
      </c>
      <c r="F91" s="179"/>
      <c r="G91" s="179"/>
      <c r="H91" s="179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 xml:space="preserve"> 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J132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314</v>
      </c>
      <c r="E101" s="50"/>
      <c r="F101" s="50"/>
      <c r="G101" s="50"/>
      <c r="H101" s="50"/>
      <c r="I101" s="50"/>
      <c r="J101" s="51">
        <f>J133</f>
        <v>0</v>
      </c>
      <c r="L101" s="48"/>
    </row>
    <row r="102" spans="2:47" s="52" customFormat="1" ht="19.899999999999999" hidden="1" customHeight="1" x14ac:dyDescent="0.25">
      <c r="B102" s="53"/>
      <c r="D102" s="54" t="s">
        <v>315</v>
      </c>
      <c r="E102" s="55"/>
      <c r="F102" s="55"/>
      <c r="G102" s="55"/>
      <c r="H102" s="55"/>
      <c r="I102" s="55"/>
      <c r="J102" s="56">
        <f>J134</f>
        <v>0</v>
      </c>
      <c r="L102" s="53"/>
    </row>
    <row r="103" spans="2:47" s="52" customFormat="1" ht="19.899999999999999" hidden="1" customHeight="1" x14ac:dyDescent="0.25">
      <c r="B103" s="53"/>
      <c r="D103" s="54" t="s">
        <v>316</v>
      </c>
      <c r="E103" s="55"/>
      <c r="F103" s="55"/>
      <c r="G103" s="55"/>
      <c r="H103" s="55"/>
      <c r="I103" s="55"/>
      <c r="J103" s="56">
        <f>J157</f>
        <v>0</v>
      </c>
      <c r="L103" s="53"/>
    </row>
    <row r="104" spans="2:47" s="52" customFormat="1" ht="19.899999999999999" hidden="1" customHeight="1" x14ac:dyDescent="0.25">
      <c r="B104" s="53"/>
      <c r="D104" s="54" t="s">
        <v>338</v>
      </c>
      <c r="E104" s="55"/>
      <c r="F104" s="55"/>
      <c r="G104" s="55"/>
      <c r="H104" s="55"/>
      <c r="I104" s="55"/>
      <c r="J104" s="56">
        <f>J171</f>
        <v>0</v>
      </c>
      <c r="L104" s="53"/>
    </row>
    <row r="105" spans="2:47" s="52" customFormat="1" ht="19.899999999999999" hidden="1" customHeight="1" x14ac:dyDescent="0.25">
      <c r="B105" s="53"/>
      <c r="D105" s="54" t="s">
        <v>774</v>
      </c>
      <c r="E105" s="55"/>
      <c r="F105" s="55"/>
      <c r="G105" s="55"/>
      <c r="H105" s="55"/>
      <c r="I105" s="55"/>
      <c r="J105" s="56">
        <f>J184</f>
        <v>0</v>
      </c>
      <c r="L105" s="53"/>
    </row>
    <row r="106" spans="2:47" s="52" customFormat="1" ht="19.899999999999999" hidden="1" customHeight="1" x14ac:dyDescent="0.25">
      <c r="B106" s="53"/>
      <c r="D106" s="54" t="s">
        <v>775</v>
      </c>
      <c r="E106" s="55"/>
      <c r="F106" s="55"/>
      <c r="G106" s="55"/>
      <c r="H106" s="55"/>
      <c r="I106" s="55"/>
      <c r="J106" s="56">
        <f>J191</f>
        <v>0</v>
      </c>
      <c r="L106" s="53"/>
    </row>
    <row r="107" spans="2:47" s="52" customFormat="1" ht="19.899999999999999" hidden="1" customHeight="1" x14ac:dyDescent="0.25">
      <c r="B107" s="53"/>
      <c r="D107" s="54" t="s">
        <v>776</v>
      </c>
      <c r="E107" s="55"/>
      <c r="F107" s="55"/>
      <c r="G107" s="55"/>
      <c r="H107" s="55"/>
      <c r="I107" s="55"/>
      <c r="J107" s="56">
        <f>J207</f>
        <v>0</v>
      </c>
      <c r="L107" s="53"/>
    </row>
    <row r="108" spans="2:47" s="52" customFormat="1" ht="19.899999999999999" hidden="1" customHeight="1" x14ac:dyDescent="0.25">
      <c r="B108" s="53"/>
      <c r="D108" s="54" t="s">
        <v>317</v>
      </c>
      <c r="E108" s="55"/>
      <c r="F108" s="55"/>
      <c r="G108" s="55"/>
      <c r="H108" s="55"/>
      <c r="I108" s="55"/>
      <c r="J108" s="56">
        <f>J210</f>
        <v>0</v>
      </c>
      <c r="L108" s="53"/>
    </row>
    <row r="109" spans="2:47" s="9" customFormat="1" ht="21.75" hidden="1" customHeight="1" x14ac:dyDescent="0.25">
      <c r="B109" s="10"/>
      <c r="L109" s="10"/>
    </row>
    <row r="110" spans="2:47" s="9" customFormat="1" ht="6.95" hidden="1" customHeight="1" x14ac:dyDescent="0.25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10"/>
    </row>
    <row r="111" spans="2:47" hidden="1" x14ac:dyDescent="0.2"/>
    <row r="112" spans="2:47" hidden="1" x14ac:dyDescent="0.2"/>
    <row r="113" spans="2:12" hidden="1" x14ac:dyDescent="0.2"/>
    <row r="114" spans="2:12" s="9" customFormat="1" ht="6.95" customHeight="1" x14ac:dyDescent="0.25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0"/>
    </row>
    <row r="115" spans="2:12" s="9" customFormat="1" ht="24.95" customHeight="1" x14ac:dyDescent="0.25">
      <c r="B115" s="10"/>
      <c r="C115" s="6" t="s">
        <v>58</v>
      </c>
      <c r="L115" s="10"/>
    </row>
    <row r="116" spans="2:12" s="9" customFormat="1" ht="6.95" customHeight="1" x14ac:dyDescent="0.25">
      <c r="B116" s="10"/>
      <c r="L116" s="10"/>
    </row>
    <row r="117" spans="2:12" s="9" customFormat="1" ht="12" customHeight="1" x14ac:dyDescent="0.25">
      <c r="B117" s="10"/>
      <c r="C117" s="8" t="s">
        <v>6</v>
      </c>
      <c r="L117" s="10"/>
    </row>
    <row r="118" spans="2:12" s="9" customFormat="1" ht="16.5" customHeight="1" x14ac:dyDescent="0.25">
      <c r="B118" s="10"/>
      <c r="E118" s="176" t="str">
        <f>E7</f>
        <v>Zelené sídliská - lokalita MAGURSKÁ - JELŠOVÝ HÁJIK</v>
      </c>
      <c r="F118" s="177"/>
      <c r="G118" s="177"/>
      <c r="H118" s="177"/>
      <c r="L118" s="10"/>
    </row>
    <row r="119" spans="2:12" ht="12" customHeight="1" x14ac:dyDescent="0.2">
      <c r="B119" s="5"/>
      <c r="C119" s="8" t="s">
        <v>7</v>
      </c>
      <c r="L119" s="5"/>
    </row>
    <row r="120" spans="2:12" ht="16.5" customHeight="1" x14ac:dyDescent="0.2">
      <c r="B120" s="5"/>
      <c r="E120" s="176" t="s">
        <v>311</v>
      </c>
      <c r="F120" s="175"/>
      <c r="G120" s="175"/>
      <c r="H120" s="175"/>
      <c r="L120" s="5"/>
    </row>
    <row r="121" spans="2:12" ht="12" customHeight="1" x14ac:dyDescent="0.2">
      <c r="B121" s="5"/>
      <c r="C121" s="8" t="s">
        <v>9</v>
      </c>
      <c r="L121" s="5"/>
    </row>
    <row r="122" spans="2:12" s="9" customFormat="1" ht="16.5" customHeight="1" x14ac:dyDescent="0.25">
      <c r="B122" s="10"/>
      <c r="E122" s="178" t="s">
        <v>772</v>
      </c>
      <c r="F122" s="179"/>
      <c r="G122" s="179"/>
      <c r="H122" s="179"/>
      <c r="L122" s="10"/>
    </row>
    <row r="123" spans="2:12" s="9" customFormat="1" ht="12" customHeight="1" x14ac:dyDescent="0.25">
      <c r="B123" s="10"/>
      <c r="C123" s="8" t="s">
        <v>11</v>
      </c>
      <c r="L123" s="10"/>
    </row>
    <row r="124" spans="2:12" s="9" customFormat="1" ht="16.5" customHeight="1" x14ac:dyDescent="0.25">
      <c r="B124" s="10"/>
      <c r="E124" s="180" t="str">
        <f>E13</f>
        <v>7 - Spoločenská zóna</v>
      </c>
      <c r="F124" s="179"/>
      <c r="G124" s="179"/>
      <c r="H124" s="179"/>
      <c r="L124" s="10"/>
    </row>
    <row r="125" spans="2:12" s="9" customFormat="1" ht="6.95" customHeight="1" x14ac:dyDescent="0.25">
      <c r="B125" s="10"/>
      <c r="L125" s="10"/>
    </row>
    <row r="126" spans="2:12" s="9" customFormat="1" ht="12" customHeight="1" x14ac:dyDescent="0.25">
      <c r="B126" s="10"/>
      <c r="C126" s="8" t="s">
        <v>16</v>
      </c>
      <c r="F126" s="12" t="str">
        <f>F16</f>
        <v xml:space="preserve"> </v>
      </c>
      <c r="I126" s="8" t="s">
        <v>18</v>
      </c>
      <c r="J126" s="13">
        <f>IF(J16="","",J16)</f>
        <v>46099</v>
      </c>
      <c r="L126" s="10"/>
    </row>
    <row r="127" spans="2:12" s="9" customFormat="1" ht="6.95" customHeight="1" x14ac:dyDescent="0.25">
      <c r="B127" s="10"/>
      <c r="L127" s="10"/>
    </row>
    <row r="128" spans="2:12" s="9" customFormat="1" ht="15.2" customHeight="1" x14ac:dyDescent="0.25">
      <c r="B128" s="10"/>
      <c r="C128" s="8" t="s">
        <v>19</v>
      </c>
      <c r="F128" s="12" t="str">
        <f>E19</f>
        <v>Mesto Banská Bystrica</v>
      </c>
      <c r="I128" s="8" t="s">
        <v>24</v>
      </c>
      <c r="J128" s="16" t="str">
        <f>E25</f>
        <v>Ing. Boris Aresta</v>
      </c>
      <c r="L128" s="10"/>
    </row>
    <row r="129" spans="2:65" s="9" customFormat="1" ht="15.2" customHeight="1" x14ac:dyDescent="0.25">
      <c r="B129" s="10"/>
      <c r="C129" s="8" t="s">
        <v>23</v>
      </c>
      <c r="F129" s="12" t="str">
        <f>IF(E22="","",E22)</f>
        <v xml:space="preserve"> </v>
      </c>
      <c r="I129" s="8" t="s">
        <v>26</v>
      </c>
      <c r="J129" s="16" t="str">
        <f>E28</f>
        <v>Ing. Boris Aresta</v>
      </c>
      <c r="L129" s="10"/>
    </row>
    <row r="130" spans="2:65" s="9" customFormat="1" ht="10.35" customHeight="1" x14ac:dyDescent="0.25">
      <c r="B130" s="10"/>
      <c r="L130" s="10"/>
    </row>
    <row r="131" spans="2:65" s="57" customFormat="1" ht="29.25" customHeight="1" x14ac:dyDescent="0.25">
      <c r="B131" s="58"/>
      <c r="C131" s="59" t="s">
        <v>59</v>
      </c>
      <c r="D131" s="60" t="s">
        <v>60</v>
      </c>
      <c r="E131" s="60" t="s">
        <v>61</v>
      </c>
      <c r="F131" s="60" t="s">
        <v>62</v>
      </c>
      <c r="G131" s="60" t="s">
        <v>63</v>
      </c>
      <c r="H131" s="60" t="s">
        <v>64</v>
      </c>
      <c r="I131" s="60" t="s">
        <v>65</v>
      </c>
      <c r="J131" s="61" t="s">
        <v>49</v>
      </c>
      <c r="K131" s="62" t="s">
        <v>66</v>
      </c>
      <c r="L131" s="58"/>
      <c r="M131" s="63" t="s">
        <v>14</v>
      </c>
      <c r="N131" s="64" t="s">
        <v>32</v>
      </c>
      <c r="O131" s="64" t="s">
        <v>67</v>
      </c>
      <c r="P131" s="64" t="s">
        <v>68</v>
      </c>
      <c r="Q131" s="64" t="s">
        <v>69</v>
      </c>
      <c r="R131" s="64" t="s">
        <v>70</v>
      </c>
      <c r="S131" s="64" t="s">
        <v>71</v>
      </c>
      <c r="T131" s="65" t="s">
        <v>72</v>
      </c>
    </row>
    <row r="132" spans="2:65" s="9" customFormat="1" ht="22.9" customHeight="1" x14ac:dyDescent="0.25">
      <c r="B132" s="10"/>
      <c r="C132" s="66" t="s">
        <v>50</v>
      </c>
      <c r="J132" s="215">
        <f>BK132</f>
        <v>0</v>
      </c>
      <c r="L132" s="10"/>
      <c r="M132" s="67"/>
      <c r="N132" s="17"/>
      <c r="O132" s="17"/>
      <c r="P132" s="68">
        <f>P133</f>
        <v>0</v>
      </c>
      <c r="Q132" s="17"/>
      <c r="R132" s="68">
        <f>R133</f>
        <v>0</v>
      </c>
      <c r="S132" s="17"/>
      <c r="T132" s="69">
        <f>T133</f>
        <v>0</v>
      </c>
      <c r="AT132" s="2" t="s">
        <v>73</v>
      </c>
      <c r="AU132" s="2" t="s">
        <v>51</v>
      </c>
      <c r="BK132" s="70">
        <f>BK133</f>
        <v>0</v>
      </c>
    </row>
    <row r="133" spans="2:65" s="71" customFormat="1" ht="25.9" customHeight="1" x14ac:dyDescent="0.2">
      <c r="B133" s="72"/>
      <c r="D133" s="73" t="s">
        <v>73</v>
      </c>
      <c r="E133" s="74" t="s">
        <v>259</v>
      </c>
      <c r="F133" s="74" t="s">
        <v>318</v>
      </c>
      <c r="J133" s="216">
        <f>BK133</f>
        <v>0</v>
      </c>
      <c r="L133" s="72"/>
      <c r="M133" s="75"/>
      <c r="P133" s="76">
        <f>P134+P157+P171+P184+P191+P207+P210</f>
        <v>0</v>
      </c>
      <c r="R133" s="76">
        <f>R134+R157+R171+R184+R191+R207+R210</f>
        <v>0</v>
      </c>
      <c r="T133" s="77">
        <f>T134+T157+T171+T184+T191+T207+T210</f>
        <v>0</v>
      </c>
      <c r="AR133" s="73" t="s">
        <v>76</v>
      </c>
      <c r="AT133" s="78" t="s">
        <v>73</v>
      </c>
      <c r="AU133" s="78" t="s">
        <v>2</v>
      </c>
      <c r="AY133" s="73" t="s">
        <v>77</v>
      </c>
      <c r="BK133" s="79">
        <f>BK134+BK157+BK171+BK184+BK191+BK207+BK210</f>
        <v>0</v>
      </c>
    </row>
    <row r="134" spans="2:65" s="71" customFormat="1" ht="22.9" customHeight="1" x14ac:dyDescent="0.2">
      <c r="B134" s="72"/>
      <c r="D134" s="73" t="s">
        <v>73</v>
      </c>
      <c r="E134" s="80" t="s">
        <v>76</v>
      </c>
      <c r="F134" s="80" t="s">
        <v>319</v>
      </c>
      <c r="J134" s="217">
        <f>BK134</f>
        <v>0</v>
      </c>
      <c r="L134" s="72"/>
      <c r="M134" s="75"/>
      <c r="P134" s="76">
        <f>SUM(P135:P156)</f>
        <v>0</v>
      </c>
      <c r="R134" s="76">
        <f>SUM(R135:R156)</f>
        <v>0</v>
      </c>
      <c r="T134" s="77">
        <f>SUM(T135:T156)</f>
        <v>0</v>
      </c>
      <c r="AR134" s="73" t="s">
        <v>76</v>
      </c>
      <c r="AT134" s="78" t="s">
        <v>73</v>
      </c>
      <c r="AU134" s="78" t="s">
        <v>76</v>
      </c>
      <c r="AY134" s="73" t="s">
        <v>77</v>
      </c>
      <c r="BK134" s="79">
        <f>SUM(BK135:BK156)</f>
        <v>0</v>
      </c>
    </row>
    <row r="135" spans="2:65" s="9" customFormat="1" ht="24.2" customHeight="1" x14ac:dyDescent="0.25">
      <c r="B135" s="81"/>
      <c r="C135" s="82" t="s">
        <v>76</v>
      </c>
      <c r="D135" s="82" t="s">
        <v>79</v>
      </c>
      <c r="E135" s="83" t="s">
        <v>320</v>
      </c>
      <c r="F135" s="84" t="s">
        <v>321</v>
      </c>
      <c r="G135" s="85" t="s">
        <v>116</v>
      </c>
      <c r="H135" s="86">
        <v>262.5</v>
      </c>
      <c r="I135" s="218">
        <v>0</v>
      </c>
      <c r="J135" s="218">
        <f>ROUND(I135*H135,3)</f>
        <v>0</v>
      </c>
      <c r="K135" s="87"/>
      <c r="L135" s="10"/>
      <c r="M135" s="88" t="s">
        <v>14</v>
      </c>
      <c r="N135" s="89" t="s">
        <v>34</v>
      </c>
      <c r="O135" s="90">
        <v>0</v>
      </c>
      <c r="P135" s="90">
        <f>O135*H135</f>
        <v>0</v>
      </c>
      <c r="Q135" s="90">
        <v>0</v>
      </c>
      <c r="R135" s="90">
        <f>Q135*H135</f>
        <v>0</v>
      </c>
      <c r="S135" s="90">
        <v>0</v>
      </c>
      <c r="T135" s="91">
        <f>S135*H135</f>
        <v>0</v>
      </c>
      <c r="AR135" s="92" t="s">
        <v>83</v>
      </c>
      <c r="AT135" s="92" t="s">
        <v>79</v>
      </c>
      <c r="AU135" s="92" t="s">
        <v>84</v>
      </c>
      <c r="AY135" s="2" t="s">
        <v>77</v>
      </c>
      <c r="BE135" s="93">
        <f>IF(N135="základná",J135,0)</f>
        <v>0</v>
      </c>
      <c r="BF135" s="93">
        <f>IF(N135="znížená",J135,0)</f>
        <v>0</v>
      </c>
      <c r="BG135" s="93">
        <f>IF(N135="zákl. prenesená",J135,0)</f>
        <v>0</v>
      </c>
      <c r="BH135" s="93">
        <f>IF(N135="zníž. prenesená",J135,0)</f>
        <v>0</v>
      </c>
      <c r="BI135" s="93">
        <f>IF(N135="nulová",J135,0)</f>
        <v>0</v>
      </c>
      <c r="BJ135" s="2" t="s">
        <v>84</v>
      </c>
      <c r="BK135" s="94">
        <f>ROUND(I135*H135,3)</f>
        <v>0</v>
      </c>
      <c r="BL135" s="2" t="s">
        <v>83</v>
      </c>
      <c r="BM135" s="92" t="s">
        <v>84</v>
      </c>
    </row>
    <row r="136" spans="2:65" s="9" customFormat="1" ht="24.2" customHeight="1" x14ac:dyDescent="0.25">
      <c r="B136" s="81"/>
      <c r="C136" s="82" t="s">
        <v>84</v>
      </c>
      <c r="D136" s="82" t="s">
        <v>79</v>
      </c>
      <c r="E136" s="83" t="s">
        <v>290</v>
      </c>
      <c r="F136" s="84" t="s">
        <v>291</v>
      </c>
      <c r="G136" s="85" t="s">
        <v>82</v>
      </c>
      <c r="H136" s="86">
        <v>172</v>
      </c>
      <c r="I136" s="218">
        <v>0</v>
      </c>
      <c r="J136" s="218">
        <f>ROUND(I136*H136,3)</f>
        <v>0</v>
      </c>
      <c r="K136" s="87"/>
      <c r="L136" s="10"/>
      <c r="M136" s="88" t="s">
        <v>14</v>
      </c>
      <c r="N136" s="89" t="s">
        <v>34</v>
      </c>
      <c r="O136" s="90">
        <v>0</v>
      </c>
      <c r="P136" s="90">
        <f>O136*H136</f>
        <v>0</v>
      </c>
      <c r="Q136" s="90">
        <v>0</v>
      </c>
      <c r="R136" s="90">
        <f>Q136*H136</f>
        <v>0</v>
      </c>
      <c r="S136" s="90">
        <v>0</v>
      </c>
      <c r="T136" s="91">
        <f>S136*H136</f>
        <v>0</v>
      </c>
      <c r="AR136" s="92" t="s">
        <v>83</v>
      </c>
      <c r="AT136" s="92" t="s">
        <v>79</v>
      </c>
      <c r="AU136" s="92" t="s">
        <v>84</v>
      </c>
      <c r="AY136" s="2" t="s">
        <v>77</v>
      </c>
      <c r="BE136" s="93">
        <f>IF(N136="základná",J136,0)</f>
        <v>0</v>
      </c>
      <c r="BF136" s="93">
        <f>IF(N136="znížená",J136,0)</f>
        <v>0</v>
      </c>
      <c r="BG136" s="93">
        <f>IF(N136="zákl. prenesená",J136,0)</f>
        <v>0</v>
      </c>
      <c r="BH136" s="93">
        <f>IF(N136="zníž. prenesená",J136,0)</f>
        <v>0</v>
      </c>
      <c r="BI136" s="93">
        <f>IF(N136="nulová",J136,0)</f>
        <v>0</v>
      </c>
      <c r="BJ136" s="2" t="s">
        <v>84</v>
      </c>
      <c r="BK136" s="94">
        <f>ROUND(I136*H136,3)</f>
        <v>0</v>
      </c>
      <c r="BL136" s="2" t="s">
        <v>83</v>
      </c>
      <c r="BM136" s="92" t="s">
        <v>83</v>
      </c>
    </row>
    <row r="137" spans="2:65" s="102" customFormat="1" x14ac:dyDescent="0.25">
      <c r="B137" s="103"/>
      <c r="D137" s="97" t="s">
        <v>85</v>
      </c>
      <c r="E137" s="104" t="s">
        <v>14</v>
      </c>
      <c r="F137" s="105" t="s">
        <v>564</v>
      </c>
      <c r="H137" s="106">
        <v>172</v>
      </c>
      <c r="I137" s="220"/>
      <c r="J137" s="220"/>
      <c r="L137" s="103"/>
      <c r="M137" s="107"/>
      <c r="T137" s="108"/>
      <c r="AT137" s="104" t="s">
        <v>85</v>
      </c>
      <c r="AU137" s="104" t="s">
        <v>84</v>
      </c>
      <c r="AV137" s="102" t="s">
        <v>84</v>
      </c>
      <c r="AW137" s="102" t="s">
        <v>87</v>
      </c>
      <c r="AX137" s="102" t="s">
        <v>2</v>
      </c>
      <c r="AY137" s="104" t="s">
        <v>77</v>
      </c>
    </row>
    <row r="138" spans="2:65" s="109" customFormat="1" x14ac:dyDescent="0.25">
      <c r="B138" s="110"/>
      <c r="D138" s="97" t="s">
        <v>85</v>
      </c>
      <c r="E138" s="111" t="s">
        <v>14</v>
      </c>
      <c r="F138" s="112" t="s">
        <v>90</v>
      </c>
      <c r="H138" s="113">
        <v>172</v>
      </c>
      <c r="I138" s="221"/>
      <c r="J138" s="221"/>
      <c r="L138" s="110"/>
      <c r="M138" s="114"/>
      <c r="T138" s="115"/>
      <c r="AT138" s="111" t="s">
        <v>85</v>
      </c>
      <c r="AU138" s="111" t="s">
        <v>84</v>
      </c>
      <c r="AV138" s="109" t="s">
        <v>83</v>
      </c>
      <c r="AW138" s="109" t="s">
        <v>87</v>
      </c>
      <c r="AX138" s="109" t="s">
        <v>76</v>
      </c>
      <c r="AY138" s="111" t="s">
        <v>77</v>
      </c>
    </row>
    <row r="139" spans="2:65" s="9" customFormat="1" ht="24.2" customHeight="1" x14ac:dyDescent="0.25">
      <c r="B139" s="81"/>
      <c r="C139" s="82" t="s">
        <v>93</v>
      </c>
      <c r="D139" s="82" t="s">
        <v>79</v>
      </c>
      <c r="E139" s="83" t="s">
        <v>292</v>
      </c>
      <c r="F139" s="84" t="s">
        <v>293</v>
      </c>
      <c r="G139" s="85" t="s">
        <v>82</v>
      </c>
      <c r="H139" s="86">
        <v>172</v>
      </c>
      <c r="I139" s="218">
        <v>0</v>
      </c>
      <c r="J139" s="218">
        <f>ROUND(I139*H139,3)</f>
        <v>0</v>
      </c>
      <c r="K139" s="87"/>
      <c r="L139" s="10"/>
      <c r="M139" s="88" t="s">
        <v>14</v>
      </c>
      <c r="N139" s="89" t="s">
        <v>34</v>
      </c>
      <c r="O139" s="90">
        <v>0</v>
      </c>
      <c r="P139" s="90">
        <f>O139*H139</f>
        <v>0</v>
      </c>
      <c r="Q139" s="90">
        <v>0</v>
      </c>
      <c r="R139" s="90">
        <f>Q139*H139</f>
        <v>0</v>
      </c>
      <c r="S139" s="90">
        <v>0</v>
      </c>
      <c r="T139" s="91">
        <f>S139*H139</f>
        <v>0</v>
      </c>
      <c r="AR139" s="92" t="s">
        <v>83</v>
      </c>
      <c r="AT139" s="92" t="s">
        <v>79</v>
      </c>
      <c r="AU139" s="92" t="s">
        <v>84</v>
      </c>
      <c r="AY139" s="2" t="s">
        <v>77</v>
      </c>
      <c r="BE139" s="93">
        <f>IF(N139="základná",J139,0)</f>
        <v>0</v>
      </c>
      <c r="BF139" s="93">
        <f>IF(N139="znížená",J139,0)</f>
        <v>0</v>
      </c>
      <c r="BG139" s="93">
        <f>IF(N139="zákl. prenesená",J139,0)</f>
        <v>0</v>
      </c>
      <c r="BH139" s="93">
        <f>IF(N139="zníž. prenesená",J139,0)</f>
        <v>0</v>
      </c>
      <c r="BI139" s="93">
        <f>IF(N139="nulová",J139,0)</f>
        <v>0</v>
      </c>
      <c r="BJ139" s="2" t="s">
        <v>84</v>
      </c>
      <c r="BK139" s="94">
        <f>ROUND(I139*H139,3)</f>
        <v>0</v>
      </c>
      <c r="BL139" s="2" t="s">
        <v>83</v>
      </c>
      <c r="BM139" s="92" t="s">
        <v>96</v>
      </c>
    </row>
    <row r="140" spans="2:65" s="9" customFormat="1" ht="16.5" customHeight="1" x14ac:dyDescent="0.25">
      <c r="B140" s="81"/>
      <c r="C140" s="82" t="s">
        <v>83</v>
      </c>
      <c r="D140" s="82" t="s">
        <v>79</v>
      </c>
      <c r="E140" s="83" t="s">
        <v>340</v>
      </c>
      <c r="F140" s="84" t="s">
        <v>341</v>
      </c>
      <c r="G140" s="85" t="s">
        <v>82</v>
      </c>
      <c r="H140" s="86">
        <v>16</v>
      </c>
      <c r="I140" s="218">
        <v>0</v>
      </c>
      <c r="J140" s="218">
        <f>ROUND(I140*H140,3)</f>
        <v>0</v>
      </c>
      <c r="K140" s="87"/>
      <c r="L140" s="10"/>
      <c r="M140" s="88" t="s">
        <v>14</v>
      </c>
      <c r="N140" s="89" t="s">
        <v>34</v>
      </c>
      <c r="O140" s="90">
        <v>0</v>
      </c>
      <c r="P140" s="90">
        <f>O140*H140</f>
        <v>0</v>
      </c>
      <c r="Q140" s="90">
        <v>0</v>
      </c>
      <c r="R140" s="90">
        <f>Q140*H140</f>
        <v>0</v>
      </c>
      <c r="S140" s="90">
        <v>0</v>
      </c>
      <c r="T140" s="91">
        <f>S140*H140</f>
        <v>0</v>
      </c>
      <c r="AR140" s="92" t="s">
        <v>83</v>
      </c>
      <c r="AT140" s="92" t="s">
        <v>79</v>
      </c>
      <c r="AU140" s="92" t="s">
        <v>84</v>
      </c>
      <c r="AY140" s="2" t="s">
        <v>77</v>
      </c>
      <c r="BE140" s="93">
        <f>IF(N140="základná",J140,0)</f>
        <v>0</v>
      </c>
      <c r="BF140" s="93">
        <f>IF(N140="znížená",J140,0)</f>
        <v>0</v>
      </c>
      <c r="BG140" s="93">
        <f>IF(N140="zákl. prenesená",J140,0)</f>
        <v>0</v>
      </c>
      <c r="BH140" s="93">
        <f>IF(N140="zníž. prenesená",J140,0)</f>
        <v>0</v>
      </c>
      <c r="BI140" s="93">
        <f>IF(N140="nulová",J140,0)</f>
        <v>0</v>
      </c>
      <c r="BJ140" s="2" t="s">
        <v>84</v>
      </c>
      <c r="BK140" s="94">
        <f>ROUND(I140*H140,3)</f>
        <v>0</v>
      </c>
      <c r="BL140" s="2" t="s">
        <v>83</v>
      </c>
      <c r="BM140" s="92" t="s">
        <v>101</v>
      </c>
    </row>
    <row r="141" spans="2:65" s="9" customFormat="1" ht="37.9" customHeight="1" x14ac:dyDescent="0.25">
      <c r="B141" s="81"/>
      <c r="C141" s="82" t="s">
        <v>103</v>
      </c>
      <c r="D141" s="82" t="s">
        <v>79</v>
      </c>
      <c r="E141" s="83" t="s">
        <v>343</v>
      </c>
      <c r="F141" s="84" t="s">
        <v>344</v>
      </c>
      <c r="G141" s="85" t="s">
        <v>82</v>
      </c>
      <c r="H141" s="86">
        <v>16</v>
      </c>
      <c r="I141" s="218">
        <v>0</v>
      </c>
      <c r="J141" s="218">
        <f>ROUND(I141*H141,3)</f>
        <v>0</v>
      </c>
      <c r="K141" s="87"/>
      <c r="L141" s="10"/>
      <c r="M141" s="88" t="s">
        <v>14</v>
      </c>
      <c r="N141" s="89" t="s">
        <v>34</v>
      </c>
      <c r="O141" s="90">
        <v>0</v>
      </c>
      <c r="P141" s="90">
        <f>O141*H141</f>
        <v>0</v>
      </c>
      <c r="Q141" s="90">
        <v>0</v>
      </c>
      <c r="R141" s="90">
        <f>Q141*H141</f>
        <v>0</v>
      </c>
      <c r="S141" s="90">
        <v>0</v>
      </c>
      <c r="T141" s="91">
        <f>S141*H141</f>
        <v>0</v>
      </c>
      <c r="AR141" s="92" t="s">
        <v>83</v>
      </c>
      <c r="AT141" s="92" t="s">
        <v>79</v>
      </c>
      <c r="AU141" s="92" t="s">
        <v>84</v>
      </c>
      <c r="AY141" s="2" t="s">
        <v>77</v>
      </c>
      <c r="BE141" s="93">
        <f>IF(N141="základná",J141,0)</f>
        <v>0</v>
      </c>
      <c r="BF141" s="93">
        <f>IF(N141="znížená",J141,0)</f>
        <v>0</v>
      </c>
      <c r="BG141" s="93">
        <f>IF(N141="zákl. prenesená",J141,0)</f>
        <v>0</v>
      </c>
      <c r="BH141" s="93">
        <f>IF(N141="zníž. prenesená",J141,0)</f>
        <v>0</v>
      </c>
      <c r="BI141" s="93">
        <f>IF(N141="nulová",J141,0)</f>
        <v>0</v>
      </c>
      <c r="BJ141" s="2" t="s">
        <v>84</v>
      </c>
      <c r="BK141" s="94">
        <f>ROUND(I141*H141,3)</f>
        <v>0</v>
      </c>
      <c r="BL141" s="2" t="s">
        <v>83</v>
      </c>
      <c r="BM141" s="92" t="s">
        <v>106</v>
      </c>
    </row>
    <row r="142" spans="2:65" s="9" customFormat="1" ht="37.9" customHeight="1" x14ac:dyDescent="0.25">
      <c r="B142" s="81"/>
      <c r="C142" s="82" t="s">
        <v>96</v>
      </c>
      <c r="D142" s="82" t="s">
        <v>79</v>
      </c>
      <c r="E142" s="83" t="s">
        <v>324</v>
      </c>
      <c r="F142" s="84" t="s">
        <v>325</v>
      </c>
      <c r="G142" s="85" t="s">
        <v>82</v>
      </c>
      <c r="H142" s="86">
        <v>188</v>
      </c>
      <c r="I142" s="218">
        <v>0</v>
      </c>
      <c r="J142" s="218">
        <f>ROUND(I142*H142,3)</f>
        <v>0</v>
      </c>
      <c r="K142" s="87"/>
      <c r="L142" s="10"/>
      <c r="M142" s="88" t="s">
        <v>14</v>
      </c>
      <c r="N142" s="89" t="s">
        <v>34</v>
      </c>
      <c r="O142" s="90">
        <v>0</v>
      </c>
      <c r="P142" s="90">
        <f>O142*H142</f>
        <v>0</v>
      </c>
      <c r="Q142" s="90">
        <v>0</v>
      </c>
      <c r="R142" s="90">
        <f>Q142*H142</f>
        <v>0</v>
      </c>
      <c r="S142" s="90">
        <v>0</v>
      </c>
      <c r="T142" s="91">
        <f>S142*H142</f>
        <v>0</v>
      </c>
      <c r="AR142" s="92" t="s">
        <v>83</v>
      </c>
      <c r="AT142" s="92" t="s">
        <v>79</v>
      </c>
      <c r="AU142" s="92" t="s">
        <v>84</v>
      </c>
      <c r="AY142" s="2" t="s">
        <v>77</v>
      </c>
      <c r="BE142" s="93">
        <f>IF(N142="základná",J142,0)</f>
        <v>0</v>
      </c>
      <c r="BF142" s="93">
        <f>IF(N142="znížená",J142,0)</f>
        <v>0</v>
      </c>
      <c r="BG142" s="93">
        <f>IF(N142="zákl. prenesená",J142,0)</f>
        <v>0</v>
      </c>
      <c r="BH142" s="93">
        <f>IF(N142="zníž. prenesená",J142,0)</f>
        <v>0</v>
      </c>
      <c r="BI142" s="93">
        <f>IF(N142="nulová",J142,0)</f>
        <v>0</v>
      </c>
      <c r="BJ142" s="2" t="s">
        <v>84</v>
      </c>
      <c r="BK142" s="94">
        <f>ROUND(I142*H142,3)</f>
        <v>0</v>
      </c>
      <c r="BL142" s="2" t="s">
        <v>83</v>
      </c>
      <c r="BM142" s="92" t="s">
        <v>109</v>
      </c>
    </row>
    <row r="143" spans="2:65" s="102" customFormat="1" x14ac:dyDescent="0.25">
      <c r="B143" s="103"/>
      <c r="D143" s="97" t="s">
        <v>85</v>
      </c>
      <c r="E143" s="104" t="s">
        <v>14</v>
      </c>
      <c r="F143" s="105" t="s">
        <v>777</v>
      </c>
      <c r="H143" s="106">
        <v>188</v>
      </c>
      <c r="I143" s="220"/>
      <c r="J143" s="220"/>
      <c r="L143" s="103"/>
      <c r="M143" s="107"/>
      <c r="T143" s="108"/>
      <c r="AT143" s="104" t="s">
        <v>85</v>
      </c>
      <c r="AU143" s="104" t="s">
        <v>84</v>
      </c>
      <c r="AV143" s="102" t="s">
        <v>84</v>
      </c>
      <c r="AW143" s="102" t="s">
        <v>87</v>
      </c>
      <c r="AX143" s="102" t="s">
        <v>2</v>
      </c>
      <c r="AY143" s="104" t="s">
        <v>77</v>
      </c>
    </row>
    <row r="144" spans="2:65" s="109" customFormat="1" x14ac:dyDescent="0.25">
      <c r="B144" s="110"/>
      <c r="D144" s="97" t="s">
        <v>85</v>
      </c>
      <c r="E144" s="111" t="s">
        <v>14</v>
      </c>
      <c r="F144" s="112" t="s">
        <v>90</v>
      </c>
      <c r="H144" s="113">
        <v>188</v>
      </c>
      <c r="I144" s="221"/>
      <c r="J144" s="221"/>
      <c r="L144" s="110"/>
      <c r="M144" s="114"/>
      <c r="T144" s="115"/>
      <c r="AT144" s="111" t="s">
        <v>85</v>
      </c>
      <c r="AU144" s="111" t="s">
        <v>84</v>
      </c>
      <c r="AV144" s="109" t="s">
        <v>83</v>
      </c>
      <c r="AW144" s="109" t="s">
        <v>87</v>
      </c>
      <c r="AX144" s="109" t="s">
        <v>76</v>
      </c>
      <c r="AY144" s="111" t="s">
        <v>77</v>
      </c>
    </row>
    <row r="145" spans="2:65" s="9" customFormat="1" ht="37.9" customHeight="1" x14ac:dyDescent="0.25">
      <c r="B145" s="81"/>
      <c r="C145" s="82" t="s">
        <v>110</v>
      </c>
      <c r="D145" s="82" t="s">
        <v>79</v>
      </c>
      <c r="E145" s="83" t="s">
        <v>638</v>
      </c>
      <c r="F145" s="84" t="s">
        <v>639</v>
      </c>
      <c r="G145" s="85" t="s">
        <v>82</v>
      </c>
      <c r="H145" s="86">
        <v>133</v>
      </c>
      <c r="I145" s="218">
        <v>0</v>
      </c>
      <c r="J145" s="218">
        <f>ROUND(I145*H145,3)</f>
        <v>0</v>
      </c>
      <c r="K145" s="87"/>
      <c r="L145" s="10"/>
      <c r="M145" s="88" t="s">
        <v>14</v>
      </c>
      <c r="N145" s="89" t="s">
        <v>34</v>
      </c>
      <c r="O145" s="90">
        <v>0</v>
      </c>
      <c r="P145" s="90">
        <f>O145*H145</f>
        <v>0</v>
      </c>
      <c r="Q145" s="90">
        <v>0</v>
      </c>
      <c r="R145" s="90">
        <f>Q145*H145</f>
        <v>0</v>
      </c>
      <c r="S145" s="90">
        <v>0</v>
      </c>
      <c r="T145" s="91">
        <f>S145*H145</f>
        <v>0</v>
      </c>
      <c r="AR145" s="92" t="s">
        <v>83</v>
      </c>
      <c r="AT145" s="92" t="s">
        <v>79</v>
      </c>
      <c r="AU145" s="92" t="s">
        <v>84</v>
      </c>
      <c r="AY145" s="2" t="s">
        <v>77</v>
      </c>
      <c r="BE145" s="93">
        <f>IF(N145="základná",J145,0)</f>
        <v>0</v>
      </c>
      <c r="BF145" s="93">
        <f>IF(N145="znížená",J145,0)</f>
        <v>0</v>
      </c>
      <c r="BG145" s="93">
        <f>IF(N145="zákl. prenesená",J145,0)</f>
        <v>0</v>
      </c>
      <c r="BH145" s="93">
        <f>IF(N145="zníž. prenesená",J145,0)</f>
        <v>0</v>
      </c>
      <c r="BI145" s="93">
        <f>IF(N145="nulová",J145,0)</f>
        <v>0</v>
      </c>
      <c r="BJ145" s="2" t="s">
        <v>84</v>
      </c>
      <c r="BK145" s="94">
        <f>ROUND(I145*H145,3)</f>
        <v>0</v>
      </c>
      <c r="BL145" s="2" t="s">
        <v>83</v>
      </c>
      <c r="BM145" s="92" t="s">
        <v>113</v>
      </c>
    </row>
    <row r="146" spans="2:65" s="102" customFormat="1" x14ac:dyDescent="0.25">
      <c r="B146" s="103"/>
      <c r="D146" s="97" t="s">
        <v>85</v>
      </c>
      <c r="E146" s="104" t="s">
        <v>14</v>
      </c>
      <c r="F146" s="105" t="s">
        <v>778</v>
      </c>
      <c r="H146" s="106">
        <v>133</v>
      </c>
      <c r="I146" s="220"/>
      <c r="J146" s="220"/>
      <c r="L146" s="103"/>
      <c r="M146" s="107"/>
      <c r="T146" s="108"/>
      <c r="AT146" s="104" t="s">
        <v>85</v>
      </c>
      <c r="AU146" s="104" t="s">
        <v>84</v>
      </c>
      <c r="AV146" s="102" t="s">
        <v>84</v>
      </c>
      <c r="AW146" s="102" t="s">
        <v>87</v>
      </c>
      <c r="AX146" s="102" t="s">
        <v>2</v>
      </c>
      <c r="AY146" s="104" t="s">
        <v>77</v>
      </c>
    </row>
    <row r="147" spans="2:65" s="109" customFormat="1" x14ac:dyDescent="0.25">
      <c r="B147" s="110"/>
      <c r="D147" s="97" t="s">
        <v>85</v>
      </c>
      <c r="E147" s="111" t="s">
        <v>14</v>
      </c>
      <c r="F147" s="112" t="s">
        <v>90</v>
      </c>
      <c r="H147" s="113">
        <v>133</v>
      </c>
      <c r="I147" s="221"/>
      <c r="J147" s="221"/>
      <c r="L147" s="110"/>
      <c r="M147" s="114"/>
      <c r="T147" s="115"/>
      <c r="AT147" s="111" t="s">
        <v>85</v>
      </c>
      <c r="AU147" s="111" t="s">
        <v>84</v>
      </c>
      <c r="AV147" s="109" t="s">
        <v>83</v>
      </c>
      <c r="AW147" s="109" t="s">
        <v>87</v>
      </c>
      <c r="AX147" s="109" t="s">
        <v>76</v>
      </c>
      <c r="AY147" s="111" t="s">
        <v>77</v>
      </c>
    </row>
    <row r="148" spans="2:65" s="9" customFormat="1" ht="44.25" customHeight="1" x14ac:dyDescent="0.25">
      <c r="B148" s="81"/>
      <c r="C148" s="82" t="s">
        <v>101</v>
      </c>
      <c r="D148" s="82" t="s">
        <v>79</v>
      </c>
      <c r="E148" s="83" t="s">
        <v>779</v>
      </c>
      <c r="F148" s="84" t="s">
        <v>780</v>
      </c>
      <c r="G148" s="85" t="s">
        <v>82</v>
      </c>
      <c r="H148" s="86">
        <v>133</v>
      </c>
      <c r="I148" s="218">
        <v>0</v>
      </c>
      <c r="J148" s="218">
        <f>ROUND(I148*H148,3)</f>
        <v>0</v>
      </c>
      <c r="K148" s="87"/>
      <c r="L148" s="10"/>
      <c r="M148" s="88" t="s">
        <v>14</v>
      </c>
      <c r="N148" s="89" t="s">
        <v>34</v>
      </c>
      <c r="O148" s="90">
        <v>0</v>
      </c>
      <c r="P148" s="90">
        <f>O148*H148</f>
        <v>0</v>
      </c>
      <c r="Q148" s="90">
        <v>0</v>
      </c>
      <c r="R148" s="90">
        <f>Q148*H148</f>
        <v>0</v>
      </c>
      <c r="S148" s="90">
        <v>0</v>
      </c>
      <c r="T148" s="91">
        <f>S148*H148</f>
        <v>0</v>
      </c>
      <c r="AR148" s="92" t="s">
        <v>83</v>
      </c>
      <c r="AT148" s="92" t="s">
        <v>79</v>
      </c>
      <c r="AU148" s="92" t="s">
        <v>84</v>
      </c>
      <c r="AY148" s="2" t="s">
        <v>77</v>
      </c>
      <c r="BE148" s="93">
        <f>IF(N148="základná",J148,0)</f>
        <v>0</v>
      </c>
      <c r="BF148" s="93">
        <f>IF(N148="znížená",J148,0)</f>
        <v>0</v>
      </c>
      <c r="BG148" s="93">
        <f>IF(N148="zákl. prenesená",J148,0)</f>
        <v>0</v>
      </c>
      <c r="BH148" s="93">
        <f>IF(N148="zníž. prenesená",J148,0)</f>
        <v>0</v>
      </c>
      <c r="BI148" s="93">
        <f>IF(N148="nulová",J148,0)</f>
        <v>0</v>
      </c>
      <c r="BJ148" s="2" t="s">
        <v>84</v>
      </c>
      <c r="BK148" s="94">
        <f>ROUND(I148*H148,3)</f>
        <v>0</v>
      </c>
      <c r="BL148" s="2" t="s">
        <v>83</v>
      </c>
      <c r="BM148" s="92" t="s">
        <v>117</v>
      </c>
    </row>
    <row r="149" spans="2:65" s="9" customFormat="1" ht="33" customHeight="1" x14ac:dyDescent="0.25">
      <c r="B149" s="81"/>
      <c r="C149" s="82" t="s">
        <v>123</v>
      </c>
      <c r="D149" s="82" t="s">
        <v>79</v>
      </c>
      <c r="E149" s="83" t="s">
        <v>326</v>
      </c>
      <c r="F149" s="84" t="s">
        <v>327</v>
      </c>
      <c r="G149" s="85" t="s">
        <v>82</v>
      </c>
      <c r="H149" s="86">
        <v>55</v>
      </c>
      <c r="I149" s="218">
        <v>0</v>
      </c>
      <c r="J149" s="218">
        <f>ROUND(I149*H149,3)</f>
        <v>0</v>
      </c>
      <c r="K149" s="87"/>
      <c r="L149" s="10"/>
      <c r="M149" s="88" t="s">
        <v>14</v>
      </c>
      <c r="N149" s="89" t="s">
        <v>34</v>
      </c>
      <c r="O149" s="90">
        <v>0</v>
      </c>
      <c r="P149" s="90">
        <f>O149*H149</f>
        <v>0</v>
      </c>
      <c r="Q149" s="90">
        <v>0</v>
      </c>
      <c r="R149" s="90">
        <f>Q149*H149</f>
        <v>0</v>
      </c>
      <c r="S149" s="90">
        <v>0</v>
      </c>
      <c r="T149" s="91">
        <f>S149*H149</f>
        <v>0</v>
      </c>
      <c r="AR149" s="92" t="s">
        <v>83</v>
      </c>
      <c r="AT149" s="92" t="s">
        <v>79</v>
      </c>
      <c r="AU149" s="92" t="s">
        <v>84</v>
      </c>
      <c r="AY149" s="2" t="s">
        <v>77</v>
      </c>
      <c r="BE149" s="93">
        <f>IF(N149="základná",J149,0)</f>
        <v>0</v>
      </c>
      <c r="BF149" s="93">
        <f>IF(N149="znížená",J149,0)</f>
        <v>0</v>
      </c>
      <c r="BG149" s="93">
        <f>IF(N149="zákl. prenesená",J149,0)</f>
        <v>0</v>
      </c>
      <c r="BH149" s="93">
        <f>IF(N149="zníž. prenesená",J149,0)</f>
        <v>0</v>
      </c>
      <c r="BI149" s="93">
        <f>IF(N149="nulová",J149,0)</f>
        <v>0</v>
      </c>
      <c r="BJ149" s="2" t="s">
        <v>84</v>
      </c>
      <c r="BK149" s="94">
        <f>ROUND(I149*H149,3)</f>
        <v>0</v>
      </c>
      <c r="BL149" s="2" t="s">
        <v>83</v>
      </c>
      <c r="BM149" s="92" t="s">
        <v>126</v>
      </c>
    </row>
    <row r="150" spans="2:65" s="102" customFormat="1" x14ac:dyDescent="0.25">
      <c r="B150" s="103"/>
      <c r="D150" s="97" t="s">
        <v>85</v>
      </c>
      <c r="E150" s="104" t="s">
        <v>14</v>
      </c>
      <c r="F150" s="105" t="s">
        <v>307</v>
      </c>
      <c r="H150" s="106">
        <v>55</v>
      </c>
      <c r="I150" s="220"/>
      <c r="J150" s="220"/>
      <c r="L150" s="103"/>
      <c r="M150" s="107"/>
      <c r="T150" s="108"/>
      <c r="AT150" s="104" t="s">
        <v>85</v>
      </c>
      <c r="AU150" s="104" t="s">
        <v>84</v>
      </c>
      <c r="AV150" s="102" t="s">
        <v>84</v>
      </c>
      <c r="AW150" s="102" t="s">
        <v>87</v>
      </c>
      <c r="AX150" s="102" t="s">
        <v>2</v>
      </c>
      <c r="AY150" s="104" t="s">
        <v>77</v>
      </c>
    </row>
    <row r="151" spans="2:65" s="109" customFormat="1" x14ac:dyDescent="0.25">
      <c r="B151" s="110"/>
      <c r="D151" s="97" t="s">
        <v>85</v>
      </c>
      <c r="E151" s="111" t="s">
        <v>14</v>
      </c>
      <c r="F151" s="112" t="s">
        <v>90</v>
      </c>
      <c r="H151" s="113">
        <v>55</v>
      </c>
      <c r="I151" s="221"/>
      <c r="J151" s="221"/>
      <c r="L151" s="110"/>
      <c r="M151" s="114"/>
      <c r="T151" s="115"/>
      <c r="AT151" s="111" t="s">
        <v>85</v>
      </c>
      <c r="AU151" s="111" t="s">
        <v>84</v>
      </c>
      <c r="AV151" s="109" t="s">
        <v>83</v>
      </c>
      <c r="AW151" s="109" t="s">
        <v>87</v>
      </c>
      <c r="AX151" s="109" t="s">
        <v>76</v>
      </c>
      <c r="AY151" s="111" t="s">
        <v>77</v>
      </c>
    </row>
    <row r="152" spans="2:65" s="9" customFormat="1" ht="24.2" customHeight="1" x14ac:dyDescent="0.25">
      <c r="B152" s="81"/>
      <c r="C152" s="82" t="s">
        <v>106</v>
      </c>
      <c r="D152" s="82" t="s">
        <v>79</v>
      </c>
      <c r="E152" s="83" t="s">
        <v>781</v>
      </c>
      <c r="F152" s="84" t="s">
        <v>782</v>
      </c>
      <c r="G152" s="85" t="s">
        <v>202</v>
      </c>
      <c r="H152" s="86">
        <v>239.4</v>
      </c>
      <c r="I152" s="218">
        <v>0</v>
      </c>
      <c r="J152" s="218">
        <f>ROUND(I152*H152,3)</f>
        <v>0</v>
      </c>
      <c r="K152" s="87"/>
      <c r="L152" s="10"/>
      <c r="M152" s="88" t="s">
        <v>14</v>
      </c>
      <c r="N152" s="89" t="s">
        <v>34</v>
      </c>
      <c r="O152" s="90">
        <v>0</v>
      </c>
      <c r="P152" s="90">
        <f>O152*H152</f>
        <v>0</v>
      </c>
      <c r="Q152" s="90">
        <v>0</v>
      </c>
      <c r="R152" s="90">
        <f>Q152*H152</f>
        <v>0</v>
      </c>
      <c r="S152" s="90">
        <v>0</v>
      </c>
      <c r="T152" s="91">
        <f>S152*H152</f>
        <v>0</v>
      </c>
      <c r="AR152" s="92" t="s">
        <v>83</v>
      </c>
      <c r="AT152" s="92" t="s">
        <v>79</v>
      </c>
      <c r="AU152" s="92" t="s">
        <v>84</v>
      </c>
      <c r="AY152" s="2" t="s">
        <v>77</v>
      </c>
      <c r="BE152" s="93">
        <f>IF(N152="základná",J152,0)</f>
        <v>0</v>
      </c>
      <c r="BF152" s="93">
        <f>IF(N152="znížená",J152,0)</f>
        <v>0</v>
      </c>
      <c r="BG152" s="93">
        <f>IF(N152="zákl. prenesená",J152,0)</f>
        <v>0</v>
      </c>
      <c r="BH152" s="93">
        <f>IF(N152="zníž. prenesená",J152,0)</f>
        <v>0</v>
      </c>
      <c r="BI152" s="93">
        <f>IF(N152="nulová",J152,0)</f>
        <v>0</v>
      </c>
      <c r="BJ152" s="2" t="s">
        <v>84</v>
      </c>
      <c r="BK152" s="94">
        <f>ROUND(I152*H152,3)</f>
        <v>0</v>
      </c>
      <c r="BL152" s="2" t="s">
        <v>83</v>
      </c>
      <c r="BM152" s="92" t="s">
        <v>127</v>
      </c>
    </row>
    <row r="153" spans="2:65" s="102" customFormat="1" x14ac:dyDescent="0.25">
      <c r="B153" s="103"/>
      <c r="D153" s="97" t="s">
        <v>85</v>
      </c>
      <c r="E153" s="104" t="s">
        <v>14</v>
      </c>
      <c r="F153" s="105" t="s">
        <v>783</v>
      </c>
      <c r="H153" s="106">
        <v>239.4</v>
      </c>
      <c r="I153" s="220"/>
      <c r="J153" s="220"/>
      <c r="L153" s="103"/>
      <c r="M153" s="107"/>
      <c r="T153" s="108"/>
      <c r="AT153" s="104" t="s">
        <v>85</v>
      </c>
      <c r="AU153" s="104" t="s">
        <v>84</v>
      </c>
      <c r="AV153" s="102" t="s">
        <v>84</v>
      </c>
      <c r="AW153" s="102" t="s">
        <v>87</v>
      </c>
      <c r="AX153" s="102" t="s">
        <v>2</v>
      </c>
      <c r="AY153" s="104" t="s">
        <v>77</v>
      </c>
    </row>
    <row r="154" spans="2:65" s="109" customFormat="1" x14ac:dyDescent="0.25">
      <c r="B154" s="110"/>
      <c r="D154" s="97" t="s">
        <v>85</v>
      </c>
      <c r="E154" s="111" t="s">
        <v>14</v>
      </c>
      <c r="F154" s="112" t="s">
        <v>90</v>
      </c>
      <c r="H154" s="113">
        <v>239.4</v>
      </c>
      <c r="I154" s="221"/>
      <c r="J154" s="221"/>
      <c r="L154" s="110"/>
      <c r="M154" s="114"/>
      <c r="T154" s="115"/>
      <c r="AT154" s="111" t="s">
        <v>85</v>
      </c>
      <c r="AU154" s="111" t="s">
        <v>84</v>
      </c>
      <c r="AV154" s="109" t="s">
        <v>83</v>
      </c>
      <c r="AW154" s="109" t="s">
        <v>87</v>
      </c>
      <c r="AX154" s="109" t="s">
        <v>76</v>
      </c>
      <c r="AY154" s="111" t="s">
        <v>77</v>
      </c>
    </row>
    <row r="155" spans="2:65" s="9" customFormat="1" ht="24.2" customHeight="1" x14ac:dyDescent="0.25">
      <c r="B155" s="81"/>
      <c r="C155" s="82" t="s">
        <v>130</v>
      </c>
      <c r="D155" s="82" t="s">
        <v>79</v>
      </c>
      <c r="E155" s="83" t="s">
        <v>349</v>
      </c>
      <c r="F155" s="84" t="s">
        <v>350</v>
      </c>
      <c r="G155" s="85" t="s">
        <v>82</v>
      </c>
      <c r="H155" s="86">
        <v>55</v>
      </c>
      <c r="I155" s="218">
        <v>0</v>
      </c>
      <c r="J155" s="218">
        <f>ROUND(I155*H155,3)</f>
        <v>0</v>
      </c>
      <c r="K155" s="87"/>
      <c r="L155" s="10"/>
      <c r="M155" s="88" t="s">
        <v>14</v>
      </c>
      <c r="N155" s="89" t="s">
        <v>34</v>
      </c>
      <c r="O155" s="90">
        <v>0</v>
      </c>
      <c r="P155" s="90">
        <f>O155*H155</f>
        <v>0</v>
      </c>
      <c r="Q155" s="90">
        <v>0</v>
      </c>
      <c r="R155" s="90">
        <f>Q155*H155</f>
        <v>0</v>
      </c>
      <c r="S155" s="90">
        <v>0</v>
      </c>
      <c r="T155" s="91">
        <f>S155*H155</f>
        <v>0</v>
      </c>
      <c r="AR155" s="92" t="s">
        <v>83</v>
      </c>
      <c r="AT155" s="92" t="s">
        <v>79</v>
      </c>
      <c r="AU155" s="92" t="s">
        <v>84</v>
      </c>
      <c r="AY155" s="2" t="s">
        <v>77</v>
      </c>
      <c r="BE155" s="93">
        <f>IF(N155="základná",J155,0)</f>
        <v>0</v>
      </c>
      <c r="BF155" s="93">
        <f>IF(N155="znížená",J155,0)</f>
        <v>0</v>
      </c>
      <c r="BG155" s="93">
        <f>IF(N155="zákl. prenesená",J155,0)</f>
        <v>0</v>
      </c>
      <c r="BH155" s="93">
        <f>IF(N155="zníž. prenesená",J155,0)</f>
        <v>0</v>
      </c>
      <c r="BI155" s="93">
        <f>IF(N155="nulová",J155,0)</f>
        <v>0</v>
      </c>
      <c r="BJ155" s="2" t="s">
        <v>84</v>
      </c>
      <c r="BK155" s="94">
        <f>ROUND(I155*H155,3)</f>
        <v>0</v>
      </c>
      <c r="BL155" s="2" t="s">
        <v>83</v>
      </c>
      <c r="BM155" s="92" t="s">
        <v>134</v>
      </c>
    </row>
    <row r="156" spans="2:65" s="9" customFormat="1" ht="24.2" customHeight="1" x14ac:dyDescent="0.25">
      <c r="B156" s="81"/>
      <c r="C156" s="82" t="s">
        <v>109</v>
      </c>
      <c r="D156" s="82" t="s">
        <v>79</v>
      </c>
      <c r="E156" s="83" t="s">
        <v>328</v>
      </c>
      <c r="F156" s="84" t="s">
        <v>329</v>
      </c>
      <c r="G156" s="85" t="s">
        <v>116</v>
      </c>
      <c r="H156" s="86">
        <v>262.5</v>
      </c>
      <c r="I156" s="218">
        <v>0</v>
      </c>
      <c r="J156" s="218">
        <f>ROUND(I156*H156,3)</f>
        <v>0</v>
      </c>
      <c r="K156" s="87"/>
      <c r="L156" s="10"/>
      <c r="M156" s="88" t="s">
        <v>14</v>
      </c>
      <c r="N156" s="89" t="s">
        <v>34</v>
      </c>
      <c r="O156" s="90">
        <v>0</v>
      </c>
      <c r="P156" s="90">
        <f>O156*H156</f>
        <v>0</v>
      </c>
      <c r="Q156" s="90">
        <v>0</v>
      </c>
      <c r="R156" s="90">
        <f>Q156*H156</f>
        <v>0</v>
      </c>
      <c r="S156" s="90">
        <v>0</v>
      </c>
      <c r="T156" s="91">
        <f>S156*H156</f>
        <v>0</v>
      </c>
      <c r="AR156" s="92" t="s">
        <v>83</v>
      </c>
      <c r="AT156" s="92" t="s">
        <v>79</v>
      </c>
      <c r="AU156" s="92" t="s">
        <v>84</v>
      </c>
      <c r="AY156" s="2" t="s">
        <v>77</v>
      </c>
      <c r="BE156" s="93">
        <f>IF(N156="základná",J156,0)</f>
        <v>0</v>
      </c>
      <c r="BF156" s="93">
        <f>IF(N156="znížená",J156,0)</f>
        <v>0</v>
      </c>
      <c r="BG156" s="93">
        <f>IF(N156="zákl. prenesená",J156,0)</f>
        <v>0</v>
      </c>
      <c r="BH156" s="93">
        <f>IF(N156="zníž. prenesená",J156,0)</f>
        <v>0</v>
      </c>
      <c r="BI156" s="93">
        <f>IF(N156="nulová",J156,0)</f>
        <v>0</v>
      </c>
      <c r="BJ156" s="2" t="s">
        <v>84</v>
      </c>
      <c r="BK156" s="94">
        <f>ROUND(I156*H156,3)</f>
        <v>0</v>
      </c>
      <c r="BL156" s="2" t="s">
        <v>83</v>
      </c>
      <c r="BM156" s="92" t="s">
        <v>140</v>
      </c>
    </row>
    <row r="157" spans="2:65" s="71" customFormat="1" ht="22.9" customHeight="1" x14ac:dyDescent="0.2">
      <c r="B157" s="72"/>
      <c r="D157" s="73" t="s">
        <v>73</v>
      </c>
      <c r="E157" s="80" t="s">
        <v>84</v>
      </c>
      <c r="F157" s="80" t="s">
        <v>330</v>
      </c>
      <c r="I157" s="222"/>
      <c r="J157" s="217">
        <f>BK157</f>
        <v>0</v>
      </c>
      <c r="L157" s="72"/>
      <c r="M157" s="75"/>
      <c r="P157" s="76">
        <f>SUM(P158:P170)</f>
        <v>0</v>
      </c>
      <c r="R157" s="76">
        <f>SUM(R158:R170)</f>
        <v>0</v>
      </c>
      <c r="T157" s="77">
        <f>SUM(T158:T170)</f>
        <v>0</v>
      </c>
      <c r="AR157" s="73" t="s">
        <v>76</v>
      </c>
      <c r="AT157" s="78" t="s">
        <v>73</v>
      </c>
      <c r="AU157" s="78" t="s">
        <v>76</v>
      </c>
      <c r="AY157" s="73" t="s">
        <v>77</v>
      </c>
      <c r="BK157" s="79">
        <f>SUM(BK158:BK170)</f>
        <v>0</v>
      </c>
    </row>
    <row r="158" spans="2:65" s="9" customFormat="1" ht="33" customHeight="1" x14ac:dyDescent="0.25">
      <c r="B158" s="81"/>
      <c r="C158" s="82" t="s">
        <v>145</v>
      </c>
      <c r="D158" s="82" t="s">
        <v>79</v>
      </c>
      <c r="E158" s="83" t="s">
        <v>356</v>
      </c>
      <c r="F158" s="84" t="s">
        <v>357</v>
      </c>
      <c r="G158" s="85" t="s">
        <v>116</v>
      </c>
      <c r="H158" s="86">
        <v>293.52300000000002</v>
      </c>
      <c r="I158" s="218">
        <v>0</v>
      </c>
      <c r="J158" s="218">
        <f>ROUND(I158*H158,3)</f>
        <v>0</v>
      </c>
      <c r="K158" s="87"/>
      <c r="L158" s="10"/>
      <c r="M158" s="88" t="s">
        <v>14</v>
      </c>
      <c r="N158" s="89" t="s">
        <v>34</v>
      </c>
      <c r="O158" s="90">
        <v>0</v>
      </c>
      <c r="P158" s="90">
        <f>O158*H158</f>
        <v>0</v>
      </c>
      <c r="Q158" s="90">
        <v>0</v>
      </c>
      <c r="R158" s="90">
        <f>Q158*H158</f>
        <v>0</v>
      </c>
      <c r="S158" s="90">
        <v>0</v>
      </c>
      <c r="T158" s="91">
        <f>S158*H158</f>
        <v>0</v>
      </c>
      <c r="AR158" s="92" t="s">
        <v>83</v>
      </c>
      <c r="AT158" s="92" t="s">
        <v>79</v>
      </c>
      <c r="AU158" s="92" t="s">
        <v>84</v>
      </c>
      <c r="AY158" s="2" t="s">
        <v>77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2" t="s">
        <v>84</v>
      </c>
      <c r="BK158" s="94">
        <f>ROUND(I158*H158,3)</f>
        <v>0</v>
      </c>
      <c r="BL158" s="2" t="s">
        <v>83</v>
      </c>
      <c r="BM158" s="92" t="s">
        <v>148</v>
      </c>
    </row>
    <row r="159" spans="2:65" s="102" customFormat="1" x14ac:dyDescent="0.25">
      <c r="B159" s="103"/>
      <c r="D159" s="97" t="s">
        <v>85</v>
      </c>
      <c r="E159" s="104" t="s">
        <v>14</v>
      </c>
      <c r="F159" s="105" t="s">
        <v>784</v>
      </c>
      <c r="H159" s="106">
        <v>265.77</v>
      </c>
      <c r="I159" s="220"/>
      <c r="J159" s="220"/>
      <c r="L159" s="103"/>
      <c r="M159" s="107"/>
      <c r="T159" s="108"/>
      <c r="AT159" s="104" t="s">
        <v>85</v>
      </c>
      <c r="AU159" s="104" t="s">
        <v>84</v>
      </c>
      <c r="AV159" s="102" t="s">
        <v>84</v>
      </c>
      <c r="AW159" s="102" t="s">
        <v>87</v>
      </c>
      <c r="AX159" s="102" t="s">
        <v>2</v>
      </c>
      <c r="AY159" s="104" t="s">
        <v>77</v>
      </c>
    </row>
    <row r="160" spans="2:65" s="102" customFormat="1" x14ac:dyDescent="0.25">
      <c r="B160" s="103"/>
      <c r="D160" s="97" t="s">
        <v>85</v>
      </c>
      <c r="E160" s="104" t="s">
        <v>14</v>
      </c>
      <c r="F160" s="105" t="s">
        <v>785</v>
      </c>
      <c r="H160" s="106">
        <v>14.753</v>
      </c>
      <c r="I160" s="220"/>
      <c r="J160" s="220"/>
      <c r="L160" s="103"/>
      <c r="M160" s="107"/>
      <c r="T160" s="108"/>
      <c r="AT160" s="104" t="s">
        <v>85</v>
      </c>
      <c r="AU160" s="104" t="s">
        <v>84</v>
      </c>
      <c r="AV160" s="102" t="s">
        <v>84</v>
      </c>
      <c r="AW160" s="102" t="s">
        <v>87</v>
      </c>
      <c r="AX160" s="102" t="s">
        <v>2</v>
      </c>
      <c r="AY160" s="104" t="s">
        <v>77</v>
      </c>
    </row>
    <row r="161" spans="2:65" s="102" customFormat="1" x14ac:dyDescent="0.25">
      <c r="B161" s="103"/>
      <c r="D161" s="97" t="s">
        <v>85</v>
      </c>
      <c r="E161" s="104" t="s">
        <v>14</v>
      </c>
      <c r="F161" s="105" t="s">
        <v>786</v>
      </c>
      <c r="H161" s="106">
        <v>13</v>
      </c>
      <c r="I161" s="220"/>
      <c r="J161" s="220"/>
      <c r="L161" s="103"/>
      <c r="M161" s="107"/>
      <c r="T161" s="108"/>
      <c r="AT161" s="104" t="s">
        <v>85</v>
      </c>
      <c r="AU161" s="104" t="s">
        <v>84</v>
      </c>
      <c r="AV161" s="102" t="s">
        <v>84</v>
      </c>
      <c r="AW161" s="102" t="s">
        <v>87</v>
      </c>
      <c r="AX161" s="102" t="s">
        <v>2</v>
      </c>
      <c r="AY161" s="104" t="s">
        <v>77</v>
      </c>
    </row>
    <row r="162" spans="2:65" s="109" customFormat="1" x14ac:dyDescent="0.25">
      <c r="B162" s="110"/>
      <c r="D162" s="97" t="s">
        <v>85</v>
      </c>
      <c r="E162" s="111" t="s">
        <v>14</v>
      </c>
      <c r="F162" s="112" t="s">
        <v>90</v>
      </c>
      <c r="H162" s="113">
        <v>293.52299999999997</v>
      </c>
      <c r="I162" s="221"/>
      <c r="J162" s="221"/>
      <c r="L162" s="110"/>
      <c r="M162" s="114"/>
      <c r="T162" s="115"/>
      <c r="AT162" s="111" t="s">
        <v>85</v>
      </c>
      <c r="AU162" s="111" t="s">
        <v>84</v>
      </c>
      <c r="AV162" s="109" t="s">
        <v>83</v>
      </c>
      <c r="AW162" s="109" t="s">
        <v>87</v>
      </c>
      <c r="AX162" s="109" t="s">
        <v>76</v>
      </c>
      <c r="AY162" s="111" t="s">
        <v>77</v>
      </c>
    </row>
    <row r="163" spans="2:65" s="9" customFormat="1" ht="24.2" customHeight="1" x14ac:dyDescent="0.25">
      <c r="B163" s="81"/>
      <c r="C163" s="82" t="s">
        <v>113</v>
      </c>
      <c r="D163" s="82" t="s">
        <v>79</v>
      </c>
      <c r="E163" s="83" t="s">
        <v>787</v>
      </c>
      <c r="F163" s="84" t="s">
        <v>788</v>
      </c>
      <c r="G163" s="85" t="s">
        <v>82</v>
      </c>
      <c r="H163" s="86">
        <v>16</v>
      </c>
      <c r="I163" s="218">
        <v>0</v>
      </c>
      <c r="J163" s="218">
        <f>ROUND(I163*H163,3)</f>
        <v>0</v>
      </c>
      <c r="K163" s="87"/>
      <c r="L163" s="10"/>
      <c r="M163" s="88" t="s">
        <v>14</v>
      </c>
      <c r="N163" s="89" t="s">
        <v>34</v>
      </c>
      <c r="O163" s="90">
        <v>0</v>
      </c>
      <c r="P163" s="90">
        <f>O163*H163</f>
        <v>0</v>
      </c>
      <c r="Q163" s="90">
        <v>0</v>
      </c>
      <c r="R163" s="90">
        <f>Q163*H163</f>
        <v>0</v>
      </c>
      <c r="S163" s="90">
        <v>0</v>
      </c>
      <c r="T163" s="91">
        <f>S163*H163</f>
        <v>0</v>
      </c>
      <c r="AR163" s="92" t="s">
        <v>83</v>
      </c>
      <c r="AT163" s="92" t="s">
        <v>79</v>
      </c>
      <c r="AU163" s="92" t="s">
        <v>84</v>
      </c>
      <c r="AY163" s="2" t="s">
        <v>77</v>
      </c>
      <c r="BE163" s="93">
        <f>IF(N163="základná",J163,0)</f>
        <v>0</v>
      </c>
      <c r="BF163" s="93">
        <f>IF(N163="znížená",J163,0)</f>
        <v>0</v>
      </c>
      <c r="BG163" s="93">
        <f>IF(N163="zákl. prenesená",J163,0)</f>
        <v>0</v>
      </c>
      <c r="BH163" s="93">
        <f>IF(N163="zníž. prenesená",J163,0)</f>
        <v>0</v>
      </c>
      <c r="BI163" s="93">
        <f>IF(N163="nulová",J163,0)</f>
        <v>0</v>
      </c>
      <c r="BJ163" s="2" t="s">
        <v>84</v>
      </c>
      <c r="BK163" s="94">
        <f>ROUND(I163*H163,3)</f>
        <v>0</v>
      </c>
      <c r="BL163" s="2" t="s">
        <v>83</v>
      </c>
      <c r="BM163" s="92" t="s">
        <v>151</v>
      </c>
    </row>
    <row r="164" spans="2:65" s="9" customFormat="1" ht="16.5" customHeight="1" x14ac:dyDescent="0.25">
      <c r="B164" s="81"/>
      <c r="C164" s="82" t="s">
        <v>152</v>
      </c>
      <c r="D164" s="82" t="s">
        <v>79</v>
      </c>
      <c r="E164" s="83" t="s">
        <v>789</v>
      </c>
      <c r="F164" s="84" t="s">
        <v>790</v>
      </c>
      <c r="G164" s="85" t="s">
        <v>202</v>
      </c>
      <c r="H164" s="86">
        <v>0.54500000000000004</v>
      </c>
      <c r="I164" s="218">
        <v>0</v>
      </c>
      <c r="J164" s="218">
        <f>ROUND(I164*H164,3)</f>
        <v>0</v>
      </c>
      <c r="K164" s="87"/>
      <c r="L164" s="10"/>
      <c r="M164" s="88" t="s">
        <v>14</v>
      </c>
      <c r="N164" s="89" t="s">
        <v>34</v>
      </c>
      <c r="O164" s="90">
        <v>0</v>
      </c>
      <c r="P164" s="90">
        <f>O164*H164</f>
        <v>0</v>
      </c>
      <c r="Q164" s="90">
        <v>0</v>
      </c>
      <c r="R164" s="90">
        <f>Q164*H164</f>
        <v>0</v>
      </c>
      <c r="S164" s="90">
        <v>0</v>
      </c>
      <c r="T164" s="91">
        <f>S164*H164</f>
        <v>0</v>
      </c>
      <c r="AR164" s="92" t="s">
        <v>83</v>
      </c>
      <c r="AT164" s="92" t="s">
        <v>79</v>
      </c>
      <c r="AU164" s="92" t="s">
        <v>84</v>
      </c>
      <c r="AY164" s="2" t="s">
        <v>77</v>
      </c>
      <c r="BE164" s="93">
        <f>IF(N164="základná",J164,0)</f>
        <v>0</v>
      </c>
      <c r="BF164" s="93">
        <f>IF(N164="znížená",J164,0)</f>
        <v>0</v>
      </c>
      <c r="BG164" s="93">
        <f>IF(N164="zákl. prenesená",J164,0)</f>
        <v>0</v>
      </c>
      <c r="BH164" s="93">
        <f>IF(N164="zníž. prenesená",J164,0)</f>
        <v>0</v>
      </c>
      <c r="BI164" s="93">
        <f>IF(N164="nulová",J164,0)</f>
        <v>0</v>
      </c>
      <c r="BJ164" s="2" t="s">
        <v>84</v>
      </c>
      <c r="BK164" s="94">
        <f>ROUND(I164*H164,3)</f>
        <v>0</v>
      </c>
      <c r="BL164" s="2" t="s">
        <v>83</v>
      </c>
      <c r="BM164" s="92" t="s">
        <v>155</v>
      </c>
    </row>
    <row r="165" spans="2:65" s="102" customFormat="1" x14ac:dyDescent="0.25">
      <c r="B165" s="103"/>
      <c r="D165" s="97" t="s">
        <v>85</v>
      </c>
      <c r="E165" s="104" t="s">
        <v>14</v>
      </c>
      <c r="F165" s="105" t="s">
        <v>791</v>
      </c>
      <c r="H165" s="106">
        <v>0.54500000000000004</v>
      </c>
      <c r="I165" s="220"/>
      <c r="J165" s="220"/>
      <c r="L165" s="103"/>
      <c r="M165" s="107"/>
      <c r="T165" s="108"/>
      <c r="AT165" s="104" t="s">
        <v>85</v>
      </c>
      <c r="AU165" s="104" t="s">
        <v>84</v>
      </c>
      <c r="AV165" s="102" t="s">
        <v>84</v>
      </c>
      <c r="AW165" s="102" t="s">
        <v>87</v>
      </c>
      <c r="AX165" s="102" t="s">
        <v>2</v>
      </c>
      <c r="AY165" s="104" t="s">
        <v>77</v>
      </c>
    </row>
    <row r="166" spans="2:65" s="109" customFormat="1" x14ac:dyDescent="0.25">
      <c r="B166" s="110"/>
      <c r="D166" s="97" t="s">
        <v>85</v>
      </c>
      <c r="E166" s="111" t="s">
        <v>14</v>
      </c>
      <c r="F166" s="112" t="s">
        <v>90</v>
      </c>
      <c r="H166" s="113">
        <v>0.54500000000000004</v>
      </c>
      <c r="I166" s="221"/>
      <c r="J166" s="221"/>
      <c r="L166" s="110"/>
      <c r="M166" s="114"/>
      <c r="T166" s="115"/>
      <c r="AT166" s="111" t="s">
        <v>85</v>
      </c>
      <c r="AU166" s="111" t="s">
        <v>84</v>
      </c>
      <c r="AV166" s="109" t="s">
        <v>83</v>
      </c>
      <c r="AW166" s="109" t="s">
        <v>87</v>
      </c>
      <c r="AX166" s="109" t="s">
        <v>76</v>
      </c>
      <c r="AY166" s="111" t="s">
        <v>77</v>
      </c>
    </row>
    <row r="167" spans="2:65" s="9" customFormat="1" ht="24.2" customHeight="1" x14ac:dyDescent="0.25">
      <c r="B167" s="81"/>
      <c r="C167" s="82" t="s">
        <v>117</v>
      </c>
      <c r="D167" s="82" t="s">
        <v>79</v>
      </c>
      <c r="E167" s="83" t="s">
        <v>332</v>
      </c>
      <c r="F167" s="84" t="s">
        <v>333</v>
      </c>
      <c r="G167" s="85" t="s">
        <v>116</v>
      </c>
      <c r="H167" s="86">
        <v>213.77500000000001</v>
      </c>
      <c r="I167" s="218">
        <v>0</v>
      </c>
      <c r="J167" s="218">
        <f>ROUND(I167*H167,3)</f>
        <v>0</v>
      </c>
      <c r="K167" s="87"/>
      <c r="L167" s="10"/>
      <c r="M167" s="88" t="s">
        <v>14</v>
      </c>
      <c r="N167" s="89" t="s">
        <v>34</v>
      </c>
      <c r="O167" s="90">
        <v>0</v>
      </c>
      <c r="P167" s="90">
        <f>O167*H167</f>
        <v>0</v>
      </c>
      <c r="Q167" s="90">
        <v>0</v>
      </c>
      <c r="R167" s="90">
        <f>Q167*H167</f>
        <v>0</v>
      </c>
      <c r="S167" s="90">
        <v>0</v>
      </c>
      <c r="T167" s="91">
        <f>S167*H167</f>
        <v>0</v>
      </c>
      <c r="AR167" s="92" t="s">
        <v>83</v>
      </c>
      <c r="AT167" s="92" t="s">
        <v>79</v>
      </c>
      <c r="AU167" s="92" t="s">
        <v>84</v>
      </c>
      <c r="AY167" s="2" t="s">
        <v>77</v>
      </c>
      <c r="BE167" s="93">
        <f>IF(N167="základná",J167,0)</f>
        <v>0</v>
      </c>
      <c r="BF167" s="93">
        <f>IF(N167="znížená",J167,0)</f>
        <v>0</v>
      </c>
      <c r="BG167" s="93">
        <f>IF(N167="zákl. prenesená",J167,0)</f>
        <v>0</v>
      </c>
      <c r="BH167" s="93">
        <f>IF(N167="zníž. prenesená",J167,0)</f>
        <v>0</v>
      </c>
      <c r="BI167" s="93">
        <f>IF(N167="nulová",J167,0)</f>
        <v>0</v>
      </c>
      <c r="BJ167" s="2" t="s">
        <v>84</v>
      </c>
      <c r="BK167" s="94">
        <f>ROUND(I167*H167,3)</f>
        <v>0</v>
      </c>
      <c r="BL167" s="2" t="s">
        <v>83</v>
      </c>
      <c r="BM167" s="92" t="s">
        <v>158</v>
      </c>
    </row>
    <row r="168" spans="2:65" s="9" customFormat="1" ht="16.5" customHeight="1" x14ac:dyDescent="0.25">
      <c r="B168" s="81"/>
      <c r="C168" s="116" t="s">
        <v>159</v>
      </c>
      <c r="D168" s="116" t="s">
        <v>182</v>
      </c>
      <c r="E168" s="117" t="s">
        <v>334</v>
      </c>
      <c r="F168" s="118" t="s">
        <v>335</v>
      </c>
      <c r="G168" s="119" t="s">
        <v>116</v>
      </c>
      <c r="H168" s="120">
        <v>218.05099999999999</v>
      </c>
      <c r="I168" s="223">
        <v>0</v>
      </c>
      <c r="J168" s="223">
        <f>ROUND(I168*H168,3)</f>
        <v>0</v>
      </c>
      <c r="K168" s="121"/>
      <c r="L168" s="122"/>
      <c r="M168" s="123" t="s">
        <v>14</v>
      </c>
      <c r="N168" s="124" t="s">
        <v>34</v>
      </c>
      <c r="O168" s="90">
        <v>0</v>
      </c>
      <c r="P168" s="90">
        <f>O168*H168</f>
        <v>0</v>
      </c>
      <c r="Q168" s="90">
        <v>0</v>
      </c>
      <c r="R168" s="90">
        <f>Q168*H168</f>
        <v>0</v>
      </c>
      <c r="S168" s="90">
        <v>0</v>
      </c>
      <c r="T168" s="91">
        <f>S168*H168</f>
        <v>0</v>
      </c>
      <c r="AR168" s="92" t="s">
        <v>101</v>
      </c>
      <c r="AT168" s="92" t="s">
        <v>182</v>
      </c>
      <c r="AU168" s="92" t="s">
        <v>84</v>
      </c>
      <c r="AY168" s="2" t="s">
        <v>77</v>
      </c>
      <c r="BE168" s="93">
        <f>IF(N168="základná",J168,0)</f>
        <v>0</v>
      </c>
      <c r="BF168" s="93">
        <f>IF(N168="znížená",J168,0)</f>
        <v>0</v>
      </c>
      <c r="BG168" s="93">
        <f>IF(N168="zákl. prenesená",J168,0)</f>
        <v>0</v>
      </c>
      <c r="BH168" s="93">
        <f>IF(N168="zníž. prenesená",J168,0)</f>
        <v>0</v>
      </c>
      <c r="BI168" s="93">
        <f>IF(N168="nulová",J168,0)</f>
        <v>0</v>
      </c>
      <c r="BJ168" s="2" t="s">
        <v>84</v>
      </c>
      <c r="BK168" s="94">
        <f>ROUND(I168*H168,3)</f>
        <v>0</v>
      </c>
      <c r="BL168" s="2" t="s">
        <v>83</v>
      </c>
      <c r="BM168" s="92" t="s">
        <v>162</v>
      </c>
    </row>
    <row r="169" spans="2:65" s="102" customFormat="1" x14ac:dyDescent="0.25">
      <c r="B169" s="103"/>
      <c r="D169" s="97" t="s">
        <v>85</v>
      </c>
      <c r="E169" s="104" t="s">
        <v>14</v>
      </c>
      <c r="F169" s="105" t="s">
        <v>792</v>
      </c>
      <c r="H169" s="106">
        <v>218.05099999999999</v>
      </c>
      <c r="I169" s="220"/>
      <c r="J169" s="220"/>
      <c r="L169" s="103"/>
      <c r="M169" s="107"/>
      <c r="T169" s="108"/>
      <c r="AT169" s="104" t="s">
        <v>85</v>
      </c>
      <c r="AU169" s="104" t="s">
        <v>84</v>
      </c>
      <c r="AV169" s="102" t="s">
        <v>84</v>
      </c>
      <c r="AW169" s="102" t="s">
        <v>87</v>
      </c>
      <c r="AX169" s="102" t="s">
        <v>2</v>
      </c>
      <c r="AY169" s="104" t="s">
        <v>77</v>
      </c>
    </row>
    <row r="170" spans="2:65" s="109" customFormat="1" x14ac:dyDescent="0.25">
      <c r="B170" s="110"/>
      <c r="D170" s="97" t="s">
        <v>85</v>
      </c>
      <c r="E170" s="111" t="s">
        <v>14</v>
      </c>
      <c r="F170" s="112" t="s">
        <v>90</v>
      </c>
      <c r="H170" s="113">
        <v>218.05099999999999</v>
      </c>
      <c r="I170" s="221"/>
      <c r="J170" s="221"/>
      <c r="L170" s="110"/>
      <c r="M170" s="114"/>
      <c r="T170" s="115"/>
      <c r="AT170" s="111" t="s">
        <v>85</v>
      </c>
      <c r="AU170" s="111" t="s">
        <v>84</v>
      </c>
      <c r="AV170" s="109" t="s">
        <v>83</v>
      </c>
      <c r="AW170" s="109" t="s">
        <v>87</v>
      </c>
      <c r="AX170" s="109" t="s">
        <v>76</v>
      </c>
      <c r="AY170" s="111" t="s">
        <v>77</v>
      </c>
    </row>
    <row r="171" spans="2:65" s="71" customFormat="1" ht="22.9" customHeight="1" x14ac:dyDescent="0.2">
      <c r="B171" s="72"/>
      <c r="D171" s="73" t="s">
        <v>73</v>
      </c>
      <c r="E171" s="80" t="s">
        <v>93</v>
      </c>
      <c r="F171" s="80" t="s">
        <v>361</v>
      </c>
      <c r="I171" s="222"/>
      <c r="J171" s="217">
        <f>BK171</f>
        <v>0</v>
      </c>
      <c r="L171" s="72"/>
      <c r="M171" s="75"/>
      <c r="P171" s="76">
        <f>SUM(P172:P183)</f>
        <v>0</v>
      </c>
      <c r="R171" s="76">
        <f>SUM(R172:R183)</f>
        <v>0</v>
      </c>
      <c r="T171" s="77">
        <f>SUM(T172:T183)</f>
        <v>0</v>
      </c>
      <c r="AR171" s="73" t="s">
        <v>76</v>
      </c>
      <c r="AT171" s="78" t="s">
        <v>73</v>
      </c>
      <c r="AU171" s="78" t="s">
        <v>76</v>
      </c>
      <c r="AY171" s="73" t="s">
        <v>77</v>
      </c>
      <c r="BK171" s="79">
        <f>SUM(BK172:BK183)</f>
        <v>0</v>
      </c>
    </row>
    <row r="172" spans="2:65" s="9" customFormat="1" ht="24.2" customHeight="1" x14ac:dyDescent="0.25">
      <c r="B172" s="81"/>
      <c r="C172" s="82" t="s">
        <v>126</v>
      </c>
      <c r="D172" s="82" t="s">
        <v>79</v>
      </c>
      <c r="E172" s="83" t="s">
        <v>793</v>
      </c>
      <c r="F172" s="84" t="s">
        <v>794</v>
      </c>
      <c r="G172" s="85" t="s">
        <v>82</v>
      </c>
      <c r="H172" s="86">
        <v>20.5</v>
      </c>
      <c r="I172" s="218">
        <v>0</v>
      </c>
      <c r="J172" s="218">
        <f>ROUND(I172*H172,3)</f>
        <v>0</v>
      </c>
      <c r="K172" s="87"/>
      <c r="L172" s="10"/>
      <c r="M172" s="88" t="s">
        <v>14</v>
      </c>
      <c r="N172" s="89" t="s">
        <v>34</v>
      </c>
      <c r="O172" s="90">
        <v>0</v>
      </c>
      <c r="P172" s="90">
        <f>O172*H172</f>
        <v>0</v>
      </c>
      <c r="Q172" s="90">
        <v>0</v>
      </c>
      <c r="R172" s="90">
        <f>Q172*H172</f>
        <v>0</v>
      </c>
      <c r="S172" s="90">
        <v>0</v>
      </c>
      <c r="T172" s="91">
        <f>S172*H172</f>
        <v>0</v>
      </c>
      <c r="AR172" s="92" t="s">
        <v>83</v>
      </c>
      <c r="AT172" s="92" t="s">
        <v>79</v>
      </c>
      <c r="AU172" s="92" t="s">
        <v>84</v>
      </c>
      <c r="AY172" s="2" t="s">
        <v>77</v>
      </c>
      <c r="BE172" s="93">
        <f>IF(N172="základná",J172,0)</f>
        <v>0</v>
      </c>
      <c r="BF172" s="93">
        <f>IF(N172="znížená",J172,0)</f>
        <v>0</v>
      </c>
      <c r="BG172" s="93">
        <f>IF(N172="zákl. prenesená",J172,0)</f>
        <v>0</v>
      </c>
      <c r="BH172" s="93">
        <f>IF(N172="zníž. prenesená",J172,0)</f>
        <v>0</v>
      </c>
      <c r="BI172" s="93">
        <f>IF(N172="nulová",J172,0)</f>
        <v>0</v>
      </c>
      <c r="BJ172" s="2" t="s">
        <v>84</v>
      </c>
      <c r="BK172" s="94">
        <f>ROUND(I172*H172,3)</f>
        <v>0</v>
      </c>
      <c r="BL172" s="2" t="s">
        <v>83</v>
      </c>
      <c r="BM172" s="92" t="s">
        <v>164</v>
      </c>
    </row>
    <row r="173" spans="2:65" s="102" customFormat="1" x14ac:dyDescent="0.25">
      <c r="B173" s="103"/>
      <c r="D173" s="97" t="s">
        <v>85</v>
      </c>
      <c r="E173" s="104" t="s">
        <v>14</v>
      </c>
      <c r="F173" s="105" t="s">
        <v>795</v>
      </c>
      <c r="H173" s="106">
        <v>20.5</v>
      </c>
      <c r="I173" s="220"/>
      <c r="J173" s="220"/>
      <c r="L173" s="103"/>
      <c r="M173" s="107"/>
      <c r="T173" s="108"/>
      <c r="AT173" s="104" t="s">
        <v>85</v>
      </c>
      <c r="AU173" s="104" t="s">
        <v>84</v>
      </c>
      <c r="AV173" s="102" t="s">
        <v>84</v>
      </c>
      <c r="AW173" s="102" t="s">
        <v>87</v>
      </c>
      <c r="AX173" s="102" t="s">
        <v>2</v>
      </c>
      <c r="AY173" s="104" t="s">
        <v>77</v>
      </c>
    </row>
    <row r="174" spans="2:65" s="109" customFormat="1" x14ac:dyDescent="0.25">
      <c r="B174" s="110"/>
      <c r="D174" s="97" t="s">
        <v>85</v>
      </c>
      <c r="E174" s="111" t="s">
        <v>14</v>
      </c>
      <c r="F174" s="112" t="s">
        <v>90</v>
      </c>
      <c r="H174" s="113">
        <v>20.5</v>
      </c>
      <c r="I174" s="221"/>
      <c r="J174" s="221"/>
      <c r="L174" s="110"/>
      <c r="M174" s="114"/>
      <c r="T174" s="115"/>
      <c r="AT174" s="111" t="s">
        <v>85</v>
      </c>
      <c r="AU174" s="111" t="s">
        <v>84</v>
      </c>
      <c r="AV174" s="109" t="s">
        <v>83</v>
      </c>
      <c r="AW174" s="109" t="s">
        <v>87</v>
      </c>
      <c r="AX174" s="109" t="s">
        <v>76</v>
      </c>
      <c r="AY174" s="111" t="s">
        <v>77</v>
      </c>
    </row>
    <row r="175" spans="2:65" s="9" customFormat="1" ht="24.2" customHeight="1" x14ac:dyDescent="0.25">
      <c r="B175" s="81"/>
      <c r="C175" s="82" t="s">
        <v>165</v>
      </c>
      <c r="D175" s="82" t="s">
        <v>79</v>
      </c>
      <c r="E175" s="83" t="s">
        <v>796</v>
      </c>
      <c r="F175" s="84" t="s">
        <v>797</v>
      </c>
      <c r="G175" s="85" t="s">
        <v>116</v>
      </c>
      <c r="H175" s="86">
        <v>129.62</v>
      </c>
      <c r="I175" s="218">
        <v>0</v>
      </c>
      <c r="J175" s="218">
        <f>ROUND(I175*H175,3)</f>
        <v>0</v>
      </c>
      <c r="K175" s="87"/>
      <c r="L175" s="10"/>
      <c r="M175" s="88" t="s">
        <v>14</v>
      </c>
      <c r="N175" s="89" t="s">
        <v>34</v>
      </c>
      <c r="O175" s="90">
        <v>0</v>
      </c>
      <c r="P175" s="90">
        <f>O175*H175</f>
        <v>0</v>
      </c>
      <c r="Q175" s="90">
        <v>0</v>
      </c>
      <c r="R175" s="90">
        <f>Q175*H175</f>
        <v>0</v>
      </c>
      <c r="S175" s="90">
        <v>0</v>
      </c>
      <c r="T175" s="91">
        <f>S175*H175</f>
        <v>0</v>
      </c>
      <c r="AR175" s="92" t="s">
        <v>83</v>
      </c>
      <c r="AT175" s="92" t="s">
        <v>79</v>
      </c>
      <c r="AU175" s="92" t="s">
        <v>84</v>
      </c>
      <c r="AY175" s="2" t="s">
        <v>77</v>
      </c>
      <c r="BE175" s="93">
        <f>IF(N175="základná",J175,0)</f>
        <v>0</v>
      </c>
      <c r="BF175" s="93">
        <f>IF(N175="znížená",J175,0)</f>
        <v>0</v>
      </c>
      <c r="BG175" s="93">
        <f>IF(N175="zákl. prenesená",J175,0)</f>
        <v>0</v>
      </c>
      <c r="BH175" s="93">
        <f>IF(N175="zníž. prenesená",J175,0)</f>
        <v>0</v>
      </c>
      <c r="BI175" s="93">
        <f>IF(N175="nulová",J175,0)</f>
        <v>0</v>
      </c>
      <c r="BJ175" s="2" t="s">
        <v>84</v>
      </c>
      <c r="BK175" s="94">
        <f>ROUND(I175*H175,3)</f>
        <v>0</v>
      </c>
      <c r="BL175" s="2" t="s">
        <v>83</v>
      </c>
      <c r="BM175" s="92" t="s">
        <v>167</v>
      </c>
    </row>
    <row r="176" spans="2:65" s="102" customFormat="1" x14ac:dyDescent="0.25">
      <c r="B176" s="103"/>
      <c r="D176" s="97" t="s">
        <v>85</v>
      </c>
      <c r="E176" s="104" t="s">
        <v>14</v>
      </c>
      <c r="F176" s="105" t="s">
        <v>798</v>
      </c>
      <c r="H176" s="106">
        <v>61.62</v>
      </c>
      <c r="I176" s="220"/>
      <c r="J176" s="220"/>
      <c r="L176" s="103"/>
      <c r="M176" s="107"/>
      <c r="T176" s="108"/>
      <c r="AT176" s="104" t="s">
        <v>85</v>
      </c>
      <c r="AU176" s="104" t="s">
        <v>84</v>
      </c>
      <c r="AV176" s="102" t="s">
        <v>84</v>
      </c>
      <c r="AW176" s="102" t="s">
        <v>87</v>
      </c>
      <c r="AX176" s="102" t="s">
        <v>2</v>
      </c>
      <c r="AY176" s="104" t="s">
        <v>77</v>
      </c>
    </row>
    <row r="177" spans="2:65" s="102" customFormat="1" x14ac:dyDescent="0.25">
      <c r="B177" s="103"/>
      <c r="D177" s="97" t="s">
        <v>85</v>
      </c>
      <c r="E177" s="104" t="s">
        <v>14</v>
      </c>
      <c r="F177" s="105" t="s">
        <v>799</v>
      </c>
      <c r="H177" s="106">
        <v>68</v>
      </c>
      <c r="I177" s="220"/>
      <c r="J177" s="220"/>
      <c r="L177" s="103"/>
      <c r="M177" s="107"/>
      <c r="T177" s="108"/>
      <c r="AT177" s="104" t="s">
        <v>85</v>
      </c>
      <c r="AU177" s="104" t="s">
        <v>84</v>
      </c>
      <c r="AV177" s="102" t="s">
        <v>84</v>
      </c>
      <c r="AW177" s="102" t="s">
        <v>87</v>
      </c>
      <c r="AX177" s="102" t="s">
        <v>2</v>
      </c>
      <c r="AY177" s="104" t="s">
        <v>77</v>
      </c>
    </row>
    <row r="178" spans="2:65" s="109" customFormat="1" x14ac:dyDescent="0.25">
      <c r="B178" s="110"/>
      <c r="D178" s="97" t="s">
        <v>85</v>
      </c>
      <c r="E178" s="111" t="s">
        <v>14</v>
      </c>
      <c r="F178" s="112" t="s">
        <v>90</v>
      </c>
      <c r="H178" s="113">
        <v>129.62</v>
      </c>
      <c r="I178" s="221"/>
      <c r="J178" s="221"/>
      <c r="L178" s="110"/>
      <c r="M178" s="114"/>
      <c r="T178" s="115"/>
      <c r="AT178" s="111" t="s">
        <v>85</v>
      </c>
      <c r="AU178" s="111" t="s">
        <v>84</v>
      </c>
      <c r="AV178" s="109" t="s">
        <v>83</v>
      </c>
      <c r="AW178" s="109" t="s">
        <v>87</v>
      </c>
      <c r="AX178" s="109" t="s">
        <v>76</v>
      </c>
      <c r="AY178" s="111" t="s">
        <v>77</v>
      </c>
    </row>
    <row r="179" spans="2:65" s="9" customFormat="1" ht="24.2" customHeight="1" x14ac:dyDescent="0.25">
      <c r="B179" s="81"/>
      <c r="C179" s="82" t="s">
        <v>127</v>
      </c>
      <c r="D179" s="82" t="s">
        <v>79</v>
      </c>
      <c r="E179" s="83" t="s">
        <v>800</v>
      </c>
      <c r="F179" s="84" t="s">
        <v>801</v>
      </c>
      <c r="G179" s="85" t="s">
        <v>116</v>
      </c>
      <c r="H179" s="86">
        <v>129.62</v>
      </c>
      <c r="I179" s="218">
        <v>0</v>
      </c>
      <c r="J179" s="218">
        <f>ROUND(I179*H179,3)</f>
        <v>0</v>
      </c>
      <c r="K179" s="87"/>
      <c r="L179" s="10"/>
      <c r="M179" s="88" t="s">
        <v>14</v>
      </c>
      <c r="N179" s="89" t="s">
        <v>34</v>
      </c>
      <c r="O179" s="90">
        <v>0</v>
      </c>
      <c r="P179" s="90">
        <f>O179*H179</f>
        <v>0</v>
      </c>
      <c r="Q179" s="90">
        <v>0</v>
      </c>
      <c r="R179" s="90">
        <f>Q179*H179</f>
        <v>0</v>
      </c>
      <c r="S179" s="90">
        <v>0</v>
      </c>
      <c r="T179" s="91">
        <f>S179*H179</f>
        <v>0</v>
      </c>
      <c r="AR179" s="92" t="s">
        <v>83</v>
      </c>
      <c r="AT179" s="92" t="s">
        <v>79</v>
      </c>
      <c r="AU179" s="92" t="s">
        <v>84</v>
      </c>
      <c r="AY179" s="2" t="s">
        <v>77</v>
      </c>
      <c r="BE179" s="93">
        <f>IF(N179="základná",J179,0)</f>
        <v>0</v>
      </c>
      <c r="BF179" s="93">
        <f>IF(N179="znížená",J179,0)</f>
        <v>0</v>
      </c>
      <c r="BG179" s="93">
        <f>IF(N179="zákl. prenesená",J179,0)</f>
        <v>0</v>
      </c>
      <c r="BH179" s="93">
        <f>IF(N179="zníž. prenesená",J179,0)</f>
        <v>0</v>
      </c>
      <c r="BI179" s="93">
        <f>IF(N179="nulová",J179,0)</f>
        <v>0</v>
      </c>
      <c r="BJ179" s="2" t="s">
        <v>84</v>
      </c>
      <c r="BK179" s="94">
        <f>ROUND(I179*H179,3)</f>
        <v>0</v>
      </c>
      <c r="BL179" s="2" t="s">
        <v>83</v>
      </c>
      <c r="BM179" s="92" t="s">
        <v>170</v>
      </c>
    </row>
    <row r="180" spans="2:65" s="9" customFormat="1" ht="24.2" customHeight="1" x14ac:dyDescent="0.25">
      <c r="B180" s="81"/>
      <c r="C180" s="82" t="s">
        <v>171</v>
      </c>
      <c r="D180" s="82" t="s">
        <v>79</v>
      </c>
      <c r="E180" s="83" t="s">
        <v>802</v>
      </c>
      <c r="F180" s="84" t="s">
        <v>803</v>
      </c>
      <c r="G180" s="85" t="s">
        <v>116</v>
      </c>
      <c r="H180" s="86">
        <v>129.62</v>
      </c>
      <c r="I180" s="218">
        <v>0</v>
      </c>
      <c r="J180" s="218">
        <f>ROUND(I180*H180,3)</f>
        <v>0</v>
      </c>
      <c r="K180" s="87"/>
      <c r="L180" s="10"/>
      <c r="M180" s="88" t="s">
        <v>14</v>
      </c>
      <c r="N180" s="89" t="s">
        <v>34</v>
      </c>
      <c r="O180" s="90">
        <v>0</v>
      </c>
      <c r="P180" s="90">
        <f>O180*H180</f>
        <v>0</v>
      </c>
      <c r="Q180" s="90">
        <v>0</v>
      </c>
      <c r="R180" s="90">
        <f>Q180*H180</f>
        <v>0</v>
      </c>
      <c r="S180" s="90">
        <v>0</v>
      </c>
      <c r="T180" s="91">
        <f>S180*H180</f>
        <v>0</v>
      </c>
      <c r="AR180" s="92" t="s">
        <v>83</v>
      </c>
      <c r="AT180" s="92" t="s">
        <v>79</v>
      </c>
      <c r="AU180" s="92" t="s">
        <v>84</v>
      </c>
      <c r="AY180" s="2" t="s">
        <v>77</v>
      </c>
      <c r="BE180" s="93">
        <f>IF(N180="základná",J180,0)</f>
        <v>0</v>
      </c>
      <c r="BF180" s="93">
        <f>IF(N180="znížená",J180,0)</f>
        <v>0</v>
      </c>
      <c r="BG180" s="93">
        <f>IF(N180="zákl. prenesená",J180,0)</f>
        <v>0</v>
      </c>
      <c r="BH180" s="93">
        <f>IF(N180="zníž. prenesená",J180,0)</f>
        <v>0</v>
      </c>
      <c r="BI180" s="93">
        <f>IF(N180="nulová",J180,0)</f>
        <v>0</v>
      </c>
      <c r="BJ180" s="2" t="s">
        <v>84</v>
      </c>
      <c r="BK180" s="94">
        <f>ROUND(I180*H180,3)</f>
        <v>0</v>
      </c>
      <c r="BL180" s="2" t="s">
        <v>83</v>
      </c>
      <c r="BM180" s="92" t="s">
        <v>173</v>
      </c>
    </row>
    <row r="181" spans="2:65" s="9" customFormat="1" ht="16.5" customHeight="1" x14ac:dyDescent="0.25">
      <c r="B181" s="81"/>
      <c r="C181" s="82" t="s">
        <v>134</v>
      </c>
      <c r="D181" s="82" t="s">
        <v>79</v>
      </c>
      <c r="E181" s="83" t="s">
        <v>804</v>
      </c>
      <c r="F181" s="84" t="s">
        <v>805</v>
      </c>
      <c r="G181" s="85" t="s">
        <v>202</v>
      </c>
      <c r="H181" s="86">
        <v>1.091</v>
      </c>
      <c r="I181" s="218">
        <v>0</v>
      </c>
      <c r="J181" s="218">
        <f>ROUND(I181*H181,3)</f>
        <v>0</v>
      </c>
      <c r="K181" s="87"/>
      <c r="L181" s="10"/>
      <c r="M181" s="88" t="s">
        <v>14</v>
      </c>
      <c r="N181" s="89" t="s">
        <v>34</v>
      </c>
      <c r="O181" s="90">
        <v>0</v>
      </c>
      <c r="P181" s="90">
        <f>O181*H181</f>
        <v>0</v>
      </c>
      <c r="Q181" s="90">
        <v>0</v>
      </c>
      <c r="R181" s="90">
        <f>Q181*H181</f>
        <v>0</v>
      </c>
      <c r="S181" s="90">
        <v>0</v>
      </c>
      <c r="T181" s="91">
        <f>S181*H181</f>
        <v>0</v>
      </c>
      <c r="AR181" s="92" t="s">
        <v>83</v>
      </c>
      <c r="AT181" s="92" t="s">
        <v>79</v>
      </c>
      <c r="AU181" s="92" t="s">
        <v>84</v>
      </c>
      <c r="AY181" s="2" t="s">
        <v>77</v>
      </c>
      <c r="BE181" s="93">
        <f>IF(N181="základná",J181,0)</f>
        <v>0</v>
      </c>
      <c r="BF181" s="93">
        <f>IF(N181="znížená",J181,0)</f>
        <v>0</v>
      </c>
      <c r="BG181" s="93">
        <f>IF(N181="zákl. prenesená",J181,0)</f>
        <v>0</v>
      </c>
      <c r="BH181" s="93">
        <f>IF(N181="zníž. prenesená",J181,0)</f>
        <v>0</v>
      </c>
      <c r="BI181" s="93">
        <f>IF(N181="nulová",J181,0)</f>
        <v>0</v>
      </c>
      <c r="BJ181" s="2" t="s">
        <v>84</v>
      </c>
      <c r="BK181" s="94">
        <f>ROUND(I181*H181,3)</f>
        <v>0</v>
      </c>
      <c r="BL181" s="2" t="s">
        <v>83</v>
      </c>
      <c r="BM181" s="92" t="s">
        <v>176</v>
      </c>
    </row>
    <row r="182" spans="2:65" s="102" customFormat="1" x14ac:dyDescent="0.25">
      <c r="B182" s="103"/>
      <c r="D182" s="97" t="s">
        <v>85</v>
      </c>
      <c r="E182" s="104" t="s">
        <v>14</v>
      </c>
      <c r="F182" s="105" t="s">
        <v>806</v>
      </c>
      <c r="H182" s="106">
        <v>1.091</v>
      </c>
      <c r="I182" s="220"/>
      <c r="J182" s="220"/>
      <c r="L182" s="103"/>
      <c r="M182" s="107"/>
      <c r="T182" s="108"/>
      <c r="AT182" s="104" t="s">
        <v>85</v>
      </c>
      <c r="AU182" s="104" t="s">
        <v>84</v>
      </c>
      <c r="AV182" s="102" t="s">
        <v>84</v>
      </c>
      <c r="AW182" s="102" t="s">
        <v>87</v>
      </c>
      <c r="AX182" s="102" t="s">
        <v>2</v>
      </c>
      <c r="AY182" s="104" t="s">
        <v>77</v>
      </c>
    </row>
    <row r="183" spans="2:65" s="109" customFormat="1" x14ac:dyDescent="0.25">
      <c r="B183" s="110"/>
      <c r="D183" s="97" t="s">
        <v>85</v>
      </c>
      <c r="E183" s="111" t="s">
        <v>14</v>
      </c>
      <c r="F183" s="112" t="s">
        <v>90</v>
      </c>
      <c r="H183" s="113">
        <v>1.091</v>
      </c>
      <c r="I183" s="221"/>
      <c r="J183" s="221"/>
      <c r="L183" s="110"/>
      <c r="M183" s="114"/>
      <c r="T183" s="115"/>
      <c r="AT183" s="111" t="s">
        <v>85</v>
      </c>
      <c r="AU183" s="111" t="s">
        <v>84</v>
      </c>
      <c r="AV183" s="109" t="s">
        <v>83</v>
      </c>
      <c r="AW183" s="109" t="s">
        <v>87</v>
      </c>
      <c r="AX183" s="109" t="s">
        <v>76</v>
      </c>
      <c r="AY183" s="111" t="s">
        <v>77</v>
      </c>
    </row>
    <row r="184" spans="2:65" s="71" customFormat="1" ht="22.9" customHeight="1" x14ac:dyDescent="0.2">
      <c r="B184" s="72"/>
      <c r="D184" s="73" t="s">
        <v>73</v>
      </c>
      <c r="E184" s="80" t="s">
        <v>83</v>
      </c>
      <c r="F184" s="80" t="s">
        <v>807</v>
      </c>
      <c r="I184" s="222"/>
      <c r="J184" s="217">
        <f>BK184</f>
        <v>0</v>
      </c>
      <c r="L184" s="72"/>
      <c r="M184" s="75"/>
      <c r="P184" s="76">
        <f>SUM(P185:P190)</f>
        <v>0</v>
      </c>
      <c r="R184" s="76">
        <f>SUM(R185:R190)</f>
        <v>0</v>
      </c>
      <c r="T184" s="77">
        <f>SUM(T185:T190)</f>
        <v>0</v>
      </c>
      <c r="AR184" s="73" t="s">
        <v>76</v>
      </c>
      <c r="AT184" s="78" t="s">
        <v>73</v>
      </c>
      <c r="AU184" s="78" t="s">
        <v>76</v>
      </c>
      <c r="AY184" s="73" t="s">
        <v>77</v>
      </c>
      <c r="BK184" s="79">
        <f>SUM(BK185:BK190)</f>
        <v>0</v>
      </c>
    </row>
    <row r="185" spans="2:65" s="9" customFormat="1" ht="24.2" customHeight="1" x14ac:dyDescent="0.25">
      <c r="B185" s="81"/>
      <c r="C185" s="82" t="s">
        <v>177</v>
      </c>
      <c r="D185" s="82" t="s">
        <v>79</v>
      </c>
      <c r="E185" s="83" t="s">
        <v>808</v>
      </c>
      <c r="F185" s="84" t="s">
        <v>809</v>
      </c>
      <c r="G185" s="85" t="s">
        <v>133</v>
      </c>
      <c r="H185" s="86">
        <v>30</v>
      </c>
      <c r="I185" s="218">
        <v>0</v>
      </c>
      <c r="J185" s="218">
        <f>ROUND(I185*H185,3)</f>
        <v>0</v>
      </c>
      <c r="K185" s="87"/>
      <c r="L185" s="10"/>
      <c r="M185" s="88" t="s">
        <v>14</v>
      </c>
      <c r="N185" s="89" t="s">
        <v>34</v>
      </c>
      <c r="O185" s="90">
        <v>0</v>
      </c>
      <c r="P185" s="90">
        <f>O185*H185</f>
        <v>0</v>
      </c>
      <c r="Q185" s="90">
        <v>0</v>
      </c>
      <c r="R185" s="90">
        <f>Q185*H185</f>
        <v>0</v>
      </c>
      <c r="S185" s="90">
        <v>0</v>
      </c>
      <c r="T185" s="91">
        <f>S185*H185</f>
        <v>0</v>
      </c>
      <c r="AR185" s="92" t="s">
        <v>83</v>
      </c>
      <c r="AT185" s="92" t="s">
        <v>79</v>
      </c>
      <c r="AU185" s="92" t="s">
        <v>84</v>
      </c>
      <c r="AY185" s="2" t="s">
        <v>77</v>
      </c>
      <c r="BE185" s="93">
        <f>IF(N185="základná",J185,0)</f>
        <v>0</v>
      </c>
      <c r="BF185" s="93">
        <f>IF(N185="znížená",J185,0)</f>
        <v>0</v>
      </c>
      <c r="BG185" s="93">
        <f>IF(N185="zákl. prenesená",J185,0)</f>
        <v>0</v>
      </c>
      <c r="BH185" s="93">
        <f>IF(N185="zníž. prenesená",J185,0)</f>
        <v>0</v>
      </c>
      <c r="BI185" s="93">
        <f>IF(N185="nulová",J185,0)</f>
        <v>0</v>
      </c>
      <c r="BJ185" s="2" t="s">
        <v>84</v>
      </c>
      <c r="BK185" s="94">
        <f>ROUND(I185*H185,3)</f>
        <v>0</v>
      </c>
      <c r="BL185" s="2" t="s">
        <v>83</v>
      </c>
      <c r="BM185" s="92" t="s">
        <v>180</v>
      </c>
    </row>
    <row r="186" spans="2:65" s="102" customFormat="1" x14ac:dyDescent="0.25">
      <c r="B186" s="103"/>
      <c r="D186" s="97" t="s">
        <v>85</v>
      </c>
      <c r="E186" s="104" t="s">
        <v>14</v>
      </c>
      <c r="F186" s="105" t="s">
        <v>810</v>
      </c>
      <c r="H186" s="106">
        <v>30</v>
      </c>
      <c r="I186" s="220"/>
      <c r="J186" s="220"/>
      <c r="L186" s="103"/>
      <c r="M186" s="107"/>
      <c r="T186" s="108"/>
      <c r="AT186" s="104" t="s">
        <v>85</v>
      </c>
      <c r="AU186" s="104" t="s">
        <v>84</v>
      </c>
      <c r="AV186" s="102" t="s">
        <v>84</v>
      </c>
      <c r="AW186" s="102" t="s">
        <v>87</v>
      </c>
      <c r="AX186" s="102" t="s">
        <v>2</v>
      </c>
      <c r="AY186" s="104" t="s">
        <v>77</v>
      </c>
    </row>
    <row r="187" spans="2:65" s="109" customFormat="1" x14ac:dyDescent="0.25">
      <c r="B187" s="110"/>
      <c r="D187" s="97" t="s">
        <v>85</v>
      </c>
      <c r="E187" s="111" t="s">
        <v>14</v>
      </c>
      <c r="F187" s="112" t="s">
        <v>90</v>
      </c>
      <c r="H187" s="113">
        <v>30</v>
      </c>
      <c r="I187" s="221"/>
      <c r="J187" s="221"/>
      <c r="L187" s="110"/>
      <c r="M187" s="114"/>
      <c r="T187" s="115"/>
      <c r="AT187" s="111" t="s">
        <v>85</v>
      </c>
      <c r="AU187" s="111" t="s">
        <v>84</v>
      </c>
      <c r="AV187" s="109" t="s">
        <v>83</v>
      </c>
      <c r="AW187" s="109" t="s">
        <v>87</v>
      </c>
      <c r="AX187" s="109" t="s">
        <v>76</v>
      </c>
      <c r="AY187" s="111" t="s">
        <v>77</v>
      </c>
    </row>
    <row r="188" spans="2:65" s="9" customFormat="1" ht="24.2" customHeight="1" x14ac:dyDescent="0.25">
      <c r="B188" s="81"/>
      <c r="C188" s="116" t="s">
        <v>140</v>
      </c>
      <c r="D188" s="116" t="s">
        <v>182</v>
      </c>
      <c r="E188" s="117" t="s">
        <v>811</v>
      </c>
      <c r="F188" s="118" t="s">
        <v>812</v>
      </c>
      <c r="G188" s="119" t="s">
        <v>263</v>
      </c>
      <c r="H188" s="120">
        <v>30</v>
      </c>
      <c r="I188" s="223">
        <v>0</v>
      </c>
      <c r="J188" s="223">
        <f>ROUND(I188*H188,3)</f>
        <v>0</v>
      </c>
      <c r="K188" s="121"/>
      <c r="L188" s="122"/>
      <c r="M188" s="123" t="s">
        <v>14</v>
      </c>
      <c r="N188" s="124" t="s">
        <v>34</v>
      </c>
      <c r="O188" s="90">
        <v>0</v>
      </c>
      <c r="P188" s="90">
        <f>O188*H188</f>
        <v>0</v>
      </c>
      <c r="Q188" s="90">
        <v>0</v>
      </c>
      <c r="R188" s="90">
        <f>Q188*H188</f>
        <v>0</v>
      </c>
      <c r="S188" s="90">
        <v>0</v>
      </c>
      <c r="T188" s="91">
        <f>S188*H188</f>
        <v>0</v>
      </c>
      <c r="AR188" s="92" t="s">
        <v>101</v>
      </c>
      <c r="AT188" s="92" t="s">
        <v>182</v>
      </c>
      <c r="AU188" s="92" t="s">
        <v>84</v>
      </c>
      <c r="AY188" s="2" t="s">
        <v>77</v>
      </c>
      <c r="BE188" s="93">
        <f>IF(N188="základná",J188,0)</f>
        <v>0</v>
      </c>
      <c r="BF188" s="93">
        <f>IF(N188="znížená",J188,0)</f>
        <v>0</v>
      </c>
      <c r="BG188" s="93">
        <f>IF(N188="zákl. prenesená",J188,0)</f>
        <v>0</v>
      </c>
      <c r="BH188" s="93">
        <f>IF(N188="zníž. prenesená",J188,0)</f>
        <v>0</v>
      </c>
      <c r="BI188" s="93">
        <f>IF(N188="nulová",J188,0)</f>
        <v>0</v>
      </c>
      <c r="BJ188" s="2" t="s">
        <v>84</v>
      </c>
      <c r="BK188" s="94">
        <f>ROUND(I188*H188,3)</f>
        <v>0</v>
      </c>
      <c r="BL188" s="2" t="s">
        <v>83</v>
      </c>
      <c r="BM188" s="92" t="s">
        <v>185</v>
      </c>
    </row>
    <row r="189" spans="2:65" s="102" customFormat="1" x14ac:dyDescent="0.25">
      <c r="B189" s="103"/>
      <c r="D189" s="97" t="s">
        <v>85</v>
      </c>
      <c r="E189" s="104" t="s">
        <v>14</v>
      </c>
      <c r="F189" s="105" t="s">
        <v>813</v>
      </c>
      <c r="H189" s="106">
        <v>30</v>
      </c>
      <c r="I189" s="220"/>
      <c r="J189" s="220"/>
      <c r="L189" s="103"/>
      <c r="M189" s="107"/>
      <c r="T189" s="108"/>
      <c r="AT189" s="104" t="s">
        <v>85</v>
      </c>
      <c r="AU189" s="104" t="s">
        <v>84</v>
      </c>
      <c r="AV189" s="102" t="s">
        <v>84</v>
      </c>
      <c r="AW189" s="102" t="s">
        <v>87</v>
      </c>
      <c r="AX189" s="102" t="s">
        <v>2</v>
      </c>
      <c r="AY189" s="104" t="s">
        <v>77</v>
      </c>
    </row>
    <row r="190" spans="2:65" s="109" customFormat="1" x14ac:dyDescent="0.25">
      <c r="B190" s="110"/>
      <c r="D190" s="97" t="s">
        <v>85</v>
      </c>
      <c r="E190" s="111" t="s">
        <v>14</v>
      </c>
      <c r="F190" s="112" t="s">
        <v>90</v>
      </c>
      <c r="H190" s="113">
        <v>30</v>
      </c>
      <c r="I190" s="221"/>
      <c r="J190" s="221"/>
      <c r="L190" s="110"/>
      <c r="M190" s="114"/>
      <c r="T190" s="115"/>
      <c r="AT190" s="111" t="s">
        <v>85</v>
      </c>
      <c r="AU190" s="111" t="s">
        <v>84</v>
      </c>
      <c r="AV190" s="109" t="s">
        <v>83</v>
      </c>
      <c r="AW190" s="109" t="s">
        <v>87</v>
      </c>
      <c r="AX190" s="109" t="s">
        <v>76</v>
      </c>
      <c r="AY190" s="111" t="s">
        <v>77</v>
      </c>
    </row>
    <row r="191" spans="2:65" s="71" customFormat="1" ht="22.9" customHeight="1" x14ac:dyDescent="0.2">
      <c r="B191" s="72"/>
      <c r="D191" s="73" t="s">
        <v>73</v>
      </c>
      <c r="E191" s="80" t="s">
        <v>103</v>
      </c>
      <c r="F191" s="80" t="s">
        <v>814</v>
      </c>
      <c r="I191" s="222"/>
      <c r="J191" s="217">
        <f>BK191</f>
        <v>0</v>
      </c>
      <c r="L191" s="72"/>
      <c r="M191" s="75"/>
      <c r="P191" s="76">
        <f>SUM(P192:P206)</f>
        <v>0</v>
      </c>
      <c r="R191" s="76">
        <f>SUM(R192:R206)</f>
        <v>0</v>
      </c>
      <c r="T191" s="77">
        <f>SUM(T192:T206)</f>
        <v>0</v>
      </c>
      <c r="AR191" s="73" t="s">
        <v>76</v>
      </c>
      <c r="AT191" s="78" t="s">
        <v>73</v>
      </c>
      <c r="AU191" s="78" t="s">
        <v>76</v>
      </c>
      <c r="AY191" s="73" t="s">
        <v>77</v>
      </c>
      <c r="BK191" s="79">
        <f>SUM(BK192:BK206)</f>
        <v>0</v>
      </c>
    </row>
    <row r="192" spans="2:65" s="9" customFormat="1" ht="37.9" customHeight="1" x14ac:dyDescent="0.25">
      <c r="B192" s="81"/>
      <c r="C192" s="82" t="s">
        <v>187</v>
      </c>
      <c r="D192" s="82" t="s">
        <v>79</v>
      </c>
      <c r="E192" s="83" t="s">
        <v>815</v>
      </c>
      <c r="F192" s="84" t="s">
        <v>816</v>
      </c>
      <c r="G192" s="85" t="s">
        <v>116</v>
      </c>
      <c r="H192" s="86">
        <v>213.77500000000001</v>
      </c>
      <c r="I192" s="218">
        <v>0</v>
      </c>
      <c r="J192" s="218">
        <f>ROUND(I192*H192,3)</f>
        <v>0</v>
      </c>
      <c r="K192" s="87"/>
      <c r="L192" s="10"/>
      <c r="M192" s="88" t="s">
        <v>14</v>
      </c>
      <c r="N192" s="89" t="s">
        <v>34</v>
      </c>
      <c r="O192" s="90">
        <v>0</v>
      </c>
      <c r="P192" s="90">
        <f>O192*H192</f>
        <v>0</v>
      </c>
      <c r="Q192" s="90">
        <v>0</v>
      </c>
      <c r="R192" s="90">
        <f>Q192*H192</f>
        <v>0</v>
      </c>
      <c r="S192" s="90">
        <v>0</v>
      </c>
      <c r="T192" s="91">
        <f>S192*H192</f>
        <v>0</v>
      </c>
      <c r="AR192" s="92" t="s">
        <v>83</v>
      </c>
      <c r="AT192" s="92" t="s">
        <v>79</v>
      </c>
      <c r="AU192" s="92" t="s">
        <v>84</v>
      </c>
      <c r="AY192" s="2" t="s">
        <v>77</v>
      </c>
      <c r="BE192" s="93">
        <f>IF(N192="základná",J192,0)</f>
        <v>0</v>
      </c>
      <c r="BF192" s="93">
        <f>IF(N192="znížená",J192,0)</f>
        <v>0</v>
      </c>
      <c r="BG192" s="93">
        <f>IF(N192="zákl. prenesená",J192,0)</f>
        <v>0</v>
      </c>
      <c r="BH192" s="93">
        <f>IF(N192="zníž. prenesená",J192,0)</f>
        <v>0</v>
      </c>
      <c r="BI192" s="93">
        <f>IF(N192="nulová",J192,0)</f>
        <v>0</v>
      </c>
      <c r="BJ192" s="2" t="s">
        <v>84</v>
      </c>
      <c r="BK192" s="94">
        <f>ROUND(I192*H192,3)</f>
        <v>0</v>
      </c>
      <c r="BL192" s="2" t="s">
        <v>83</v>
      </c>
      <c r="BM192" s="92" t="s">
        <v>190</v>
      </c>
    </row>
    <row r="193" spans="2:65" s="102" customFormat="1" x14ac:dyDescent="0.25">
      <c r="B193" s="103"/>
      <c r="D193" s="97" t="s">
        <v>85</v>
      </c>
      <c r="E193" s="104" t="s">
        <v>14</v>
      </c>
      <c r="F193" s="105" t="s">
        <v>817</v>
      </c>
      <c r="H193" s="106">
        <v>187.27</v>
      </c>
      <c r="I193" s="220"/>
      <c r="J193" s="220"/>
      <c r="L193" s="103"/>
      <c r="M193" s="107"/>
      <c r="T193" s="108"/>
      <c r="AT193" s="104" t="s">
        <v>85</v>
      </c>
      <c r="AU193" s="104" t="s">
        <v>84</v>
      </c>
      <c r="AV193" s="102" t="s">
        <v>84</v>
      </c>
      <c r="AW193" s="102" t="s">
        <v>87</v>
      </c>
      <c r="AX193" s="102" t="s">
        <v>2</v>
      </c>
      <c r="AY193" s="104" t="s">
        <v>77</v>
      </c>
    </row>
    <row r="194" spans="2:65" s="102" customFormat="1" x14ac:dyDescent="0.25">
      <c r="B194" s="103"/>
      <c r="D194" s="97" t="s">
        <v>85</v>
      </c>
      <c r="E194" s="104" t="s">
        <v>14</v>
      </c>
      <c r="F194" s="105" t="s">
        <v>818</v>
      </c>
      <c r="H194" s="106">
        <v>26.504999999999999</v>
      </c>
      <c r="I194" s="220"/>
      <c r="J194" s="220"/>
      <c r="L194" s="103"/>
      <c r="M194" s="107"/>
      <c r="T194" s="108"/>
      <c r="AT194" s="104" t="s">
        <v>85</v>
      </c>
      <c r="AU194" s="104" t="s">
        <v>84</v>
      </c>
      <c r="AV194" s="102" t="s">
        <v>84</v>
      </c>
      <c r="AW194" s="102" t="s">
        <v>87</v>
      </c>
      <c r="AX194" s="102" t="s">
        <v>2</v>
      </c>
      <c r="AY194" s="104" t="s">
        <v>77</v>
      </c>
    </row>
    <row r="195" spans="2:65" s="109" customFormat="1" x14ac:dyDescent="0.25">
      <c r="B195" s="110"/>
      <c r="D195" s="97" t="s">
        <v>85</v>
      </c>
      <c r="E195" s="111" t="s">
        <v>14</v>
      </c>
      <c r="F195" s="112" t="s">
        <v>90</v>
      </c>
      <c r="H195" s="113">
        <v>213.77500000000001</v>
      </c>
      <c r="I195" s="221"/>
      <c r="J195" s="221"/>
      <c r="L195" s="110"/>
      <c r="M195" s="114"/>
      <c r="T195" s="115"/>
      <c r="AT195" s="111" t="s">
        <v>85</v>
      </c>
      <c r="AU195" s="111" t="s">
        <v>84</v>
      </c>
      <c r="AV195" s="109" t="s">
        <v>83</v>
      </c>
      <c r="AW195" s="109" t="s">
        <v>87</v>
      </c>
      <c r="AX195" s="109" t="s">
        <v>76</v>
      </c>
      <c r="AY195" s="111" t="s">
        <v>77</v>
      </c>
    </row>
    <row r="196" spans="2:65" s="9" customFormat="1" ht="33" customHeight="1" x14ac:dyDescent="0.25">
      <c r="B196" s="81"/>
      <c r="C196" s="82" t="s">
        <v>148</v>
      </c>
      <c r="D196" s="82" t="s">
        <v>79</v>
      </c>
      <c r="E196" s="83" t="s">
        <v>819</v>
      </c>
      <c r="F196" s="84" t="s">
        <v>820</v>
      </c>
      <c r="G196" s="85" t="s">
        <v>116</v>
      </c>
      <c r="H196" s="86">
        <v>8.8000000000000007</v>
      </c>
      <c r="I196" s="218">
        <v>0</v>
      </c>
      <c r="J196" s="218">
        <f>ROUND(I196*H196,3)</f>
        <v>0</v>
      </c>
      <c r="K196" s="87"/>
      <c r="L196" s="10"/>
      <c r="M196" s="88" t="s">
        <v>14</v>
      </c>
      <c r="N196" s="89" t="s">
        <v>34</v>
      </c>
      <c r="O196" s="90">
        <v>0</v>
      </c>
      <c r="P196" s="90">
        <f>O196*H196</f>
        <v>0</v>
      </c>
      <c r="Q196" s="90">
        <v>0</v>
      </c>
      <c r="R196" s="90">
        <f>Q196*H196</f>
        <v>0</v>
      </c>
      <c r="S196" s="90">
        <v>0</v>
      </c>
      <c r="T196" s="91">
        <f>S196*H196</f>
        <v>0</v>
      </c>
      <c r="AR196" s="92" t="s">
        <v>83</v>
      </c>
      <c r="AT196" s="92" t="s">
        <v>79</v>
      </c>
      <c r="AU196" s="92" t="s">
        <v>84</v>
      </c>
      <c r="AY196" s="2" t="s">
        <v>77</v>
      </c>
      <c r="BE196" s="93">
        <f>IF(N196="základná",J196,0)</f>
        <v>0</v>
      </c>
      <c r="BF196" s="93">
        <f>IF(N196="znížená",J196,0)</f>
        <v>0</v>
      </c>
      <c r="BG196" s="93">
        <f>IF(N196="zákl. prenesená",J196,0)</f>
        <v>0</v>
      </c>
      <c r="BH196" s="93">
        <f>IF(N196="zníž. prenesená",J196,0)</f>
        <v>0</v>
      </c>
      <c r="BI196" s="93">
        <f>IF(N196="nulová",J196,0)</f>
        <v>0</v>
      </c>
      <c r="BJ196" s="2" t="s">
        <v>84</v>
      </c>
      <c r="BK196" s="94">
        <f>ROUND(I196*H196,3)</f>
        <v>0</v>
      </c>
      <c r="BL196" s="2" t="s">
        <v>83</v>
      </c>
      <c r="BM196" s="92" t="s">
        <v>194</v>
      </c>
    </row>
    <row r="197" spans="2:65" s="102" customFormat="1" x14ac:dyDescent="0.25">
      <c r="B197" s="103"/>
      <c r="D197" s="97" t="s">
        <v>85</v>
      </c>
      <c r="E197" s="104" t="s">
        <v>14</v>
      </c>
      <c r="F197" s="105" t="s">
        <v>821</v>
      </c>
      <c r="H197" s="106">
        <v>8.8000000000000007</v>
      </c>
      <c r="I197" s="220"/>
      <c r="J197" s="220"/>
      <c r="L197" s="103"/>
      <c r="M197" s="107"/>
      <c r="T197" s="108"/>
      <c r="AT197" s="104" t="s">
        <v>85</v>
      </c>
      <c r="AU197" s="104" t="s">
        <v>84</v>
      </c>
      <c r="AV197" s="102" t="s">
        <v>84</v>
      </c>
      <c r="AW197" s="102" t="s">
        <v>87</v>
      </c>
      <c r="AX197" s="102" t="s">
        <v>2</v>
      </c>
      <c r="AY197" s="104" t="s">
        <v>77</v>
      </c>
    </row>
    <row r="198" spans="2:65" s="109" customFormat="1" x14ac:dyDescent="0.25">
      <c r="B198" s="110"/>
      <c r="D198" s="97" t="s">
        <v>85</v>
      </c>
      <c r="E198" s="111" t="s">
        <v>14</v>
      </c>
      <c r="F198" s="112" t="s">
        <v>90</v>
      </c>
      <c r="H198" s="113">
        <v>8.8000000000000007</v>
      </c>
      <c r="I198" s="221"/>
      <c r="J198" s="221"/>
      <c r="L198" s="110"/>
      <c r="M198" s="114"/>
      <c r="T198" s="115"/>
      <c r="AT198" s="111" t="s">
        <v>85</v>
      </c>
      <c r="AU198" s="111" t="s">
        <v>84</v>
      </c>
      <c r="AV198" s="109" t="s">
        <v>83</v>
      </c>
      <c r="AW198" s="109" t="s">
        <v>87</v>
      </c>
      <c r="AX198" s="109" t="s">
        <v>76</v>
      </c>
      <c r="AY198" s="111" t="s">
        <v>77</v>
      </c>
    </row>
    <row r="199" spans="2:65" s="9" customFormat="1" ht="24.2" customHeight="1" x14ac:dyDescent="0.25">
      <c r="B199" s="81"/>
      <c r="C199" s="82" t="s">
        <v>98</v>
      </c>
      <c r="D199" s="82" t="s">
        <v>79</v>
      </c>
      <c r="E199" s="83" t="s">
        <v>822</v>
      </c>
      <c r="F199" s="84" t="s">
        <v>823</v>
      </c>
      <c r="G199" s="85" t="s">
        <v>116</v>
      </c>
      <c r="H199" s="86">
        <v>213.77500000000001</v>
      </c>
      <c r="I199" s="218">
        <v>0</v>
      </c>
      <c r="J199" s="218">
        <f>ROUND(I199*H199,3)</f>
        <v>0</v>
      </c>
      <c r="K199" s="87"/>
      <c r="L199" s="10"/>
      <c r="M199" s="88" t="s">
        <v>14</v>
      </c>
      <c r="N199" s="89" t="s">
        <v>34</v>
      </c>
      <c r="O199" s="90">
        <v>0</v>
      </c>
      <c r="P199" s="90">
        <f>O199*H199</f>
        <v>0</v>
      </c>
      <c r="Q199" s="90">
        <v>0</v>
      </c>
      <c r="R199" s="90">
        <f>Q199*H199</f>
        <v>0</v>
      </c>
      <c r="S199" s="90">
        <v>0</v>
      </c>
      <c r="T199" s="91">
        <f>S199*H199</f>
        <v>0</v>
      </c>
      <c r="AR199" s="92" t="s">
        <v>83</v>
      </c>
      <c r="AT199" s="92" t="s">
        <v>79</v>
      </c>
      <c r="AU199" s="92" t="s">
        <v>84</v>
      </c>
      <c r="AY199" s="2" t="s">
        <v>77</v>
      </c>
      <c r="BE199" s="93">
        <f>IF(N199="základná",J199,0)</f>
        <v>0</v>
      </c>
      <c r="BF199" s="93">
        <f>IF(N199="znížená",J199,0)</f>
        <v>0</v>
      </c>
      <c r="BG199" s="93">
        <f>IF(N199="zákl. prenesená",J199,0)</f>
        <v>0</v>
      </c>
      <c r="BH199" s="93">
        <f>IF(N199="zníž. prenesená",J199,0)</f>
        <v>0</v>
      </c>
      <c r="BI199" s="93">
        <f>IF(N199="nulová",J199,0)</f>
        <v>0</v>
      </c>
      <c r="BJ199" s="2" t="s">
        <v>84</v>
      </c>
      <c r="BK199" s="94">
        <f>ROUND(I199*H199,3)</f>
        <v>0</v>
      </c>
      <c r="BL199" s="2" t="s">
        <v>83</v>
      </c>
      <c r="BM199" s="92" t="s">
        <v>198</v>
      </c>
    </row>
    <row r="200" spans="2:65" s="102" customFormat="1" x14ac:dyDescent="0.25">
      <c r="B200" s="103"/>
      <c r="D200" s="97" t="s">
        <v>85</v>
      </c>
      <c r="E200" s="104" t="s">
        <v>14</v>
      </c>
      <c r="F200" s="105" t="s">
        <v>824</v>
      </c>
      <c r="H200" s="106">
        <v>213.77500000000001</v>
      </c>
      <c r="I200" s="220"/>
      <c r="J200" s="220"/>
      <c r="L200" s="103"/>
      <c r="M200" s="107"/>
      <c r="T200" s="108"/>
      <c r="AT200" s="104" t="s">
        <v>85</v>
      </c>
      <c r="AU200" s="104" t="s">
        <v>84</v>
      </c>
      <c r="AV200" s="102" t="s">
        <v>84</v>
      </c>
      <c r="AW200" s="102" t="s">
        <v>87</v>
      </c>
      <c r="AX200" s="102" t="s">
        <v>2</v>
      </c>
      <c r="AY200" s="104" t="s">
        <v>77</v>
      </c>
    </row>
    <row r="201" spans="2:65" s="109" customFormat="1" x14ac:dyDescent="0.25">
      <c r="B201" s="110"/>
      <c r="D201" s="97" t="s">
        <v>85</v>
      </c>
      <c r="E201" s="111" t="s">
        <v>14</v>
      </c>
      <c r="F201" s="112" t="s">
        <v>90</v>
      </c>
      <c r="H201" s="113">
        <v>213.77500000000001</v>
      </c>
      <c r="I201" s="221"/>
      <c r="J201" s="221"/>
      <c r="L201" s="110"/>
      <c r="M201" s="114"/>
      <c r="T201" s="115"/>
      <c r="AT201" s="111" t="s">
        <v>85</v>
      </c>
      <c r="AU201" s="111" t="s">
        <v>84</v>
      </c>
      <c r="AV201" s="109" t="s">
        <v>83</v>
      </c>
      <c r="AW201" s="109" t="s">
        <v>87</v>
      </c>
      <c r="AX201" s="109" t="s">
        <v>76</v>
      </c>
      <c r="AY201" s="111" t="s">
        <v>77</v>
      </c>
    </row>
    <row r="202" spans="2:65" s="9" customFormat="1" ht="37.9" customHeight="1" x14ac:dyDescent="0.25">
      <c r="B202" s="81"/>
      <c r="C202" s="82" t="s">
        <v>151</v>
      </c>
      <c r="D202" s="82" t="s">
        <v>79</v>
      </c>
      <c r="E202" s="83" t="s">
        <v>825</v>
      </c>
      <c r="F202" s="84" t="s">
        <v>826</v>
      </c>
      <c r="G202" s="85" t="s">
        <v>116</v>
      </c>
      <c r="H202" s="86">
        <v>8.8000000000000007</v>
      </c>
      <c r="I202" s="218">
        <v>0</v>
      </c>
      <c r="J202" s="218">
        <f>ROUND(I202*H202,3)</f>
        <v>0</v>
      </c>
      <c r="K202" s="87"/>
      <c r="L202" s="10"/>
      <c r="M202" s="88" t="s">
        <v>14</v>
      </c>
      <c r="N202" s="89" t="s">
        <v>34</v>
      </c>
      <c r="O202" s="90">
        <v>0</v>
      </c>
      <c r="P202" s="90">
        <f>O202*H202</f>
        <v>0</v>
      </c>
      <c r="Q202" s="90">
        <v>0</v>
      </c>
      <c r="R202" s="90">
        <f>Q202*H202</f>
        <v>0</v>
      </c>
      <c r="S202" s="90">
        <v>0</v>
      </c>
      <c r="T202" s="91">
        <f>S202*H202</f>
        <v>0</v>
      </c>
      <c r="AR202" s="92" t="s">
        <v>83</v>
      </c>
      <c r="AT202" s="92" t="s">
        <v>79</v>
      </c>
      <c r="AU202" s="92" t="s">
        <v>84</v>
      </c>
      <c r="AY202" s="2" t="s">
        <v>77</v>
      </c>
      <c r="BE202" s="93">
        <f>IF(N202="základná",J202,0)</f>
        <v>0</v>
      </c>
      <c r="BF202" s="93">
        <f>IF(N202="znížená",J202,0)</f>
        <v>0</v>
      </c>
      <c r="BG202" s="93">
        <f>IF(N202="zákl. prenesená",J202,0)</f>
        <v>0</v>
      </c>
      <c r="BH202" s="93">
        <f>IF(N202="zníž. prenesená",J202,0)</f>
        <v>0</v>
      </c>
      <c r="BI202" s="93">
        <f>IF(N202="nulová",J202,0)</f>
        <v>0</v>
      </c>
      <c r="BJ202" s="2" t="s">
        <v>84</v>
      </c>
      <c r="BK202" s="94">
        <f>ROUND(I202*H202,3)</f>
        <v>0</v>
      </c>
      <c r="BL202" s="2" t="s">
        <v>83</v>
      </c>
      <c r="BM202" s="92" t="s">
        <v>203</v>
      </c>
    </row>
    <row r="203" spans="2:65" s="9" customFormat="1" ht="24.2" customHeight="1" x14ac:dyDescent="0.25">
      <c r="B203" s="81"/>
      <c r="C203" s="82" t="s">
        <v>204</v>
      </c>
      <c r="D203" s="82" t="s">
        <v>79</v>
      </c>
      <c r="E203" s="83" t="s">
        <v>827</v>
      </c>
      <c r="F203" s="84" t="s">
        <v>828</v>
      </c>
      <c r="G203" s="85" t="s">
        <v>116</v>
      </c>
      <c r="H203" s="86">
        <v>213.77500000000001</v>
      </c>
      <c r="I203" s="218">
        <v>0</v>
      </c>
      <c r="J203" s="218">
        <f>ROUND(I203*H203,3)</f>
        <v>0</v>
      </c>
      <c r="K203" s="87"/>
      <c r="L203" s="10"/>
      <c r="M203" s="88" t="s">
        <v>14</v>
      </c>
      <c r="N203" s="89" t="s">
        <v>34</v>
      </c>
      <c r="O203" s="90">
        <v>0</v>
      </c>
      <c r="P203" s="90">
        <f>O203*H203</f>
        <v>0</v>
      </c>
      <c r="Q203" s="90">
        <v>0</v>
      </c>
      <c r="R203" s="90">
        <f>Q203*H203</f>
        <v>0</v>
      </c>
      <c r="S203" s="90">
        <v>0</v>
      </c>
      <c r="T203" s="91">
        <f>S203*H203</f>
        <v>0</v>
      </c>
      <c r="AR203" s="92" t="s">
        <v>83</v>
      </c>
      <c r="AT203" s="92" t="s">
        <v>79</v>
      </c>
      <c r="AU203" s="92" t="s">
        <v>84</v>
      </c>
      <c r="AY203" s="2" t="s">
        <v>77</v>
      </c>
      <c r="BE203" s="93">
        <f>IF(N203="základná",J203,0)</f>
        <v>0</v>
      </c>
      <c r="BF203" s="93">
        <f>IF(N203="znížená",J203,0)</f>
        <v>0</v>
      </c>
      <c r="BG203" s="93">
        <f>IF(N203="zákl. prenesená",J203,0)</f>
        <v>0</v>
      </c>
      <c r="BH203" s="93">
        <f>IF(N203="zníž. prenesená",J203,0)</f>
        <v>0</v>
      </c>
      <c r="BI203" s="93">
        <f>IF(N203="nulová",J203,0)</f>
        <v>0</v>
      </c>
      <c r="BJ203" s="2" t="s">
        <v>84</v>
      </c>
      <c r="BK203" s="94">
        <f>ROUND(I203*H203,3)</f>
        <v>0</v>
      </c>
      <c r="BL203" s="2" t="s">
        <v>83</v>
      </c>
      <c r="BM203" s="92" t="s">
        <v>207</v>
      </c>
    </row>
    <row r="204" spans="2:65" s="9" customFormat="1" ht="16.5" customHeight="1" x14ac:dyDescent="0.25">
      <c r="B204" s="81"/>
      <c r="C204" s="116" t="s">
        <v>155</v>
      </c>
      <c r="D204" s="116" t="s">
        <v>182</v>
      </c>
      <c r="E204" s="117" t="s">
        <v>829</v>
      </c>
      <c r="F204" s="118" t="s">
        <v>830</v>
      </c>
      <c r="G204" s="119" t="s">
        <v>116</v>
      </c>
      <c r="H204" s="120">
        <v>228.739</v>
      </c>
      <c r="I204" s="223">
        <v>0</v>
      </c>
      <c r="J204" s="223">
        <f>ROUND(I204*H204,3)</f>
        <v>0</v>
      </c>
      <c r="K204" s="121"/>
      <c r="L204" s="122"/>
      <c r="M204" s="123" t="s">
        <v>14</v>
      </c>
      <c r="N204" s="124" t="s">
        <v>34</v>
      </c>
      <c r="O204" s="90">
        <v>0</v>
      </c>
      <c r="P204" s="90">
        <f>O204*H204</f>
        <v>0</v>
      </c>
      <c r="Q204" s="90">
        <v>0</v>
      </c>
      <c r="R204" s="90">
        <f>Q204*H204</f>
        <v>0</v>
      </c>
      <c r="S204" s="90">
        <v>0</v>
      </c>
      <c r="T204" s="91">
        <f>S204*H204</f>
        <v>0</v>
      </c>
      <c r="AR204" s="92" t="s">
        <v>101</v>
      </c>
      <c r="AT204" s="92" t="s">
        <v>182</v>
      </c>
      <c r="AU204" s="92" t="s">
        <v>84</v>
      </c>
      <c r="AY204" s="2" t="s">
        <v>77</v>
      </c>
      <c r="BE204" s="93">
        <f>IF(N204="základná",J204,0)</f>
        <v>0</v>
      </c>
      <c r="BF204" s="93">
        <f>IF(N204="znížená",J204,0)</f>
        <v>0</v>
      </c>
      <c r="BG204" s="93">
        <f>IF(N204="zákl. prenesená",J204,0)</f>
        <v>0</v>
      </c>
      <c r="BH204" s="93">
        <f>IF(N204="zníž. prenesená",J204,0)</f>
        <v>0</v>
      </c>
      <c r="BI204" s="93">
        <f>IF(N204="nulová",J204,0)</f>
        <v>0</v>
      </c>
      <c r="BJ204" s="2" t="s">
        <v>84</v>
      </c>
      <c r="BK204" s="94">
        <f>ROUND(I204*H204,3)</f>
        <v>0</v>
      </c>
      <c r="BL204" s="2" t="s">
        <v>83</v>
      </c>
      <c r="BM204" s="92" t="s">
        <v>119</v>
      </c>
    </row>
    <row r="205" spans="2:65" s="102" customFormat="1" x14ac:dyDescent="0.25">
      <c r="B205" s="103"/>
      <c r="D205" s="97" t="s">
        <v>85</v>
      </c>
      <c r="E205" s="104" t="s">
        <v>14</v>
      </c>
      <c r="F205" s="105" t="s">
        <v>831</v>
      </c>
      <c r="H205" s="106">
        <v>228.739</v>
      </c>
      <c r="I205" s="220"/>
      <c r="J205" s="220"/>
      <c r="L205" s="103"/>
      <c r="M205" s="107"/>
      <c r="T205" s="108"/>
      <c r="AT205" s="104" t="s">
        <v>85</v>
      </c>
      <c r="AU205" s="104" t="s">
        <v>84</v>
      </c>
      <c r="AV205" s="102" t="s">
        <v>84</v>
      </c>
      <c r="AW205" s="102" t="s">
        <v>87</v>
      </c>
      <c r="AX205" s="102" t="s">
        <v>2</v>
      </c>
      <c r="AY205" s="104" t="s">
        <v>77</v>
      </c>
    </row>
    <row r="206" spans="2:65" s="109" customFormat="1" x14ac:dyDescent="0.25">
      <c r="B206" s="110"/>
      <c r="D206" s="97" t="s">
        <v>85</v>
      </c>
      <c r="E206" s="111" t="s">
        <v>14</v>
      </c>
      <c r="F206" s="112" t="s">
        <v>90</v>
      </c>
      <c r="H206" s="113">
        <v>228.739</v>
      </c>
      <c r="I206" s="221"/>
      <c r="J206" s="221"/>
      <c r="L206" s="110"/>
      <c r="M206" s="114"/>
      <c r="T206" s="115"/>
      <c r="AT206" s="111" t="s">
        <v>85</v>
      </c>
      <c r="AU206" s="111" t="s">
        <v>84</v>
      </c>
      <c r="AV206" s="109" t="s">
        <v>83</v>
      </c>
      <c r="AW206" s="109" t="s">
        <v>87</v>
      </c>
      <c r="AX206" s="109" t="s">
        <v>76</v>
      </c>
      <c r="AY206" s="111" t="s">
        <v>77</v>
      </c>
    </row>
    <row r="207" spans="2:65" s="71" customFormat="1" ht="22.9" customHeight="1" x14ac:dyDescent="0.2">
      <c r="B207" s="72"/>
      <c r="D207" s="73" t="s">
        <v>73</v>
      </c>
      <c r="E207" s="80" t="s">
        <v>123</v>
      </c>
      <c r="F207" s="80" t="s">
        <v>832</v>
      </c>
      <c r="I207" s="222"/>
      <c r="J207" s="217">
        <f>BK207</f>
        <v>0</v>
      </c>
      <c r="L207" s="72"/>
      <c r="M207" s="75"/>
      <c r="P207" s="76">
        <f>SUM(P208:P209)</f>
        <v>0</v>
      </c>
      <c r="R207" s="76">
        <f>SUM(R208:R209)</f>
        <v>0</v>
      </c>
      <c r="T207" s="77">
        <f>SUM(T208:T209)</f>
        <v>0</v>
      </c>
      <c r="AR207" s="73" t="s">
        <v>76</v>
      </c>
      <c r="AT207" s="78" t="s">
        <v>73</v>
      </c>
      <c r="AU207" s="78" t="s">
        <v>76</v>
      </c>
      <c r="AY207" s="73" t="s">
        <v>77</v>
      </c>
      <c r="BK207" s="79">
        <f>SUM(BK208:BK209)</f>
        <v>0</v>
      </c>
    </row>
    <row r="208" spans="2:65" s="9" customFormat="1" ht="24.2" customHeight="1" x14ac:dyDescent="0.25">
      <c r="B208" s="81"/>
      <c r="C208" s="82" t="s">
        <v>210</v>
      </c>
      <c r="D208" s="82" t="s">
        <v>79</v>
      </c>
      <c r="E208" s="83" t="s">
        <v>833</v>
      </c>
      <c r="F208" s="84" t="s">
        <v>834</v>
      </c>
      <c r="G208" s="85" t="s">
        <v>133</v>
      </c>
      <c r="H208" s="86">
        <v>24</v>
      </c>
      <c r="I208" s="218">
        <v>0</v>
      </c>
      <c r="J208" s="218">
        <f>ROUND(I208*H208,3)</f>
        <v>0</v>
      </c>
      <c r="K208" s="87"/>
      <c r="L208" s="10"/>
      <c r="M208" s="88" t="s">
        <v>14</v>
      </c>
      <c r="N208" s="89" t="s">
        <v>34</v>
      </c>
      <c r="O208" s="90">
        <v>0</v>
      </c>
      <c r="P208" s="90">
        <f>O208*H208</f>
        <v>0</v>
      </c>
      <c r="Q208" s="90">
        <v>0</v>
      </c>
      <c r="R208" s="90">
        <f>Q208*H208</f>
        <v>0</v>
      </c>
      <c r="S208" s="90">
        <v>0</v>
      </c>
      <c r="T208" s="91">
        <f>S208*H208</f>
        <v>0</v>
      </c>
      <c r="AR208" s="92" t="s">
        <v>83</v>
      </c>
      <c r="AT208" s="92" t="s">
        <v>79</v>
      </c>
      <c r="AU208" s="92" t="s">
        <v>84</v>
      </c>
      <c r="AY208" s="2" t="s">
        <v>77</v>
      </c>
      <c r="BE208" s="93">
        <f>IF(N208="základná",J208,0)</f>
        <v>0</v>
      </c>
      <c r="BF208" s="93">
        <f>IF(N208="znížená",J208,0)</f>
        <v>0</v>
      </c>
      <c r="BG208" s="93">
        <f>IF(N208="zákl. prenesená",J208,0)</f>
        <v>0</v>
      </c>
      <c r="BH208" s="93">
        <f>IF(N208="zníž. prenesená",J208,0)</f>
        <v>0</v>
      </c>
      <c r="BI208" s="93">
        <f>IF(N208="nulová",J208,0)</f>
        <v>0</v>
      </c>
      <c r="BJ208" s="2" t="s">
        <v>84</v>
      </c>
      <c r="BK208" s="94">
        <f>ROUND(I208*H208,3)</f>
        <v>0</v>
      </c>
      <c r="BL208" s="2" t="s">
        <v>83</v>
      </c>
      <c r="BM208" s="92" t="s">
        <v>213</v>
      </c>
    </row>
    <row r="209" spans="2:65" s="9" customFormat="1" ht="49.15" customHeight="1" x14ac:dyDescent="0.25">
      <c r="B209" s="81"/>
      <c r="C209" s="116" t="s">
        <v>158</v>
      </c>
      <c r="D209" s="116" t="s">
        <v>182</v>
      </c>
      <c r="E209" s="117" t="s">
        <v>835</v>
      </c>
      <c r="F209" s="118" t="s">
        <v>836</v>
      </c>
      <c r="G209" s="119" t="s">
        <v>133</v>
      </c>
      <c r="H209" s="120">
        <v>24</v>
      </c>
      <c r="I209" s="223">
        <v>0</v>
      </c>
      <c r="J209" s="223">
        <f>ROUND(I209*H209,3)</f>
        <v>0</v>
      </c>
      <c r="K209" s="121"/>
      <c r="L209" s="122"/>
      <c r="M209" s="123" t="s">
        <v>14</v>
      </c>
      <c r="N209" s="124" t="s">
        <v>34</v>
      </c>
      <c r="O209" s="90">
        <v>0</v>
      </c>
      <c r="P209" s="90">
        <f>O209*H209</f>
        <v>0</v>
      </c>
      <c r="Q209" s="90">
        <v>0</v>
      </c>
      <c r="R209" s="90">
        <f>Q209*H209</f>
        <v>0</v>
      </c>
      <c r="S209" s="90">
        <v>0</v>
      </c>
      <c r="T209" s="91">
        <f>S209*H209</f>
        <v>0</v>
      </c>
      <c r="AR209" s="92" t="s">
        <v>101</v>
      </c>
      <c r="AT209" s="92" t="s">
        <v>182</v>
      </c>
      <c r="AU209" s="92" t="s">
        <v>84</v>
      </c>
      <c r="AY209" s="2" t="s">
        <v>77</v>
      </c>
      <c r="BE209" s="93">
        <f>IF(N209="základná",J209,0)</f>
        <v>0</v>
      </c>
      <c r="BF209" s="93">
        <f>IF(N209="znížená",J209,0)</f>
        <v>0</v>
      </c>
      <c r="BG209" s="93">
        <f>IF(N209="zákl. prenesená",J209,0)</f>
        <v>0</v>
      </c>
      <c r="BH209" s="93">
        <f>IF(N209="zníž. prenesená",J209,0)</f>
        <v>0</v>
      </c>
      <c r="BI209" s="93">
        <f>IF(N209="nulová",J209,0)</f>
        <v>0</v>
      </c>
      <c r="BJ209" s="2" t="s">
        <v>84</v>
      </c>
      <c r="BK209" s="94">
        <f>ROUND(I209*H209,3)</f>
        <v>0</v>
      </c>
      <c r="BL209" s="2" t="s">
        <v>83</v>
      </c>
      <c r="BM209" s="92" t="s">
        <v>216</v>
      </c>
    </row>
    <row r="210" spans="2:65" s="71" customFormat="1" ht="22.9" customHeight="1" x14ac:dyDescent="0.2">
      <c r="B210" s="72"/>
      <c r="D210" s="73" t="s">
        <v>73</v>
      </c>
      <c r="E210" s="80" t="s">
        <v>223</v>
      </c>
      <c r="F210" s="80" t="s">
        <v>331</v>
      </c>
      <c r="I210" s="222"/>
      <c r="J210" s="217">
        <f>BK210</f>
        <v>0</v>
      </c>
      <c r="L210" s="72"/>
      <c r="M210" s="75"/>
      <c r="P210" s="76">
        <f>P211</f>
        <v>0</v>
      </c>
      <c r="R210" s="76">
        <f>R211</f>
        <v>0</v>
      </c>
      <c r="T210" s="77">
        <f>T211</f>
        <v>0</v>
      </c>
      <c r="AR210" s="73" t="s">
        <v>76</v>
      </c>
      <c r="AT210" s="78" t="s">
        <v>73</v>
      </c>
      <c r="AU210" s="78" t="s">
        <v>76</v>
      </c>
      <c r="AY210" s="73" t="s">
        <v>77</v>
      </c>
      <c r="BK210" s="79">
        <f>BK211</f>
        <v>0</v>
      </c>
    </row>
    <row r="211" spans="2:65" s="9" customFormat="1" ht="33" customHeight="1" x14ac:dyDescent="0.25">
      <c r="B211" s="81"/>
      <c r="C211" s="82" t="s">
        <v>217</v>
      </c>
      <c r="D211" s="82" t="s">
        <v>79</v>
      </c>
      <c r="E211" s="83" t="s">
        <v>837</v>
      </c>
      <c r="F211" s="84" t="s">
        <v>225</v>
      </c>
      <c r="G211" s="85" t="s">
        <v>202</v>
      </c>
      <c r="H211" s="86">
        <v>327.20800000000003</v>
      </c>
      <c r="I211" s="218">
        <v>0</v>
      </c>
      <c r="J211" s="218">
        <f>ROUND(I211*H211,3)</f>
        <v>0</v>
      </c>
      <c r="K211" s="87"/>
      <c r="L211" s="10"/>
      <c r="M211" s="125" t="s">
        <v>14</v>
      </c>
      <c r="N211" s="126" t="s">
        <v>34</v>
      </c>
      <c r="O211" s="127">
        <v>0</v>
      </c>
      <c r="P211" s="127">
        <f>O211*H211</f>
        <v>0</v>
      </c>
      <c r="Q211" s="127">
        <v>0</v>
      </c>
      <c r="R211" s="127">
        <f>Q211*H211</f>
        <v>0</v>
      </c>
      <c r="S211" s="127">
        <v>0</v>
      </c>
      <c r="T211" s="128">
        <f>S211*H211</f>
        <v>0</v>
      </c>
      <c r="AR211" s="92" t="s">
        <v>83</v>
      </c>
      <c r="AT211" s="92" t="s">
        <v>79</v>
      </c>
      <c r="AU211" s="92" t="s">
        <v>84</v>
      </c>
      <c r="AY211" s="2" t="s">
        <v>77</v>
      </c>
      <c r="BE211" s="93">
        <f>IF(N211="základná",J211,0)</f>
        <v>0</v>
      </c>
      <c r="BF211" s="93">
        <f>IF(N211="znížená",J211,0)</f>
        <v>0</v>
      </c>
      <c r="BG211" s="93">
        <f>IF(N211="zákl. prenesená",J211,0)</f>
        <v>0</v>
      </c>
      <c r="BH211" s="93">
        <f>IF(N211="zníž. prenesená",J211,0)</f>
        <v>0</v>
      </c>
      <c r="BI211" s="93">
        <f>IF(N211="nulová",J211,0)</f>
        <v>0</v>
      </c>
      <c r="BJ211" s="2" t="s">
        <v>84</v>
      </c>
      <c r="BK211" s="94">
        <f>ROUND(I211*H211,3)</f>
        <v>0</v>
      </c>
      <c r="BL211" s="2" t="s">
        <v>83</v>
      </c>
      <c r="BM211" s="92" t="s">
        <v>221</v>
      </c>
    </row>
    <row r="212" spans="2:65" s="9" customFormat="1" ht="6.95" customHeight="1" x14ac:dyDescent="0.25"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10"/>
    </row>
  </sheetData>
  <autoFilter ref="C131:K211" xr:uid="{00000000-0009-0000-0000-00001B000000}"/>
  <mergeCells count="15">
    <mergeCell ref="E120:H120"/>
    <mergeCell ref="E122:H122"/>
    <mergeCell ref="E124:H124"/>
    <mergeCell ref="E31:H31"/>
    <mergeCell ref="E85:H85"/>
    <mergeCell ref="E87:H87"/>
    <mergeCell ref="E89:H89"/>
    <mergeCell ref="E91:H91"/>
    <mergeCell ref="E118:H118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7FD1-ABDD-4E52-871B-6415E56D72FC}">
  <sheetPr>
    <pageSetUpPr fitToPage="1"/>
  </sheetPr>
  <dimension ref="B2:BM219"/>
  <sheetViews>
    <sheetView showGridLines="0" topLeftCell="A122" workbookViewId="0">
      <selection activeCell="I138" sqref="I138:J218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74" t="s">
        <v>1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2" t="s">
        <v>972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176" t="str">
        <f>'[1]Rekapitulácia stavby'!K6</f>
        <v>Zelené sídliská - lokalita MAGURSKÁ - JELŠOVÝ HÁJIK - revízia 2</v>
      </c>
      <c r="F7" s="177"/>
      <c r="G7" s="177"/>
      <c r="H7" s="177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176" t="s">
        <v>373</v>
      </c>
      <c r="F9" s="175"/>
      <c r="G9" s="175"/>
      <c r="H9" s="175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78" t="s">
        <v>973</v>
      </c>
      <c r="F11" s="179"/>
      <c r="G11" s="179"/>
      <c r="H11" s="179"/>
      <c r="L11" s="10"/>
    </row>
    <row r="12" spans="2:46" s="9" customFormat="1" ht="12" customHeight="1" x14ac:dyDescent="0.25">
      <c r="B12" s="10"/>
      <c r="D12" s="8" t="s">
        <v>974</v>
      </c>
      <c r="L12" s="10"/>
    </row>
    <row r="13" spans="2:46" s="9" customFormat="1" ht="16.5" customHeight="1" x14ac:dyDescent="0.25">
      <c r="B13" s="10"/>
      <c r="E13" s="180" t="s">
        <v>975</v>
      </c>
      <c r="F13" s="179"/>
      <c r="G13" s="179"/>
      <c r="H13" s="179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850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173" t="str">
        <f>'[1]Rekapitulácia stavby'!E14</f>
        <v xml:space="preserve"> </v>
      </c>
      <c r="F22" s="173"/>
      <c r="G22" s="173"/>
      <c r="H22" s="173"/>
      <c r="I22" s="8" t="s">
        <v>22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374</v>
      </c>
      <c r="I25" s="8" t="s">
        <v>22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374</v>
      </c>
      <c r="I28" s="8" t="s">
        <v>22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181" t="s">
        <v>14</v>
      </c>
      <c r="F31" s="181"/>
      <c r="G31" s="181"/>
      <c r="H31" s="181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ROUND(J134,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ROUND((SUM(BE134:BE218)),  2)</f>
        <v>0</v>
      </c>
      <c r="G37" s="23"/>
      <c r="H37" s="23"/>
      <c r="I37" s="24">
        <v>0.23</v>
      </c>
      <c r="J37" s="22">
        <f>ROUND(((SUM(BE134:BE218))*I37),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ROUND((SUM(BF134:BF218)),  2)</f>
        <v>0</v>
      </c>
      <c r="I38" s="26">
        <v>0.23</v>
      </c>
      <c r="J38" s="25">
        <f>ROUND(((SUM(BF134:BF218))*I38),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ROUND((SUM(BG134:BG218)),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ROUND((SUM(BH134:BH218)),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ROUND((SUM(BI134:BI218)),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176" t="str">
        <f>E7</f>
        <v>Zelené sídliská - lokalita MAGURSKÁ - JELŠOVÝ HÁJIK - revízia 2</v>
      </c>
      <c r="F85" s="177"/>
      <c r="G85" s="177"/>
      <c r="H85" s="177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176" t="s">
        <v>373</v>
      </c>
      <c r="F87" s="175"/>
      <c r="G87" s="175"/>
      <c r="H87" s="175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78" t="s">
        <v>973</v>
      </c>
      <c r="F89" s="179"/>
      <c r="G89" s="179"/>
      <c r="H89" s="179"/>
      <c r="L89" s="10"/>
    </row>
    <row r="90" spans="2:12" s="9" customFormat="1" ht="12" hidden="1" customHeight="1" x14ac:dyDescent="0.25">
      <c r="B90" s="10"/>
      <c r="C90" s="8" t="s">
        <v>974</v>
      </c>
      <c r="L90" s="10"/>
    </row>
    <row r="91" spans="2:12" s="9" customFormat="1" ht="16.5" hidden="1" customHeight="1" x14ac:dyDescent="0.25">
      <c r="B91" s="10"/>
      <c r="E91" s="180" t="str">
        <f>E13</f>
        <v xml:space="preserve">SO 6.1.1.1 - Verejné osvetlenie - časť 1 </v>
      </c>
      <c r="F91" s="179"/>
      <c r="G91" s="179"/>
      <c r="H91" s="179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Milan Chorvatovič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Milan Chorvatovič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J134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314</v>
      </c>
      <c r="E101" s="50"/>
      <c r="F101" s="50"/>
      <c r="G101" s="50"/>
      <c r="H101" s="50"/>
      <c r="I101" s="50"/>
      <c r="J101" s="51">
        <f>J135</f>
        <v>0</v>
      </c>
      <c r="L101" s="48"/>
    </row>
    <row r="102" spans="2:47" s="52" customFormat="1" ht="19.899999999999999" hidden="1" customHeight="1" x14ac:dyDescent="0.25">
      <c r="B102" s="53"/>
      <c r="D102" s="54" t="s">
        <v>375</v>
      </c>
      <c r="E102" s="55"/>
      <c r="F102" s="55"/>
      <c r="G102" s="55"/>
      <c r="H102" s="55"/>
      <c r="I102" s="55"/>
      <c r="J102" s="56">
        <f>J136</f>
        <v>0</v>
      </c>
      <c r="L102" s="53"/>
    </row>
    <row r="103" spans="2:47" s="52" customFormat="1" ht="14.85" hidden="1" customHeight="1" x14ac:dyDescent="0.25">
      <c r="B103" s="53"/>
      <c r="D103" s="54" t="s">
        <v>376</v>
      </c>
      <c r="E103" s="55"/>
      <c r="F103" s="55"/>
      <c r="G103" s="55"/>
      <c r="H103" s="55"/>
      <c r="I103" s="55"/>
      <c r="J103" s="56">
        <f>J137</f>
        <v>0</v>
      </c>
      <c r="L103" s="53"/>
    </row>
    <row r="104" spans="2:47" s="52" customFormat="1" ht="14.85" hidden="1" customHeight="1" x14ac:dyDescent="0.25">
      <c r="B104" s="53"/>
      <c r="D104" s="54" t="s">
        <v>377</v>
      </c>
      <c r="E104" s="55"/>
      <c r="F104" s="55"/>
      <c r="G104" s="55"/>
      <c r="H104" s="55"/>
      <c r="I104" s="55"/>
      <c r="J104" s="56">
        <f>J143</f>
        <v>0</v>
      </c>
      <c r="L104" s="53"/>
    </row>
    <row r="105" spans="2:47" s="52" customFormat="1" ht="19.899999999999999" hidden="1" customHeight="1" x14ac:dyDescent="0.25">
      <c r="B105" s="53"/>
      <c r="D105" s="54" t="s">
        <v>976</v>
      </c>
      <c r="E105" s="55"/>
      <c r="F105" s="55"/>
      <c r="G105" s="55"/>
      <c r="H105" s="55"/>
      <c r="I105" s="55"/>
      <c r="J105" s="56">
        <f>J148</f>
        <v>0</v>
      </c>
      <c r="L105" s="53"/>
    </row>
    <row r="106" spans="2:47" s="52" customFormat="1" ht="19.899999999999999" hidden="1" customHeight="1" x14ac:dyDescent="0.25">
      <c r="B106" s="53"/>
      <c r="D106" s="54" t="s">
        <v>378</v>
      </c>
      <c r="E106" s="55"/>
      <c r="F106" s="55"/>
      <c r="G106" s="55"/>
      <c r="H106" s="55"/>
      <c r="I106" s="55"/>
      <c r="J106" s="56">
        <f>J161</f>
        <v>0</v>
      </c>
      <c r="L106" s="53"/>
    </row>
    <row r="107" spans="2:47" s="52" customFormat="1" ht="14.85" hidden="1" customHeight="1" x14ac:dyDescent="0.25">
      <c r="B107" s="53"/>
      <c r="D107" s="54" t="s">
        <v>379</v>
      </c>
      <c r="E107" s="55"/>
      <c r="F107" s="55"/>
      <c r="G107" s="55"/>
      <c r="H107" s="55"/>
      <c r="I107" s="55"/>
      <c r="J107" s="56">
        <f>J162</f>
        <v>0</v>
      </c>
      <c r="L107" s="53"/>
    </row>
    <row r="108" spans="2:47" s="52" customFormat="1" ht="14.85" hidden="1" customHeight="1" x14ac:dyDescent="0.25">
      <c r="B108" s="53"/>
      <c r="D108" s="54" t="s">
        <v>977</v>
      </c>
      <c r="E108" s="55"/>
      <c r="F108" s="55"/>
      <c r="G108" s="55"/>
      <c r="H108" s="55"/>
      <c r="I108" s="55"/>
      <c r="J108" s="56">
        <f>J200</f>
        <v>0</v>
      </c>
      <c r="L108" s="53"/>
    </row>
    <row r="109" spans="2:47" s="52" customFormat="1" ht="19.899999999999999" hidden="1" customHeight="1" x14ac:dyDescent="0.25">
      <c r="B109" s="53"/>
      <c r="D109" s="54" t="s">
        <v>380</v>
      </c>
      <c r="E109" s="55"/>
      <c r="F109" s="55"/>
      <c r="G109" s="55"/>
      <c r="H109" s="55"/>
      <c r="I109" s="55"/>
      <c r="J109" s="56">
        <f>J209</f>
        <v>0</v>
      </c>
      <c r="L109" s="53"/>
    </row>
    <row r="110" spans="2:47" s="47" customFormat="1" ht="24.95" hidden="1" customHeight="1" x14ac:dyDescent="0.25">
      <c r="B110" s="48"/>
      <c r="D110" s="49" t="s">
        <v>618</v>
      </c>
      <c r="E110" s="50"/>
      <c r="F110" s="50"/>
      <c r="G110" s="50"/>
      <c r="H110" s="50"/>
      <c r="I110" s="50"/>
      <c r="J110" s="51">
        <f>J215</f>
        <v>0</v>
      </c>
      <c r="L110" s="48"/>
    </row>
    <row r="111" spans="2:47" s="9" customFormat="1" ht="21.75" hidden="1" customHeight="1" x14ac:dyDescent="0.25">
      <c r="B111" s="10"/>
      <c r="L111" s="10"/>
    </row>
    <row r="112" spans="2:47" s="9" customFormat="1" ht="6.95" hidden="1" customHeight="1" x14ac:dyDescent="0.25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10"/>
    </row>
    <row r="113" spans="2:12" hidden="1" x14ac:dyDescent="0.2"/>
    <row r="114" spans="2:12" hidden="1" x14ac:dyDescent="0.2"/>
    <row r="115" spans="2:12" hidden="1" x14ac:dyDescent="0.2"/>
    <row r="116" spans="2:12" s="9" customFormat="1" ht="6.95" customHeight="1" x14ac:dyDescent="0.25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10"/>
    </row>
    <row r="117" spans="2:12" s="9" customFormat="1" ht="24.95" customHeight="1" x14ac:dyDescent="0.25">
      <c r="B117" s="10"/>
      <c r="C117" s="6" t="s">
        <v>58</v>
      </c>
      <c r="L117" s="10"/>
    </row>
    <row r="118" spans="2:12" s="9" customFormat="1" ht="6.95" customHeight="1" x14ac:dyDescent="0.25">
      <c r="B118" s="10"/>
      <c r="L118" s="10"/>
    </row>
    <row r="119" spans="2:12" s="9" customFormat="1" ht="12" customHeight="1" x14ac:dyDescent="0.25">
      <c r="B119" s="10"/>
      <c r="C119" s="8" t="s">
        <v>6</v>
      </c>
      <c r="L119" s="10"/>
    </row>
    <row r="120" spans="2:12" s="9" customFormat="1" ht="26.25" customHeight="1" x14ac:dyDescent="0.25">
      <c r="B120" s="10"/>
      <c r="E120" s="176" t="str">
        <f>E7</f>
        <v>Zelené sídliská - lokalita MAGURSKÁ - JELŠOVÝ HÁJIK - revízia 2</v>
      </c>
      <c r="F120" s="177"/>
      <c r="G120" s="177"/>
      <c r="H120" s="177"/>
      <c r="L120" s="10"/>
    </row>
    <row r="121" spans="2:12" ht="12" customHeight="1" x14ac:dyDescent="0.2">
      <c r="B121" s="5"/>
      <c r="C121" s="8" t="s">
        <v>7</v>
      </c>
      <c r="L121" s="5"/>
    </row>
    <row r="122" spans="2:12" ht="16.5" customHeight="1" x14ac:dyDescent="0.2">
      <c r="B122" s="5"/>
      <c r="E122" s="176" t="s">
        <v>373</v>
      </c>
      <c r="F122" s="175"/>
      <c r="G122" s="175"/>
      <c r="H122" s="175"/>
      <c r="L122" s="5"/>
    </row>
    <row r="123" spans="2:12" ht="12" customHeight="1" x14ac:dyDescent="0.2">
      <c r="B123" s="5"/>
      <c r="C123" s="8" t="s">
        <v>9</v>
      </c>
      <c r="L123" s="5"/>
    </row>
    <row r="124" spans="2:12" s="9" customFormat="1" ht="16.5" customHeight="1" x14ac:dyDescent="0.25">
      <c r="B124" s="10"/>
      <c r="E124" s="178" t="s">
        <v>973</v>
      </c>
      <c r="F124" s="179"/>
      <c r="G124" s="179"/>
      <c r="H124" s="179"/>
      <c r="L124" s="10"/>
    </row>
    <row r="125" spans="2:12" s="9" customFormat="1" ht="12" customHeight="1" x14ac:dyDescent="0.25">
      <c r="B125" s="10"/>
      <c r="C125" s="8" t="s">
        <v>974</v>
      </c>
      <c r="L125" s="10"/>
    </row>
    <row r="126" spans="2:12" s="9" customFormat="1" ht="16.5" customHeight="1" x14ac:dyDescent="0.25">
      <c r="B126" s="10"/>
      <c r="E126" s="180" t="str">
        <f>E13</f>
        <v xml:space="preserve">SO 6.1.1.1 - Verejné osvetlenie - časť 1 </v>
      </c>
      <c r="F126" s="179"/>
      <c r="G126" s="179"/>
      <c r="H126" s="179"/>
      <c r="L126" s="10"/>
    </row>
    <row r="127" spans="2:12" s="9" customFormat="1" ht="6.95" customHeight="1" x14ac:dyDescent="0.25">
      <c r="B127" s="10"/>
      <c r="L127" s="10"/>
    </row>
    <row r="128" spans="2:12" s="9" customFormat="1" ht="12" customHeight="1" x14ac:dyDescent="0.25">
      <c r="B128" s="10"/>
      <c r="C128" s="8" t="s">
        <v>16</v>
      </c>
      <c r="F128" s="12" t="str">
        <f>F16</f>
        <v>Magurská, Jelšový hájik</v>
      </c>
      <c r="I128" s="8" t="s">
        <v>18</v>
      </c>
      <c r="J128" s="13">
        <f>IF(J16="","",J16)</f>
        <v>46099</v>
      </c>
      <c r="L128" s="10"/>
    </row>
    <row r="129" spans="2:65" s="9" customFormat="1" ht="6.95" customHeight="1" x14ac:dyDescent="0.25">
      <c r="B129" s="10"/>
      <c r="L129" s="10"/>
    </row>
    <row r="130" spans="2:65" s="9" customFormat="1" ht="15.2" customHeight="1" x14ac:dyDescent="0.25">
      <c r="B130" s="10"/>
      <c r="C130" s="8" t="s">
        <v>19</v>
      </c>
      <c r="F130" s="12" t="str">
        <f>E19</f>
        <v>Mesto Banská Bystrica</v>
      </c>
      <c r="I130" s="8" t="s">
        <v>24</v>
      </c>
      <c r="J130" s="16" t="str">
        <f>E25</f>
        <v>Ing. Milan Chorvatovič</v>
      </c>
      <c r="L130" s="10"/>
    </row>
    <row r="131" spans="2:65" s="9" customFormat="1" ht="15.2" customHeight="1" x14ac:dyDescent="0.25">
      <c r="B131" s="10"/>
      <c r="C131" s="8" t="s">
        <v>23</v>
      </c>
      <c r="F131" s="12" t="str">
        <f>IF(E22="","",E22)</f>
        <v xml:space="preserve"> </v>
      </c>
      <c r="I131" s="8" t="s">
        <v>26</v>
      </c>
      <c r="J131" s="16" t="str">
        <f>E28</f>
        <v>Ing. Milan Chorvatovič</v>
      </c>
      <c r="L131" s="10"/>
    </row>
    <row r="132" spans="2:65" s="9" customFormat="1" ht="10.35" customHeight="1" x14ac:dyDescent="0.25">
      <c r="B132" s="10"/>
      <c r="L132" s="10"/>
    </row>
    <row r="133" spans="2:65" s="57" customFormat="1" ht="29.25" customHeight="1" x14ac:dyDescent="0.25">
      <c r="B133" s="58"/>
      <c r="C133" s="59" t="s">
        <v>59</v>
      </c>
      <c r="D133" s="60" t="s">
        <v>60</v>
      </c>
      <c r="E133" s="60" t="s">
        <v>61</v>
      </c>
      <c r="F133" s="60" t="s">
        <v>62</v>
      </c>
      <c r="G133" s="60" t="s">
        <v>63</v>
      </c>
      <c r="H133" s="60" t="s">
        <v>64</v>
      </c>
      <c r="I133" s="60" t="s">
        <v>65</v>
      </c>
      <c r="J133" s="61" t="s">
        <v>49</v>
      </c>
      <c r="K133" s="62" t="s">
        <v>66</v>
      </c>
      <c r="L133" s="58"/>
      <c r="M133" s="63" t="s">
        <v>14</v>
      </c>
      <c r="N133" s="64" t="s">
        <v>32</v>
      </c>
      <c r="O133" s="64" t="s">
        <v>67</v>
      </c>
      <c r="P133" s="64" t="s">
        <v>68</v>
      </c>
      <c r="Q133" s="64" t="s">
        <v>69</v>
      </c>
      <c r="R133" s="64" t="s">
        <v>70</v>
      </c>
      <c r="S133" s="64" t="s">
        <v>71</v>
      </c>
      <c r="T133" s="65" t="s">
        <v>72</v>
      </c>
    </row>
    <row r="134" spans="2:65" s="9" customFormat="1" ht="22.9" customHeight="1" x14ac:dyDescent="0.25">
      <c r="B134" s="10"/>
      <c r="C134" s="66" t="s">
        <v>50</v>
      </c>
      <c r="J134" s="215">
        <f>BK134</f>
        <v>0</v>
      </c>
      <c r="L134" s="10"/>
      <c r="M134" s="67"/>
      <c r="N134" s="17"/>
      <c r="O134" s="17"/>
      <c r="P134" s="68">
        <f>P135+P215</f>
        <v>0</v>
      </c>
      <c r="Q134" s="17"/>
      <c r="R134" s="68">
        <f>R135+R215</f>
        <v>0</v>
      </c>
      <c r="S134" s="17"/>
      <c r="T134" s="69">
        <f>T135+T215</f>
        <v>0</v>
      </c>
      <c r="AT134" s="2" t="s">
        <v>73</v>
      </c>
      <c r="AU134" s="2" t="s">
        <v>51</v>
      </c>
      <c r="BK134" s="70">
        <f>BK135+BK215</f>
        <v>0</v>
      </c>
    </row>
    <row r="135" spans="2:65" s="71" customFormat="1" ht="25.9" customHeight="1" x14ac:dyDescent="0.2">
      <c r="B135" s="72"/>
      <c r="D135" s="73" t="s">
        <v>73</v>
      </c>
      <c r="E135" s="74" t="s">
        <v>259</v>
      </c>
      <c r="F135" s="74" t="s">
        <v>318</v>
      </c>
      <c r="J135" s="216">
        <f>BK135</f>
        <v>0</v>
      </c>
      <c r="L135" s="72"/>
      <c r="M135" s="75"/>
      <c r="P135" s="76">
        <f>P136+P148+P161+P209</f>
        <v>0</v>
      </c>
      <c r="R135" s="76">
        <f>R136+R148+R161+R209</f>
        <v>0</v>
      </c>
      <c r="T135" s="77">
        <f>T136+T148+T161+T209</f>
        <v>0</v>
      </c>
      <c r="AR135" s="73" t="s">
        <v>76</v>
      </c>
      <c r="AT135" s="78" t="s">
        <v>73</v>
      </c>
      <c r="AU135" s="78" t="s">
        <v>2</v>
      </c>
      <c r="AY135" s="73" t="s">
        <v>77</v>
      </c>
      <c r="BK135" s="79">
        <f>BK136+BK148+BK161+BK209</f>
        <v>0</v>
      </c>
    </row>
    <row r="136" spans="2:65" s="71" customFormat="1" ht="22.9" customHeight="1" x14ac:dyDescent="0.2">
      <c r="B136" s="72"/>
      <c r="D136" s="73" t="s">
        <v>73</v>
      </c>
      <c r="E136" s="80" t="s">
        <v>381</v>
      </c>
      <c r="F136" s="80" t="s">
        <v>382</v>
      </c>
      <c r="J136" s="217">
        <f>BK136</f>
        <v>0</v>
      </c>
      <c r="L136" s="72"/>
      <c r="M136" s="75"/>
      <c r="P136" s="76">
        <f>P137+P143</f>
        <v>0</v>
      </c>
      <c r="R136" s="76">
        <f>R137+R143</f>
        <v>0</v>
      </c>
      <c r="T136" s="77">
        <f>T137+T143</f>
        <v>0</v>
      </c>
      <c r="AR136" s="73" t="s">
        <v>76</v>
      </c>
      <c r="AT136" s="78" t="s">
        <v>73</v>
      </c>
      <c r="AU136" s="78" t="s">
        <v>76</v>
      </c>
      <c r="AY136" s="73" t="s">
        <v>77</v>
      </c>
      <c r="BK136" s="79">
        <f>BK137+BK143</f>
        <v>0</v>
      </c>
    </row>
    <row r="137" spans="2:65" s="71" customFormat="1" ht="20.85" customHeight="1" x14ac:dyDescent="0.2">
      <c r="B137" s="72"/>
      <c r="D137" s="73" t="s">
        <v>73</v>
      </c>
      <c r="E137" s="80" t="s">
        <v>383</v>
      </c>
      <c r="F137" s="80" t="s">
        <v>384</v>
      </c>
      <c r="J137" s="217">
        <f>BK137</f>
        <v>0</v>
      </c>
      <c r="L137" s="72"/>
      <c r="M137" s="75"/>
      <c r="P137" s="76">
        <f>SUM(P138:P142)</f>
        <v>0</v>
      </c>
      <c r="R137" s="76">
        <f>SUM(R138:R142)</f>
        <v>0</v>
      </c>
      <c r="T137" s="77">
        <f>SUM(T138:T142)</f>
        <v>0</v>
      </c>
      <c r="AR137" s="73" t="s">
        <v>76</v>
      </c>
      <c r="AT137" s="78" t="s">
        <v>73</v>
      </c>
      <c r="AU137" s="78" t="s">
        <v>84</v>
      </c>
      <c r="AY137" s="73" t="s">
        <v>77</v>
      </c>
      <c r="BK137" s="79">
        <f>SUM(BK138:BK142)</f>
        <v>0</v>
      </c>
    </row>
    <row r="138" spans="2:65" s="9" customFormat="1" ht="16.5" customHeight="1" x14ac:dyDescent="0.25">
      <c r="B138" s="81"/>
      <c r="C138" s="82" t="s">
        <v>76</v>
      </c>
      <c r="D138" s="82" t="s">
        <v>79</v>
      </c>
      <c r="E138" s="83" t="s">
        <v>387</v>
      </c>
      <c r="F138" s="84" t="s">
        <v>388</v>
      </c>
      <c r="G138" s="85" t="s">
        <v>263</v>
      </c>
      <c r="H138" s="86">
        <v>10</v>
      </c>
      <c r="I138" s="218">
        <v>0</v>
      </c>
      <c r="J138" s="218">
        <f>ROUND(I138*H138,3)</f>
        <v>0</v>
      </c>
      <c r="K138" s="87"/>
      <c r="L138" s="10"/>
      <c r="M138" s="88" t="s">
        <v>14</v>
      </c>
      <c r="N138" s="89" t="s">
        <v>34</v>
      </c>
      <c r="O138" s="90">
        <v>0</v>
      </c>
      <c r="P138" s="90">
        <f>O138*H138</f>
        <v>0</v>
      </c>
      <c r="Q138" s="90">
        <v>0</v>
      </c>
      <c r="R138" s="90">
        <f>Q138*H138</f>
        <v>0</v>
      </c>
      <c r="S138" s="90">
        <v>0</v>
      </c>
      <c r="T138" s="91">
        <f>S138*H138</f>
        <v>0</v>
      </c>
      <c r="AR138" s="92" t="s">
        <v>83</v>
      </c>
      <c r="AT138" s="92" t="s">
        <v>79</v>
      </c>
      <c r="AU138" s="92" t="s">
        <v>93</v>
      </c>
      <c r="AY138" s="2" t="s">
        <v>77</v>
      </c>
      <c r="BE138" s="93">
        <f>IF(N138="základná",J138,0)</f>
        <v>0</v>
      </c>
      <c r="BF138" s="93">
        <f>IF(N138="znížená",J138,0)</f>
        <v>0</v>
      </c>
      <c r="BG138" s="93">
        <f>IF(N138="zákl. prenesená",J138,0)</f>
        <v>0</v>
      </c>
      <c r="BH138" s="93">
        <f>IF(N138="zníž. prenesená",J138,0)</f>
        <v>0</v>
      </c>
      <c r="BI138" s="93">
        <f>IF(N138="nulová",J138,0)</f>
        <v>0</v>
      </c>
      <c r="BJ138" s="2" t="s">
        <v>84</v>
      </c>
      <c r="BK138" s="94">
        <f>ROUND(I138*H138,3)</f>
        <v>0</v>
      </c>
      <c r="BL138" s="2" t="s">
        <v>83</v>
      </c>
      <c r="BM138" s="92" t="s">
        <v>84</v>
      </c>
    </row>
    <row r="139" spans="2:65" s="9" customFormat="1" ht="16.5" customHeight="1" x14ac:dyDescent="0.25">
      <c r="B139" s="81"/>
      <c r="C139" s="82" t="s">
        <v>84</v>
      </c>
      <c r="D139" s="82" t="s">
        <v>79</v>
      </c>
      <c r="E139" s="83" t="s">
        <v>389</v>
      </c>
      <c r="F139" s="84" t="s">
        <v>390</v>
      </c>
      <c r="G139" s="85" t="s">
        <v>263</v>
      </c>
      <c r="H139" s="86">
        <v>24</v>
      </c>
      <c r="I139" s="218">
        <v>0</v>
      </c>
      <c r="J139" s="218">
        <f>ROUND(I139*H139,3)</f>
        <v>0</v>
      </c>
      <c r="K139" s="87"/>
      <c r="L139" s="10"/>
      <c r="M139" s="88" t="s">
        <v>14</v>
      </c>
      <c r="N139" s="89" t="s">
        <v>34</v>
      </c>
      <c r="O139" s="90">
        <v>0</v>
      </c>
      <c r="P139" s="90">
        <f>O139*H139</f>
        <v>0</v>
      </c>
      <c r="Q139" s="90">
        <v>0</v>
      </c>
      <c r="R139" s="90">
        <f>Q139*H139</f>
        <v>0</v>
      </c>
      <c r="S139" s="90">
        <v>0</v>
      </c>
      <c r="T139" s="91">
        <f>S139*H139</f>
        <v>0</v>
      </c>
      <c r="AR139" s="92" t="s">
        <v>83</v>
      </c>
      <c r="AT139" s="92" t="s">
        <v>79</v>
      </c>
      <c r="AU139" s="92" t="s">
        <v>93</v>
      </c>
      <c r="AY139" s="2" t="s">
        <v>77</v>
      </c>
      <c r="BE139" s="93">
        <f>IF(N139="základná",J139,0)</f>
        <v>0</v>
      </c>
      <c r="BF139" s="93">
        <f>IF(N139="znížená",J139,0)</f>
        <v>0</v>
      </c>
      <c r="BG139" s="93">
        <f>IF(N139="zákl. prenesená",J139,0)</f>
        <v>0</v>
      </c>
      <c r="BH139" s="93">
        <f>IF(N139="zníž. prenesená",J139,0)</f>
        <v>0</v>
      </c>
      <c r="BI139" s="93">
        <f>IF(N139="nulová",J139,0)</f>
        <v>0</v>
      </c>
      <c r="BJ139" s="2" t="s">
        <v>84</v>
      </c>
      <c r="BK139" s="94">
        <f>ROUND(I139*H139,3)</f>
        <v>0</v>
      </c>
      <c r="BL139" s="2" t="s">
        <v>83</v>
      </c>
      <c r="BM139" s="92" t="s">
        <v>83</v>
      </c>
    </row>
    <row r="140" spans="2:65" s="9" customFormat="1" ht="24.2" customHeight="1" x14ac:dyDescent="0.25">
      <c r="B140" s="81"/>
      <c r="C140" s="116" t="s">
        <v>93</v>
      </c>
      <c r="D140" s="116" t="s">
        <v>182</v>
      </c>
      <c r="E140" s="117" t="s">
        <v>391</v>
      </c>
      <c r="F140" s="118" t="s">
        <v>392</v>
      </c>
      <c r="G140" s="119" t="s">
        <v>263</v>
      </c>
      <c r="H140" s="120">
        <v>10</v>
      </c>
      <c r="I140" s="223">
        <v>0</v>
      </c>
      <c r="J140" s="223">
        <f>ROUND(I140*H140,3)</f>
        <v>0</v>
      </c>
      <c r="K140" s="121"/>
      <c r="L140" s="122"/>
      <c r="M140" s="123" t="s">
        <v>14</v>
      </c>
      <c r="N140" s="124" t="s">
        <v>34</v>
      </c>
      <c r="O140" s="90">
        <v>0</v>
      </c>
      <c r="P140" s="90">
        <f>O140*H140</f>
        <v>0</v>
      </c>
      <c r="Q140" s="90">
        <v>0</v>
      </c>
      <c r="R140" s="90">
        <f>Q140*H140</f>
        <v>0</v>
      </c>
      <c r="S140" s="90">
        <v>0</v>
      </c>
      <c r="T140" s="91">
        <f>S140*H140</f>
        <v>0</v>
      </c>
      <c r="AR140" s="92" t="s">
        <v>101</v>
      </c>
      <c r="AT140" s="92" t="s">
        <v>182</v>
      </c>
      <c r="AU140" s="92" t="s">
        <v>93</v>
      </c>
      <c r="AY140" s="2" t="s">
        <v>77</v>
      </c>
      <c r="BE140" s="93">
        <f>IF(N140="základná",J140,0)</f>
        <v>0</v>
      </c>
      <c r="BF140" s="93">
        <f>IF(N140="znížená",J140,0)</f>
        <v>0</v>
      </c>
      <c r="BG140" s="93">
        <f>IF(N140="zákl. prenesená",J140,0)</f>
        <v>0</v>
      </c>
      <c r="BH140" s="93">
        <f>IF(N140="zníž. prenesená",J140,0)</f>
        <v>0</v>
      </c>
      <c r="BI140" s="93">
        <f>IF(N140="nulová",J140,0)</f>
        <v>0</v>
      </c>
      <c r="BJ140" s="2" t="s">
        <v>84</v>
      </c>
      <c r="BK140" s="94">
        <f>ROUND(I140*H140,3)</f>
        <v>0</v>
      </c>
      <c r="BL140" s="2" t="s">
        <v>83</v>
      </c>
      <c r="BM140" s="92" t="s">
        <v>96</v>
      </c>
    </row>
    <row r="141" spans="2:65" s="9" customFormat="1" ht="24.2" customHeight="1" x14ac:dyDescent="0.25">
      <c r="B141" s="81"/>
      <c r="C141" s="116" t="s">
        <v>83</v>
      </c>
      <c r="D141" s="116" t="s">
        <v>182</v>
      </c>
      <c r="E141" s="117" t="s">
        <v>393</v>
      </c>
      <c r="F141" s="118" t="s">
        <v>394</v>
      </c>
      <c r="G141" s="119" t="s">
        <v>263</v>
      </c>
      <c r="H141" s="120">
        <v>18</v>
      </c>
      <c r="I141" s="223">
        <v>0</v>
      </c>
      <c r="J141" s="223">
        <f>ROUND(I141*H141,3)</f>
        <v>0</v>
      </c>
      <c r="K141" s="121"/>
      <c r="L141" s="122"/>
      <c r="M141" s="123" t="s">
        <v>14</v>
      </c>
      <c r="N141" s="124" t="s">
        <v>34</v>
      </c>
      <c r="O141" s="90">
        <v>0</v>
      </c>
      <c r="P141" s="90">
        <f>O141*H141</f>
        <v>0</v>
      </c>
      <c r="Q141" s="90">
        <v>0</v>
      </c>
      <c r="R141" s="90">
        <f>Q141*H141</f>
        <v>0</v>
      </c>
      <c r="S141" s="90">
        <v>0</v>
      </c>
      <c r="T141" s="91">
        <f>S141*H141</f>
        <v>0</v>
      </c>
      <c r="AR141" s="92" t="s">
        <v>101</v>
      </c>
      <c r="AT141" s="92" t="s">
        <v>182</v>
      </c>
      <c r="AU141" s="92" t="s">
        <v>93</v>
      </c>
      <c r="AY141" s="2" t="s">
        <v>77</v>
      </c>
      <c r="BE141" s="93">
        <f>IF(N141="základná",J141,0)</f>
        <v>0</v>
      </c>
      <c r="BF141" s="93">
        <f>IF(N141="znížená",J141,0)</f>
        <v>0</v>
      </c>
      <c r="BG141" s="93">
        <f>IF(N141="zákl. prenesená",J141,0)</f>
        <v>0</v>
      </c>
      <c r="BH141" s="93">
        <f>IF(N141="zníž. prenesená",J141,0)</f>
        <v>0</v>
      </c>
      <c r="BI141" s="93">
        <f>IF(N141="nulová",J141,0)</f>
        <v>0</v>
      </c>
      <c r="BJ141" s="2" t="s">
        <v>84</v>
      </c>
      <c r="BK141" s="94">
        <f>ROUND(I141*H141,3)</f>
        <v>0</v>
      </c>
      <c r="BL141" s="2" t="s">
        <v>83</v>
      </c>
      <c r="BM141" s="92" t="s">
        <v>101</v>
      </c>
    </row>
    <row r="142" spans="2:65" s="9" customFormat="1" ht="24.2" customHeight="1" x14ac:dyDescent="0.25">
      <c r="B142" s="81"/>
      <c r="C142" s="116" t="s">
        <v>103</v>
      </c>
      <c r="D142" s="116" t="s">
        <v>182</v>
      </c>
      <c r="E142" s="117" t="s">
        <v>395</v>
      </c>
      <c r="F142" s="118" t="s">
        <v>396</v>
      </c>
      <c r="G142" s="119" t="s">
        <v>263</v>
      </c>
      <c r="H142" s="120">
        <v>6</v>
      </c>
      <c r="I142" s="223">
        <v>0</v>
      </c>
      <c r="J142" s="223">
        <f>ROUND(I142*H142,3)</f>
        <v>0</v>
      </c>
      <c r="K142" s="121"/>
      <c r="L142" s="122"/>
      <c r="M142" s="123" t="s">
        <v>14</v>
      </c>
      <c r="N142" s="124" t="s">
        <v>34</v>
      </c>
      <c r="O142" s="90">
        <v>0</v>
      </c>
      <c r="P142" s="90">
        <f>O142*H142</f>
        <v>0</v>
      </c>
      <c r="Q142" s="90">
        <v>0</v>
      </c>
      <c r="R142" s="90">
        <f>Q142*H142</f>
        <v>0</v>
      </c>
      <c r="S142" s="90">
        <v>0</v>
      </c>
      <c r="T142" s="91">
        <f>S142*H142</f>
        <v>0</v>
      </c>
      <c r="AR142" s="92" t="s">
        <v>101</v>
      </c>
      <c r="AT142" s="92" t="s">
        <v>182</v>
      </c>
      <c r="AU142" s="92" t="s">
        <v>93</v>
      </c>
      <c r="AY142" s="2" t="s">
        <v>77</v>
      </c>
      <c r="BE142" s="93">
        <f>IF(N142="základná",J142,0)</f>
        <v>0</v>
      </c>
      <c r="BF142" s="93">
        <f>IF(N142="znížená",J142,0)</f>
        <v>0</v>
      </c>
      <c r="BG142" s="93">
        <f>IF(N142="zákl. prenesená",J142,0)</f>
        <v>0</v>
      </c>
      <c r="BH142" s="93">
        <f>IF(N142="zníž. prenesená",J142,0)</f>
        <v>0</v>
      </c>
      <c r="BI142" s="93">
        <f>IF(N142="nulová",J142,0)</f>
        <v>0</v>
      </c>
      <c r="BJ142" s="2" t="s">
        <v>84</v>
      </c>
      <c r="BK142" s="94">
        <f>ROUND(I142*H142,3)</f>
        <v>0</v>
      </c>
      <c r="BL142" s="2" t="s">
        <v>83</v>
      </c>
      <c r="BM142" s="92" t="s">
        <v>106</v>
      </c>
    </row>
    <row r="143" spans="2:65" s="71" customFormat="1" ht="20.85" customHeight="1" x14ac:dyDescent="0.2">
      <c r="B143" s="72"/>
      <c r="D143" s="73" t="s">
        <v>73</v>
      </c>
      <c r="E143" s="80" t="s">
        <v>399</v>
      </c>
      <c r="F143" s="80" t="s">
        <v>400</v>
      </c>
      <c r="I143" s="222"/>
      <c r="J143" s="217">
        <f>BK143</f>
        <v>0</v>
      </c>
      <c r="L143" s="72"/>
      <c r="M143" s="75"/>
      <c r="P143" s="76">
        <f>SUM(P144:P147)</f>
        <v>0</v>
      </c>
      <c r="R143" s="76">
        <f>SUM(R144:R147)</f>
        <v>0</v>
      </c>
      <c r="T143" s="77">
        <f>SUM(T144:T147)</f>
        <v>0</v>
      </c>
      <c r="AR143" s="73" t="s">
        <v>76</v>
      </c>
      <c r="AT143" s="78" t="s">
        <v>73</v>
      </c>
      <c r="AU143" s="78" t="s">
        <v>84</v>
      </c>
      <c r="AY143" s="73" t="s">
        <v>77</v>
      </c>
      <c r="BK143" s="79">
        <f>SUM(BK144:BK147)</f>
        <v>0</v>
      </c>
    </row>
    <row r="144" spans="2:65" s="9" customFormat="1" ht="33" customHeight="1" x14ac:dyDescent="0.25">
      <c r="B144" s="81"/>
      <c r="C144" s="82" t="s">
        <v>96</v>
      </c>
      <c r="D144" s="82" t="s">
        <v>79</v>
      </c>
      <c r="E144" s="83" t="s">
        <v>401</v>
      </c>
      <c r="F144" s="84" t="s">
        <v>402</v>
      </c>
      <c r="G144" s="85" t="s">
        <v>263</v>
      </c>
      <c r="H144" s="86">
        <v>1</v>
      </c>
      <c r="I144" s="218">
        <v>0</v>
      </c>
      <c r="J144" s="218">
        <f>ROUND(I144*H144,3)</f>
        <v>0</v>
      </c>
      <c r="K144" s="87"/>
      <c r="L144" s="10"/>
      <c r="M144" s="88" t="s">
        <v>14</v>
      </c>
      <c r="N144" s="89" t="s">
        <v>34</v>
      </c>
      <c r="O144" s="90">
        <v>0</v>
      </c>
      <c r="P144" s="90">
        <f>O144*H144</f>
        <v>0</v>
      </c>
      <c r="Q144" s="90">
        <v>0</v>
      </c>
      <c r="R144" s="90">
        <f>Q144*H144</f>
        <v>0</v>
      </c>
      <c r="S144" s="90">
        <v>0</v>
      </c>
      <c r="T144" s="91">
        <f>S144*H144</f>
        <v>0</v>
      </c>
      <c r="AR144" s="92" t="s">
        <v>83</v>
      </c>
      <c r="AT144" s="92" t="s">
        <v>79</v>
      </c>
      <c r="AU144" s="92" t="s">
        <v>93</v>
      </c>
      <c r="AY144" s="2" t="s">
        <v>77</v>
      </c>
      <c r="BE144" s="93">
        <f>IF(N144="základná",J144,0)</f>
        <v>0</v>
      </c>
      <c r="BF144" s="93">
        <f>IF(N144="znížená",J144,0)</f>
        <v>0</v>
      </c>
      <c r="BG144" s="93">
        <f>IF(N144="zákl. prenesená",J144,0)</f>
        <v>0</v>
      </c>
      <c r="BH144" s="93">
        <f>IF(N144="zníž. prenesená",J144,0)</f>
        <v>0</v>
      </c>
      <c r="BI144" s="93">
        <f>IF(N144="nulová",J144,0)</f>
        <v>0</v>
      </c>
      <c r="BJ144" s="2" t="s">
        <v>84</v>
      </c>
      <c r="BK144" s="94">
        <f>ROUND(I144*H144,3)</f>
        <v>0</v>
      </c>
      <c r="BL144" s="2" t="s">
        <v>83</v>
      </c>
      <c r="BM144" s="92" t="s">
        <v>109</v>
      </c>
    </row>
    <row r="145" spans="2:65" s="9" customFormat="1" ht="24.2" customHeight="1" x14ac:dyDescent="0.25">
      <c r="B145" s="81"/>
      <c r="C145" s="116" t="s">
        <v>110</v>
      </c>
      <c r="D145" s="116" t="s">
        <v>182</v>
      </c>
      <c r="E145" s="117" t="s">
        <v>403</v>
      </c>
      <c r="F145" s="118" t="s">
        <v>404</v>
      </c>
      <c r="G145" s="119" t="s">
        <v>263</v>
      </c>
      <c r="H145" s="120">
        <v>1</v>
      </c>
      <c r="I145" s="223">
        <v>0</v>
      </c>
      <c r="J145" s="223">
        <f>ROUND(I145*H145,3)</f>
        <v>0</v>
      </c>
      <c r="K145" s="121"/>
      <c r="L145" s="122"/>
      <c r="M145" s="123" t="s">
        <v>14</v>
      </c>
      <c r="N145" s="124" t="s">
        <v>34</v>
      </c>
      <c r="O145" s="90">
        <v>0</v>
      </c>
      <c r="P145" s="90">
        <f>O145*H145</f>
        <v>0</v>
      </c>
      <c r="Q145" s="90">
        <v>0</v>
      </c>
      <c r="R145" s="90">
        <f>Q145*H145</f>
        <v>0</v>
      </c>
      <c r="S145" s="90">
        <v>0</v>
      </c>
      <c r="T145" s="91">
        <f>S145*H145</f>
        <v>0</v>
      </c>
      <c r="AR145" s="92" t="s">
        <v>101</v>
      </c>
      <c r="AT145" s="92" t="s">
        <v>182</v>
      </c>
      <c r="AU145" s="92" t="s">
        <v>93</v>
      </c>
      <c r="AY145" s="2" t="s">
        <v>77</v>
      </c>
      <c r="BE145" s="93">
        <f>IF(N145="základná",J145,0)</f>
        <v>0</v>
      </c>
      <c r="BF145" s="93">
        <f>IF(N145="znížená",J145,0)</f>
        <v>0</v>
      </c>
      <c r="BG145" s="93">
        <f>IF(N145="zákl. prenesená",J145,0)</f>
        <v>0</v>
      </c>
      <c r="BH145" s="93">
        <f>IF(N145="zníž. prenesená",J145,0)</f>
        <v>0</v>
      </c>
      <c r="BI145" s="93">
        <f>IF(N145="nulová",J145,0)</f>
        <v>0</v>
      </c>
      <c r="BJ145" s="2" t="s">
        <v>84</v>
      </c>
      <c r="BK145" s="94">
        <f>ROUND(I145*H145,3)</f>
        <v>0</v>
      </c>
      <c r="BL145" s="2" t="s">
        <v>83</v>
      </c>
      <c r="BM145" s="92" t="s">
        <v>113</v>
      </c>
    </row>
    <row r="146" spans="2:65" s="9" customFormat="1" ht="33" customHeight="1" x14ac:dyDescent="0.25">
      <c r="B146" s="81"/>
      <c r="C146" s="82" t="s">
        <v>101</v>
      </c>
      <c r="D146" s="82" t="s">
        <v>79</v>
      </c>
      <c r="E146" s="83" t="s">
        <v>409</v>
      </c>
      <c r="F146" s="84" t="s">
        <v>410</v>
      </c>
      <c r="G146" s="85" t="s">
        <v>411</v>
      </c>
      <c r="H146" s="86">
        <v>10</v>
      </c>
      <c r="I146" s="218">
        <v>0</v>
      </c>
      <c r="J146" s="218">
        <f>ROUND(I146*H146,3)</f>
        <v>0</v>
      </c>
      <c r="K146" s="87"/>
      <c r="L146" s="10"/>
      <c r="M146" s="88" t="s">
        <v>14</v>
      </c>
      <c r="N146" s="89" t="s">
        <v>34</v>
      </c>
      <c r="O146" s="90">
        <v>0</v>
      </c>
      <c r="P146" s="90">
        <f>O146*H146</f>
        <v>0</v>
      </c>
      <c r="Q146" s="90">
        <v>0</v>
      </c>
      <c r="R146" s="90">
        <f>Q146*H146</f>
        <v>0</v>
      </c>
      <c r="S146" s="90">
        <v>0</v>
      </c>
      <c r="T146" s="91">
        <f>S146*H146</f>
        <v>0</v>
      </c>
      <c r="AR146" s="92" t="s">
        <v>83</v>
      </c>
      <c r="AT146" s="92" t="s">
        <v>79</v>
      </c>
      <c r="AU146" s="92" t="s">
        <v>93</v>
      </c>
      <c r="AY146" s="2" t="s">
        <v>77</v>
      </c>
      <c r="BE146" s="93">
        <f>IF(N146="základná",J146,0)</f>
        <v>0</v>
      </c>
      <c r="BF146" s="93">
        <f>IF(N146="znížená",J146,0)</f>
        <v>0</v>
      </c>
      <c r="BG146" s="93">
        <f>IF(N146="zákl. prenesená",J146,0)</f>
        <v>0</v>
      </c>
      <c r="BH146" s="93">
        <f>IF(N146="zníž. prenesená",J146,0)</f>
        <v>0</v>
      </c>
      <c r="BI146" s="93">
        <f>IF(N146="nulová",J146,0)</f>
        <v>0</v>
      </c>
      <c r="BJ146" s="2" t="s">
        <v>84</v>
      </c>
      <c r="BK146" s="94">
        <f>ROUND(I146*H146,3)</f>
        <v>0</v>
      </c>
      <c r="BL146" s="2" t="s">
        <v>83</v>
      </c>
      <c r="BM146" s="92" t="s">
        <v>117</v>
      </c>
    </row>
    <row r="147" spans="2:65" s="9" customFormat="1" ht="16.5" customHeight="1" x14ac:dyDescent="0.25">
      <c r="B147" s="81"/>
      <c r="C147" s="116" t="s">
        <v>123</v>
      </c>
      <c r="D147" s="116" t="s">
        <v>182</v>
      </c>
      <c r="E147" s="117" t="s">
        <v>412</v>
      </c>
      <c r="F147" s="118" t="s">
        <v>413</v>
      </c>
      <c r="G147" s="119" t="s">
        <v>414</v>
      </c>
      <c r="H147" s="120">
        <v>0.5</v>
      </c>
      <c r="I147" s="223">
        <v>0</v>
      </c>
      <c r="J147" s="223">
        <f>ROUND(I147*H147,3)</f>
        <v>0</v>
      </c>
      <c r="K147" s="121"/>
      <c r="L147" s="122"/>
      <c r="M147" s="123" t="s">
        <v>14</v>
      </c>
      <c r="N147" s="124" t="s">
        <v>34</v>
      </c>
      <c r="O147" s="90">
        <v>0</v>
      </c>
      <c r="P147" s="90">
        <f>O147*H147</f>
        <v>0</v>
      </c>
      <c r="Q147" s="90">
        <v>0</v>
      </c>
      <c r="R147" s="90">
        <f>Q147*H147</f>
        <v>0</v>
      </c>
      <c r="S147" s="90">
        <v>0</v>
      </c>
      <c r="T147" s="91">
        <f>S147*H147</f>
        <v>0</v>
      </c>
      <c r="AR147" s="92" t="s">
        <v>101</v>
      </c>
      <c r="AT147" s="92" t="s">
        <v>182</v>
      </c>
      <c r="AU147" s="92" t="s">
        <v>93</v>
      </c>
      <c r="AY147" s="2" t="s">
        <v>77</v>
      </c>
      <c r="BE147" s="93">
        <f>IF(N147="základná",J147,0)</f>
        <v>0</v>
      </c>
      <c r="BF147" s="93">
        <f>IF(N147="znížená",J147,0)</f>
        <v>0</v>
      </c>
      <c r="BG147" s="93">
        <f>IF(N147="zákl. prenesená",J147,0)</f>
        <v>0</v>
      </c>
      <c r="BH147" s="93">
        <f>IF(N147="zníž. prenesená",J147,0)</f>
        <v>0</v>
      </c>
      <c r="BI147" s="93">
        <f>IF(N147="nulová",J147,0)</f>
        <v>0</v>
      </c>
      <c r="BJ147" s="2" t="s">
        <v>84</v>
      </c>
      <c r="BK147" s="94">
        <f>ROUND(I147*H147,3)</f>
        <v>0</v>
      </c>
      <c r="BL147" s="2" t="s">
        <v>83</v>
      </c>
      <c r="BM147" s="92" t="s">
        <v>126</v>
      </c>
    </row>
    <row r="148" spans="2:65" s="71" customFormat="1" ht="22.9" customHeight="1" x14ac:dyDescent="0.2">
      <c r="B148" s="72"/>
      <c r="D148" s="73" t="s">
        <v>73</v>
      </c>
      <c r="E148" s="80" t="s">
        <v>415</v>
      </c>
      <c r="F148" s="80" t="s">
        <v>416</v>
      </c>
      <c r="I148" s="222"/>
      <c r="J148" s="217">
        <f>BK148</f>
        <v>0</v>
      </c>
      <c r="L148" s="72"/>
      <c r="M148" s="75"/>
      <c r="P148" s="76">
        <f>SUM(P149:P160)</f>
        <v>0</v>
      </c>
      <c r="R148" s="76">
        <f>SUM(R149:R160)</f>
        <v>0</v>
      </c>
      <c r="T148" s="77">
        <f>SUM(T149:T160)</f>
        <v>0</v>
      </c>
      <c r="AR148" s="73" t="s">
        <v>93</v>
      </c>
      <c r="AT148" s="78" t="s">
        <v>73</v>
      </c>
      <c r="AU148" s="78" t="s">
        <v>76</v>
      </c>
      <c r="AY148" s="73" t="s">
        <v>77</v>
      </c>
      <c r="BK148" s="79">
        <f>SUM(BK149:BK160)</f>
        <v>0</v>
      </c>
    </row>
    <row r="149" spans="2:65" s="9" customFormat="1" ht="24.2" customHeight="1" x14ac:dyDescent="0.25">
      <c r="B149" s="81"/>
      <c r="C149" s="82" t="s">
        <v>106</v>
      </c>
      <c r="D149" s="82" t="s">
        <v>79</v>
      </c>
      <c r="E149" s="83" t="s">
        <v>422</v>
      </c>
      <c r="F149" s="84" t="s">
        <v>423</v>
      </c>
      <c r="G149" s="85" t="s">
        <v>263</v>
      </c>
      <c r="H149" s="86">
        <v>8</v>
      </c>
      <c r="I149" s="218">
        <v>0</v>
      </c>
      <c r="J149" s="218">
        <f t="shared" ref="J149:J160" si="0">ROUND(I149*H149,3)</f>
        <v>0</v>
      </c>
      <c r="K149" s="87"/>
      <c r="L149" s="10"/>
      <c r="M149" s="88" t="s">
        <v>14</v>
      </c>
      <c r="N149" s="89" t="s">
        <v>34</v>
      </c>
      <c r="O149" s="90">
        <v>0</v>
      </c>
      <c r="P149" s="90">
        <f t="shared" ref="P149:P160" si="1">O149*H149</f>
        <v>0</v>
      </c>
      <c r="Q149" s="90">
        <v>0</v>
      </c>
      <c r="R149" s="90">
        <f t="shared" ref="R149:R160" si="2">Q149*H149</f>
        <v>0</v>
      </c>
      <c r="S149" s="90">
        <v>0</v>
      </c>
      <c r="T149" s="91">
        <f t="shared" ref="T149:T160" si="3">S149*H149</f>
        <v>0</v>
      </c>
      <c r="AR149" s="92" t="s">
        <v>216</v>
      </c>
      <c r="AT149" s="92" t="s">
        <v>79</v>
      </c>
      <c r="AU149" s="92" t="s">
        <v>84</v>
      </c>
      <c r="AY149" s="2" t="s">
        <v>77</v>
      </c>
      <c r="BE149" s="93">
        <f t="shared" ref="BE149:BE160" si="4">IF(N149="základná",J149,0)</f>
        <v>0</v>
      </c>
      <c r="BF149" s="93">
        <f t="shared" ref="BF149:BF160" si="5">IF(N149="znížená",J149,0)</f>
        <v>0</v>
      </c>
      <c r="BG149" s="93">
        <f t="shared" ref="BG149:BG160" si="6">IF(N149="zákl. prenesená",J149,0)</f>
        <v>0</v>
      </c>
      <c r="BH149" s="93">
        <f t="shared" ref="BH149:BH160" si="7">IF(N149="zníž. prenesená",J149,0)</f>
        <v>0</v>
      </c>
      <c r="BI149" s="93">
        <f t="shared" ref="BI149:BI160" si="8">IF(N149="nulová",J149,0)</f>
        <v>0</v>
      </c>
      <c r="BJ149" s="2" t="s">
        <v>84</v>
      </c>
      <c r="BK149" s="94">
        <f t="shared" ref="BK149:BK160" si="9">ROUND(I149*H149,3)</f>
        <v>0</v>
      </c>
      <c r="BL149" s="2" t="s">
        <v>216</v>
      </c>
      <c r="BM149" s="92" t="s">
        <v>127</v>
      </c>
    </row>
    <row r="150" spans="2:65" s="9" customFormat="1" ht="21.75" customHeight="1" x14ac:dyDescent="0.25">
      <c r="B150" s="81"/>
      <c r="C150" s="116" t="s">
        <v>130</v>
      </c>
      <c r="D150" s="116" t="s">
        <v>182</v>
      </c>
      <c r="E150" s="117" t="s">
        <v>424</v>
      </c>
      <c r="F150" s="118" t="s">
        <v>425</v>
      </c>
      <c r="G150" s="119" t="s">
        <v>263</v>
      </c>
      <c r="H150" s="120">
        <v>8</v>
      </c>
      <c r="I150" s="223">
        <v>0</v>
      </c>
      <c r="J150" s="223">
        <f t="shared" si="0"/>
        <v>0</v>
      </c>
      <c r="K150" s="121"/>
      <c r="L150" s="122"/>
      <c r="M150" s="123" t="s">
        <v>14</v>
      </c>
      <c r="N150" s="124" t="s">
        <v>34</v>
      </c>
      <c r="O150" s="90">
        <v>0</v>
      </c>
      <c r="P150" s="90">
        <f t="shared" si="1"/>
        <v>0</v>
      </c>
      <c r="Q150" s="90">
        <v>0</v>
      </c>
      <c r="R150" s="90">
        <f t="shared" si="2"/>
        <v>0</v>
      </c>
      <c r="S150" s="90">
        <v>0</v>
      </c>
      <c r="T150" s="91">
        <f t="shared" si="3"/>
        <v>0</v>
      </c>
      <c r="AR150" s="92" t="s">
        <v>419</v>
      </c>
      <c r="AT150" s="92" t="s">
        <v>182</v>
      </c>
      <c r="AU150" s="92" t="s">
        <v>84</v>
      </c>
      <c r="AY150" s="2" t="s">
        <v>77</v>
      </c>
      <c r="BE150" s="93">
        <f t="shared" si="4"/>
        <v>0</v>
      </c>
      <c r="BF150" s="93">
        <f t="shared" si="5"/>
        <v>0</v>
      </c>
      <c r="BG150" s="93">
        <f t="shared" si="6"/>
        <v>0</v>
      </c>
      <c r="BH150" s="93">
        <f t="shared" si="7"/>
        <v>0</v>
      </c>
      <c r="BI150" s="93">
        <f t="shared" si="8"/>
        <v>0</v>
      </c>
      <c r="BJ150" s="2" t="s">
        <v>84</v>
      </c>
      <c r="BK150" s="94">
        <f t="shared" si="9"/>
        <v>0</v>
      </c>
      <c r="BL150" s="2" t="s">
        <v>216</v>
      </c>
      <c r="BM150" s="92" t="s">
        <v>134</v>
      </c>
    </row>
    <row r="151" spans="2:65" s="9" customFormat="1" ht="24.2" customHeight="1" x14ac:dyDescent="0.25">
      <c r="B151" s="81"/>
      <c r="C151" s="82" t="s">
        <v>109</v>
      </c>
      <c r="D151" s="82" t="s">
        <v>79</v>
      </c>
      <c r="E151" s="83" t="s">
        <v>426</v>
      </c>
      <c r="F151" s="84" t="s">
        <v>427</v>
      </c>
      <c r="G151" s="85" t="s">
        <v>263</v>
      </c>
      <c r="H151" s="86">
        <v>24</v>
      </c>
      <c r="I151" s="218">
        <v>0</v>
      </c>
      <c r="J151" s="218">
        <f t="shared" si="0"/>
        <v>0</v>
      </c>
      <c r="K151" s="87"/>
      <c r="L151" s="10"/>
      <c r="M151" s="88" t="s">
        <v>14</v>
      </c>
      <c r="N151" s="89" t="s">
        <v>34</v>
      </c>
      <c r="O151" s="90">
        <v>0</v>
      </c>
      <c r="P151" s="90">
        <f t="shared" si="1"/>
        <v>0</v>
      </c>
      <c r="Q151" s="90">
        <v>0</v>
      </c>
      <c r="R151" s="90">
        <f t="shared" si="2"/>
        <v>0</v>
      </c>
      <c r="S151" s="90">
        <v>0</v>
      </c>
      <c r="T151" s="91">
        <f t="shared" si="3"/>
        <v>0</v>
      </c>
      <c r="AR151" s="92" t="s">
        <v>216</v>
      </c>
      <c r="AT151" s="92" t="s">
        <v>79</v>
      </c>
      <c r="AU151" s="92" t="s">
        <v>84</v>
      </c>
      <c r="AY151" s="2" t="s">
        <v>77</v>
      </c>
      <c r="BE151" s="93">
        <f t="shared" si="4"/>
        <v>0</v>
      </c>
      <c r="BF151" s="93">
        <f t="shared" si="5"/>
        <v>0</v>
      </c>
      <c r="BG151" s="93">
        <f t="shared" si="6"/>
        <v>0</v>
      </c>
      <c r="BH151" s="93">
        <f t="shared" si="7"/>
        <v>0</v>
      </c>
      <c r="BI151" s="93">
        <f t="shared" si="8"/>
        <v>0</v>
      </c>
      <c r="BJ151" s="2" t="s">
        <v>84</v>
      </c>
      <c r="BK151" s="94">
        <f t="shared" si="9"/>
        <v>0</v>
      </c>
      <c r="BL151" s="2" t="s">
        <v>216</v>
      </c>
      <c r="BM151" s="92" t="s">
        <v>140</v>
      </c>
    </row>
    <row r="152" spans="2:65" s="9" customFormat="1" ht="16.5" customHeight="1" x14ac:dyDescent="0.25">
      <c r="B152" s="81"/>
      <c r="C152" s="116" t="s">
        <v>145</v>
      </c>
      <c r="D152" s="116" t="s">
        <v>182</v>
      </c>
      <c r="E152" s="117" t="s">
        <v>428</v>
      </c>
      <c r="F152" s="118" t="s">
        <v>429</v>
      </c>
      <c r="G152" s="119" t="s">
        <v>263</v>
      </c>
      <c r="H152" s="120">
        <v>24</v>
      </c>
      <c r="I152" s="223">
        <v>0</v>
      </c>
      <c r="J152" s="223">
        <f t="shared" si="0"/>
        <v>0</v>
      </c>
      <c r="K152" s="121"/>
      <c r="L152" s="122"/>
      <c r="M152" s="123" t="s">
        <v>14</v>
      </c>
      <c r="N152" s="124" t="s">
        <v>34</v>
      </c>
      <c r="O152" s="90">
        <v>0</v>
      </c>
      <c r="P152" s="90">
        <f t="shared" si="1"/>
        <v>0</v>
      </c>
      <c r="Q152" s="90">
        <v>0</v>
      </c>
      <c r="R152" s="90">
        <f t="shared" si="2"/>
        <v>0</v>
      </c>
      <c r="S152" s="90">
        <v>0</v>
      </c>
      <c r="T152" s="91">
        <f t="shared" si="3"/>
        <v>0</v>
      </c>
      <c r="AR152" s="92" t="s">
        <v>419</v>
      </c>
      <c r="AT152" s="92" t="s">
        <v>182</v>
      </c>
      <c r="AU152" s="92" t="s">
        <v>84</v>
      </c>
      <c r="AY152" s="2" t="s">
        <v>77</v>
      </c>
      <c r="BE152" s="93">
        <f t="shared" si="4"/>
        <v>0</v>
      </c>
      <c r="BF152" s="93">
        <f t="shared" si="5"/>
        <v>0</v>
      </c>
      <c r="BG152" s="93">
        <f t="shared" si="6"/>
        <v>0</v>
      </c>
      <c r="BH152" s="93">
        <f t="shared" si="7"/>
        <v>0</v>
      </c>
      <c r="BI152" s="93">
        <f t="shared" si="8"/>
        <v>0</v>
      </c>
      <c r="BJ152" s="2" t="s">
        <v>84</v>
      </c>
      <c r="BK152" s="94">
        <f t="shared" si="9"/>
        <v>0</v>
      </c>
      <c r="BL152" s="2" t="s">
        <v>216</v>
      </c>
      <c r="BM152" s="92" t="s">
        <v>148</v>
      </c>
    </row>
    <row r="153" spans="2:65" s="9" customFormat="1" ht="16.5" customHeight="1" x14ac:dyDescent="0.25">
      <c r="B153" s="81"/>
      <c r="C153" s="82" t="s">
        <v>113</v>
      </c>
      <c r="D153" s="82" t="s">
        <v>79</v>
      </c>
      <c r="E153" s="83" t="s">
        <v>430</v>
      </c>
      <c r="F153" s="84" t="s">
        <v>431</v>
      </c>
      <c r="G153" s="85" t="s">
        <v>263</v>
      </c>
      <c r="H153" s="86">
        <v>32</v>
      </c>
      <c r="I153" s="218">
        <v>0</v>
      </c>
      <c r="J153" s="218">
        <f t="shared" si="0"/>
        <v>0</v>
      </c>
      <c r="K153" s="87"/>
      <c r="L153" s="10"/>
      <c r="M153" s="88" t="s">
        <v>14</v>
      </c>
      <c r="N153" s="89" t="s">
        <v>34</v>
      </c>
      <c r="O153" s="90">
        <v>0</v>
      </c>
      <c r="P153" s="90">
        <f t="shared" si="1"/>
        <v>0</v>
      </c>
      <c r="Q153" s="90">
        <v>0</v>
      </c>
      <c r="R153" s="90">
        <f t="shared" si="2"/>
        <v>0</v>
      </c>
      <c r="S153" s="90">
        <v>0</v>
      </c>
      <c r="T153" s="91">
        <f t="shared" si="3"/>
        <v>0</v>
      </c>
      <c r="AR153" s="92" t="s">
        <v>216</v>
      </c>
      <c r="AT153" s="92" t="s">
        <v>79</v>
      </c>
      <c r="AU153" s="92" t="s">
        <v>84</v>
      </c>
      <c r="AY153" s="2" t="s">
        <v>77</v>
      </c>
      <c r="BE153" s="93">
        <f t="shared" si="4"/>
        <v>0</v>
      </c>
      <c r="BF153" s="93">
        <f t="shared" si="5"/>
        <v>0</v>
      </c>
      <c r="BG153" s="93">
        <f t="shared" si="6"/>
        <v>0</v>
      </c>
      <c r="BH153" s="93">
        <f t="shared" si="7"/>
        <v>0</v>
      </c>
      <c r="BI153" s="93">
        <f t="shared" si="8"/>
        <v>0</v>
      </c>
      <c r="BJ153" s="2" t="s">
        <v>84</v>
      </c>
      <c r="BK153" s="94">
        <f t="shared" si="9"/>
        <v>0</v>
      </c>
      <c r="BL153" s="2" t="s">
        <v>216</v>
      </c>
      <c r="BM153" s="92" t="s">
        <v>151</v>
      </c>
    </row>
    <row r="154" spans="2:65" s="9" customFormat="1" ht="16.5" customHeight="1" x14ac:dyDescent="0.25">
      <c r="B154" s="81"/>
      <c r="C154" s="116" t="s">
        <v>152</v>
      </c>
      <c r="D154" s="116" t="s">
        <v>182</v>
      </c>
      <c r="E154" s="117" t="s">
        <v>432</v>
      </c>
      <c r="F154" s="118" t="s">
        <v>433</v>
      </c>
      <c r="G154" s="119" t="s">
        <v>263</v>
      </c>
      <c r="H154" s="120">
        <v>32</v>
      </c>
      <c r="I154" s="223">
        <v>0</v>
      </c>
      <c r="J154" s="223">
        <f t="shared" si="0"/>
        <v>0</v>
      </c>
      <c r="K154" s="121"/>
      <c r="L154" s="122"/>
      <c r="M154" s="123" t="s">
        <v>14</v>
      </c>
      <c r="N154" s="124" t="s">
        <v>34</v>
      </c>
      <c r="O154" s="90">
        <v>0</v>
      </c>
      <c r="P154" s="90">
        <f t="shared" si="1"/>
        <v>0</v>
      </c>
      <c r="Q154" s="90">
        <v>0</v>
      </c>
      <c r="R154" s="90">
        <f t="shared" si="2"/>
        <v>0</v>
      </c>
      <c r="S154" s="90">
        <v>0</v>
      </c>
      <c r="T154" s="91">
        <f t="shared" si="3"/>
        <v>0</v>
      </c>
      <c r="AR154" s="92" t="s">
        <v>419</v>
      </c>
      <c r="AT154" s="92" t="s">
        <v>182</v>
      </c>
      <c r="AU154" s="92" t="s">
        <v>84</v>
      </c>
      <c r="AY154" s="2" t="s">
        <v>77</v>
      </c>
      <c r="BE154" s="93">
        <f t="shared" si="4"/>
        <v>0</v>
      </c>
      <c r="BF154" s="93">
        <f t="shared" si="5"/>
        <v>0</v>
      </c>
      <c r="BG154" s="93">
        <f t="shared" si="6"/>
        <v>0</v>
      </c>
      <c r="BH154" s="93">
        <f t="shared" si="7"/>
        <v>0</v>
      </c>
      <c r="BI154" s="93">
        <f t="shared" si="8"/>
        <v>0</v>
      </c>
      <c r="BJ154" s="2" t="s">
        <v>84</v>
      </c>
      <c r="BK154" s="94">
        <f t="shared" si="9"/>
        <v>0</v>
      </c>
      <c r="BL154" s="2" t="s">
        <v>216</v>
      </c>
      <c r="BM154" s="92" t="s">
        <v>155</v>
      </c>
    </row>
    <row r="155" spans="2:65" s="9" customFormat="1" ht="21.75" customHeight="1" x14ac:dyDescent="0.25">
      <c r="B155" s="81"/>
      <c r="C155" s="82" t="s">
        <v>117</v>
      </c>
      <c r="D155" s="82" t="s">
        <v>79</v>
      </c>
      <c r="E155" s="83" t="s">
        <v>434</v>
      </c>
      <c r="F155" s="84" t="s">
        <v>435</v>
      </c>
      <c r="G155" s="85" t="s">
        <v>133</v>
      </c>
      <c r="H155" s="86">
        <v>310</v>
      </c>
      <c r="I155" s="218">
        <v>0</v>
      </c>
      <c r="J155" s="218">
        <f t="shared" si="0"/>
        <v>0</v>
      </c>
      <c r="K155" s="87"/>
      <c r="L155" s="10"/>
      <c r="M155" s="88" t="s">
        <v>14</v>
      </c>
      <c r="N155" s="89" t="s">
        <v>34</v>
      </c>
      <c r="O155" s="90">
        <v>0</v>
      </c>
      <c r="P155" s="90">
        <f t="shared" si="1"/>
        <v>0</v>
      </c>
      <c r="Q155" s="90">
        <v>0</v>
      </c>
      <c r="R155" s="90">
        <f t="shared" si="2"/>
        <v>0</v>
      </c>
      <c r="S155" s="90">
        <v>0</v>
      </c>
      <c r="T155" s="91">
        <f t="shared" si="3"/>
        <v>0</v>
      </c>
      <c r="AR155" s="92" t="s">
        <v>216</v>
      </c>
      <c r="AT155" s="92" t="s">
        <v>79</v>
      </c>
      <c r="AU155" s="92" t="s">
        <v>84</v>
      </c>
      <c r="AY155" s="2" t="s">
        <v>77</v>
      </c>
      <c r="BE155" s="93">
        <f t="shared" si="4"/>
        <v>0</v>
      </c>
      <c r="BF155" s="93">
        <f t="shared" si="5"/>
        <v>0</v>
      </c>
      <c r="BG155" s="93">
        <f t="shared" si="6"/>
        <v>0</v>
      </c>
      <c r="BH155" s="93">
        <f t="shared" si="7"/>
        <v>0</v>
      </c>
      <c r="BI155" s="93">
        <f t="shared" si="8"/>
        <v>0</v>
      </c>
      <c r="BJ155" s="2" t="s">
        <v>84</v>
      </c>
      <c r="BK155" s="94">
        <f t="shared" si="9"/>
        <v>0</v>
      </c>
      <c r="BL155" s="2" t="s">
        <v>216</v>
      </c>
      <c r="BM155" s="92" t="s">
        <v>158</v>
      </c>
    </row>
    <row r="156" spans="2:65" s="9" customFormat="1" ht="16.5" customHeight="1" x14ac:dyDescent="0.25">
      <c r="B156" s="81"/>
      <c r="C156" s="116" t="s">
        <v>159</v>
      </c>
      <c r="D156" s="116" t="s">
        <v>182</v>
      </c>
      <c r="E156" s="117" t="s">
        <v>437</v>
      </c>
      <c r="F156" s="118" t="s">
        <v>438</v>
      </c>
      <c r="G156" s="119" t="s">
        <v>133</v>
      </c>
      <c r="H156" s="120">
        <v>310</v>
      </c>
      <c r="I156" s="223">
        <v>0</v>
      </c>
      <c r="J156" s="223">
        <f t="shared" si="0"/>
        <v>0</v>
      </c>
      <c r="K156" s="121"/>
      <c r="L156" s="122"/>
      <c r="M156" s="123" t="s">
        <v>14</v>
      </c>
      <c r="N156" s="124" t="s">
        <v>34</v>
      </c>
      <c r="O156" s="90">
        <v>0</v>
      </c>
      <c r="P156" s="90">
        <f t="shared" si="1"/>
        <v>0</v>
      </c>
      <c r="Q156" s="90">
        <v>0</v>
      </c>
      <c r="R156" s="90">
        <f t="shared" si="2"/>
        <v>0</v>
      </c>
      <c r="S156" s="90">
        <v>0</v>
      </c>
      <c r="T156" s="91">
        <f t="shared" si="3"/>
        <v>0</v>
      </c>
      <c r="AR156" s="92" t="s">
        <v>419</v>
      </c>
      <c r="AT156" s="92" t="s">
        <v>182</v>
      </c>
      <c r="AU156" s="92" t="s">
        <v>84</v>
      </c>
      <c r="AY156" s="2" t="s">
        <v>77</v>
      </c>
      <c r="BE156" s="93">
        <f t="shared" si="4"/>
        <v>0</v>
      </c>
      <c r="BF156" s="93">
        <f t="shared" si="5"/>
        <v>0</v>
      </c>
      <c r="BG156" s="93">
        <f t="shared" si="6"/>
        <v>0</v>
      </c>
      <c r="BH156" s="93">
        <f t="shared" si="7"/>
        <v>0</v>
      </c>
      <c r="BI156" s="93">
        <f t="shared" si="8"/>
        <v>0</v>
      </c>
      <c r="BJ156" s="2" t="s">
        <v>84</v>
      </c>
      <c r="BK156" s="94">
        <f t="shared" si="9"/>
        <v>0</v>
      </c>
      <c r="BL156" s="2" t="s">
        <v>216</v>
      </c>
      <c r="BM156" s="92" t="s">
        <v>162</v>
      </c>
    </row>
    <row r="157" spans="2:65" s="9" customFormat="1" ht="16.5" customHeight="1" x14ac:dyDescent="0.25">
      <c r="B157" s="81"/>
      <c r="C157" s="82" t="s">
        <v>126</v>
      </c>
      <c r="D157" s="82" t="s">
        <v>79</v>
      </c>
      <c r="E157" s="83" t="s">
        <v>440</v>
      </c>
      <c r="F157" s="84" t="s">
        <v>441</v>
      </c>
      <c r="G157" s="85" t="s">
        <v>263</v>
      </c>
      <c r="H157" s="86">
        <v>8</v>
      </c>
      <c r="I157" s="218">
        <v>0</v>
      </c>
      <c r="J157" s="218">
        <f t="shared" si="0"/>
        <v>0</v>
      </c>
      <c r="K157" s="87"/>
      <c r="L157" s="10"/>
      <c r="M157" s="88" t="s">
        <v>14</v>
      </c>
      <c r="N157" s="89" t="s">
        <v>34</v>
      </c>
      <c r="O157" s="90">
        <v>0</v>
      </c>
      <c r="P157" s="90">
        <f t="shared" si="1"/>
        <v>0</v>
      </c>
      <c r="Q157" s="90">
        <v>0</v>
      </c>
      <c r="R157" s="90">
        <f t="shared" si="2"/>
        <v>0</v>
      </c>
      <c r="S157" s="90">
        <v>0</v>
      </c>
      <c r="T157" s="91">
        <f t="shared" si="3"/>
        <v>0</v>
      </c>
      <c r="AR157" s="92" t="s">
        <v>216</v>
      </c>
      <c r="AT157" s="92" t="s">
        <v>79</v>
      </c>
      <c r="AU157" s="92" t="s">
        <v>84</v>
      </c>
      <c r="AY157" s="2" t="s">
        <v>77</v>
      </c>
      <c r="BE157" s="93">
        <f t="shared" si="4"/>
        <v>0</v>
      </c>
      <c r="BF157" s="93">
        <f t="shared" si="5"/>
        <v>0</v>
      </c>
      <c r="BG157" s="93">
        <f t="shared" si="6"/>
        <v>0</v>
      </c>
      <c r="BH157" s="93">
        <f t="shared" si="7"/>
        <v>0</v>
      </c>
      <c r="BI157" s="93">
        <f t="shared" si="8"/>
        <v>0</v>
      </c>
      <c r="BJ157" s="2" t="s">
        <v>84</v>
      </c>
      <c r="BK157" s="94">
        <f t="shared" si="9"/>
        <v>0</v>
      </c>
      <c r="BL157" s="2" t="s">
        <v>216</v>
      </c>
      <c r="BM157" s="92" t="s">
        <v>164</v>
      </c>
    </row>
    <row r="158" spans="2:65" s="9" customFormat="1" ht="16.5" customHeight="1" x14ac:dyDescent="0.25">
      <c r="B158" s="81"/>
      <c r="C158" s="116" t="s">
        <v>165</v>
      </c>
      <c r="D158" s="116" t="s">
        <v>182</v>
      </c>
      <c r="E158" s="117" t="s">
        <v>448</v>
      </c>
      <c r="F158" s="118" t="s">
        <v>449</v>
      </c>
      <c r="G158" s="119" t="s">
        <v>263</v>
      </c>
      <c r="H158" s="120">
        <v>6</v>
      </c>
      <c r="I158" s="223">
        <v>0</v>
      </c>
      <c r="J158" s="223">
        <f t="shared" si="0"/>
        <v>0</v>
      </c>
      <c r="K158" s="121"/>
      <c r="L158" s="122"/>
      <c r="M158" s="123" t="s">
        <v>14</v>
      </c>
      <c r="N158" s="124" t="s">
        <v>34</v>
      </c>
      <c r="O158" s="90">
        <v>0</v>
      </c>
      <c r="P158" s="90">
        <f t="shared" si="1"/>
        <v>0</v>
      </c>
      <c r="Q158" s="90">
        <v>0</v>
      </c>
      <c r="R158" s="90">
        <f t="shared" si="2"/>
        <v>0</v>
      </c>
      <c r="S158" s="90">
        <v>0</v>
      </c>
      <c r="T158" s="91">
        <f t="shared" si="3"/>
        <v>0</v>
      </c>
      <c r="AR158" s="92" t="s">
        <v>419</v>
      </c>
      <c r="AT158" s="92" t="s">
        <v>182</v>
      </c>
      <c r="AU158" s="92" t="s">
        <v>84</v>
      </c>
      <c r="AY158" s="2" t="s">
        <v>77</v>
      </c>
      <c r="BE158" s="93">
        <f t="shared" si="4"/>
        <v>0</v>
      </c>
      <c r="BF158" s="93">
        <f t="shared" si="5"/>
        <v>0</v>
      </c>
      <c r="BG158" s="93">
        <f t="shared" si="6"/>
        <v>0</v>
      </c>
      <c r="BH158" s="93">
        <f t="shared" si="7"/>
        <v>0</v>
      </c>
      <c r="BI158" s="93">
        <f t="shared" si="8"/>
        <v>0</v>
      </c>
      <c r="BJ158" s="2" t="s">
        <v>84</v>
      </c>
      <c r="BK158" s="94">
        <f t="shared" si="9"/>
        <v>0</v>
      </c>
      <c r="BL158" s="2" t="s">
        <v>216</v>
      </c>
      <c r="BM158" s="92" t="s">
        <v>167</v>
      </c>
    </row>
    <row r="159" spans="2:65" s="9" customFormat="1" ht="16.5" customHeight="1" x14ac:dyDescent="0.25">
      <c r="B159" s="81"/>
      <c r="C159" s="116" t="s">
        <v>127</v>
      </c>
      <c r="D159" s="116" t="s">
        <v>182</v>
      </c>
      <c r="E159" s="117" t="s">
        <v>451</v>
      </c>
      <c r="F159" s="118" t="s">
        <v>449</v>
      </c>
      <c r="G159" s="119" t="s">
        <v>263</v>
      </c>
      <c r="H159" s="120">
        <v>2</v>
      </c>
      <c r="I159" s="223">
        <v>0</v>
      </c>
      <c r="J159" s="223">
        <f t="shared" si="0"/>
        <v>0</v>
      </c>
      <c r="K159" s="121"/>
      <c r="L159" s="122"/>
      <c r="M159" s="123" t="s">
        <v>14</v>
      </c>
      <c r="N159" s="124" t="s">
        <v>34</v>
      </c>
      <c r="O159" s="90">
        <v>0</v>
      </c>
      <c r="P159" s="90">
        <f t="shared" si="1"/>
        <v>0</v>
      </c>
      <c r="Q159" s="90">
        <v>0</v>
      </c>
      <c r="R159" s="90">
        <f t="shared" si="2"/>
        <v>0</v>
      </c>
      <c r="S159" s="90">
        <v>0</v>
      </c>
      <c r="T159" s="91">
        <f t="shared" si="3"/>
        <v>0</v>
      </c>
      <c r="AR159" s="92" t="s">
        <v>419</v>
      </c>
      <c r="AT159" s="92" t="s">
        <v>182</v>
      </c>
      <c r="AU159" s="92" t="s">
        <v>84</v>
      </c>
      <c r="AY159" s="2" t="s">
        <v>77</v>
      </c>
      <c r="BE159" s="93">
        <f t="shared" si="4"/>
        <v>0</v>
      </c>
      <c r="BF159" s="93">
        <f t="shared" si="5"/>
        <v>0</v>
      </c>
      <c r="BG159" s="93">
        <f t="shared" si="6"/>
        <v>0</v>
      </c>
      <c r="BH159" s="93">
        <f t="shared" si="7"/>
        <v>0</v>
      </c>
      <c r="BI159" s="93">
        <f t="shared" si="8"/>
        <v>0</v>
      </c>
      <c r="BJ159" s="2" t="s">
        <v>84</v>
      </c>
      <c r="BK159" s="94">
        <f t="shared" si="9"/>
        <v>0</v>
      </c>
      <c r="BL159" s="2" t="s">
        <v>216</v>
      </c>
      <c r="BM159" s="92" t="s">
        <v>170</v>
      </c>
    </row>
    <row r="160" spans="2:65" s="9" customFormat="1" ht="24.2" customHeight="1" x14ac:dyDescent="0.25">
      <c r="B160" s="81"/>
      <c r="C160" s="116" t="s">
        <v>171</v>
      </c>
      <c r="D160" s="116" t="s">
        <v>182</v>
      </c>
      <c r="E160" s="117" t="s">
        <v>463</v>
      </c>
      <c r="F160" s="118" t="s">
        <v>464</v>
      </c>
      <c r="G160" s="119" t="s">
        <v>414</v>
      </c>
      <c r="H160" s="120">
        <v>0.4</v>
      </c>
      <c r="I160" s="223">
        <v>0</v>
      </c>
      <c r="J160" s="223">
        <f t="shared" si="0"/>
        <v>0</v>
      </c>
      <c r="K160" s="121"/>
      <c r="L160" s="122"/>
      <c r="M160" s="123" t="s">
        <v>14</v>
      </c>
      <c r="N160" s="124" t="s">
        <v>34</v>
      </c>
      <c r="O160" s="90">
        <v>0</v>
      </c>
      <c r="P160" s="90">
        <f t="shared" si="1"/>
        <v>0</v>
      </c>
      <c r="Q160" s="90">
        <v>0</v>
      </c>
      <c r="R160" s="90">
        <f t="shared" si="2"/>
        <v>0</v>
      </c>
      <c r="S160" s="90">
        <v>0</v>
      </c>
      <c r="T160" s="91">
        <f t="shared" si="3"/>
        <v>0</v>
      </c>
      <c r="AR160" s="92" t="s">
        <v>419</v>
      </c>
      <c r="AT160" s="92" t="s">
        <v>182</v>
      </c>
      <c r="AU160" s="92" t="s">
        <v>84</v>
      </c>
      <c r="AY160" s="2" t="s">
        <v>77</v>
      </c>
      <c r="BE160" s="93">
        <f t="shared" si="4"/>
        <v>0</v>
      </c>
      <c r="BF160" s="93">
        <f t="shared" si="5"/>
        <v>0</v>
      </c>
      <c r="BG160" s="93">
        <f t="shared" si="6"/>
        <v>0</v>
      </c>
      <c r="BH160" s="93">
        <f t="shared" si="7"/>
        <v>0</v>
      </c>
      <c r="BI160" s="93">
        <f t="shared" si="8"/>
        <v>0</v>
      </c>
      <c r="BJ160" s="2" t="s">
        <v>84</v>
      </c>
      <c r="BK160" s="94">
        <f t="shared" si="9"/>
        <v>0</v>
      </c>
      <c r="BL160" s="2" t="s">
        <v>216</v>
      </c>
      <c r="BM160" s="92" t="s">
        <v>173</v>
      </c>
    </row>
    <row r="161" spans="2:65" s="71" customFormat="1" ht="22.9" customHeight="1" x14ac:dyDescent="0.2">
      <c r="B161" s="72"/>
      <c r="D161" s="73" t="s">
        <v>73</v>
      </c>
      <c r="E161" s="80" t="s">
        <v>466</v>
      </c>
      <c r="F161" s="80" t="s">
        <v>467</v>
      </c>
      <c r="I161" s="222"/>
      <c r="J161" s="217">
        <f>BK161</f>
        <v>0</v>
      </c>
      <c r="L161" s="72"/>
      <c r="M161" s="75"/>
      <c r="P161" s="76">
        <f>P162+P200</f>
        <v>0</v>
      </c>
      <c r="R161" s="76">
        <f>R162+R200</f>
        <v>0</v>
      </c>
      <c r="T161" s="77">
        <f>T162+T200</f>
        <v>0</v>
      </c>
      <c r="AR161" s="73" t="s">
        <v>76</v>
      </c>
      <c r="AT161" s="78" t="s">
        <v>73</v>
      </c>
      <c r="AU161" s="78" t="s">
        <v>76</v>
      </c>
      <c r="AY161" s="73" t="s">
        <v>77</v>
      </c>
      <c r="BK161" s="79">
        <f>BK162+BK200</f>
        <v>0</v>
      </c>
    </row>
    <row r="162" spans="2:65" s="71" customFormat="1" ht="20.85" customHeight="1" x14ac:dyDescent="0.2">
      <c r="B162" s="72"/>
      <c r="D162" s="73" t="s">
        <v>73</v>
      </c>
      <c r="E162" s="80" t="s">
        <v>468</v>
      </c>
      <c r="F162" s="80" t="s">
        <v>469</v>
      </c>
      <c r="I162" s="222"/>
      <c r="J162" s="217">
        <f>BK162</f>
        <v>0</v>
      </c>
      <c r="L162" s="72"/>
      <c r="M162" s="75"/>
      <c r="P162" s="76">
        <f>SUM(P163:P199)</f>
        <v>0</v>
      </c>
      <c r="R162" s="76">
        <f>SUM(R163:R199)</f>
        <v>0</v>
      </c>
      <c r="T162" s="77">
        <f>SUM(T163:T199)</f>
        <v>0</v>
      </c>
      <c r="AR162" s="73" t="s">
        <v>76</v>
      </c>
      <c r="AT162" s="78" t="s">
        <v>73</v>
      </c>
      <c r="AU162" s="78" t="s">
        <v>84</v>
      </c>
      <c r="AY162" s="73" t="s">
        <v>77</v>
      </c>
      <c r="BK162" s="79">
        <f>SUM(BK163:BK199)</f>
        <v>0</v>
      </c>
    </row>
    <row r="163" spans="2:65" s="9" customFormat="1" ht="33" customHeight="1" x14ac:dyDescent="0.25">
      <c r="B163" s="81"/>
      <c r="C163" s="82" t="s">
        <v>134</v>
      </c>
      <c r="D163" s="82" t="s">
        <v>79</v>
      </c>
      <c r="E163" s="83" t="s">
        <v>473</v>
      </c>
      <c r="F163" s="84" t="s">
        <v>474</v>
      </c>
      <c r="G163" s="85" t="s">
        <v>116</v>
      </c>
      <c r="H163" s="86">
        <v>300</v>
      </c>
      <c r="I163" s="218">
        <v>0</v>
      </c>
      <c r="J163" s="218">
        <f t="shared" ref="J163:J199" si="10">ROUND(I163*H163,3)</f>
        <v>0</v>
      </c>
      <c r="K163" s="87"/>
      <c r="L163" s="10"/>
      <c r="M163" s="88" t="s">
        <v>14</v>
      </c>
      <c r="N163" s="89" t="s">
        <v>34</v>
      </c>
      <c r="O163" s="90">
        <v>0</v>
      </c>
      <c r="P163" s="90">
        <f t="shared" ref="P163:P199" si="11">O163*H163</f>
        <v>0</v>
      </c>
      <c r="Q163" s="90">
        <v>0</v>
      </c>
      <c r="R163" s="90">
        <f t="shared" ref="R163:R199" si="12">Q163*H163</f>
        <v>0</v>
      </c>
      <c r="S163" s="90">
        <v>0</v>
      </c>
      <c r="T163" s="91">
        <f t="shared" ref="T163:T199" si="13">S163*H163</f>
        <v>0</v>
      </c>
      <c r="AR163" s="92" t="s">
        <v>83</v>
      </c>
      <c r="AT163" s="92" t="s">
        <v>79</v>
      </c>
      <c r="AU163" s="92" t="s">
        <v>93</v>
      </c>
      <c r="AY163" s="2" t="s">
        <v>77</v>
      </c>
      <c r="BE163" s="93">
        <f t="shared" ref="BE163:BE199" si="14">IF(N163="základná",J163,0)</f>
        <v>0</v>
      </c>
      <c r="BF163" s="93">
        <f t="shared" ref="BF163:BF199" si="15">IF(N163="znížená",J163,0)</f>
        <v>0</v>
      </c>
      <c r="BG163" s="93">
        <f t="shared" ref="BG163:BG199" si="16">IF(N163="zákl. prenesená",J163,0)</f>
        <v>0</v>
      </c>
      <c r="BH163" s="93">
        <f t="shared" ref="BH163:BH199" si="17">IF(N163="zníž. prenesená",J163,0)</f>
        <v>0</v>
      </c>
      <c r="BI163" s="93">
        <f t="shared" ref="BI163:BI199" si="18">IF(N163="nulová",J163,0)</f>
        <v>0</v>
      </c>
      <c r="BJ163" s="2" t="s">
        <v>84</v>
      </c>
      <c r="BK163" s="94">
        <f t="shared" ref="BK163:BK199" si="19">ROUND(I163*H163,3)</f>
        <v>0</v>
      </c>
      <c r="BL163" s="2" t="s">
        <v>83</v>
      </c>
      <c r="BM163" s="92" t="s">
        <v>176</v>
      </c>
    </row>
    <row r="164" spans="2:65" s="9" customFormat="1" ht="16.5" customHeight="1" x14ac:dyDescent="0.25">
      <c r="B164" s="81"/>
      <c r="C164" s="116" t="s">
        <v>177</v>
      </c>
      <c r="D164" s="116" t="s">
        <v>182</v>
      </c>
      <c r="E164" s="117" t="s">
        <v>476</v>
      </c>
      <c r="F164" s="118" t="s">
        <v>477</v>
      </c>
      <c r="G164" s="119" t="s">
        <v>202</v>
      </c>
      <c r="H164" s="120">
        <v>43</v>
      </c>
      <c r="I164" s="223">
        <v>0</v>
      </c>
      <c r="J164" s="223">
        <f t="shared" si="10"/>
        <v>0</v>
      </c>
      <c r="K164" s="121"/>
      <c r="L164" s="122"/>
      <c r="M164" s="123" t="s">
        <v>14</v>
      </c>
      <c r="N164" s="124" t="s">
        <v>34</v>
      </c>
      <c r="O164" s="90">
        <v>0</v>
      </c>
      <c r="P164" s="90">
        <f t="shared" si="11"/>
        <v>0</v>
      </c>
      <c r="Q164" s="90">
        <v>0</v>
      </c>
      <c r="R164" s="90">
        <f t="shared" si="12"/>
        <v>0</v>
      </c>
      <c r="S164" s="90">
        <v>0</v>
      </c>
      <c r="T164" s="91">
        <f t="shared" si="13"/>
        <v>0</v>
      </c>
      <c r="AR164" s="92" t="s">
        <v>101</v>
      </c>
      <c r="AT164" s="92" t="s">
        <v>182</v>
      </c>
      <c r="AU164" s="92" t="s">
        <v>93</v>
      </c>
      <c r="AY164" s="2" t="s">
        <v>77</v>
      </c>
      <c r="BE164" s="93">
        <f t="shared" si="14"/>
        <v>0</v>
      </c>
      <c r="BF164" s="93">
        <f t="shared" si="15"/>
        <v>0</v>
      </c>
      <c r="BG164" s="93">
        <f t="shared" si="16"/>
        <v>0</v>
      </c>
      <c r="BH164" s="93">
        <f t="shared" si="17"/>
        <v>0</v>
      </c>
      <c r="BI164" s="93">
        <f t="shared" si="18"/>
        <v>0</v>
      </c>
      <c r="BJ164" s="2" t="s">
        <v>84</v>
      </c>
      <c r="BK164" s="94">
        <f t="shared" si="19"/>
        <v>0</v>
      </c>
      <c r="BL164" s="2" t="s">
        <v>83</v>
      </c>
      <c r="BM164" s="92" t="s">
        <v>180</v>
      </c>
    </row>
    <row r="165" spans="2:65" s="9" customFormat="1" ht="24.2" customHeight="1" x14ac:dyDescent="0.25">
      <c r="B165" s="81"/>
      <c r="C165" s="82" t="s">
        <v>140</v>
      </c>
      <c r="D165" s="82" t="s">
        <v>79</v>
      </c>
      <c r="E165" s="83" t="s">
        <v>479</v>
      </c>
      <c r="F165" s="84" t="s">
        <v>480</v>
      </c>
      <c r="G165" s="85" t="s">
        <v>263</v>
      </c>
      <c r="H165" s="86">
        <v>8</v>
      </c>
      <c r="I165" s="218">
        <v>0</v>
      </c>
      <c r="J165" s="218">
        <f t="shared" si="10"/>
        <v>0</v>
      </c>
      <c r="K165" s="87"/>
      <c r="L165" s="10"/>
      <c r="M165" s="88" t="s">
        <v>14</v>
      </c>
      <c r="N165" s="89" t="s">
        <v>34</v>
      </c>
      <c r="O165" s="90">
        <v>0</v>
      </c>
      <c r="P165" s="90">
        <f t="shared" si="11"/>
        <v>0</v>
      </c>
      <c r="Q165" s="90">
        <v>0</v>
      </c>
      <c r="R165" s="90">
        <f t="shared" si="12"/>
        <v>0</v>
      </c>
      <c r="S165" s="90">
        <v>0</v>
      </c>
      <c r="T165" s="91">
        <f t="shared" si="13"/>
        <v>0</v>
      </c>
      <c r="AR165" s="92" t="s">
        <v>83</v>
      </c>
      <c r="AT165" s="92" t="s">
        <v>79</v>
      </c>
      <c r="AU165" s="92" t="s">
        <v>93</v>
      </c>
      <c r="AY165" s="2" t="s">
        <v>77</v>
      </c>
      <c r="BE165" s="93">
        <f t="shared" si="14"/>
        <v>0</v>
      </c>
      <c r="BF165" s="93">
        <f t="shared" si="15"/>
        <v>0</v>
      </c>
      <c r="BG165" s="93">
        <f t="shared" si="16"/>
        <v>0</v>
      </c>
      <c r="BH165" s="93">
        <f t="shared" si="17"/>
        <v>0</v>
      </c>
      <c r="BI165" s="93">
        <f t="shared" si="18"/>
        <v>0</v>
      </c>
      <c r="BJ165" s="2" t="s">
        <v>84</v>
      </c>
      <c r="BK165" s="94">
        <f t="shared" si="19"/>
        <v>0</v>
      </c>
      <c r="BL165" s="2" t="s">
        <v>83</v>
      </c>
      <c r="BM165" s="92" t="s">
        <v>185</v>
      </c>
    </row>
    <row r="166" spans="2:65" s="9" customFormat="1" ht="37.9" customHeight="1" x14ac:dyDescent="0.25">
      <c r="B166" s="81"/>
      <c r="C166" s="82" t="s">
        <v>187</v>
      </c>
      <c r="D166" s="82" t="s">
        <v>79</v>
      </c>
      <c r="E166" s="83" t="s">
        <v>482</v>
      </c>
      <c r="F166" s="84" t="s">
        <v>483</v>
      </c>
      <c r="G166" s="85" t="s">
        <v>133</v>
      </c>
      <c r="H166" s="86">
        <v>35</v>
      </c>
      <c r="I166" s="218">
        <v>0</v>
      </c>
      <c r="J166" s="218">
        <f t="shared" si="10"/>
        <v>0</v>
      </c>
      <c r="K166" s="87"/>
      <c r="L166" s="10"/>
      <c r="M166" s="88" t="s">
        <v>14</v>
      </c>
      <c r="N166" s="89" t="s">
        <v>34</v>
      </c>
      <c r="O166" s="90">
        <v>0</v>
      </c>
      <c r="P166" s="90">
        <f t="shared" si="11"/>
        <v>0</v>
      </c>
      <c r="Q166" s="90">
        <v>0</v>
      </c>
      <c r="R166" s="90">
        <f t="shared" si="12"/>
        <v>0</v>
      </c>
      <c r="S166" s="90">
        <v>0</v>
      </c>
      <c r="T166" s="91">
        <f t="shared" si="13"/>
        <v>0</v>
      </c>
      <c r="AR166" s="92" t="s">
        <v>83</v>
      </c>
      <c r="AT166" s="92" t="s">
        <v>79</v>
      </c>
      <c r="AU166" s="92" t="s">
        <v>93</v>
      </c>
      <c r="AY166" s="2" t="s">
        <v>77</v>
      </c>
      <c r="BE166" s="93">
        <f t="shared" si="14"/>
        <v>0</v>
      </c>
      <c r="BF166" s="93">
        <f t="shared" si="15"/>
        <v>0</v>
      </c>
      <c r="BG166" s="93">
        <f t="shared" si="16"/>
        <v>0</v>
      </c>
      <c r="BH166" s="93">
        <f t="shared" si="17"/>
        <v>0</v>
      </c>
      <c r="BI166" s="93">
        <f t="shared" si="18"/>
        <v>0</v>
      </c>
      <c r="BJ166" s="2" t="s">
        <v>84</v>
      </c>
      <c r="BK166" s="94">
        <f t="shared" si="19"/>
        <v>0</v>
      </c>
      <c r="BL166" s="2" t="s">
        <v>83</v>
      </c>
      <c r="BM166" s="92" t="s">
        <v>190</v>
      </c>
    </row>
    <row r="167" spans="2:65" s="9" customFormat="1" ht="24.2" customHeight="1" x14ac:dyDescent="0.25">
      <c r="B167" s="81"/>
      <c r="C167" s="82" t="s">
        <v>148</v>
      </c>
      <c r="D167" s="82" t="s">
        <v>79</v>
      </c>
      <c r="E167" s="83" t="s">
        <v>485</v>
      </c>
      <c r="F167" s="84" t="s">
        <v>486</v>
      </c>
      <c r="G167" s="85" t="s">
        <v>133</v>
      </c>
      <c r="H167" s="86">
        <v>770</v>
      </c>
      <c r="I167" s="218">
        <v>0</v>
      </c>
      <c r="J167" s="218">
        <f t="shared" si="10"/>
        <v>0</v>
      </c>
      <c r="K167" s="87"/>
      <c r="L167" s="10"/>
      <c r="M167" s="88" t="s">
        <v>14</v>
      </c>
      <c r="N167" s="89" t="s">
        <v>34</v>
      </c>
      <c r="O167" s="90">
        <v>0</v>
      </c>
      <c r="P167" s="90">
        <f t="shared" si="11"/>
        <v>0</v>
      </c>
      <c r="Q167" s="90">
        <v>0</v>
      </c>
      <c r="R167" s="90">
        <f t="shared" si="12"/>
        <v>0</v>
      </c>
      <c r="S167" s="90">
        <v>0</v>
      </c>
      <c r="T167" s="91">
        <f t="shared" si="13"/>
        <v>0</v>
      </c>
      <c r="AR167" s="92" t="s">
        <v>83</v>
      </c>
      <c r="AT167" s="92" t="s">
        <v>79</v>
      </c>
      <c r="AU167" s="92" t="s">
        <v>93</v>
      </c>
      <c r="AY167" s="2" t="s">
        <v>77</v>
      </c>
      <c r="BE167" s="93">
        <f t="shared" si="14"/>
        <v>0</v>
      </c>
      <c r="BF167" s="93">
        <f t="shared" si="15"/>
        <v>0</v>
      </c>
      <c r="BG167" s="93">
        <f t="shared" si="16"/>
        <v>0</v>
      </c>
      <c r="BH167" s="93">
        <f t="shared" si="17"/>
        <v>0</v>
      </c>
      <c r="BI167" s="93">
        <f t="shared" si="18"/>
        <v>0</v>
      </c>
      <c r="BJ167" s="2" t="s">
        <v>84</v>
      </c>
      <c r="BK167" s="94">
        <f t="shared" si="19"/>
        <v>0</v>
      </c>
      <c r="BL167" s="2" t="s">
        <v>83</v>
      </c>
      <c r="BM167" s="92" t="s">
        <v>194</v>
      </c>
    </row>
    <row r="168" spans="2:65" s="9" customFormat="1" ht="24.2" customHeight="1" x14ac:dyDescent="0.25">
      <c r="B168" s="81"/>
      <c r="C168" s="82" t="s">
        <v>98</v>
      </c>
      <c r="D168" s="82" t="s">
        <v>79</v>
      </c>
      <c r="E168" s="83" t="s">
        <v>488</v>
      </c>
      <c r="F168" s="84" t="s">
        <v>489</v>
      </c>
      <c r="G168" s="85" t="s">
        <v>133</v>
      </c>
      <c r="H168" s="86">
        <v>770</v>
      </c>
      <c r="I168" s="218">
        <v>0</v>
      </c>
      <c r="J168" s="218">
        <f t="shared" si="10"/>
        <v>0</v>
      </c>
      <c r="K168" s="87"/>
      <c r="L168" s="10"/>
      <c r="M168" s="88" t="s">
        <v>14</v>
      </c>
      <c r="N168" s="89" t="s">
        <v>34</v>
      </c>
      <c r="O168" s="90">
        <v>0</v>
      </c>
      <c r="P168" s="90">
        <f t="shared" si="11"/>
        <v>0</v>
      </c>
      <c r="Q168" s="90">
        <v>0</v>
      </c>
      <c r="R168" s="90">
        <f t="shared" si="12"/>
        <v>0</v>
      </c>
      <c r="S168" s="90">
        <v>0</v>
      </c>
      <c r="T168" s="91">
        <f t="shared" si="13"/>
        <v>0</v>
      </c>
      <c r="AR168" s="92" t="s">
        <v>83</v>
      </c>
      <c r="AT168" s="92" t="s">
        <v>79</v>
      </c>
      <c r="AU168" s="92" t="s">
        <v>93</v>
      </c>
      <c r="AY168" s="2" t="s">
        <v>77</v>
      </c>
      <c r="BE168" s="93">
        <f t="shared" si="14"/>
        <v>0</v>
      </c>
      <c r="BF168" s="93">
        <f t="shared" si="15"/>
        <v>0</v>
      </c>
      <c r="BG168" s="93">
        <f t="shared" si="16"/>
        <v>0</v>
      </c>
      <c r="BH168" s="93">
        <f t="shared" si="17"/>
        <v>0</v>
      </c>
      <c r="BI168" s="93">
        <f t="shared" si="18"/>
        <v>0</v>
      </c>
      <c r="BJ168" s="2" t="s">
        <v>84</v>
      </c>
      <c r="BK168" s="94">
        <f t="shared" si="19"/>
        <v>0</v>
      </c>
      <c r="BL168" s="2" t="s">
        <v>83</v>
      </c>
      <c r="BM168" s="92" t="s">
        <v>198</v>
      </c>
    </row>
    <row r="169" spans="2:65" s="9" customFormat="1" ht="24.2" customHeight="1" x14ac:dyDescent="0.25">
      <c r="B169" s="81"/>
      <c r="C169" s="82" t="s">
        <v>151</v>
      </c>
      <c r="D169" s="82" t="s">
        <v>79</v>
      </c>
      <c r="E169" s="83" t="s">
        <v>492</v>
      </c>
      <c r="F169" s="84" t="s">
        <v>493</v>
      </c>
      <c r="G169" s="85" t="s">
        <v>133</v>
      </c>
      <c r="H169" s="86">
        <v>770</v>
      </c>
      <c r="I169" s="218">
        <v>0</v>
      </c>
      <c r="J169" s="218">
        <f t="shared" si="10"/>
        <v>0</v>
      </c>
      <c r="K169" s="87"/>
      <c r="L169" s="10"/>
      <c r="M169" s="88" t="s">
        <v>14</v>
      </c>
      <c r="N169" s="89" t="s">
        <v>34</v>
      </c>
      <c r="O169" s="90">
        <v>0</v>
      </c>
      <c r="P169" s="90">
        <f t="shared" si="11"/>
        <v>0</v>
      </c>
      <c r="Q169" s="90">
        <v>0</v>
      </c>
      <c r="R169" s="90">
        <f t="shared" si="12"/>
        <v>0</v>
      </c>
      <c r="S169" s="90">
        <v>0</v>
      </c>
      <c r="T169" s="91">
        <f t="shared" si="13"/>
        <v>0</v>
      </c>
      <c r="AR169" s="92" t="s">
        <v>83</v>
      </c>
      <c r="AT169" s="92" t="s">
        <v>79</v>
      </c>
      <c r="AU169" s="92" t="s">
        <v>93</v>
      </c>
      <c r="AY169" s="2" t="s">
        <v>77</v>
      </c>
      <c r="BE169" s="93">
        <f t="shared" si="14"/>
        <v>0</v>
      </c>
      <c r="BF169" s="93">
        <f t="shared" si="15"/>
        <v>0</v>
      </c>
      <c r="BG169" s="93">
        <f t="shared" si="16"/>
        <v>0</v>
      </c>
      <c r="BH169" s="93">
        <f t="shared" si="17"/>
        <v>0</v>
      </c>
      <c r="BI169" s="93">
        <f t="shared" si="18"/>
        <v>0</v>
      </c>
      <c r="BJ169" s="2" t="s">
        <v>84</v>
      </c>
      <c r="BK169" s="94">
        <f t="shared" si="19"/>
        <v>0</v>
      </c>
      <c r="BL169" s="2" t="s">
        <v>83</v>
      </c>
      <c r="BM169" s="92" t="s">
        <v>203</v>
      </c>
    </row>
    <row r="170" spans="2:65" s="9" customFormat="1" ht="16.5" customHeight="1" x14ac:dyDescent="0.25">
      <c r="B170" s="81"/>
      <c r="C170" s="116" t="s">
        <v>204</v>
      </c>
      <c r="D170" s="116" t="s">
        <v>182</v>
      </c>
      <c r="E170" s="117" t="s">
        <v>496</v>
      </c>
      <c r="F170" s="118" t="s">
        <v>497</v>
      </c>
      <c r="G170" s="119" t="s">
        <v>133</v>
      </c>
      <c r="H170" s="120">
        <v>770</v>
      </c>
      <c r="I170" s="223">
        <v>0</v>
      </c>
      <c r="J170" s="223">
        <f t="shared" si="10"/>
        <v>0</v>
      </c>
      <c r="K170" s="121"/>
      <c r="L170" s="122"/>
      <c r="M170" s="123" t="s">
        <v>14</v>
      </c>
      <c r="N170" s="124" t="s">
        <v>34</v>
      </c>
      <c r="O170" s="90">
        <v>0</v>
      </c>
      <c r="P170" s="90">
        <f t="shared" si="11"/>
        <v>0</v>
      </c>
      <c r="Q170" s="90">
        <v>0</v>
      </c>
      <c r="R170" s="90">
        <f t="shared" si="12"/>
        <v>0</v>
      </c>
      <c r="S170" s="90">
        <v>0</v>
      </c>
      <c r="T170" s="91">
        <f t="shared" si="13"/>
        <v>0</v>
      </c>
      <c r="AR170" s="92" t="s">
        <v>101</v>
      </c>
      <c r="AT170" s="92" t="s">
        <v>182</v>
      </c>
      <c r="AU170" s="92" t="s">
        <v>93</v>
      </c>
      <c r="AY170" s="2" t="s">
        <v>77</v>
      </c>
      <c r="BE170" s="93">
        <f t="shared" si="14"/>
        <v>0</v>
      </c>
      <c r="BF170" s="93">
        <f t="shared" si="15"/>
        <v>0</v>
      </c>
      <c r="BG170" s="93">
        <f t="shared" si="16"/>
        <v>0</v>
      </c>
      <c r="BH170" s="93">
        <f t="shared" si="17"/>
        <v>0</v>
      </c>
      <c r="BI170" s="93">
        <f t="shared" si="18"/>
        <v>0</v>
      </c>
      <c r="BJ170" s="2" t="s">
        <v>84</v>
      </c>
      <c r="BK170" s="94">
        <f t="shared" si="19"/>
        <v>0</v>
      </c>
      <c r="BL170" s="2" t="s">
        <v>83</v>
      </c>
      <c r="BM170" s="92" t="s">
        <v>207</v>
      </c>
    </row>
    <row r="171" spans="2:65" s="9" customFormat="1" ht="24.2" customHeight="1" x14ac:dyDescent="0.25">
      <c r="B171" s="81"/>
      <c r="C171" s="82" t="s">
        <v>155</v>
      </c>
      <c r="D171" s="82" t="s">
        <v>79</v>
      </c>
      <c r="E171" s="83" t="s">
        <v>499</v>
      </c>
      <c r="F171" s="84" t="s">
        <v>500</v>
      </c>
      <c r="G171" s="85" t="s">
        <v>133</v>
      </c>
      <c r="H171" s="86">
        <v>1000</v>
      </c>
      <c r="I171" s="218">
        <v>0</v>
      </c>
      <c r="J171" s="218">
        <f t="shared" si="10"/>
        <v>0</v>
      </c>
      <c r="K171" s="87"/>
      <c r="L171" s="10"/>
      <c r="M171" s="88" t="s">
        <v>14</v>
      </c>
      <c r="N171" s="89" t="s">
        <v>34</v>
      </c>
      <c r="O171" s="90">
        <v>0</v>
      </c>
      <c r="P171" s="90">
        <f t="shared" si="11"/>
        <v>0</v>
      </c>
      <c r="Q171" s="90">
        <v>0</v>
      </c>
      <c r="R171" s="90">
        <f t="shared" si="12"/>
        <v>0</v>
      </c>
      <c r="S171" s="90">
        <v>0</v>
      </c>
      <c r="T171" s="91">
        <f t="shared" si="13"/>
        <v>0</v>
      </c>
      <c r="AR171" s="92" t="s">
        <v>83</v>
      </c>
      <c r="AT171" s="92" t="s">
        <v>79</v>
      </c>
      <c r="AU171" s="92" t="s">
        <v>93</v>
      </c>
      <c r="AY171" s="2" t="s">
        <v>77</v>
      </c>
      <c r="BE171" s="93">
        <f t="shared" si="14"/>
        <v>0</v>
      </c>
      <c r="BF171" s="93">
        <f t="shared" si="15"/>
        <v>0</v>
      </c>
      <c r="BG171" s="93">
        <f t="shared" si="16"/>
        <v>0</v>
      </c>
      <c r="BH171" s="93">
        <f t="shared" si="17"/>
        <v>0</v>
      </c>
      <c r="BI171" s="93">
        <f t="shared" si="18"/>
        <v>0</v>
      </c>
      <c r="BJ171" s="2" t="s">
        <v>84</v>
      </c>
      <c r="BK171" s="94">
        <f t="shared" si="19"/>
        <v>0</v>
      </c>
      <c r="BL171" s="2" t="s">
        <v>83</v>
      </c>
      <c r="BM171" s="92" t="s">
        <v>119</v>
      </c>
    </row>
    <row r="172" spans="2:65" s="9" customFormat="1" ht="24.2" customHeight="1" x14ac:dyDescent="0.25">
      <c r="B172" s="81"/>
      <c r="C172" s="116" t="s">
        <v>210</v>
      </c>
      <c r="D172" s="116" t="s">
        <v>182</v>
      </c>
      <c r="E172" s="117" t="s">
        <v>503</v>
      </c>
      <c r="F172" s="118" t="s">
        <v>504</v>
      </c>
      <c r="G172" s="119" t="s">
        <v>263</v>
      </c>
      <c r="H172" s="120">
        <v>55</v>
      </c>
      <c r="I172" s="223">
        <v>0</v>
      </c>
      <c r="J172" s="223">
        <f t="shared" si="10"/>
        <v>0</v>
      </c>
      <c r="K172" s="121"/>
      <c r="L172" s="122"/>
      <c r="M172" s="123" t="s">
        <v>14</v>
      </c>
      <c r="N172" s="124" t="s">
        <v>34</v>
      </c>
      <c r="O172" s="90">
        <v>0</v>
      </c>
      <c r="P172" s="90">
        <f t="shared" si="11"/>
        <v>0</v>
      </c>
      <c r="Q172" s="90">
        <v>0</v>
      </c>
      <c r="R172" s="90">
        <f t="shared" si="12"/>
        <v>0</v>
      </c>
      <c r="S172" s="90">
        <v>0</v>
      </c>
      <c r="T172" s="91">
        <f t="shared" si="13"/>
        <v>0</v>
      </c>
      <c r="AR172" s="92" t="s">
        <v>101</v>
      </c>
      <c r="AT172" s="92" t="s">
        <v>182</v>
      </c>
      <c r="AU172" s="92" t="s">
        <v>93</v>
      </c>
      <c r="AY172" s="2" t="s">
        <v>77</v>
      </c>
      <c r="BE172" s="93">
        <f t="shared" si="14"/>
        <v>0</v>
      </c>
      <c r="BF172" s="93">
        <f t="shared" si="15"/>
        <v>0</v>
      </c>
      <c r="BG172" s="93">
        <f t="shared" si="16"/>
        <v>0</v>
      </c>
      <c r="BH172" s="93">
        <f t="shared" si="17"/>
        <v>0</v>
      </c>
      <c r="BI172" s="93">
        <f t="shared" si="18"/>
        <v>0</v>
      </c>
      <c r="BJ172" s="2" t="s">
        <v>84</v>
      </c>
      <c r="BK172" s="94">
        <f t="shared" si="19"/>
        <v>0</v>
      </c>
      <c r="BL172" s="2" t="s">
        <v>83</v>
      </c>
      <c r="BM172" s="92" t="s">
        <v>213</v>
      </c>
    </row>
    <row r="173" spans="2:65" s="9" customFormat="1" ht="24.2" customHeight="1" x14ac:dyDescent="0.25">
      <c r="B173" s="81"/>
      <c r="C173" s="116" t="s">
        <v>158</v>
      </c>
      <c r="D173" s="116" t="s">
        <v>182</v>
      </c>
      <c r="E173" s="117" t="s">
        <v>506</v>
      </c>
      <c r="F173" s="118" t="s">
        <v>507</v>
      </c>
      <c r="G173" s="119" t="s">
        <v>133</v>
      </c>
      <c r="H173" s="120">
        <v>1000</v>
      </c>
      <c r="I173" s="223">
        <v>0</v>
      </c>
      <c r="J173" s="223">
        <f t="shared" si="10"/>
        <v>0</v>
      </c>
      <c r="K173" s="121"/>
      <c r="L173" s="122"/>
      <c r="M173" s="123" t="s">
        <v>14</v>
      </c>
      <c r="N173" s="124" t="s">
        <v>34</v>
      </c>
      <c r="O173" s="90">
        <v>0</v>
      </c>
      <c r="P173" s="90">
        <f t="shared" si="11"/>
        <v>0</v>
      </c>
      <c r="Q173" s="90">
        <v>0</v>
      </c>
      <c r="R173" s="90">
        <f t="shared" si="12"/>
        <v>0</v>
      </c>
      <c r="S173" s="90">
        <v>0</v>
      </c>
      <c r="T173" s="91">
        <f t="shared" si="13"/>
        <v>0</v>
      </c>
      <c r="AR173" s="92" t="s">
        <v>101</v>
      </c>
      <c r="AT173" s="92" t="s">
        <v>182</v>
      </c>
      <c r="AU173" s="92" t="s">
        <v>93</v>
      </c>
      <c r="AY173" s="2" t="s">
        <v>77</v>
      </c>
      <c r="BE173" s="93">
        <f t="shared" si="14"/>
        <v>0</v>
      </c>
      <c r="BF173" s="93">
        <f t="shared" si="15"/>
        <v>0</v>
      </c>
      <c r="BG173" s="93">
        <f t="shared" si="16"/>
        <v>0</v>
      </c>
      <c r="BH173" s="93">
        <f t="shared" si="17"/>
        <v>0</v>
      </c>
      <c r="BI173" s="93">
        <f t="shared" si="18"/>
        <v>0</v>
      </c>
      <c r="BJ173" s="2" t="s">
        <v>84</v>
      </c>
      <c r="BK173" s="94">
        <f t="shared" si="19"/>
        <v>0</v>
      </c>
      <c r="BL173" s="2" t="s">
        <v>83</v>
      </c>
      <c r="BM173" s="92" t="s">
        <v>216</v>
      </c>
    </row>
    <row r="174" spans="2:65" s="9" customFormat="1" ht="24.2" customHeight="1" x14ac:dyDescent="0.25">
      <c r="B174" s="81"/>
      <c r="C174" s="82" t="s">
        <v>217</v>
      </c>
      <c r="D174" s="82" t="s">
        <v>79</v>
      </c>
      <c r="E174" s="83" t="s">
        <v>978</v>
      </c>
      <c r="F174" s="84" t="s">
        <v>979</v>
      </c>
      <c r="G174" s="85" t="s">
        <v>133</v>
      </c>
      <c r="H174" s="86">
        <v>60</v>
      </c>
      <c r="I174" s="218">
        <v>0</v>
      </c>
      <c r="J174" s="218">
        <f t="shared" si="10"/>
        <v>0</v>
      </c>
      <c r="K174" s="87"/>
      <c r="L174" s="10"/>
      <c r="M174" s="88" t="s">
        <v>14</v>
      </c>
      <c r="N174" s="89" t="s">
        <v>34</v>
      </c>
      <c r="O174" s="90">
        <v>0</v>
      </c>
      <c r="P174" s="90">
        <f t="shared" si="11"/>
        <v>0</v>
      </c>
      <c r="Q174" s="90">
        <v>0</v>
      </c>
      <c r="R174" s="90">
        <f t="shared" si="12"/>
        <v>0</v>
      </c>
      <c r="S174" s="90">
        <v>0</v>
      </c>
      <c r="T174" s="91">
        <f t="shared" si="13"/>
        <v>0</v>
      </c>
      <c r="AR174" s="92" t="s">
        <v>83</v>
      </c>
      <c r="AT174" s="92" t="s">
        <v>79</v>
      </c>
      <c r="AU174" s="92" t="s">
        <v>93</v>
      </c>
      <c r="AY174" s="2" t="s">
        <v>77</v>
      </c>
      <c r="BE174" s="93">
        <f t="shared" si="14"/>
        <v>0</v>
      </c>
      <c r="BF174" s="93">
        <f t="shared" si="15"/>
        <v>0</v>
      </c>
      <c r="BG174" s="93">
        <f t="shared" si="16"/>
        <v>0</v>
      </c>
      <c r="BH174" s="93">
        <f t="shared" si="17"/>
        <v>0</v>
      </c>
      <c r="BI174" s="93">
        <f t="shared" si="18"/>
        <v>0</v>
      </c>
      <c r="BJ174" s="2" t="s">
        <v>84</v>
      </c>
      <c r="BK174" s="94">
        <f t="shared" si="19"/>
        <v>0</v>
      </c>
      <c r="BL174" s="2" t="s">
        <v>83</v>
      </c>
      <c r="BM174" s="92" t="s">
        <v>221</v>
      </c>
    </row>
    <row r="175" spans="2:65" s="9" customFormat="1" ht="24.2" customHeight="1" x14ac:dyDescent="0.25">
      <c r="B175" s="81"/>
      <c r="C175" s="116" t="s">
        <v>162</v>
      </c>
      <c r="D175" s="116" t="s">
        <v>182</v>
      </c>
      <c r="E175" s="117" t="s">
        <v>980</v>
      </c>
      <c r="F175" s="118" t="s">
        <v>981</v>
      </c>
      <c r="G175" s="119" t="s">
        <v>263</v>
      </c>
      <c r="H175" s="120">
        <v>3</v>
      </c>
      <c r="I175" s="223">
        <v>0</v>
      </c>
      <c r="J175" s="223">
        <f t="shared" si="10"/>
        <v>0</v>
      </c>
      <c r="K175" s="121"/>
      <c r="L175" s="122"/>
      <c r="M175" s="123" t="s">
        <v>14</v>
      </c>
      <c r="N175" s="124" t="s">
        <v>34</v>
      </c>
      <c r="O175" s="90">
        <v>0</v>
      </c>
      <c r="P175" s="90">
        <f t="shared" si="11"/>
        <v>0</v>
      </c>
      <c r="Q175" s="90">
        <v>0</v>
      </c>
      <c r="R175" s="90">
        <f t="shared" si="12"/>
        <v>0</v>
      </c>
      <c r="S175" s="90">
        <v>0</v>
      </c>
      <c r="T175" s="91">
        <f t="shared" si="13"/>
        <v>0</v>
      </c>
      <c r="AR175" s="92" t="s">
        <v>101</v>
      </c>
      <c r="AT175" s="92" t="s">
        <v>182</v>
      </c>
      <c r="AU175" s="92" t="s">
        <v>93</v>
      </c>
      <c r="AY175" s="2" t="s">
        <v>77</v>
      </c>
      <c r="BE175" s="93">
        <f t="shared" si="14"/>
        <v>0</v>
      </c>
      <c r="BF175" s="93">
        <f t="shared" si="15"/>
        <v>0</v>
      </c>
      <c r="BG175" s="93">
        <f t="shared" si="16"/>
        <v>0</v>
      </c>
      <c r="BH175" s="93">
        <f t="shared" si="17"/>
        <v>0</v>
      </c>
      <c r="BI175" s="93">
        <f t="shared" si="18"/>
        <v>0</v>
      </c>
      <c r="BJ175" s="2" t="s">
        <v>84</v>
      </c>
      <c r="BK175" s="94">
        <f t="shared" si="19"/>
        <v>0</v>
      </c>
      <c r="BL175" s="2" t="s">
        <v>83</v>
      </c>
      <c r="BM175" s="92" t="s">
        <v>226</v>
      </c>
    </row>
    <row r="176" spans="2:65" s="9" customFormat="1" ht="24.2" customHeight="1" x14ac:dyDescent="0.25">
      <c r="B176" s="81"/>
      <c r="C176" s="116" t="s">
        <v>297</v>
      </c>
      <c r="D176" s="116" t="s">
        <v>182</v>
      </c>
      <c r="E176" s="117" t="s">
        <v>982</v>
      </c>
      <c r="F176" s="118" t="s">
        <v>983</v>
      </c>
      <c r="G176" s="119" t="s">
        <v>133</v>
      </c>
      <c r="H176" s="120">
        <v>60</v>
      </c>
      <c r="I176" s="223">
        <v>0</v>
      </c>
      <c r="J176" s="223">
        <f t="shared" si="10"/>
        <v>0</v>
      </c>
      <c r="K176" s="121"/>
      <c r="L176" s="122"/>
      <c r="M176" s="123" t="s">
        <v>14</v>
      </c>
      <c r="N176" s="124" t="s">
        <v>34</v>
      </c>
      <c r="O176" s="90">
        <v>0</v>
      </c>
      <c r="P176" s="90">
        <f t="shared" si="11"/>
        <v>0</v>
      </c>
      <c r="Q176" s="90">
        <v>0</v>
      </c>
      <c r="R176" s="90">
        <f t="shared" si="12"/>
        <v>0</v>
      </c>
      <c r="S176" s="90">
        <v>0</v>
      </c>
      <c r="T176" s="91">
        <f t="shared" si="13"/>
        <v>0</v>
      </c>
      <c r="AR176" s="92" t="s">
        <v>101</v>
      </c>
      <c r="AT176" s="92" t="s">
        <v>182</v>
      </c>
      <c r="AU176" s="92" t="s">
        <v>93</v>
      </c>
      <c r="AY176" s="2" t="s">
        <v>77</v>
      </c>
      <c r="BE176" s="93">
        <f t="shared" si="14"/>
        <v>0</v>
      </c>
      <c r="BF176" s="93">
        <f t="shared" si="15"/>
        <v>0</v>
      </c>
      <c r="BG176" s="93">
        <f t="shared" si="16"/>
        <v>0</v>
      </c>
      <c r="BH176" s="93">
        <f t="shared" si="17"/>
        <v>0</v>
      </c>
      <c r="BI176" s="93">
        <f t="shared" si="18"/>
        <v>0</v>
      </c>
      <c r="BJ176" s="2" t="s">
        <v>84</v>
      </c>
      <c r="BK176" s="94">
        <f t="shared" si="19"/>
        <v>0</v>
      </c>
      <c r="BL176" s="2" t="s">
        <v>83</v>
      </c>
      <c r="BM176" s="92" t="s">
        <v>195</v>
      </c>
    </row>
    <row r="177" spans="2:65" s="9" customFormat="1" ht="24.2" customHeight="1" x14ac:dyDescent="0.25">
      <c r="B177" s="81"/>
      <c r="C177" s="82" t="s">
        <v>164</v>
      </c>
      <c r="D177" s="82" t="s">
        <v>79</v>
      </c>
      <c r="E177" s="83" t="s">
        <v>510</v>
      </c>
      <c r="F177" s="84" t="s">
        <v>511</v>
      </c>
      <c r="G177" s="85" t="s">
        <v>133</v>
      </c>
      <c r="H177" s="86">
        <v>35</v>
      </c>
      <c r="I177" s="218">
        <v>0</v>
      </c>
      <c r="J177" s="218">
        <f t="shared" si="10"/>
        <v>0</v>
      </c>
      <c r="K177" s="87"/>
      <c r="L177" s="10"/>
      <c r="M177" s="88" t="s">
        <v>14</v>
      </c>
      <c r="N177" s="89" t="s">
        <v>34</v>
      </c>
      <c r="O177" s="90">
        <v>0</v>
      </c>
      <c r="P177" s="90">
        <f t="shared" si="11"/>
        <v>0</v>
      </c>
      <c r="Q177" s="90">
        <v>0</v>
      </c>
      <c r="R177" s="90">
        <f t="shared" si="12"/>
        <v>0</v>
      </c>
      <c r="S177" s="90">
        <v>0</v>
      </c>
      <c r="T177" s="91">
        <f t="shared" si="13"/>
        <v>0</v>
      </c>
      <c r="AR177" s="92" t="s">
        <v>83</v>
      </c>
      <c r="AT177" s="92" t="s">
        <v>79</v>
      </c>
      <c r="AU177" s="92" t="s">
        <v>93</v>
      </c>
      <c r="AY177" s="2" t="s">
        <v>77</v>
      </c>
      <c r="BE177" s="93">
        <f t="shared" si="14"/>
        <v>0</v>
      </c>
      <c r="BF177" s="93">
        <f t="shared" si="15"/>
        <v>0</v>
      </c>
      <c r="BG177" s="93">
        <f t="shared" si="16"/>
        <v>0</v>
      </c>
      <c r="BH177" s="93">
        <f t="shared" si="17"/>
        <v>0</v>
      </c>
      <c r="BI177" s="93">
        <f t="shared" si="18"/>
        <v>0</v>
      </c>
      <c r="BJ177" s="2" t="s">
        <v>84</v>
      </c>
      <c r="BK177" s="94">
        <f t="shared" si="19"/>
        <v>0</v>
      </c>
      <c r="BL177" s="2" t="s">
        <v>83</v>
      </c>
      <c r="BM177" s="92" t="s">
        <v>436</v>
      </c>
    </row>
    <row r="178" spans="2:65" s="9" customFormat="1" ht="24.2" customHeight="1" x14ac:dyDescent="0.25">
      <c r="B178" s="81"/>
      <c r="C178" s="116" t="s">
        <v>298</v>
      </c>
      <c r="D178" s="116" t="s">
        <v>182</v>
      </c>
      <c r="E178" s="117" t="s">
        <v>513</v>
      </c>
      <c r="F178" s="118" t="s">
        <v>514</v>
      </c>
      <c r="G178" s="119" t="s">
        <v>133</v>
      </c>
      <c r="H178" s="120">
        <v>40</v>
      </c>
      <c r="I178" s="223">
        <v>0</v>
      </c>
      <c r="J178" s="223">
        <f t="shared" si="10"/>
        <v>0</v>
      </c>
      <c r="K178" s="121"/>
      <c r="L178" s="122"/>
      <c r="M178" s="123" t="s">
        <v>14</v>
      </c>
      <c r="N178" s="124" t="s">
        <v>34</v>
      </c>
      <c r="O178" s="90">
        <v>0</v>
      </c>
      <c r="P178" s="90">
        <f t="shared" si="11"/>
        <v>0</v>
      </c>
      <c r="Q178" s="90">
        <v>0</v>
      </c>
      <c r="R178" s="90">
        <f t="shared" si="12"/>
        <v>0</v>
      </c>
      <c r="S178" s="90">
        <v>0</v>
      </c>
      <c r="T178" s="91">
        <f t="shared" si="13"/>
        <v>0</v>
      </c>
      <c r="AR178" s="92" t="s">
        <v>101</v>
      </c>
      <c r="AT178" s="92" t="s">
        <v>182</v>
      </c>
      <c r="AU178" s="92" t="s">
        <v>93</v>
      </c>
      <c r="AY178" s="2" t="s">
        <v>77</v>
      </c>
      <c r="BE178" s="93">
        <f t="shared" si="14"/>
        <v>0</v>
      </c>
      <c r="BF178" s="93">
        <f t="shared" si="15"/>
        <v>0</v>
      </c>
      <c r="BG178" s="93">
        <f t="shared" si="16"/>
        <v>0</v>
      </c>
      <c r="BH178" s="93">
        <f t="shared" si="17"/>
        <v>0</v>
      </c>
      <c r="BI178" s="93">
        <f t="shared" si="18"/>
        <v>0</v>
      </c>
      <c r="BJ178" s="2" t="s">
        <v>84</v>
      </c>
      <c r="BK178" s="94">
        <f t="shared" si="19"/>
        <v>0</v>
      </c>
      <c r="BL178" s="2" t="s">
        <v>83</v>
      </c>
      <c r="BM178" s="92" t="s">
        <v>439</v>
      </c>
    </row>
    <row r="179" spans="2:65" s="9" customFormat="1" ht="24.2" customHeight="1" x14ac:dyDescent="0.25">
      <c r="B179" s="81"/>
      <c r="C179" s="82" t="s">
        <v>167</v>
      </c>
      <c r="D179" s="82" t="s">
        <v>79</v>
      </c>
      <c r="E179" s="83" t="s">
        <v>517</v>
      </c>
      <c r="F179" s="84" t="s">
        <v>518</v>
      </c>
      <c r="G179" s="85" t="s">
        <v>133</v>
      </c>
      <c r="H179" s="86">
        <v>1000</v>
      </c>
      <c r="I179" s="218">
        <v>0</v>
      </c>
      <c r="J179" s="218">
        <f t="shared" si="10"/>
        <v>0</v>
      </c>
      <c r="K179" s="87"/>
      <c r="L179" s="10"/>
      <c r="M179" s="88" t="s">
        <v>14</v>
      </c>
      <c r="N179" s="89" t="s">
        <v>34</v>
      </c>
      <c r="O179" s="90">
        <v>0</v>
      </c>
      <c r="P179" s="90">
        <f t="shared" si="11"/>
        <v>0</v>
      </c>
      <c r="Q179" s="90">
        <v>0</v>
      </c>
      <c r="R179" s="90">
        <f t="shared" si="12"/>
        <v>0</v>
      </c>
      <c r="S179" s="90">
        <v>0</v>
      </c>
      <c r="T179" s="91">
        <f t="shared" si="13"/>
        <v>0</v>
      </c>
      <c r="AR179" s="92" t="s">
        <v>83</v>
      </c>
      <c r="AT179" s="92" t="s">
        <v>79</v>
      </c>
      <c r="AU179" s="92" t="s">
        <v>93</v>
      </c>
      <c r="AY179" s="2" t="s">
        <v>77</v>
      </c>
      <c r="BE179" s="93">
        <f t="shared" si="14"/>
        <v>0</v>
      </c>
      <c r="BF179" s="93">
        <f t="shared" si="15"/>
        <v>0</v>
      </c>
      <c r="BG179" s="93">
        <f t="shared" si="16"/>
        <v>0</v>
      </c>
      <c r="BH179" s="93">
        <f t="shared" si="17"/>
        <v>0</v>
      </c>
      <c r="BI179" s="93">
        <f t="shared" si="18"/>
        <v>0</v>
      </c>
      <c r="BJ179" s="2" t="s">
        <v>84</v>
      </c>
      <c r="BK179" s="94">
        <f t="shared" si="19"/>
        <v>0</v>
      </c>
      <c r="BL179" s="2" t="s">
        <v>83</v>
      </c>
      <c r="BM179" s="92" t="s">
        <v>442</v>
      </c>
    </row>
    <row r="180" spans="2:65" s="9" customFormat="1" ht="16.5" customHeight="1" x14ac:dyDescent="0.25">
      <c r="B180" s="81"/>
      <c r="C180" s="116" t="s">
        <v>299</v>
      </c>
      <c r="D180" s="116" t="s">
        <v>182</v>
      </c>
      <c r="E180" s="117" t="s">
        <v>520</v>
      </c>
      <c r="F180" s="118" t="s">
        <v>521</v>
      </c>
      <c r="G180" s="119" t="s">
        <v>294</v>
      </c>
      <c r="H180" s="120">
        <v>1000</v>
      </c>
      <c r="I180" s="223">
        <v>0</v>
      </c>
      <c r="J180" s="223">
        <f t="shared" si="10"/>
        <v>0</v>
      </c>
      <c r="K180" s="121"/>
      <c r="L180" s="122"/>
      <c r="M180" s="123" t="s">
        <v>14</v>
      </c>
      <c r="N180" s="124" t="s">
        <v>34</v>
      </c>
      <c r="O180" s="90">
        <v>0</v>
      </c>
      <c r="P180" s="90">
        <f t="shared" si="11"/>
        <v>0</v>
      </c>
      <c r="Q180" s="90">
        <v>0</v>
      </c>
      <c r="R180" s="90">
        <f t="shared" si="12"/>
        <v>0</v>
      </c>
      <c r="S180" s="90">
        <v>0</v>
      </c>
      <c r="T180" s="91">
        <f t="shared" si="13"/>
        <v>0</v>
      </c>
      <c r="AR180" s="92" t="s">
        <v>101</v>
      </c>
      <c r="AT180" s="92" t="s">
        <v>182</v>
      </c>
      <c r="AU180" s="92" t="s">
        <v>93</v>
      </c>
      <c r="AY180" s="2" t="s">
        <v>77</v>
      </c>
      <c r="BE180" s="93">
        <f t="shared" si="14"/>
        <v>0</v>
      </c>
      <c r="BF180" s="93">
        <f t="shared" si="15"/>
        <v>0</v>
      </c>
      <c r="BG180" s="93">
        <f t="shared" si="16"/>
        <v>0</v>
      </c>
      <c r="BH180" s="93">
        <f t="shared" si="17"/>
        <v>0</v>
      </c>
      <c r="BI180" s="93">
        <f t="shared" si="18"/>
        <v>0</v>
      </c>
      <c r="BJ180" s="2" t="s">
        <v>84</v>
      </c>
      <c r="BK180" s="94">
        <f t="shared" si="19"/>
        <v>0</v>
      </c>
      <c r="BL180" s="2" t="s">
        <v>83</v>
      </c>
      <c r="BM180" s="92" t="s">
        <v>445</v>
      </c>
    </row>
    <row r="181" spans="2:65" s="9" customFormat="1" ht="24.2" customHeight="1" x14ac:dyDescent="0.25">
      <c r="B181" s="81"/>
      <c r="C181" s="82" t="s">
        <v>170</v>
      </c>
      <c r="D181" s="82" t="s">
        <v>79</v>
      </c>
      <c r="E181" s="83" t="s">
        <v>524</v>
      </c>
      <c r="F181" s="84" t="s">
        <v>525</v>
      </c>
      <c r="G181" s="85" t="s">
        <v>133</v>
      </c>
      <c r="H181" s="86">
        <v>110</v>
      </c>
      <c r="I181" s="218">
        <v>0</v>
      </c>
      <c r="J181" s="218">
        <f t="shared" si="10"/>
        <v>0</v>
      </c>
      <c r="K181" s="87"/>
      <c r="L181" s="10"/>
      <c r="M181" s="88" t="s">
        <v>14</v>
      </c>
      <c r="N181" s="89" t="s">
        <v>34</v>
      </c>
      <c r="O181" s="90">
        <v>0</v>
      </c>
      <c r="P181" s="90">
        <f t="shared" si="11"/>
        <v>0</v>
      </c>
      <c r="Q181" s="90">
        <v>0</v>
      </c>
      <c r="R181" s="90">
        <f t="shared" si="12"/>
        <v>0</v>
      </c>
      <c r="S181" s="90">
        <v>0</v>
      </c>
      <c r="T181" s="91">
        <f t="shared" si="13"/>
        <v>0</v>
      </c>
      <c r="AR181" s="92" t="s">
        <v>83</v>
      </c>
      <c r="AT181" s="92" t="s">
        <v>79</v>
      </c>
      <c r="AU181" s="92" t="s">
        <v>93</v>
      </c>
      <c r="AY181" s="2" t="s">
        <v>77</v>
      </c>
      <c r="BE181" s="93">
        <f t="shared" si="14"/>
        <v>0</v>
      </c>
      <c r="BF181" s="93">
        <f t="shared" si="15"/>
        <v>0</v>
      </c>
      <c r="BG181" s="93">
        <f t="shared" si="16"/>
        <v>0</v>
      </c>
      <c r="BH181" s="93">
        <f t="shared" si="17"/>
        <v>0</v>
      </c>
      <c r="BI181" s="93">
        <f t="shared" si="18"/>
        <v>0</v>
      </c>
      <c r="BJ181" s="2" t="s">
        <v>84</v>
      </c>
      <c r="BK181" s="94">
        <f t="shared" si="19"/>
        <v>0</v>
      </c>
      <c r="BL181" s="2" t="s">
        <v>83</v>
      </c>
      <c r="BM181" s="92" t="s">
        <v>446</v>
      </c>
    </row>
    <row r="182" spans="2:65" s="9" customFormat="1" ht="16.5" customHeight="1" x14ac:dyDescent="0.25">
      <c r="B182" s="81"/>
      <c r="C182" s="116" t="s">
        <v>300</v>
      </c>
      <c r="D182" s="116" t="s">
        <v>182</v>
      </c>
      <c r="E182" s="117" t="s">
        <v>527</v>
      </c>
      <c r="F182" s="118" t="s">
        <v>528</v>
      </c>
      <c r="G182" s="119" t="s">
        <v>294</v>
      </c>
      <c r="H182" s="120">
        <v>110</v>
      </c>
      <c r="I182" s="223">
        <v>0</v>
      </c>
      <c r="J182" s="223">
        <f t="shared" si="10"/>
        <v>0</v>
      </c>
      <c r="K182" s="121"/>
      <c r="L182" s="122"/>
      <c r="M182" s="123" t="s">
        <v>14</v>
      </c>
      <c r="N182" s="124" t="s">
        <v>34</v>
      </c>
      <c r="O182" s="90">
        <v>0</v>
      </c>
      <c r="P182" s="90">
        <f t="shared" si="11"/>
        <v>0</v>
      </c>
      <c r="Q182" s="90">
        <v>0</v>
      </c>
      <c r="R182" s="90">
        <f t="shared" si="12"/>
        <v>0</v>
      </c>
      <c r="S182" s="90">
        <v>0</v>
      </c>
      <c r="T182" s="91">
        <f t="shared" si="13"/>
        <v>0</v>
      </c>
      <c r="AR182" s="92" t="s">
        <v>101</v>
      </c>
      <c r="AT182" s="92" t="s">
        <v>182</v>
      </c>
      <c r="AU182" s="92" t="s">
        <v>93</v>
      </c>
      <c r="AY182" s="2" t="s">
        <v>77</v>
      </c>
      <c r="BE182" s="93">
        <f t="shared" si="14"/>
        <v>0</v>
      </c>
      <c r="BF182" s="93">
        <f t="shared" si="15"/>
        <v>0</v>
      </c>
      <c r="BG182" s="93">
        <f t="shared" si="16"/>
        <v>0</v>
      </c>
      <c r="BH182" s="93">
        <f t="shared" si="17"/>
        <v>0</v>
      </c>
      <c r="BI182" s="93">
        <f t="shared" si="18"/>
        <v>0</v>
      </c>
      <c r="BJ182" s="2" t="s">
        <v>84</v>
      </c>
      <c r="BK182" s="94">
        <f t="shared" si="19"/>
        <v>0</v>
      </c>
      <c r="BL182" s="2" t="s">
        <v>83</v>
      </c>
      <c r="BM182" s="92" t="s">
        <v>447</v>
      </c>
    </row>
    <row r="183" spans="2:65" s="9" customFormat="1" ht="16.5" customHeight="1" x14ac:dyDescent="0.25">
      <c r="B183" s="81"/>
      <c r="C183" s="82" t="s">
        <v>173</v>
      </c>
      <c r="D183" s="82" t="s">
        <v>79</v>
      </c>
      <c r="E183" s="83" t="s">
        <v>531</v>
      </c>
      <c r="F183" s="84" t="s">
        <v>532</v>
      </c>
      <c r="G183" s="85" t="s">
        <v>263</v>
      </c>
      <c r="H183" s="86">
        <v>55</v>
      </c>
      <c r="I183" s="218">
        <v>0</v>
      </c>
      <c r="J183" s="218">
        <f t="shared" si="10"/>
        <v>0</v>
      </c>
      <c r="K183" s="87"/>
      <c r="L183" s="10"/>
      <c r="M183" s="88" t="s">
        <v>14</v>
      </c>
      <c r="N183" s="89" t="s">
        <v>34</v>
      </c>
      <c r="O183" s="90">
        <v>0</v>
      </c>
      <c r="P183" s="90">
        <f t="shared" si="11"/>
        <v>0</v>
      </c>
      <c r="Q183" s="90">
        <v>0</v>
      </c>
      <c r="R183" s="90">
        <f t="shared" si="12"/>
        <v>0</v>
      </c>
      <c r="S183" s="90">
        <v>0</v>
      </c>
      <c r="T183" s="91">
        <f t="shared" si="13"/>
        <v>0</v>
      </c>
      <c r="AR183" s="92" t="s">
        <v>83</v>
      </c>
      <c r="AT183" s="92" t="s">
        <v>79</v>
      </c>
      <c r="AU183" s="92" t="s">
        <v>93</v>
      </c>
      <c r="AY183" s="2" t="s">
        <v>77</v>
      </c>
      <c r="BE183" s="93">
        <f t="shared" si="14"/>
        <v>0</v>
      </c>
      <c r="BF183" s="93">
        <f t="shared" si="15"/>
        <v>0</v>
      </c>
      <c r="BG183" s="93">
        <f t="shared" si="16"/>
        <v>0</v>
      </c>
      <c r="BH183" s="93">
        <f t="shared" si="17"/>
        <v>0</v>
      </c>
      <c r="BI183" s="93">
        <f t="shared" si="18"/>
        <v>0</v>
      </c>
      <c r="BJ183" s="2" t="s">
        <v>84</v>
      </c>
      <c r="BK183" s="94">
        <f t="shared" si="19"/>
        <v>0</v>
      </c>
      <c r="BL183" s="2" t="s">
        <v>83</v>
      </c>
      <c r="BM183" s="92" t="s">
        <v>450</v>
      </c>
    </row>
    <row r="184" spans="2:65" s="9" customFormat="1" ht="16.5" customHeight="1" x14ac:dyDescent="0.25">
      <c r="B184" s="81"/>
      <c r="C184" s="116" t="s">
        <v>301</v>
      </c>
      <c r="D184" s="116" t="s">
        <v>182</v>
      </c>
      <c r="E184" s="117" t="s">
        <v>534</v>
      </c>
      <c r="F184" s="118" t="s">
        <v>535</v>
      </c>
      <c r="G184" s="119" t="s">
        <v>263</v>
      </c>
      <c r="H184" s="120">
        <v>55</v>
      </c>
      <c r="I184" s="223">
        <v>0</v>
      </c>
      <c r="J184" s="223">
        <f t="shared" si="10"/>
        <v>0</v>
      </c>
      <c r="K184" s="121"/>
      <c r="L184" s="122"/>
      <c r="M184" s="123" t="s">
        <v>14</v>
      </c>
      <c r="N184" s="124" t="s">
        <v>34</v>
      </c>
      <c r="O184" s="90">
        <v>0</v>
      </c>
      <c r="P184" s="90">
        <f t="shared" si="11"/>
        <v>0</v>
      </c>
      <c r="Q184" s="90">
        <v>0</v>
      </c>
      <c r="R184" s="90">
        <f t="shared" si="12"/>
        <v>0</v>
      </c>
      <c r="S184" s="90">
        <v>0</v>
      </c>
      <c r="T184" s="91">
        <f t="shared" si="13"/>
        <v>0</v>
      </c>
      <c r="AR184" s="92" t="s">
        <v>101</v>
      </c>
      <c r="AT184" s="92" t="s">
        <v>182</v>
      </c>
      <c r="AU184" s="92" t="s">
        <v>93</v>
      </c>
      <c r="AY184" s="2" t="s">
        <v>77</v>
      </c>
      <c r="BE184" s="93">
        <f t="shared" si="14"/>
        <v>0</v>
      </c>
      <c r="BF184" s="93">
        <f t="shared" si="15"/>
        <v>0</v>
      </c>
      <c r="BG184" s="93">
        <f t="shared" si="16"/>
        <v>0</v>
      </c>
      <c r="BH184" s="93">
        <f t="shared" si="17"/>
        <v>0</v>
      </c>
      <c r="BI184" s="93">
        <f t="shared" si="18"/>
        <v>0</v>
      </c>
      <c r="BJ184" s="2" t="s">
        <v>84</v>
      </c>
      <c r="BK184" s="94">
        <f t="shared" si="19"/>
        <v>0</v>
      </c>
      <c r="BL184" s="2" t="s">
        <v>83</v>
      </c>
      <c r="BM184" s="92" t="s">
        <v>452</v>
      </c>
    </row>
    <row r="185" spans="2:65" s="9" customFormat="1" ht="16.5" customHeight="1" x14ac:dyDescent="0.25">
      <c r="B185" s="81"/>
      <c r="C185" s="82" t="s">
        <v>176</v>
      </c>
      <c r="D185" s="82" t="s">
        <v>79</v>
      </c>
      <c r="E185" s="83" t="s">
        <v>538</v>
      </c>
      <c r="F185" s="84" t="s">
        <v>539</v>
      </c>
      <c r="G185" s="85" t="s">
        <v>263</v>
      </c>
      <c r="H185" s="86">
        <v>75</v>
      </c>
      <c r="I185" s="218">
        <v>0</v>
      </c>
      <c r="J185" s="218">
        <f t="shared" si="10"/>
        <v>0</v>
      </c>
      <c r="K185" s="87"/>
      <c r="L185" s="10"/>
      <c r="M185" s="88" t="s">
        <v>14</v>
      </c>
      <c r="N185" s="89" t="s">
        <v>34</v>
      </c>
      <c r="O185" s="90">
        <v>0</v>
      </c>
      <c r="P185" s="90">
        <f t="shared" si="11"/>
        <v>0</v>
      </c>
      <c r="Q185" s="90">
        <v>0</v>
      </c>
      <c r="R185" s="90">
        <f t="shared" si="12"/>
        <v>0</v>
      </c>
      <c r="S185" s="90">
        <v>0</v>
      </c>
      <c r="T185" s="91">
        <f t="shared" si="13"/>
        <v>0</v>
      </c>
      <c r="AR185" s="92" t="s">
        <v>83</v>
      </c>
      <c r="AT185" s="92" t="s">
        <v>79</v>
      </c>
      <c r="AU185" s="92" t="s">
        <v>93</v>
      </c>
      <c r="AY185" s="2" t="s">
        <v>77</v>
      </c>
      <c r="BE185" s="93">
        <f t="shared" si="14"/>
        <v>0</v>
      </c>
      <c r="BF185" s="93">
        <f t="shared" si="15"/>
        <v>0</v>
      </c>
      <c r="BG185" s="93">
        <f t="shared" si="16"/>
        <v>0</v>
      </c>
      <c r="BH185" s="93">
        <f t="shared" si="17"/>
        <v>0</v>
      </c>
      <c r="BI185" s="93">
        <f t="shared" si="18"/>
        <v>0</v>
      </c>
      <c r="BJ185" s="2" t="s">
        <v>84</v>
      </c>
      <c r="BK185" s="94">
        <f t="shared" si="19"/>
        <v>0</v>
      </c>
      <c r="BL185" s="2" t="s">
        <v>83</v>
      </c>
      <c r="BM185" s="92" t="s">
        <v>453</v>
      </c>
    </row>
    <row r="186" spans="2:65" s="9" customFormat="1" ht="24.2" customHeight="1" x14ac:dyDescent="0.25">
      <c r="B186" s="81"/>
      <c r="C186" s="116" t="s">
        <v>302</v>
      </c>
      <c r="D186" s="116" t="s">
        <v>182</v>
      </c>
      <c r="E186" s="117" t="s">
        <v>541</v>
      </c>
      <c r="F186" s="118" t="s">
        <v>542</v>
      </c>
      <c r="G186" s="119" t="s">
        <v>263</v>
      </c>
      <c r="H186" s="120">
        <v>75</v>
      </c>
      <c r="I186" s="223">
        <v>0</v>
      </c>
      <c r="J186" s="223">
        <f t="shared" si="10"/>
        <v>0</v>
      </c>
      <c r="K186" s="121"/>
      <c r="L186" s="122"/>
      <c r="M186" s="123" t="s">
        <v>14</v>
      </c>
      <c r="N186" s="124" t="s">
        <v>34</v>
      </c>
      <c r="O186" s="90">
        <v>0</v>
      </c>
      <c r="P186" s="90">
        <f t="shared" si="11"/>
        <v>0</v>
      </c>
      <c r="Q186" s="90">
        <v>0</v>
      </c>
      <c r="R186" s="90">
        <f t="shared" si="12"/>
        <v>0</v>
      </c>
      <c r="S186" s="90">
        <v>0</v>
      </c>
      <c r="T186" s="91">
        <f t="shared" si="13"/>
        <v>0</v>
      </c>
      <c r="AR186" s="92" t="s">
        <v>101</v>
      </c>
      <c r="AT186" s="92" t="s">
        <v>182</v>
      </c>
      <c r="AU186" s="92" t="s">
        <v>93</v>
      </c>
      <c r="AY186" s="2" t="s">
        <v>77</v>
      </c>
      <c r="BE186" s="93">
        <f t="shared" si="14"/>
        <v>0</v>
      </c>
      <c r="BF186" s="93">
        <f t="shared" si="15"/>
        <v>0</v>
      </c>
      <c r="BG186" s="93">
        <f t="shared" si="16"/>
        <v>0</v>
      </c>
      <c r="BH186" s="93">
        <f t="shared" si="17"/>
        <v>0</v>
      </c>
      <c r="BI186" s="93">
        <f t="shared" si="18"/>
        <v>0</v>
      </c>
      <c r="BJ186" s="2" t="s">
        <v>84</v>
      </c>
      <c r="BK186" s="94">
        <f t="shared" si="19"/>
        <v>0</v>
      </c>
      <c r="BL186" s="2" t="s">
        <v>83</v>
      </c>
      <c r="BM186" s="92" t="s">
        <v>181</v>
      </c>
    </row>
    <row r="187" spans="2:65" s="9" customFormat="1" ht="21.75" customHeight="1" x14ac:dyDescent="0.25">
      <c r="B187" s="81"/>
      <c r="C187" s="82" t="s">
        <v>180</v>
      </c>
      <c r="D187" s="82" t="s">
        <v>79</v>
      </c>
      <c r="E187" s="83" t="s">
        <v>544</v>
      </c>
      <c r="F187" s="84" t="s">
        <v>545</v>
      </c>
      <c r="G187" s="85" t="s">
        <v>133</v>
      </c>
      <c r="H187" s="86">
        <v>1000</v>
      </c>
      <c r="I187" s="218">
        <v>0</v>
      </c>
      <c r="J187" s="218">
        <f t="shared" si="10"/>
        <v>0</v>
      </c>
      <c r="K187" s="87"/>
      <c r="L187" s="10"/>
      <c r="M187" s="88" t="s">
        <v>14</v>
      </c>
      <c r="N187" s="89" t="s">
        <v>34</v>
      </c>
      <c r="O187" s="90">
        <v>0</v>
      </c>
      <c r="P187" s="90">
        <f t="shared" si="11"/>
        <v>0</v>
      </c>
      <c r="Q187" s="90">
        <v>0</v>
      </c>
      <c r="R187" s="90">
        <f t="shared" si="12"/>
        <v>0</v>
      </c>
      <c r="S187" s="90">
        <v>0</v>
      </c>
      <c r="T187" s="91">
        <f t="shared" si="13"/>
        <v>0</v>
      </c>
      <c r="AR187" s="92" t="s">
        <v>83</v>
      </c>
      <c r="AT187" s="92" t="s">
        <v>79</v>
      </c>
      <c r="AU187" s="92" t="s">
        <v>93</v>
      </c>
      <c r="AY187" s="2" t="s">
        <v>77</v>
      </c>
      <c r="BE187" s="93">
        <f t="shared" si="14"/>
        <v>0</v>
      </c>
      <c r="BF187" s="93">
        <f t="shared" si="15"/>
        <v>0</v>
      </c>
      <c r="BG187" s="93">
        <f t="shared" si="16"/>
        <v>0</v>
      </c>
      <c r="BH187" s="93">
        <f t="shared" si="17"/>
        <v>0</v>
      </c>
      <c r="BI187" s="93">
        <f t="shared" si="18"/>
        <v>0</v>
      </c>
      <c r="BJ187" s="2" t="s">
        <v>84</v>
      </c>
      <c r="BK187" s="94">
        <f t="shared" si="19"/>
        <v>0</v>
      </c>
      <c r="BL187" s="2" t="s">
        <v>83</v>
      </c>
      <c r="BM187" s="92" t="s">
        <v>454</v>
      </c>
    </row>
    <row r="188" spans="2:65" s="9" customFormat="1" ht="16.5" customHeight="1" x14ac:dyDescent="0.25">
      <c r="B188" s="81"/>
      <c r="C188" s="116" t="s">
        <v>303</v>
      </c>
      <c r="D188" s="116" t="s">
        <v>182</v>
      </c>
      <c r="E188" s="117" t="s">
        <v>547</v>
      </c>
      <c r="F188" s="118" t="s">
        <v>548</v>
      </c>
      <c r="G188" s="119" t="s">
        <v>133</v>
      </c>
      <c r="H188" s="120">
        <v>1000</v>
      </c>
      <c r="I188" s="223">
        <v>0</v>
      </c>
      <c r="J188" s="223">
        <f t="shared" si="10"/>
        <v>0</v>
      </c>
      <c r="K188" s="121"/>
      <c r="L188" s="122"/>
      <c r="M188" s="123" t="s">
        <v>14</v>
      </c>
      <c r="N188" s="124" t="s">
        <v>34</v>
      </c>
      <c r="O188" s="90">
        <v>0</v>
      </c>
      <c r="P188" s="90">
        <f t="shared" si="11"/>
        <v>0</v>
      </c>
      <c r="Q188" s="90">
        <v>0</v>
      </c>
      <c r="R188" s="90">
        <f t="shared" si="12"/>
        <v>0</v>
      </c>
      <c r="S188" s="90">
        <v>0</v>
      </c>
      <c r="T188" s="91">
        <f t="shared" si="13"/>
        <v>0</v>
      </c>
      <c r="AR188" s="92" t="s">
        <v>101</v>
      </c>
      <c r="AT188" s="92" t="s">
        <v>182</v>
      </c>
      <c r="AU188" s="92" t="s">
        <v>93</v>
      </c>
      <c r="AY188" s="2" t="s">
        <v>77</v>
      </c>
      <c r="BE188" s="93">
        <f t="shared" si="14"/>
        <v>0</v>
      </c>
      <c r="BF188" s="93">
        <f t="shared" si="15"/>
        <v>0</v>
      </c>
      <c r="BG188" s="93">
        <f t="shared" si="16"/>
        <v>0</v>
      </c>
      <c r="BH188" s="93">
        <f t="shared" si="17"/>
        <v>0</v>
      </c>
      <c r="BI188" s="93">
        <f t="shared" si="18"/>
        <v>0</v>
      </c>
      <c r="BJ188" s="2" t="s">
        <v>84</v>
      </c>
      <c r="BK188" s="94">
        <f t="shared" si="19"/>
        <v>0</v>
      </c>
      <c r="BL188" s="2" t="s">
        <v>83</v>
      </c>
      <c r="BM188" s="92" t="s">
        <v>455</v>
      </c>
    </row>
    <row r="189" spans="2:65" s="9" customFormat="1" ht="21.75" customHeight="1" x14ac:dyDescent="0.25">
      <c r="B189" s="81"/>
      <c r="C189" s="82" t="s">
        <v>185</v>
      </c>
      <c r="D189" s="82" t="s">
        <v>79</v>
      </c>
      <c r="E189" s="83" t="s">
        <v>551</v>
      </c>
      <c r="F189" s="84" t="s">
        <v>552</v>
      </c>
      <c r="G189" s="85" t="s">
        <v>133</v>
      </c>
      <c r="H189" s="86">
        <v>60</v>
      </c>
      <c r="I189" s="218">
        <v>0</v>
      </c>
      <c r="J189" s="218">
        <f t="shared" si="10"/>
        <v>0</v>
      </c>
      <c r="K189" s="87"/>
      <c r="L189" s="10"/>
      <c r="M189" s="88" t="s">
        <v>14</v>
      </c>
      <c r="N189" s="89" t="s">
        <v>34</v>
      </c>
      <c r="O189" s="90">
        <v>0</v>
      </c>
      <c r="P189" s="90">
        <f t="shared" si="11"/>
        <v>0</v>
      </c>
      <c r="Q189" s="90">
        <v>0</v>
      </c>
      <c r="R189" s="90">
        <f t="shared" si="12"/>
        <v>0</v>
      </c>
      <c r="S189" s="90">
        <v>0</v>
      </c>
      <c r="T189" s="91">
        <f t="shared" si="13"/>
        <v>0</v>
      </c>
      <c r="AR189" s="92" t="s">
        <v>83</v>
      </c>
      <c r="AT189" s="92" t="s">
        <v>79</v>
      </c>
      <c r="AU189" s="92" t="s">
        <v>93</v>
      </c>
      <c r="AY189" s="2" t="s">
        <v>77</v>
      </c>
      <c r="BE189" s="93">
        <f t="shared" si="14"/>
        <v>0</v>
      </c>
      <c r="BF189" s="93">
        <f t="shared" si="15"/>
        <v>0</v>
      </c>
      <c r="BG189" s="93">
        <f t="shared" si="16"/>
        <v>0</v>
      </c>
      <c r="BH189" s="93">
        <f t="shared" si="17"/>
        <v>0</v>
      </c>
      <c r="BI189" s="93">
        <f t="shared" si="18"/>
        <v>0</v>
      </c>
      <c r="BJ189" s="2" t="s">
        <v>84</v>
      </c>
      <c r="BK189" s="94">
        <f t="shared" si="19"/>
        <v>0</v>
      </c>
      <c r="BL189" s="2" t="s">
        <v>83</v>
      </c>
      <c r="BM189" s="92" t="s">
        <v>458</v>
      </c>
    </row>
    <row r="190" spans="2:65" s="9" customFormat="1" ht="24.2" customHeight="1" x14ac:dyDescent="0.25">
      <c r="B190" s="81"/>
      <c r="C190" s="116" t="s">
        <v>304</v>
      </c>
      <c r="D190" s="116" t="s">
        <v>182</v>
      </c>
      <c r="E190" s="117" t="s">
        <v>553</v>
      </c>
      <c r="F190" s="118" t="s">
        <v>554</v>
      </c>
      <c r="G190" s="119" t="s">
        <v>133</v>
      </c>
      <c r="H190" s="120">
        <v>60</v>
      </c>
      <c r="I190" s="223">
        <v>0</v>
      </c>
      <c r="J190" s="223">
        <f t="shared" si="10"/>
        <v>0</v>
      </c>
      <c r="K190" s="121"/>
      <c r="L190" s="122"/>
      <c r="M190" s="123" t="s">
        <v>14</v>
      </c>
      <c r="N190" s="124" t="s">
        <v>34</v>
      </c>
      <c r="O190" s="90">
        <v>0</v>
      </c>
      <c r="P190" s="90">
        <f t="shared" si="11"/>
        <v>0</v>
      </c>
      <c r="Q190" s="90">
        <v>0</v>
      </c>
      <c r="R190" s="90">
        <f t="shared" si="12"/>
        <v>0</v>
      </c>
      <c r="S190" s="90">
        <v>0</v>
      </c>
      <c r="T190" s="91">
        <f t="shared" si="13"/>
        <v>0</v>
      </c>
      <c r="AR190" s="92" t="s">
        <v>101</v>
      </c>
      <c r="AT190" s="92" t="s">
        <v>182</v>
      </c>
      <c r="AU190" s="92" t="s">
        <v>93</v>
      </c>
      <c r="AY190" s="2" t="s">
        <v>77</v>
      </c>
      <c r="BE190" s="93">
        <f t="shared" si="14"/>
        <v>0</v>
      </c>
      <c r="BF190" s="93">
        <f t="shared" si="15"/>
        <v>0</v>
      </c>
      <c r="BG190" s="93">
        <f t="shared" si="16"/>
        <v>0</v>
      </c>
      <c r="BH190" s="93">
        <f t="shared" si="17"/>
        <v>0</v>
      </c>
      <c r="BI190" s="93">
        <f t="shared" si="18"/>
        <v>0</v>
      </c>
      <c r="BJ190" s="2" t="s">
        <v>84</v>
      </c>
      <c r="BK190" s="94">
        <f t="shared" si="19"/>
        <v>0</v>
      </c>
      <c r="BL190" s="2" t="s">
        <v>83</v>
      </c>
      <c r="BM190" s="92" t="s">
        <v>459</v>
      </c>
    </row>
    <row r="191" spans="2:65" s="9" customFormat="1" ht="16.5" customHeight="1" x14ac:dyDescent="0.25">
      <c r="B191" s="81"/>
      <c r="C191" s="82" t="s">
        <v>190</v>
      </c>
      <c r="D191" s="82" t="s">
        <v>79</v>
      </c>
      <c r="E191" s="83" t="s">
        <v>559</v>
      </c>
      <c r="F191" s="84" t="s">
        <v>984</v>
      </c>
      <c r="G191" s="85" t="s">
        <v>133</v>
      </c>
      <c r="H191" s="86">
        <v>1000</v>
      </c>
      <c r="I191" s="218">
        <v>0</v>
      </c>
      <c r="J191" s="218">
        <f t="shared" si="10"/>
        <v>0</v>
      </c>
      <c r="K191" s="87"/>
      <c r="L191" s="10"/>
      <c r="M191" s="88" t="s">
        <v>14</v>
      </c>
      <c r="N191" s="89" t="s">
        <v>34</v>
      </c>
      <c r="O191" s="90">
        <v>0</v>
      </c>
      <c r="P191" s="90">
        <f t="shared" si="11"/>
        <v>0</v>
      </c>
      <c r="Q191" s="90">
        <v>0</v>
      </c>
      <c r="R191" s="90">
        <f t="shared" si="12"/>
        <v>0</v>
      </c>
      <c r="S191" s="90">
        <v>0</v>
      </c>
      <c r="T191" s="91">
        <f t="shared" si="13"/>
        <v>0</v>
      </c>
      <c r="AR191" s="92" t="s">
        <v>83</v>
      </c>
      <c r="AT191" s="92" t="s">
        <v>79</v>
      </c>
      <c r="AU191" s="92" t="s">
        <v>93</v>
      </c>
      <c r="AY191" s="2" t="s">
        <v>77</v>
      </c>
      <c r="BE191" s="93">
        <f t="shared" si="14"/>
        <v>0</v>
      </c>
      <c r="BF191" s="93">
        <f t="shared" si="15"/>
        <v>0</v>
      </c>
      <c r="BG191" s="93">
        <f t="shared" si="16"/>
        <v>0</v>
      </c>
      <c r="BH191" s="93">
        <f t="shared" si="17"/>
        <v>0</v>
      </c>
      <c r="BI191" s="93">
        <f t="shared" si="18"/>
        <v>0</v>
      </c>
      <c r="BJ191" s="2" t="s">
        <v>84</v>
      </c>
      <c r="BK191" s="94">
        <f t="shared" si="19"/>
        <v>0</v>
      </c>
      <c r="BL191" s="2" t="s">
        <v>83</v>
      </c>
      <c r="BM191" s="92" t="s">
        <v>460</v>
      </c>
    </row>
    <row r="192" spans="2:65" s="9" customFormat="1" ht="24.2" customHeight="1" x14ac:dyDescent="0.25">
      <c r="B192" s="81"/>
      <c r="C192" s="116" t="s">
        <v>305</v>
      </c>
      <c r="D192" s="116" t="s">
        <v>182</v>
      </c>
      <c r="E192" s="117" t="s">
        <v>561</v>
      </c>
      <c r="F192" s="118" t="s">
        <v>985</v>
      </c>
      <c r="G192" s="119" t="s">
        <v>133</v>
      </c>
      <c r="H192" s="120">
        <v>1000</v>
      </c>
      <c r="I192" s="223">
        <v>0</v>
      </c>
      <c r="J192" s="223">
        <f t="shared" si="10"/>
        <v>0</v>
      </c>
      <c r="K192" s="121"/>
      <c r="L192" s="122"/>
      <c r="M192" s="123" t="s">
        <v>14</v>
      </c>
      <c r="N192" s="124" t="s">
        <v>34</v>
      </c>
      <c r="O192" s="90">
        <v>0</v>
      </c>
      <c r="P192" s="90">
        <f t="shared" si="11"/>
        <v>0</v>
      </c>
      <c r="Q192" s="90">
        <v>0</v>
      </c>
      <c r="R192" s="90">
        <f t="shared" si="12"/>
        <v>0</v>
      </c>
      <c r="S192" s="90">
        <v>0</v>
      </c>
      <c r="T192" s="91">
        <f t="shared" si="13"/>
        <v>0</v>
      </c>
      <c r="AR192" s="92" t="s">
        <v>101</v>
      </c>
      <c r="AT192" s="92" t="s">
        <v>182</v>
      </c>
      <c r="AU192" s="92" t="s">
        <v>93</v>
      </c>
      <c r="AY192" s="2" t="s">
        <v>77</v>
      </c>
      <c r="BE192" s="93">
        <f t="shared" si="14"/>
        <v>0</v>
      </c>
      <c r="BF192" s="93">
        <f t="shared" si="15"/>
        <v>0</v>
      </c>
      <c r="BG192" s="93">
        <f t="shared" si="16"/>
        <v>0</v>
      </c>
      <c r="BH192" s="93">
        <f t="shared" si="17"/>
        <v>0</v>
      </c>
      <c r="BI192" s="93">
        <f t="shared" si="18"/>
        <v>0</v>
      </c>
      <c r="BJ192" s="2" t="s">
        <v>84</v>
      </c>
      <c r="BK192" s="94">
        <f t="shared" si="19"/>
        <v>0</v>
      </c>
      <c r="BL192" s="2" t="s">
        <v>83</v>
      </c>
      <c r="BM192" s="92" t="s">
        <v>137</v>
      </c>
    </row>
    <row r="193" spans="2:65" s="9" customFormat="1" ht="24.2" customHeight="1" x14ac:dyDescent="0.25">
      <c r="B193" s="81"/>
      <c r="C193" s="116" t="s">
        <v>194</v>
      </c>
      <c r="D193" s="116" t="s">
        <v>182</v>
      </c>
      <c r="E193" s="117" t="s">
        <v>986</v>
      </c>
      <c r="F193" s="118" t="s">
        <v>987</v>
      </c>
      <c r="G193" s="119" t="s">
        <v>263</v>
      </c>
      <c r="H193" s="120">
        <v>6</v>
      </c>
      <c r="I193" s="223">
        <v>0</v>
      </c>
      <c r="J193" s="223">
        <f t="shared" si="10"/>
        <v>0</v>
      </c>
      <c r="K193" s="121"/>
      <c r="L193" s="122"/>
      <c r="M193" s="123" t="s">
        <v>14</v>
      </c>
      <c r="N193" s="124" t="s">
        <v>34</v>
      </c>
      <c r="O193" s="90">
        <v>0</v>
      </c>
      <c r="P193" s="90">
        <f t="shared" si="11"/>
        <v>0</v>
      </c>
      <c r="Q193" s="90">
        <v>0</v>
      </c>
      <c r="R193" s="90">
        <f t="shared" si="12"/>
        <v>0</v>
      </c>
      <c r="S193" s="90">
        <v>0</v>
      </c>
      <c r="T193" s="91">
        <f t="shared" si="13"/>
        <v>0</v>
      </c>
      <c r="AR193" s="92" t="s">
        <v>101</v>
      </c>
      <c r="AT193" s="92" t="s">
        <v>182</v>
      </c>
      <c r="AU193" s="92" t="s">
        <v>93</v>
      </c>
      <c r="AY193" s="2" t="s">
        <v>77</v>
      </c>
      <c r="BE193" s="93">
        <f t="shared" si="14"/>
        <v>0</v>
      </c>
      <c r="BF193" s="93">
        <f t="shared" si="15"/>
        <v>0</v>
      </c>
      <c r="BG193" s="93">
        <f t="shared" si="16"/>
        <v>0</v>
      </c>
      <c r="BH193" s="93">
        <f t="shared" si="17"/>
        <v>0</v>
      </c>
      <c r="BI193" s="93">
        <f t="shared" si="18"/>
        <v>0</v>
      </c>
      <c r="BJ193" s="2" t="s">
        <v>84</v>
      </c>
      <c r="BK193" s="94">
        <f t="shared" si="19"/>
        <v>0</v>
      </c>
      <c r="BL193" s="2" t="s">
        <v>83</v>
      </c>
      <c r="BM193" s="92" t="s">
        <v>465</v>
      </c>
    </row>
    <row r="194" spans="2:65" s="9" customFormat="1" ht="24.2" customHeight="1" x14ac:dyDescent="0.25">
      <c r="B194" s="81"/>
      <c r="C194" s="82" t="s">
        <v>306</v>
      </c>
      <c r="D194" s="82" t="s">
        <v>79</v>
      </c>
      <c r="E194" s="83" t="s">
        <v>562</v>
      </c>
      <c r="F194" s="84" t="s">
        <v>563</v>
      </c>
      <c r="G194" s="85" t="s">
        <v>263</v>
      </c>
      <c r="H194" s="86">
        <v>32</v>
      </c>
      <c r="I194" s="218">
        <v>0</v>
      </c>
      <c r="J194" s="218">
        <f t="shared" si="10"/>
        <v>0</v>
      </c>
      <c r="K194" s="87"/>
      <c r="L194" s="10"/>
      <c r="M194" s="88" t="s">
        <v>14</v>
      </c>
      <c r="N194" s="89" t="s">
        <v>34</v>
      </c>
      <c r="O194" s="90">
        <v>0</v>
      </c>
      <c r="P194" s="90">
        <f t="shared" si="11"/>
        <v>0</v>
      </c>
      <c r="Q194" s="90">
        <v>0</v>
      </c>
      <c r="R194" s="90">
        <f t="shared" si="12"/>
        <v>0</v>
      </c>
      <c r="S194" s="90">
        <v>0</v>
      </c>
      <c r="T194" s="91">
        <f t="shared" si="13"/>
        <v>0</v>
      </c>
      <c r="AR194" s="92" t="s">
        <v>83</v>
      </c>
      <c r="AT194" s="92" t="s">
        <v>79</v>
      </c>
      <c r="AU194" s="92" t="s">
        <v>93</v>
      </c>
      <c r="AY194" s="2" t="s">
        <v>77</v>
      </c>
      <c r="BE194" s="93">
        <f t="shared" si="14"/>
        <v>0</v>
      </c>
      <c r="BF194" s="93">
        <f t="shared" si="15"/>
        <v>0</v>
      </c>
      <c r="BG194" s="93">
        <f t="shared" si="16"/>
        <v>0</v>
      </c>
      <c r="BH194" s="93">
        <f t="shared" si="17"/>
        <v>0</v>
      </c>
      <c r="BI194" s="93">
        <f t="shared" si="18"/>
        <v>0</v>
      </c>
      <c r="BJ194" s="2" t="s">
        <v>84</v>
      </c>
      <c r="BK194" s="94">
        <f t="shared" si="19"/>
        <v>0</v>
      </c>
      <c r="BL194" s="2" t="s">
        <v>83</v>
      </c>
      <c r="BM194" s="92" t="s">
        <v>472</v>
      </c>
    </row>
    <row r="195" spans="2:65" s="9" customFormat="1" ht="24.2" customHeight="1" x14ac:dyDescent="0.25">
      <c r="B195" s="81"/>
      <c r="C195" s="116" t="s">
        <v>198</v>
      </c>
      <c r="D195" s="116" t="s">
        <v>182</v>
      </c>
      <c r="E195" s="117" t="s">
        <v>565</v>
      </c>
      <c r="F195" s="118" t="s">
        <v>566</v>
      </c>
      <c r="G195" s="119" t="s">
        <v>82</v>
      </c>
      <c r="H195" s="120">
        <v>6.9</v>
      </c>
      <c r="I195" s="223">
        <v>0</v>
      </c>
      <c r="J195" s="223">
        <f t="shared" si="10"/>
        <v>0</v>
      </c>
      <c r="K195" s="121"/>
      <c r="L195" s="122"/>
      <c r="M195" s="123" t="s">
        <v>14</v>
      </c>
      <c r="N195" s="124" t="s">
        <v>34</v>
      </c>
      <c r="O195" s="90">
        <v>0</v>
      </c>
      <c r="P195" s="90">
        <f t="shared" si="11"/>
        <v>0</v>
      </c>
      <c r="Q195" s="90">
        <v>0</v>
      </c>
      <c r="R195" s="90">
        <f t="shared" si="12"/>
        <v>0</v>
      </c>
      <c r="S195" s="90">
        <v>0</v>
      </c>
      <c r="T195" s="91">
        <f t="shared" si="13"/>
        <v>0</v>
      </c>
      <c r="AR195" s="92" t="s">
        <v>101</v>
      </c>
      <c r="AT195" s="92" t="s">
        <v>182</v>
      </c>
      <c r="AU195" s="92" t="s">
        <v>93</v>
      </c>
      <c r="AY195" s="2" t="s">
        <v>77</v>
      </c>
      <c r="BE195" s="93">
        <f t="shared" si="14"/>
        <v>0</v>
      </c>
      <c r="BF195" s="93">
        <f t="shared" si="15"/>
        <v>0</v>
      </c>
      <c r="BG195" s="93">
        <f t="shared" si="16"/>
        <v>0</v>
      </c>
      <c r="BH195" s="93">
        <f t="shared" si="17"/>
        <v>0</v>
      </c>
      <c r="BI195" s="93">
        <f t="shared" si="18"/>
        <v>0</v>
      </c>
      <c r="BJ195" s="2" t="s">
        <v>84</v>
      </c>
      <c r="BK195" s="94">
        <f t="shared" si="19"/>
        <v>0</v>
      </c>
      <c r="BL195" s="2" t="s">
        <v>83</v>
      </c>
      <c r="BM195" s="92" t="s">
        <v>475</v>
      </c>
    </row>
    <row r="196" spans="2:65" s="9" customFormat="1" ht="24.2" customHeight="1" x14ac:dyDescent="0.25">
      <c r="B196" s="81"/>
      <c r="C196" s="116" t="s">
        <v>307</v>
      </c>
      <c r="D196" s="116" t="s">
        <v>182</v>
      </c>
      <c r="E196" s="117" t="s">
        <v>569</v>
      </c>
      <c r="F196" s="118" t="s">
        <v>570</v>
      </c>
      <c r="G196" s="119" t="s">
        <v>82</v>
      </c>
      <c r="H196" s="120">
        <v>4.8</v>
      </c>
      <c r="I196" s="223">
        <v>0</v>
      </c>
      <c r="J196" s="223">
        <f t="shared" si="10"/>
        <v>0</v>
      </c>
      <c r="K196" s="121"/>
      <c r="L196" s="122"/>
      <c r="M196" s="123" t="s">
        <v>14</v>
      </c>
      <c r="N196" s="124" t="s">
        <v>34</v>
      </c>
      <c r="O196" s="90">
        <v>0</v>
      </c>
      <c r="P196" s="90">
        <f t="shared" si="11"/>
        <v>0</v>
      </c>
      <c r="Q196" s="90">
        <v>0</v>
      </c>
      <c r="R196" s="90">
        <f t="shared" si="12"/>
        <v>0</v>
      </c>
      <c r="S196" s="90">
        <v>0</v>
      </c>
      <c r="T196" s="91">
        <f t="shared" si="13"/>
        <v>0</v>
      </c>
      <c r="AR196" s="92" t="s">
        <v>101</v>
      </c>
      <c r="AT196" s="92" t="s">
        <v>182</v>
      </c>
      <c r="AU196" s="92" t="s">
        <v>93</v>
      </c>
      <c r="AY196" s="2" t="s">
        <v>77</v>
      </c>
      <c r="BE196" s="93">
        <f t="shared" si="14"/>
        <v>0</v>
      </c>
      <c r="BF196" s="93">
        <f t="shared" si="15"/>
        <v>0</v>
      </c>
      <c r="BG196" s="93">
        <f t="shared" si="16"/>
        <v>0</v>
      </c>
      <c r="BH196" s="93">
        <f t="shared" si="17"/>
        <v>0</v>
      </c>
      <c r="BI196" s="93">
        <f t="shared" si="18"/>
        <v>0</v>
      </c>
      <c r="BJ196" s="2" t="s">
        <v>84</v>
      </c>
      <c r="BK196" s="94">
        <f t="shared" si="19"/>
        <v>0</v>
      </c>
      <c r="BL196" s="2" t="s">
        <v>83</v>
      </c>
      <c r="BM196" s="92" t="s">
        <v>478</v>
      </c>
    </row>
    <row r="197" spans="2:65" s="9" customFormat="1" ht="24.2" customHeight="1" x14ac:dyDescent="0.25">
      <c r="B197" s="81"/>
      <c r="C197" s="116" t="s">
        <v>203</v>
      </c>
      <c r="D197" s="116" t="s">
        <v>182</v>
      </c>
      <c r="E197" s="117" t="s">
        <v>573</v>
      </c>
      <c r="F197" s="118" t="s">
        <v>574</v>
      </c>
      <c r="G197" s="119" t="s">
        <v>263</v>
      </c>
      <c r="H197" s="120">
        <v>32</v>
      </c>
      <c r="I197" s="223">
        <v>0</v>
      </c>
      <c r="J197" s="223">
        <f t="shared" si="10"/>
        <v>0</v>
      </c>
      <c r="K197" s="121"/>
      <c r="L197" s="122"/>
      <c r="M197" s="123" t="s">
        <v>14</v>
      </c>
      <c r="N197" s="124" t="s">
        <v>34</v>
      </c>
      <c r="O197" s="90">
        <v>0</v>
      </c>
      <c r="P197" s="90">
        <f t="shared" si="11"/>
        <v>0</v>
      </c>
      <c r="Q197" s="90">
        <v>0</v>
      </c>
      <c r="R197" s="90">
        <f t="shared" si="12"/>
        <v>0</v>
      </c>
      <c r="S197" s="90">
        <v>0</v>
      </c>
      <c r="T197" s="91">
        <f t="shared" si="13"/>
        <v>0</v>
      </c>
      <c r="AR197" s="92" t="s">
        <v>101</v>
      </c>
      <c r="AT197" s="92" t="s">
        <v>182</v>
      </c>
      <c r="AU197" s="92" t="s">
        <v>93</v>
      </c>
      <c r="AY197" s="2" t="s">
        <v>77</v>
      </c>
      <c r="BE197" s="93">
        <f t="shared" si="14"/>
        <v>0</v>
      </c>
      <c r="BF197" s="93">
        <f t="shared" si="15"/>
        <v>0</v>
      </c>
      <c r="BG197" s="93">
        <f t="shared" si="16"/>
        <v>0</v>
      </c>
      <c r="BH197" s="93">
        <f t="shared" si="17"/>
        <v>0</v>
      </c>
      <c r="BI197" s="93">
        <f t="shared" si="18"/>
        <v>0</v>
      </c>
      <c r="BJ197" s="2" t="s">
        <v>84</v>
      </c>
      <c r="BK197" s="94">
        <f t="shared" si="19"/>
        <v>0</v>
      </c>
      <c r="BL197" s="2" t="s">
        <v>83</v>
      </c>
      <c r="BM197" s="92" t="s">
        <v>481</v>
      </c>
    </row>
    <row r="198" spans="2:65" s="9" customFormat="1" ht="24.2" customHeight="1" x14ac:dyDescent="0.25">
      <c r="B198" s="81"/>
      <c r="C198" s="82" t="s">
        <v>308</v>
      </c>
      <c r="D198" s="82" t="s">
        <v>79</v>
      </c>
      <c r="E198" s="83" t="s">
        <v>575</v>
      </c>
      <c r="F198" s="84" t="s">
        <v>576</v>
      </c>
      <c r="G198" s="85" t="s">
        <v>411</v>
      </c>
      <c r="H198" s="86">
        <v>0.5</v>
      </c>
      <c r="I198" s="218">
        <v>0</v>
      </c>
      <c r="J198" s="218">
        <f t="shared" si="10"/>
        <v>0</v>
      </c>
      <c r="K198" s="87"/>
      <c r="L198" s="10"/>
      <c r="M198" s="88" t="s">
        <v>14</v>
      </c>
      <c r="N198" s="89" t="s">
        <v>34</v>
      </c>
      <c r="O198" s="90">
        <v>0</v>
      </c>
      <c r="P198" s="90">
        <f t="shared" si="11"/>
        <v>0</v>
      </c>
      <c r="Q198" s="90">
        <v>0</v>
      </c>
      <c r="R198" s="90">
        <f t="shared" si="12"/>
        <v>0</v>
      </c>
      <c r="S198" s="90">
        <v>0</v>
      </c>
      <c r="T198" s="91">
        <f t="shared" si="13"/>
        <v>0</v>
      </c>
      <c r="AR198" s="92" t="s">
        <v>83</v>
      </c>
      <c r="AT198" s="92" t="s">
        <v>79</v>
      </c>
      <c r="AU198" s="92" t="s">
        <v>93</v>
      </c>
      <c r="AY198" s="2" t="s">
        <v>77</v>
      </c>
      <c r="BE198" s="93">
        <f t="shared" si="14"/>
        <v>0</v>
      </c>
      <c r="BF198" s="93">
        <f t="shared" si="15"/>
        <v>0</v>
      </c>
      <c r="BG198" s="93">
        <f t="shared" si="16"/>
        <v>0</v>
      </c>
      <c r="BH198" s="93">
        <f t="shared" si="17"/>
        <v>0</v>
      </c>
      <c r="BI198" s="93">
        <f t="shared" si="18"/>
        <v>0</v>
      </c>
      <c r="BJ198" s="2" t="s">
        <v>84</v>
      </c>
      <c r="BK198" s="94">
        <f t="shared" si="19"/>
        <v>0</v>
      </c>
      <c r="BL198" s="2" t="s">
        <v>83</v>
      </c>
      <c r="BM198" s="92" t="s">
        <v>484</v>
      </c>
    </row>
    <row r="199" spans="2:65" s="9" customFormat="1" ht="24.2" customHeight="1" x14ac:dyDescent="0.25">
      <c r="B199" s="81"/>
      <c r="C199" s="82" t="s">
        <v>207</v>
      </c>
      <c r="D199" s="82" t="s">
        <v>79</v>
      </c>
      <c r="E199" s="83" t="s">
        <v>577</v>
      </c>
      <c r="F199" s="84" t="s">
        <v>578</v>
      </c>
      <c r="G199" s="85" t="s">
        <v>411</v>
      </c>
      <c r="H199" s="86">
        <v>0.5</v>
      </c>
      <c r="I199" s="218">
        <v>0</v>
      </c>
      <c r="J199" s="218">
        <f t="shared" si="10"/>
        <v>0</v>
      </c>
      <c r="K199" s="87"/>
      <c r="L199" s="10"/>
      <c r="M199" s="88" t="s">
        <v>14</v>
      </c>
      <c r="N199" s="89" t="s">
        <v>34</v>
      </c>
      <c r="O199" s="90">
        <v>0</v>
      </c>
      <c r="P199" s="90">
        <f t="shared" si="11"/>
        <v>0</v>
      </c>
      <c r="Q199" s="90">
        <v>0</v>
      </c>
      <c r="R199" s="90">
        <f t="shared" si="12"/>
        <v>0</v>
      </c>
      <c r="S199" s="90">
        <v>0</v>
      </c>
      <c r="T199" s="91">
        <f t="shared" si="13"/>
        <v>0</v>
      </c>
      <c r="AR199" s="92" t="s">
        <v>83</v>
      </c>
      <c r="AT199" s="92" t="s">
        <v>79</v>
      </c>
      <c r="AU199" s="92" t="s">
        <v>93</v>
      </c>
      <c r="AY199" s="2" t="s">
        <v>77</v>
      </c>
      <c r="BE199" s="93">
        <f t="shared" si="14"/>
        <v>0</v>
      </c>
      <c r="BF199" s="93">
        <f t="shared" si="15"/>
        <v>0</v>
      </c>
      <c r="BG199" s="93">
        <f t="shared" si="16"/>
        <v>0</v>
      </c>
      <c r="BH199" s="93">
        <f t="shared" si="17"/>
        <v>0</v>
      </c>
      <c r="BI199" s="93">
        <f t="shared" si="18"/>
        <v>0</v>
      </c>
      <c r="BJ199" s="2" t="s">
        <v>84</v>
      </c>
      <c r="BK199" s="94">
        <f t="shared" si="19"/>
        <v>0</v>
      </c>
      <c r="BL199" s="2" t="s">
        <v>83</v>
      </c>
      <c r="BM199" s="92" t="s">
        <v>487</v>
      </c>
    </row>
    <row r="200" spans="2:65" s="71" customFormat="1" ht="20.85" customHeight="1" x14ac:dyDescent="0.2">
      <c r="B200" s="72"/>
      <c r="D200" s="73" t="s">
        <v>73</v>
      </c>
      <c r="E200" s="80" t="s">
        <v>579</v>
      </c>
      <c r="F200" s="80" t="s">
        <v>580</v>
      </c>
      <c r="I200" s="222"/>
      <c r="J200" s="217">
        <f>BK200</f>
        <v>0</v>
      </c>
      <c r="L200" s="72"/>
      <c r="M200" s="75"/>
      <c r="P200" s="76">
        <f>SUM(P201:P208)</f>
        <v>0</v>
      </c>
      <c r="R200" s="76">
        <f>SUM(R201:R208)</f>
        <v>0</v>
      </c>
      <c r="T200" s="77">
        <f>SUM(T201:T208)</f>
        <v>0</v>
      </c>
      <c r="AR200" s="73" t="s">
        <v>76</v>
      </c>
      <c r="AT200" s="78" t="s">
        <v>73</v>
      </c>
      <c r="AU200" s="78" t="s">
        <v>84</v>
      </c>
      <c r="AY200" s="73" t="s">
        <v>77</v>
      </c>
      <c r="BK200" s="79">
        <f>SUM(BK201:BK208)</f>
        <v>0</v>
      </c>
    </row>
    <row r="201" spans="2:65" s="9" customFormat="1" ht="16.5" customHeight="1" x14ac:dyDescent="0.25">
      <c r="B201" s="81"/>
      <c r="C201" s="82" t="s">
        <v>309</v>
      </c>
      <c r="D201" s="82" t="s">
        <v>79</v>
      </c>
      <c r="E201" s="83" t="s">
        <v>581</v>
      </c>
      <c r="F201" s="84" t="s">
        <v>582</v>
      </c>
      <c r="G201" s="85" t="s">
        <v>263</v>
      </c>
      <c r="H201" s="86">
        <v>3</v>
      </c>
      <c r="I201" s="218">
        <v>0</v>
      </c>
      <c r="J201" s="218">
        <f t="shared" ref="J201:J208" si="20">ROUND(I201*H201,3)</f>
        <v>0</v>
      </c>
      <c r="K201" s="87"/>
      <c r="L201" s="10"/>
      <c r="M201" s="88" t="s">
        <v>14</v>
      </c>
      <c r="N201" s="89" t="s">
        <v>34</v>
      </c>
      <c r="O201" s="90">
        <v>0</v>
      </c>
      <c r="P201" s="90">
        <f t="shared" ref="P201:P208" si="21">O201*H201</f>
        <v>0</v>
      </c>
      <c r="Q201" s="90">
        <v>0</v>
      </c>
      <c r="R201" s="90">
        <f t="shared" ref="R201:R208" si="22">Q201*H201</f>
        <v>0</v>
      </c>
      <c r="S201" s="90">
        <v>0</v>
      </c>
      <c r="T201" s="91">
        <f t="shared" ref="T201:T208" si="23">S201*H201</f>
        <v>0</v>
      </c>
      <c r="AR201" s="92" t="s">
        <v>83</v>
      </c>
      <c r="AT201" s="92" t="s">
        <v>79</v>
      </c>
      <c r="AU201" s="92" t="s">
        <v>93</v>
      </c>
      <c r="AY201" s="2" t="s">
        <v>77</v>
      </c>
      <c r="BE201" s="93">
        <f t="shared" ref="BE201:BE208" si="24">IF(N201="základná",J201,0)</f>
        <v>0</v>
      </c>
      <c r="BF201" s="93">
        <f t="shared" ref="BF201:BF208" si="25">IF(N201="znížená",J201,0)</f>
        <v>0</v>
      </c>
      <c r="BG201" s="93">
        <f t="shared" ref="BG201:BG208" si="26">IF(N201="zákl. prenesená",J201,0)</f>
        <v>0</v>
      </c>
      <c r="BH201" s="93">
        <f t="shared" ref="BH201:BH208" si="27">IF(N201="zníž. prenesená",J201,0)</f>
        <v>0</v>
      </c>
      <c r="BI201" s="93">
        <f t="shared" ref="BI201:BI208" si="28">IF(N201="nulová",J201,0)</f>
        <v>0</v>
      </c>
      <c r="BJ201" s="2" t="s">
        <v>84</v>
      </c>
      <c r="BK201" s="94">
        <f t="shared" ref="BK201:BK208" si="29">ROUND(I201*H201,3)</f>
        <v>0</v>
      </c>
      <c r="BL201" s="2" t="s">
        <v>83</v>
      </c>
      <c r="BM201" s="92" t="s">
        <v>490</v>
      </c>
    </row>
    <row r="202" spans="2:65" s="9" customFormat="1" ht="16.5" customHeight="1" x14ac:dyDescent="0.25">
      <c r="B202" s="81"/>
      <c r="C202" s="82" t="s">
        <v>119</v>
      </c>
      <c r="D202" s="82" t="s">
        <v>79</v>
      </c>
      <c r="E202" s="83" t="s">
        <v>583</v>
      </c>
      <c r="F202" s="84" t="s">
        <v>584</v>
      </c>
      <c r="G202" s="85" t="s">
        <v>263</v>
      </c>
      <c r="H202" s="86">
        <v>3</v>
      </c>
      <c r="I202" s="218">
        <v>0</v>
      </c>
      <c r="J202" s="218">
        <f t="shared" si="20"/>
        <v>0</v>
      </c>
      <c r="K202" s="87"/>
      <c r="L202" s="10"/>
      <c r="M202" s="88" t="s">
        <v>14</v>
      </c>
      <c r="N202" s="89" t="s">
        <v>34</v>
      </c>
      <c r="O202" s="90">
        <v>0</v>
      </c>
      <c r="P202" s="90">
        <f t="shared" si="21"/>
        <v>0</v>
      </c>
      <c r="Q202" s="90">
        <v>0</v>
      </c>
      <c r="R202" s="90">
        <f t="shared" si="22"/>
        <v>0</v>
      </c>
      <c r="S202" s="90">
        <v>0</v>
      </c>
      <c r="T202" s="91">
        <f t="shared" si="23"/>
        <v>0</v>
      </c>
      <c r="AR202" s="92" t="s">
        <v>83</v>
      </c>
      <c r="AT202" s="92" t="s">
        <v>79</v>
      </c>
      <c r="AU202" s="92" t="s">
        <v>93</v>
      </c>
      <c r="AY202" s="2" t="s">
        <v>77</v>
      </c>
      <c r="BE202" s="93">
        <f t="shared" si="24"/>
        <v>0</v>
      </c>
      <c r="BF202" s="93">
        <f t="shared" si="25"/>
        <v>0</v>
      </c>
      <c r="BG202" s="93">
        <f t="shared" si="26"/>
        <v>0</v>
      </c>
      <c r="BH202" s="93">
        <f t="shared" si="27"/>
        <v>0</v>
      </c>
      <c r="BI202" s="93">
        <f t="shared" si="28"/>
        <v>0</v>
      </c>
      <c r="BJ202" s="2" t="s">
        <v>84</v>
      </c>
      <c r="BK202" s="94">
        <f t="shared" si="29"/>
        <v>0</v>
      </c>
      <c r="BL202" s="2" t="s">
        <v>83</v>
      </c>
      <c r="BM202" s="92" t="s">
        <v>136</v>
      </c>
    </row>
    <row r="203" spans="2:65" s="9" customFormat="1" ht="16.5" customHeight="1" x14ac:dyDescent="0.25">
      <c r="B203" s="81"/>
      <c r="C203" s="82" t="s">
        <v>310</v>
      </c>
      <c r="D203" s="82" t="s">
        <v>79</v>
      </c>
      <c r="E203" s="83" t="s">
        <v>585</v>
      </c>
      <c r="F203" s="84" t="s">
        <v>586</v>
      </c>
      <c r="G203" s="85" t="s">
        <v>263</v>
      </c>
      <c r="H203" s="86">
        <v>20</v>
      </c>
      <c r="I203" s="218">
        <v>0</v>
      </c>
      <c r="J203" s="218">
        <f t="shared" si="20"/>
        <v>0</v>
      </c>
      <c r="K203" s="87"/>
      <c r="L203" s="10"/>
      <c r="M203" s="88" t="s">
        <v>14</v>
      </c>
      <c r="N203" s="89" t="s">
        <v>34</v>
      </c>
      <c r="O203" s="90">
        <v>0</v>
      </c>
      <c r="P203" s="90">
        <f t="shared" si="21"/>
        <v>0</v>
      </c>
      <c r="Q203" s="90">
        <v>0</v>
      </c>
      <c r="R203" s="90">
        <f t="shared" si="22"/>
        <v>0</v>
      </c>
      <c r="S203" s="90">
        <v>0</v>
      </c>
      <c r="T203" s="91">
        <f t="shared" si="23"/>
        <v>0</v>
      </c>
      <c r="AR203" s="92" t="s">
        <v>83</v>
      </c>
      <c r="AT203" s="92" t="s">
        <v>79</v>
      </c>
      <c r="AU203" s="92" t="s">
        <v>93</v>
      </c>
      <c r="AY203" s="2" t="s">
        <v>77</v>
      </c>
      <c r="BE203" s="93">
        <f t="shared" si="24"/>
        <v>0</v>
      </c>
      <c r="BF203" s="93">
        <f t="shared" si="25"/>
        <v>0</v>
      </c>
      <c r="BG203" s="93">
        <f t="shared" si="26"/>
        <v>0</v>
      </c>
      <c r="BH203" s="93">
        <f t="shared" si="27"/>
        <v>0</v>
      </c>
      <c r="BI203" s="93">
        <f t="shared" si="28"/>
        <v>0</v>
      </c>
      <c r="BJ203" s="2" t="s">
        <v>84</v>
      </c>
      <c r="BK203" s="94">
        <f t="shared" si="29"/>
        <v>0</v>
      </c>
      <c r="BL203" s="2" t="s">
        <v>83</v>
      </c>
      <c r="BM203" s="92" t="s">
        <v>491</v>
      </c>
    </row>
    <row r="204" spans="2:65" s="9" customFormat="1" ht="16.5" customHeight="1" x14ac:dyDescent="0.25">
      <c r="B204" s="81"/>
      <c r="C204" s="82" t="s">
        <v>213</v>
      </c>
      <c r="D204" s="82" t="s">
        <v>79</v>
      </c>
      <c r="E204" s="83" t="s">
        <v>587</v>
      </c>
      <c r="F204" s="84" t="s">
        <v>588</v>
      </c>
      <c r="G204" s="85" t="s">
        <v>263</v>
      </c>
      <c r="H204" s="86">
        <v>20</v>
      </c>
      <c r="I204" s="218">
        <v>0</v>
      </c>
      <c r="J204" s="218">
        <f t="shared" si="20"/>
        <v>0</v>
      </c>
      <c r="K204" s="87"/>
      <c r="L204" s="10"/>
      <c r="M204" s="88" t="s">
        <v>14</v>
      </c>
      <c r="N204" s="89" t="s">
        <v>34</v>
      </c>
      <c r="O204" s="90">
        <v>0</v>
      </c>
      <c r="P204" s="90">
        <f t="shared" si="21"/>
        <v>0</v>
      </c>
      <c r="Q204" s="90">
        <v>0</v>
      </c>
      <c r="R204" s="90">
        <f t="shared" si="22"/>
        <v>0</v>
      </c>
      <c r="S204" s="90">
        <v>0</v>
      </c>
      <c r="T204" s="91">
        <f t="shared" si="23"/>
        <v>0</v>
      </c>
      <c r="AR204" s="92" t="s">
        <v>83</v>
      </c>
      <c r="AT204" s="92" t="s">
        <v>79</v>
      </c>
      <c r="AU204" s="92" t="s">
        <v>93</v>
      </c>
      <c r="AY204" s="2" t="s">
        <v>77</v>
      </c>
      <c r="BE204" s="93">
        <f t="shared" si="24"/>
        <v>0</v>
      </c>
      <c r="BF204" s="93">
        <f t="shared" si="25"/>
        <v>0</v>
      </c>
      <c r="BG204" s="93">
        <f t="shared" si="26"/>
        <v>0</v>
      </c>
      <c r="BH204" s="93">
        <f t="shared" si="27"/>
        <v>0</v>
      </c>
      <c r="BI204" s="93">
        <f t="shared" si="28"/>
        <v>0</v>
      </c>
      <c r="BJ204" s="2" t="s">
        <v>84</v>
      </c>
      <c r="BK204" s="94">
        <f t="shared" si="29"/>
        <v>0</v>
      </c>
      <c r="BL204" s="2" t="s">
        <v>83</v>
      </c>
      <c r="BM204" s="92" t="s">
        <v>494</v>
      </c>
    </row>
    <row r="205" spans="2:65" s="9" customFormat="1" ht="16.5" customHeight="1" x14ac:dyDescent="0.25">
      <c r="B205" s="81"/>
      <c r="C205" s="82" t="s">
        <v>495</v>
      </c>
      <c r="D205" s="82" t="s">
        <v>79</v>
      </c>
      <c r="E205" s="83" t="s">
        <v>589</v>
      </c>
      <c r="F205" s="84" t="s">
        <v>590</v>
      </c>
      <c r="G205" s="85" t="s">
        <v>82</v>
      </c>
      <c r="H205" s="86">
        <v>10.1</v>
      </c>
      <c r="I205" s="218">
        <v>0</v>
      </c>
      <c r="J205" s="218">
        <f t="shared" si="20"/>
        <v>0</v>
      </c>
      <c r="K205" s="87"/>
      <c r="L205" s="10"/>
      <c r="M205" s="88" t="s">
        <v>14</v>
      </c>
      <c r="N205" s="89" t="s">
        <v>34</v>
      </c>
      <c r="O205" s="90">
        <v>0</v>
      </c>
      <c r="P205" s="90">
        <f t="shared" si="21"/>
        <v>0</v>
      </c>
      <c r="Q205" s="90">
        <v>0</v>
      </c>
      <c r="R205" s="90">
        <f t="shared" si="22"/>
        <v>0</v>
      </c>
      <c r="S205" s="90">
        <v>0</v>
      </c>
      <c r="T205" s="91">
        <f t="shared" si="23"/>
        <v>0</v>
      </c>
      <c r="AR205" s="92" t="s">
        <v>83</v>
      </c>
      <c r="AT205" s="92" t="s">
        <v>79</v>
      </c>
      <c r="AU205" s="92" t="s">
        <v>93</v>
      </c>
      <c r="AY205" s="2" t="s">
        <v>77</v>
      </c>
      <c r="BE205" s="93">
        <f t="shared" si="24"/>
        <v>0</v>
      </c>
      <c r="BF205" s="93">
        <f t="shared" si="25"/>
        <v>0</v>
      </c>
      <c r="BG205" s="93">
        <f t="shared" si="26"/>
        <v>0</v>
      </c>
      <c r="BH205" s="93">
        <f t="shared" si="27"/>
        <v>0</v>
      </c>
      <c r="BI205" s="93">
        <f t="shared" si="28"/>
        <v>0</v>
      </c>
      <c r="BJ205" s="2" t="s">
        <v>84</v>
      </c>
      <c r="BK205" s="94">
        <f t="shared" si="29"/>
        <v>0</v>
      </c>
      <c r="BL205" s="2" t="s">
        <v>83</v>
      </c>
      <c r="BM205" s="92" t="s">
        <v>498</v>
      </c>
    </row>
    <row r="206" spans="2:65" s="9" customFormat="1" ht="16.5" customHeight="1" x14ac:dyDescent="0.25">
      <c r="B206" s="81"/>
      <c r="C206" s="82" t="s">
        <v>216</v>
      </c>
      <c r="D206" s="82" t="s">
        <v>79</v>
      </c>
      <c r="E206" s="83" t="s">
        <v>591</v>
      </c>
      <c r="F206" s="84" t="s">
        <v>592</v>
      </c>
      <c r="G206" s="85" t="s">
        <v>263</v>
      </c>
      <c r="H206" s="86">
        <v>3</v>
      </c>
      <c r="I206" s="218">
        <v>0</v>
      </c>
      <c r="J206" s="218">
        <f t="shared" si="20"/>
        <v>0</v>
      </c>
      <c r="K206" s="87"/>
      <c r="L206" s="10"/>
      <c r="M206" s="88" t="s">
        <v>14</v>
      </c>
      <c r="N206" s="89" t="s">
        <v>34</v>
      </c>
      <c r="O206" s="90">
        <v>0</v>
      </c>
      <c r="P206" s="90">
        <f t="shared" si="21"/>
        <v>0</v>
      </c>
      <c r="Q206" s="90">
        <v>0</v>
      </c>
      <c r="R206" s="90">
        <f t="shared" si="22"/>
        <v>0</v>
      </c>
      <c r="S206" s="90">
        <v>0</v>
      </c>
      <c r="T206" s="91">
        <f t="shared" si="23"/>
        <v>0</v>
      </c>
      <c r="AR206" s="92" t="s">
        <v>83</v>
      </c>
      <c r="AT206" s="92" t="s">
        <v>79</v>
      </c>
      <c r="AU206" s="92" t="s">
        <v>93</v>
      </c>
      <c r="AY206" s="2" t="s">
        <v>77</v>
      </c>
      <c r="BE206" s="93">
        <f t="shared" si="24"/>
        <v>0</v>
      </c>
      <c r="BF206" s="93">
        <f t="shared" si="25"/>
        <v>0</v>
      </c>
      <c r="BG206" s="93">
        <f t="shared" si="26"/>
        <v>0</v>
      </c>
      <c r="BH206" s="93">
        <f t="shared" si="27"/>
        <v>0</v>
      </c>
      <c r="BI206" s="93">
        <f t="shared" si="28"/>
        <v>0</v>
      </c>
      <c r="BJ206" s="2" t="s">
        <v>84</v>
      </c>
      <c r="BK206" s="94">
        <f t="shared" si="29"/>
        <v>0</v>
      </c>
      <c r="BL206" s="2" t="s">
        <v>83</v>
      </c>
      <c r="BM206" s="92" t="s">
        <v>501</v>
      </c>
    </row>
    <row r="207" spans="2:65" s="9" customFormat="1" ht="16.5" customHeight="1" x14ac:dyDescent="0.25">
      <c r="B207" s="81"/>
      <c r="C207" s="82" t="s">
        <v>502</v>
      </c>
      <c r="D207" s="82" t="s">
        <v>79</v>
      </c>
      <c r="E207" s="83" t="s">
        <v>594</v>
      </c>
      <c r="F207" s="84" t="s">
        <v>595</v>
      </c>
      <c r="G207" s="85" t="s">
        <v>263</v>
      </c>
      <c r="H207" s="86">
        <v>20</v>
      </c>
      <c r="I207" s="218">
        <v>0</v>
      </c>
      <c r="J207" s="218">
        <f t="shared" si="20"/>
        <v>0</v>
      </c>
      <c r="K207" s="87"/>
      <c r="L207" s="10"/>
      <c r="M207" s="88" t="s">
        <v>14</v>
      </c>
      <c r="N207" s="89" t="s">
        <v>34</v>
      </c>
      <c r="O207" s="90">
        <v>0</v>
      </c>
      <c r="P207" s="90">
        <f t="shared" si="21"/>
        <v>0</v>
      </c>
      <c r="Q207" s="90">
        <v>0</v>
      </c>
      <c r="R207" s="90">
        <f t="shared" si="22"/>
        <v>0</v>
      </c>
      <c r="S207" s="90">
        <v>0</v>
      </c>
      <c r="T207" s="91">
        <f t="shared" si="23"/>
        <v>0</v>
      </c>
      <c r="AR207" s="92" t="s">
        <v>83</v>
      </c>
      <c r="AT207" s="92" t="s">
        <v>79</v>
      </c>
      <c r="AU207" s="92" t="s">
        <v>93</v>
      </c>
      <c r="AY207" s="2" t="s">
        <v>77</v>
      </c>
      <c r="BE207" s="93">
        <f t="shared" si="24"/>
        <v>0</v>
      </c>
      <c r="BF207" s="93">
        <f t="shared" si="25"/>
        <v>0</v>
      </c>
      <c r="BG207" s="93">
        <f t="shared" si="26"/>
        <v>0</v>
      </c>
      <c r="BH207" s="93">
        <f t="shared" si="27"/>
        <v>0</v>
      </c>
      <c r="BI207" s="93">
        <f t="shared" si="28"/>
        <v>0</v>
      </c>
      <c r="BJ207" s="2" t="s">
        <v>84</v>
      </c>
      <c r="BK207" s="94">
        <f t="shared" si="29"/>
        <v>0</v>
      </c>
      <c r="BL207" s="2" t="s">
        <v>83</v>
      </c>
      <c r="BM207" s="92" t="s">
        <v>505</v>
      </c>
    </row>
    <row r="208" spans="2:65" s="9" customFormat="1" ht="21.75" customHeight="1" x14ac:dyDescent="0.25">
      <c r="B208" s="81"/>
      <c r="C208" s="82" t="s">
        <v>221</v>
      </c>
      <c r="D208" s="82" t="s">
        <v>79</v>
      </c>
      <c r="E208" s="83" t="s">
        <v>598</v>
      </c>
      <c r="F208" s="84" t="s">
        <v>599</v>
      </c>
      <c r="G208" s="85" t="s">
        <v>202</v>
      </c>
      <c r="H208" s="86">
        <v>18</v>
      </c>
      <c r="I208" s="218">
        <v>0</v>
      </c>
      <c r="J208" s="218">
        <f t="shared" si="20"/>
        <v>0</v>
      </c>
      <c r="K208" s="87"/>
      <c r="L208" s="10"/>
      <c r="M208" s="88" t="s">
        <v>14</v>
      </c>
      <c r="N208" s="89" t="s">
        <v>34</v>
      </c>
      <c r="O208" s="90">
        <v>0</v>
      </c>
      <c r="P208" s="90">
        <f t="shared" si="21"/>
        <v>0</v>
      </c>
      <c r="Q208" s="90">
        <v>0</v>
      </c>
      <c r="R208" s="90">
        <f t="shared" si="22"/>
        <v>0</v>
      </c>
      <c r="S208" s="90">
        <v>0</v>
      </c>
      <c r="T208" s="91">
        <f t="shared" si="23"/>
        <v>0</v>
      </c>
      <c r="AR208" s="92" t="s">
        <v>83</v>
      </c>
      <c r="AT208" s="92" t="s">
        <v>79</v>
      </c>
      <c r="AU208" s="92" t="s">
        <v>93</v>
      </c>
      <c r="AY208" s="2" t="s">
        <v>77</v>
      </c>
      <c r="BE208" s="93">
        <f t="shared" si="24"/>
        <v>0</v>
      </c>
      <c r="BF208" s="93">
        <f t="shared" si="25"/>
        <v>0</v>
      </c>
      <c r="BG208" s="93">
        <f t="shared" si="26"/>
        <v>0</v>
      </c>
      <c r="BH208" s="93">
        <f t="shared" si="27"/>
        <v>0</v>
      </c>
      <c r="BI208" s="93">
        <f t="shared" si="28"/>
        <v>0</v>
      </c>
      <c r="BJ208" s="2" t="s">
        <v>84</v>
      </c>
      <c r="BK208" s="94">
        <f t="shared" si="29"/>
        <v>0</v>
      </c>
      <c r="BL208" s="2" t="s">
        <v>83</v>
      </c>
      <c r="BM208" s="92" t="s">
        <v>508</v>
      </c>
    </row>
    <row r="209" spans="2:65" s="71" customFormat="1" ht="22.9" customHeight="1" x14ac:dyDescent="0.2">
      <c r="B209" s="72"/>
      <c r="D209" s="73" t="s">
        <v>73</v>
      </c>
      <c r="E209" s="80" t="s">
        <v>600</v>
      </c>
      <c r="F209" s="80" t="s">
        <v>601</v>
      </c>
      <c r="I209" s="222"/>
      <c r="J209" s="217">
        <f>BK209</f>
        <v>0</v>
      </c>
      <c r="L209" s="72"/>
      <c r="M209" s="75"/>
      <c r="P209" s="76">
        <f>SUM(P210:P214)</f>
        <v>0</v>
      </c>
      <c r="R209" s="76">
        <f>SUM(R210:R214)</f>
        <v>0</v>
      </c>
      <c r="T209" s="77">
        <f>SUM(T210:T214)</f>
        <v>0</v>
      </c>
      <c r="AR209" s="73" t="s">
        <v>103</v>
      </c>
      <c r="AT209" s="78" t="s">
        <v>73</v>
      </c>
      <c r="AU209" s="78" t="s">
        <v>76</v>
      </c>
      <c r="AY209" s="73" t="s">
        <v>77</v>
      </c>
      <c r="BK209" s="79">
        <f>SUM(BK210:BK214)</f>
        <v>0</v>
      </c>
    </row>
    <row r="210" spans="2:65" s="9" customFormat="1" ht="24.2" customHeight="1" x14ac:dyDescent="0.25">
      <c r="B210" s="81"/>
      <c r="C210" s="82" t="s">
        <v>509</v>
      </c>
      <c r="D210" s="82" t="s">
        <v>79</v>
      </c>
      <c r="E210" s="83" t="s">
        <v>602</v>
      </c>
      <c r="F210" s="84" t="s">
        <v>603</v>
      </c>
      <c r="G210" s="85" t="s">
        <v>414</v>
      </c>
      <c r="H210" s="86">
        <v>0.5</v>
      </c>
      <c r="I210" s="218">
        <v>0</v>
      </c>
      <c r="J210" s="218">
        <f>ROUND(I210*H210,3)</f>
        <v>0</v>
      </c>
      <c r="K210" s="87"/>
      <c r="L210" s="10"/>
      <c r="M210" s="88" t="s">
        <v>14</v>
      </c>
      <c r="N210" s="89" t="s">
        <v>34</v>
      </c>
      <c r="O210" s="90">
        <v>0</v>
      </c>
      <c r="P210" s="90">
        <f>O210*H210</f>
        <v>0</v>
      </c>
      <c r="Q210" s="90">
        <v>0</v>
      </c>
      <c r="R210" s="90">
        <f>Q210*H210</f>
        <v>0</v>
      </c>
      <c r="S210" s="90">
        <v>0</v>
      </c>
      <c r="T210" s="91">
        <f>S210*H210</f>
        <v>0</v>
      </c>
      <c r="AR210" s="92" t="s">
        <v>83</v>
      </c>
      <c r="AT210" s="92" t="s">
        <v>79</v>
      </c>
      <c r="AU210" s="92" t="s">
        <v>84</v>
      </c>
      <c r="AY210" s="2" t="s">
        <v>77</v>
      </c>
      <c r="BE210" s="93">
        <f>IF(N210="základná",J210,0)</f>
        <v>0</v>
      </c>
      <c r="BF210" s="93">
        <f>IF(N210="znížená",J210,0)</f>
        <v>0</v>
      </c>
      <c r="BG210" s="93">
        <f>IF(N210="zákl. prenesená",J210,0)</f>
        <v>0</v>
      </c>
      <c r="BH210" s="93">
        <f>IF(N210="zníž. prenesená",J210,0)</f>
        <v>0</v>
      </c>
      <c r="BI210" s="93">
        <f>IF(N210="nulová",J210,0)</f>
        <v>0</v>
      </c>
      <c r="BJ210" s="2" t="s">
        <v>84</v>
      </c>
      <c r="BK210" s="94">
        <f>ROUND(I210*H210,3)</f>
        <v>0</v>
      </c>
      <c r="BL210" s="2" t="s">
        <v>83</v>
      </c>
      <c r="BM210" s="92" t="s">
        <v>512</v>
      </c>
    </row>
    <row r="211" spans="2:65" s="9" customFormat="1" ht="24.2" customHeight="1" x14ac:dyDescent="0.25">
      <c r="B211" s="81"/>
      <c r="C211" s="82" t="s">
        <v>226</v>
      </c>
      <c r="D211" s="82" t="s">
        <v>79</v>
      </c>
      <c r="E211" s="83" t="s">
        <v>604</v>
      </c>
      <c r="F211" s="84" t="s">
        <v>605</v>
      </c>
      <c r="G211" s="85" t="s">
        <v>411</v>
      </c>
      <c r="H211" s="86">
        <v>40</v>
      </c>
      <c r="I211" s="218">
        <v>0</v>
      </c>
      <c r="J211" s="218">
        <f>ROUND(I211*H211,3)</f>
        <v>0</v>
      </c>
      <c r="K211" s="87"/>
      <c r="L211" s="10"/>
      <c r="M211" s="88" t="s">
        <v>14</v>
      </c>
      <c r="N211" s="89" t="s">
        <v>34</v>
      </c>
      <c r="O211" s="90">
        <v>0</v>
      </c>
      <c r="P211" s="90">
        <f>O211*H211</f>
        <v>0</v>
      </c>
      <c r="Q211" s="90">
        <v>0</v>
      </c>
      <c r="R211" s="90">
        <f>Q211*H211</f>
        <v>0</v>
      </c>
      <c r="S211" s="90">
        <v>0</v>
      </c>
      <c r="T211" s="91">
        <f>S211*H211</f>
        <v>0</v>
      </c>
      <c r="AR211" s="92" t="s">
        <v>83</v>
      </c>
      <c r="AT211" s="92" t="s">
        <v>79</v>
      </c>
      <c r="AU211" s="92" t="s">
        <v>84</v>
      </c>
      <c r="AY211" s="2" t="s">
        <v>77</v>
      </c>
      <c r="BE211" s="93">
        <f>IF(N211="základná",J211,0)</f>
        <v>0</v>
      </c>
      <c r="BF211" s="93">
        <f>IF(N211="znížená",J211,0)</f>
        <v>0</v>
      </c>
      <c r="BG211" s="93">
        <f>IF(N211="zákl. prenesená",J211,0)</f>
        <v>0</v>
      </c>
      <c r="BH211" s="93">
        <f>IF(N211="zníž. prenesená",J211,0)</f>
        <v>0</v>
      </c>
      <c r="BI211" s="93">
        <f>IF(N211="nulová",J211,0)</f>
        <v>0</v>
      </c>
      <c r="BJ211" s="2" t="s">
        <v>84</v>
      </c>
      <c r="BK211" s="94">
        <f>ROUND(I211*H211,3)</f>
        <v>0</v>
      </c>
      <c r="BL211" s="2" t="s">
        <v>83</v>
      </c>
      <c r="BM211" s="92" t="s">
        <v>515</v>
      </c>
    </row>
    <row r="212" spans="2:65" s="9" customFormat="1" ht="44.25" customHeight="1" x14ac:dyDescent="0.25">
      <c r="B212" s="81"/>
      <c r="C212" s="82" t="s">
        <v>516</v>
      </c>
      <c r="D212" s="82" t="s">
        <v>79</v>
      </c>
      <c r="E212" s="83" t="s">
        <v>606</v>
      </c>
      <c r="F212" s="84" t="s">
        <v>607</v>
      </c>
      <c r="G212" s="85" t="s">
        <v>411</v>
      </c>
      <c r="H212" s="86">
        <v>60</v>
      </c>
      <c r="I212" s="218">
        <v>0</v>
      </c>
      <c r="J212" s="218">
        <f>ROUND(I212*H212,3)</f>
        <v>0</v>
      </c>
      <c r="K212" s="87"/>
      <c r="L212" s="10"/>
      <c r="M212" s="88" t="s">
        <v>14</v>
      </c>
      <c r="N212" s="89" t="s">
        <v>34</v>
      </c>
      <c r="O212" s="90">
        <v>0</v>
      </c>
      <c r="P212" s="90">
        <f>O212*H212</f>
        <v>0</v>
      </c>
      <c r="Q212" s="90">
        <v>0</v>
      </c>
      <c r="R212" s="90">
        <f>Q212*H212</f>
        <v>0</v>
      </c>
      <c r="S212" s="90">
        <v>0</v>
      </c>
      <c r="T212" s="91">
        <f>S212*H212</f>
        <v>0</v>
      </c>
      <c r="AR212" s="92" t="s">
        <v>83</v>
      </c>
      <c r="AT212" s="92" t="s">
        <v>79</v>
      </c>
      <c r="AU212" s="92" t="s">
        <v>84</v>
      </c>
      <c r="AY212" s="2" t="s">
        <v>77</v>
      </c>
      <c r="BE212" s="93">
        <f>IF(N212="základná",J212,0)</f>
        <v>0</v>
      </c>
      <c r="BF212" s="93">
        <f>IF(N212="znížená",J212,0)</f>
        <v>0</v>
      </c>
      <c r="BG212" s="93">
        <f>IF(N212="zákl. prenesená",J212,0)</f>
        <v>0</v>
      </c>
      <c r="BH212" s="93">
        <f>IF(N212="zníž. prenesená",J212,0)</f>
        <v>0</v>
      </c>
      <c r="BI212" s="93">
        <f>IF(N212="nulová",J212,0)</f>
        <v>0</v>
      </c>
      <c r="BJ212" s="2" t="s">
        <v>84</v>
      </c>
      <c r="BK212" s="94">
        <f>ROUND(I212*H212,3)</f>
        <v>0</v>
      </c>
      <c r="BL212" s="2" t="s">
        <v>83</v>
      </c>
      <c r="BM212" s="92" t="s">
        <v>519</v>
      </c>
    </row>
    <row r="213" spans="2:65" s="9" customFormat="1" ht="24.2" customHeight="1" x14ac:dyDescent="0.25">
      <c r="B213" s="81"/>
      <c r="C213" s="82" t="s">
        <v>195</v>
      </c>
      <c r="D213" s="82" t="s">
        <v>79</v>
      </c>
      <c r="E213" s="83" t="s">
        <v>608</v>
      </c>
      <c r="F213" s="84" t="s">
        <v>609</v>
      </c>
      <c r="G213" s="85" t="s">
        <v>414</v>
      </c>
      <c r="H213" s="86">
        <v>0.5</v>
      </c>
      <c r="I213" s="218">
        <v>0</v>
      </c>
      <c r="J213" s="218">
        <f>ROUND(I213*H213,3)</f>
        <v>0</v>
      </c>
      <c r="K213" s="87"/>
      <c r="L213" s="10"/>
      <c r="M213" s="88" t="s">
        <v>14</v>
      </c>
      <c r="N213" s="89" t="s">
        <v>34</v>
      </c>
      <c r="O213" s="90">
        <v>0</v>
      </c>
      <c r="P213" s="90">
        <f>O213*H213</f>
        <v>0</v>
      </c>
      <c r="Q213" s="90">
        <v>0</v>
      </c>
      <c r="R213" s="90">
        <f>Q213*H213</f>
        <v>0</v>
      </c>
      <c r="S213" s="90">
        <v>0</v>
      </c>
      <c r="T213" s="91">
        <f>S213*H213</f>
        <v>0</v>
      </c>
      <c r="AR213" s="92" t="s">
        <v>83</v>
      </c>
      <c r="AT213" s="92" t="s">
        <v>79</v>
      </c>
      <c r="AU213" s="92" t="s">
        <v>84</v>
      </c>
      <c r="AY213" s="2" t="s">
        <v>77</v>
      </c>
      <c r="BE213" s="93">
        <f>IF(N213="základná",J213,0)</f>
        <v>0</v>
      </c>
      <c r="BF213" s="93">
        <f>IF(N213="znížená",J213,0)</f>
        <v>0</v>
      </c>
      <c r="BG213" s="93">
        <f>IF(N213="zákl. prenesená",J213,0)</f>
        <v>0</v>
      </c>
      <c r="BH213" s="93">
        <f>IF(N213="zníž. prenesená",J213,0)</f>
        <v>0</v>
      </c>
      <c r="BI213" s="93">
        <f>IF(N213="nulová",J213,0)</f>
        <v>0</v>
      </c>
      <c r="BJ213" s="2" t="s">
        <v>84</v>
      </c>
      <c r="BK213" s="94">
        <f>ROUND(I213*H213,3)</f>
        <v>0</v>
      </c>
      <c r="BL213" s="2" t="s">
        <v>83</v>
      </c>
      <c r="BM213" s="92" t="s">
        <v>522</v>
      </c>
    </row>
    <row r="214" spans="2:65" s="9" customFormat="1" ht="37.9" customHeight="1" x14ac:dyDescent="0.25">
      <c r="B214" s="81"/>
      <c r="C214" s="82" t="s">
        <v>523</v>
      </c>
      <c r="D214" s="82" t="s">
        <v>79</v>
      </c>
      <c r="E214" s="83" t="s">
        <v>610</v>
      </c>
      <c r="F214" s="84" t="s">
        <v>611</v>
      </c>
      <c r="G214" s="85" t="s">
        <v>414</v>
      </c>
      <c r="H214" s="86">
        <v>1</v>
      </c>
      <c r="I214" s="218">
        <v>0</v>
      </c>
      <c r="J214" s="218">
        <f>ROUND(I214*H214,3)</f>
        <v>0</v>
      </c>
      <c r="K214" s="87"/>
      <c r="L214" s="10"/>
      <c r="M214" s="88" t="s">
        <v>14</v>
      </c>
      <c r="N214" s="89" t="s">
        <v>34</v>
      </c>
      <c r="O214" s="90">
        <v>0</v>
      </c>
      <c r="P214" s="90">
        <f>O214*H214</f>
        <v>0</v>
      </c>
      <c r="Q214" s="90">
        <v>0</v>
      </c>
      <c r="R214" s="90">
        <f>Q214*H214</f>
        <v>0</v>
      </c>
      <c r="S214" s="90">
        <v>0</v>
      </c>
      <c r="T214" s="91">
        <f>S214*H214</f>
        <v>0</v>
      </c>
      <c r="AR214" s="92" t="s">
        <v>83</v>
      </c>
      <c r="AT214" s="92" t="s">
        <v>79</v>
      </c>
      <c r="AU214" s="92" t="s">
        <v>84</v>
      </c>
      <c r="AY214" s="2" t="s">
        <v>77</v>
      </c>
      <c r="BE214" s="93">
        <f>IF(N214="základná",J214,0)</f>
        <v>0</v>
      </c>
      <c r="BF214" s="93">
        <f>IF(N214="znížená",J214,0)</f>
        <v>0</v>
      </c>
      <c r="BG214" s="93">
        <f>IF(N214="zákl. prenesená",J214,0)</f>
        <v>0</v>
      </c>
      <c r="BH214" s="93">
        <f>IF(N214="zníž. prenesená",J214,0)</f>
        <v>0</v>
      </c>
      <c r="BI214" s="93">
        <f>IF(N214="nulová",J214,0)</f>
        <v>0</v>
      </c>
      <c r="BJ214" s="2" t="s">
        <v>84</v>
      </c>
      <c r="BK214" s="94">
        <f>ROUND(I214*H214,3)</f>
        <v>0</v>
      </c>
      <c r="BL214" s="2" t="s">
        <v>83</v>
      </c>
      <c r="BM214" s="92" t="s">
        <v>526</v>
      </c>
    </row>
    <row r="215" spans="2:65" s="71" customFormat="1" ht="25.9" customHeight="1" x14ac:dyDescent="0.2">
      <c r="B215" s="72"/>
      <c r="D215" s="73" t="s">
        <v>73</v>
      </c>
      <c r="E215" s="74" t="s">
        <v>612</v>
      </c>
      <c r="F215" s="74" t="s">
        <v>613</v>
      </c>
      <c r="I215" s="222"/>
      <c r="J215" s="216">
        <f>BK215</f>
        <v>0</v>
      </c>
      <c r="L215" s="72"/>
      <c r="M215" s="75"/>
      <c r="P215" s="76">
        <f>SUM(P216:P218)</f>
        <v>0</v>
      </c>
      <c r="R215" s="76">
        <f>SUM(R216:R218)</f>
        <v>0</v>
      </c>
      <c r="T215" s="77">
        <f>SUM(T216:T218)</f>
        <v>0</v>
      </c>
      <c r="AR215" s="73" t="s">
        <v>76</v>
      </c>
      <c r="AT215" s="78" t="s">
        <v>73</v>
      </c>
      <c r="AU215" s="78" t="s">
        <v>2</v>
      </c>
      <c r="AY215" s="73" t="s">
        <v>77</v>
      </c>
      <c r="BK215" s="79">
        <f>SUM(BK216:BK218)</f>
        <v>0</v>
      </c>
    </row>
    <row r="216" spans="2:65" s="9" customFormat="1" ht="33" customHeight="1" x14ac:dyDescent="0.25">
      <c r="B216" s="81"/>
      <c r="C216" s="82" t="s">
        <v>436</v>
      </c>
      <c r="D216" s="82" t="s">
        <v>79</v>
      </c>
      <c r="E216" s="83" t="s">
        <v>409</v>
      </c>
      <c r="F216" s="84" t="s">
        <v>410</v>
      </c>
      <c r="G216" s="85" t="s">
        <v>411</v>
      </c>
      <c r="H216" s="86">
        <v>30</v>
      </c>
      <c r="I216" s="218">
        <v>0</v>
      </c>
      <c r="J216" s="218">
        <f>ROUND(I216*H216,3)</f>
        <v>0</v>
      </c>
      <c r="K216" s="87"/>
      <c r="L216" s="10"/>
      <c r="M216" s="88" t="s">
        <v>14</v>
      </c>
      <c r="N216" s="89" t="s">
        <v>34</v>
      </c>
      <c r="O216" s="90">
        <v>0</v>
      </c>
      <c r="P216" s="90">
        <f>O216*H216</f>
        <v>0</v>
      </c>
      <c r="Q216" s="90">
        <v>0</v>
      </c>
      <c r="R216" s="90">
        <f>Q216*H216</f>
        <v>0</v>
      </c>
      <c r="S216" s="90">
        <v>0</v>
      </c>
      <c r="T216" s="91">
        <f>S216*H216</f>
        <v>0</v>
      </c>
      <c r="AR216" s="92" t="s">
        <v>83</v>
      </c>
      <c r="AT216" s="92" t="s">
        <v>79</v>
      </c>
      <c r="AU216" s="92" t="s">
        <v>76</v>
      </c>
      <c r="AY216" s="2" t="s">
        <v>77</v>
      </c>
      <c r="BE216" s="93">
        <f>IF(N216="základná",J216,0)</f>
        <v>0</v>
      </c>
      <c r="BF216" s="93">
        <f>IF(N216="znížená",J216,0)</f>
        <v>0</v>
      </c>
      <c r="BG216" s="93">
        <f>IF(N216="zákl. prenesená",J216,0)</f>
        <v>0</v>
      </c>
      <c r="BH216" s="93">
        <f>IF(N216="zníž. prenesená",J216,0)</f>
        <v>0</v>
      </c>
      <c r="BI216" s="93">
        <f>IF(N216="nulová",J216,0)</f>
        <v>0</v>
      </c>
      <c r="BJ216" s="2" t="s">
        <v>84</v>
      </c>
      <c r="BK216" s="94">
        <f>ROUND(I216*H216,3)</f>
        <v>0</v>
      </c>
      <c r="BL216" s="2" t="s">
        <v>83</v>
      </c>
      <c r="BM216" s="92" t="s">
        <v>529</v>
      </c>
    </row>
    <row r="217" spans="2:65" s="9" customFormat="1" ht="16.5" customHeight="1" x14ac:dyDescent="0.25">
      <c r="B217" s="81"/>
      <c r="C217" s="82" t="s">
        <v>530</v>
      </c>
      <c r="D217" s="82" t="s">
        <v>79</v>
      </c>
      <c r="E217" s="83" t="s">
        <v>614</v>
      </c>
      <c r="F217" s="84" t="s">
        <v>615</v>
      </c>
      <c r="G217" s="85" t="s">
        <v>411</v>
      </c>
      <c r="H217" s="86">
        <v>20</v>
      </c>
      <c r="I217" s="218">
        <v>0</v>
      </c>
      <c r="J217" s="218">
        <f>ROUND(I217*H217,3)</f>
        <v>0</v>
      </c>
      <c r="K217" s="87"/>
      <c r="L217" s="10"/>
      <c r="M217" s="88" t="s">
        <v>14</v>
      </c>
      <c r="N217" s="89" t="s">
        <v>34</v>
      </c>
      <c r="O217" s="90">
        <v>0</v>
      </c>
      <c r="P217" s="90">
        <f>O217*H217</f>
        <v>0</v>
      </c>
      <c r="Q217" s="90">
        <v>0</v>
      </c>
      <c r="R217" s="90">
        <f>Q217*H217</f>
        <v>0</v>
      </c>
      <c r="S217" s="90">
        <v>0</v>
      </c>
      <c r="T217" s="91">
        <f>S217*H217</f>
        <v>0</v>
      </c>
      <c r="AR217" s="92" t="s">
        <v>83</v>
      </c>
      <c r="AT217" s="92" t="s">
        <v>79</v>
      </c>
      <c r="AU217" s="92" t="s">
        <v>76</v>
      </c>
      <c r="AY217" s="2" t="s">
        <v>77</v>
      </c>
      <c r="BE217" s="93">
        <f>IF(N217="základná",J217,0)</f>
        <v>0</v>
      </c>
      <c r="BF217" s="93">
        <f>IF(N217="znížená",J217,0)</f>
        <v>0</v>
      </c>
      <c r="BG217" s="93">
        <f>IF(N217="zákl. prenesená",J217,0)</f>
        <v>0</v>
      </c>
      <c r="BH217" s="93">
        <f>IF(N217="zníž. prenesená",J217,0)</f>
        <v>0</v>
      </c>
      <c r="BI217" s="93">
        <f>IF(N217="nulová",J217,0)</f>
        <v>0</v>
      </c>
      <c r="BJ217" s="2" t="s">
        <v>84</v>
      </c>
      <c r="BK217" s="94">
        <f>ROUND(I217*H217,3)</f>
        <v>0</v>
      </c>
      <c r="BL217" s="2" t="s">
        <v>83</v>
      </c>
      <c r="BM217" s="92" t="s">
        <v>533</v>
      </c>
    </row>
    <row r="218" spans="2:65" s="9" customFormat="1" ht="24.2" customHeight="1" x14ac:dyDescent="0.25">
      <c r="B218" s="81"/>
      <c r="C218" s="116" t="s">
        <v>439</v>
      </c>
      <c r="D218" s="116" t="s">
        <v>182</v>
      </c>
      <c r="E218" s="117" t="s">
        <v>616</v>
      </c>
      <c r="F218" s="118" t="s">
        <v>617</v>
      </c>
      <c r="G218" s="119" t="s">
        <v>414</v>
      </c>
      <c r="H218" s="120">
        <v>0.2</v>
      </c>
      <c r="I218" s="223">
        <v>0</v>
      </c>
      <c r="J218" s="223">
        <f>ROUND(I218*H218,3)</f>
        <v>0</v>
      </c>
      <c r="K218" s="121"/>
      <c r="L218" s="122"/>
      <c r="M218" s="129" t="s">
        <v>14</v>
      </c>
      <c r="N218" s="130" t="s">
        <v>34</v>
      </c>
      <c r="O218" s="127">
        <v>0</v>
      </c>
      <c r="P218" s="127">
        <f>O218*H218</f>
        <v>0</v>
      </c>
      <c r="Q218" s="127">
        <v>0</v>
      </c>
      <c r="R218" s="127">
        <f>Q218*H218</f>
        <v>0</v>
      </c>
      <c r="S218" s="127">
        <v>0</v>
      </c>
      <c r="T218" s="128">
        <f>S218*H218</f>
        <v>0</v>
      </c>
      <c r="AR218" s="92" t="s">
        <v>101</v>
      </c>
      <c r="AT218" s="92" t="s">
        <v>182</v>
      </c>
      <c r="AU218" s="92" t="s">
        <v>76</v>
      </c>
      <c r="AY218" s="2" t="s">
        <v>77</v>
      </c>
      <c r="BE218" s="93">
        <f>IF(N218="základná",J218,0)</f>
        <v>0</v>
      </c>
      <c r="BF218" s="93">
        <f>IF(N218="znížená",J218,0)</f>
        <v>0</v>
      </c>
      <c r="BG218" s="93">
        <f>IF(N218="zákl. prenesená",J218,0)</f>
        <v>0</v>
      </c>
      <c r="BH218" s="93">
        <f>IF(N218="zníž. prenesená",J218,0)</f>
        <v>0</v>
      </c>
      <c r="BI218" s="93">
        <f>IF(N218="nulová",J218,0)</f>
        <v>0</v>
      </c>
      <c r="BJ218" s="2" t="s">
        <v>84</v>
      </c>
      <c r="BK218" s="94">
        <f>ROUND(I218*H218,3)</f>
        <v>0</v>
      </c>
      <c r="BL218" s="2" t="s">
        <v>83</v>
      </c>
      <c r="BM218" s="92" t="s">
        <v>536</v>
      </c>
    </row>
    <row r="219" spans="2:65" s="9" customFormat="1" ht="6.95" customHeight="1" x14ac:dyDescent="0.25">
      <c r="B219" s="40"/>
      <c r="C219" s="41"/>
      <c r="D219" s="41"/>
      <c r="E219" s="41"/>
      <c r="F219" s="41"/>
      <c r="G219" s="41"/>
      <c r="H219" s="41"/>
      <c r="I219" s="41"/>
      <c r="J219" s="41"/>
      <c r="K219" s="41"/>
      <c r="L219" s="10"/>
    </row>
  </sheetData>
  <autoFilter ref="C133:K218" xr:uid="{00000000-0009-0000-0000-000020000000}"/>
  <mergeCells count="15">
    <mergeCell ref="E122:H122"/>
    <mergeCell ref="E124:H124"/>
    <mergeCell ref="E126:H126"/>
    <mergeCell ref="E31:H31"/>
    <mergeCell ref="E85:H85"/>
    <mergeCell ref="E87:H87"/>
    <mergeCell ref="E89:H89"/>
    <mergeCell ref="E91:H91"/>
    <mergeCell ref="E120:H120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228D-1D1B-4A32-94BC-35FC52632F18}">
  <sheetPr>
    <pageSetUpPr fitToPage="1"/>
  </sheetPr>
  <dimension ref="B2:BM228"/>
  <sheetViews>
    <sheetView showGridLines="0" topLeftCell="A122" workbookViewId="0">
      <selection activeCell="I138" sqref="I138:J228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74" t="s">
        <v>1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2" t="s">
        <v>988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176" t="str">
        <f>'[1]Rekapitulácia stavby'!K6</f>
        <v>Zelené sídliská - lokalita MAGURSKÁ - JELŠOVÝ HÁJIK - revízia 2</v>
      </c>
      <c r="F7" s="177"/>
      <c r="G7" s="177"/>
      <c r="H7" s="177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176" t="s">
        <v>373</v>
      </c>
      <c r="F9" s="175"/>
      <c r="G9" s="175"/>
      <c r="H9" s="175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78" t="s">
        <v>973</v>
      </c>
      <c r="F11" s="179"/>
      <c r="G11" s="179"/>
      <c r="H11" s="179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16.5" customHeight="1" x14ac:dyDescent="0.25">
      <c r="B13" s="10"/>
      <c r="E13" s="180" t="s">
        <v>838</v>
      </c>
      <c r="F13" s="179"/>
      <c r="G13" s="179"/>
      <c r="H13" s="179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850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173" t="str">
        <f>'[1]Rekapitulácia stavby'!E14</f>
        <v xml:space="preserve"> </v>
      </c>
      <c r="F22" s="173"/>
      <c r="G22" s="173"/>
      <c r="H22" s="173"/>
      <c r="I22" s="8" t="s">
        <v>22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374</v>
      </c>
      <c r="I25" s="8" t="s">
        <v>22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374</v>
      </c>
      <c r="I28" s="8" t="s">
        <v>22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181" t="s">
        <v>14</v>
      </c>
      <c r="F31" s="181"/>
      <c r="G31" s="181"/>
      <c r="H31" s="181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ROUND(J134,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ROUND((SUM(BE134:BE227)),  2)</f>
        <v>0</v>
      </c>
      <c r="G37" s="23"/>
      <c r="H37" s="23"/>
      <c r="I37" s="24">
        <v>0.23</v>
      </c>
      <c r="J37" s="22">
        <f>ROUND(((SUM(BE134:BE227))*I37),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ROUND((SUM(BF134:BF227)),  2)</f>
        <v>0</v>
      </c>
      <c r="I38" s="26">
        <v>0.23</v>
      </c>
      <c r="J38" s="25">
        <f>ROUND(((SUM(BF134:BF227))*I38),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ROUND((SUM(BG134:BG227)),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ROUND((SUM(BH134:BH227)),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ROUND((SUM(BI134:BI227)),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176" t="str">
        <f>E7</f>
        <v>Zelené sídliská - lokalita MAGURSKÁ - JELŠOVÝ HÁJIK - revízia 2</v>
      </c>
      <c r="F85" s="177"/>
      <c r="G85" s="177"/>
      <c r="H85" s="177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176" t="s">
        <v>373</v>
      </c>
      <c r="F87" s="175"/>
      <c r="G87" s="175"/>
      <c r="H87" s="175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78" t="s">
        <v>973</v>
      </c>
      <c r="F89" s="179"/>
      <c r="G89" s="179"/>
      <c r="H89" s="179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16.5" hidden="1" customHeight="1" x14ac:dyDescent="0.25">
      <c r="B91" s="10"/>
      <c r="E91" s="180" t="str">
        <f>E13</f>
        <v>SO 6.1.2 - Verejné osvetlenie - časť 2</v>
      </c>
      <c r="F91" s="179"/>
      <c r="G91" s="179"/>
      <c r="H91" s="179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Milan Chorvatovič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Milan Chorvatovič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J134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314</v>
      </c>
      <c r="E101" s="50"/>
      <c r="F101" s="50"/>
      <c r="G101" s="50"/>
      <c r="H101" s="50"/>
      <c r="I101" s="50"/>
      <c r="J101" s="51">
        <f>J135</f>
        <v>0</v>
      </c>
      <c r="L101" s="48"/>
    </row>
    <row r="102" spans="2:47" s="52" customFormat="1" ht="19.899999999999999" hidden="1" customHeight="1" x14ac:dyDescent="0.25">
      <c r="B102" s="53"/>
      <c r="D102" s="54" t="s">
        <v>375</v>
      </c>
      <c r="E102" s="55"/>
      <c r="F102" s="55"/>
      <c r="G102" s="55"/>
      <c r="H102" s="55"/>
      <c r="I102" s="55"/>
      <c r="J102" s="56">
        <f>J136</f>
        <v>0</v>
      </c>
      <c r="L102" s="53"/>
    </row>
    <row r="103" spans="2:47" s="52" customFormat="1" ht="14.85" hidden="1" customHeight="1" x14ac:dyDescent="0.25">
      <c r="B103" s="53"/>
      <c r="D103" s="54" t="s">
        <v>376</v>
      </c>
      <c r="E103" s="55"/>
      <c r="F103" s="55"/>
      <c r="G103" s="55"/>
      <c r="H103" s="55"/>
      <c r="I103" s="55"/>
      <c r="J103" s="56">
        <f>J137</f>
        <v>0</v>
      </c>
      <c r="L103" s="53"/>
    </row>
    <row r="104" spans="2:47" s="52" customFormat="1" ht="14.85" hidden="1" customHeight="1" x14ac:dyDescent="0.25">
      <c r="B104" s="53"/>
      <c r="D104" s="54" t="s">
        <v>377</v>
      </c>
      <c r="E104" s="55"/>
      <c r="F104" s="55"/>
      <c r="G104" s="55"/>
      <c r="H104" s="55"/>
      <c r="I104" s="55"/>
      <c r="J104" s="56">
        <f>J145</f>
        <v>0</v>
      </c>
      <c r="L104" s="53"/>
    </row>
    <row r="105" spans="2:47" s="52" customFormat="1" ht="19.899999999999999" hidden="1" customHeight="1" x14ac:dyDescent="0.25">
      <c r="B105" s="53"/>
      <c r="D105" s="54" t="s">
        <v>976</v>
      </c>
      <c r="E105" s="55"/>
      <c r="F105" s="55"/>
      <c r="G105" s="55"/>
      <c r="H105" s="55"/>
      <c r="I105" s="55"/>
      <c r="J105" s="56">
        <f>J152</f>
        <v>0</v>
      </c>
      <c r="L105" s="53"/>
    </row>
    <row r="106" spans="2:47" s="52" customFormat="1" ht="19.899999999999999" hidden="1" customHeight="1" x14ac:dyDescent="0.25">
      <c r="B106" s="53"/>
      <c r="D106" s="54" t="s">
        <v>378</v>
      </c>
      <c r="E106" s="55"/>
      <c r="F106" s="55"/>
      <c r="G106" s="55"/>
      <c r="H106" s="55"/>
      <c r="I106" s="55"/>
      <c r="J106" s="56">
        <f>J169</f>
        <v>0</v>
      </c>
      <c r="L106" s="53"/>
    </row>
    <row r="107" spans="2:47" s="52" customFormat="1" ht="14.85" hidden="1" customHeight="1" x14ac:dyDescent="0.25">
      <c r="B107" s="53"/>
      <c r="D107" s="54" t="s">
        <v>379</v>
      </c>
      <c r="E107" s="55"/>
      <c r="F107" s="55"/>
      <c r="G107" s="55"/>
      <c r="H107" s="55"/>
      <c r="I107" s="55"/>
      <c r="J107" s="56">
        <f>J170</f>
        <v>0</v>
      </c>
      <c r="L107" s="53"/>
    </row>
    <row r="108" spans="2:47" s="52" customFormat="1" ht="14.85" hidden="1" customHeight="1" x14ac:dyDescent="0.25">
      <c r="B108" s="53"/>
      <c r="D108" s="54" t="s">
        <v>977</v>
      </c>
      <c r="E108" s="55"/>
      <c r="F108" s="55"/>
      <c r="G108" s="55"/>
      <c r="H108" s="55"/>
      <c r="I108" s="55"/>
      <c r="J108" s="56">
        <f>J209</f>
        <v>0</v>
      </c>
      <c r="L108" s="53"/>
    </row>
    <row r="109" spans="2:47" s="52" customFormat="1" ht="19.899999999999999" hidden="1" customHeight="1" x14ac:dyDescent="0.25">
      <c r="B109" s="53"/>
      <c r="D109" s="54" t="s">
        <v>380</v>
      </c>
      <c r="E109" s="55"/>
      <c r="F109" s="55"/>
      <c r="G109" s="55"/>
      <c r="H109" s="55"/>
      <c r="I109" s="55"/>
      <c r="J109" s="56">
        <f>J218</f>
        <v>0</v>
      </c>
      <c r="L109" s="53"/>
    </row>
    <row r="110" spans="2:47" s="47" customFormat="1" ht="24.95" hidden="1" customHeight="1" x14ac:dyDescent="0.25">
      <c r="B110" s="48"/>
      <c r="D110" s="49" t="s">
        <v>618</v>
      </c>
      <c r="E110" s="50"/>
      <c r="F110" s="50"/>
      <c r="G110" s="50"/>
      <c r="H110" s="50"/>
      <c r="I110" s="50"/>
      <c r="J110" s="51">
        <f>J224</f>
        <v>0</v>
      </c>
      <c r="L110" s="48"/>
    </row>
    <row r="111" spans="2:47" s="9" customFormat="1" ht="21.75" hidden="1" customHeight="1" x14ac:dyDescent="0.25">
      <c r="B111" s="10"/>
      <c r="L111" s="10"/>
    </row>
    <row r="112" spans="2:47" s="9" customFormat="1" ht="6.95" hidden="1" customHeight="1" x14ac:dyDescent="0.25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10"/>
    </row>
    <row r="113" spans="2:12" hidden="1" x14ac:dyDescent="0.2"/>
    <row r="114" spans="2:12" hidden="1" x14ac:dyDescent="0.2"/>
    <row r="115" spans="2:12" hidden="1" x14ac:dyDescent="0.2"/>
    <row r="116" spans="2:12" s="9" customFormat="1" ht="6.95" customHeight="1" x14ac:dyDescent="0.25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10"/>
    </row>
    <row r="117" spans="2:12" s="9" customFormat="1" ht="24.95" customHeight="1" x14ac:dyDescent="0.25">
      <c r="B117" s="10"/>
      <c r="C117" s="6" t="s">
        <v>58</v>
      </c>
      <c r="L117" s="10"/>
    </row>
    <row r="118" spans="2:12" s="9" customFormat="1" ht="6.95" customHeight="1" x14ac:dyDescent="0.25">
      <c r="B118" s="10"/>
      <c r="L118" s="10"/>
    </row>
    <row r="119" spans="2:12" s="9" customFormat="1" ht="12" customHeight="1" x14ac:dyDescent="0.25">
      <c r="B119" s="10"/>
      <c r="C119" s="8" t="s">
        <v>6</v>
      </c>
      <c r="L119" s="10"/>
    </row>
    <row r="120" spans="2:12" s="9" customFormat="1" ht="26.25" customHeight="1" x14ac:dyDescent="0.25">
      <c r="B120" s="10"/>
      <c r="E120" s="176" t="str">
        <f>E7</f>
        <v>Zelené sídliská - lokalita MAGURSKÁ - JELŠOVÝ HÁJIK - revízia 2</v>
      </c>
      <c r="F120" s="177"/>
      <c r="G120" s="177"/>
      <c r="H120" s="177"/>
      <c r="L120" s="10"/>
    </row>
    <row r="121" spans="2:12" ht="12" customHeight="1" x14ac:dyDescent="0.2">
      <c r="B121" s="5"/>
      <c r="C121" s="8" t="s">
        <v>7</v>
      </c>
      <c r="L121" s="5"/>
    </row>
    <row r="122" spans="2:12" ht="16.5" customHeight="1" x14ac:dyDescent="0.2">
      <c r="B122" s="5"/>
      <c r="E122" s="176" t="s">
        <v>373</v>
      </c>
      <c r="F122" s="175"/>
      <c r="G122" s="175"/>
      <c r="H122" s="175"/>
      <c r="L122" s="5"/>
    </row>
    <row r="123" spans="2:12" ht="12" customHeight="1" x14ac:dyDescent="0.2">
      <c r="B123" s="5"/>
      <c r="C123" s="8" t="s">
        <v>9</v>
      </c>
      <c r="L123" s="5"/>
    </row>
    <row r="124" spans="2:12" s="9" customFormat="1" ht="16.5" customHeight="1" x14ac:dyDescent="0.25">
      <c r="B124" s="10"/>
      <c r="E124" s="178" t="s">
        <v>973</v>
      </c>
      <c r="F124" s="179"/>
      <c r="G124" s="179"/>
      <c r="H124" s="179"/>
      <c r="L124" s="10"/>
    </row>
    <row r="125" spans="2:12" s="9" customFormat="1" ht="12" customHeight="1" x14ac:dyDescent="0.25">
      <c r="B125" s="10"/>
      <c r="C125" s="8" t="s">
        <v>11</v>
      </c>
      <c r="L125" s="10"/>
    </row>
    <row r="126" spans="2:12" s="9" customFormat="1" ht="16.5" customHeight="1" x14ac:dyDescent="0.25">
      <c r="B126" s="10"/>
      <c r="E126" s="180" t="str">
        <f>E13</f>
        <v>SO 6.1.2 - Verejné osvetlenie - časť 2</v>
      </c>
      <c r="F126" s="179"/>
      <c r="G126" s="179"/>
      <c r="H126" s="179"/>
      <c r="L126" s="10"/>
    </row>
    <row r="127" spans="2:12" s="9" customFormat="1" ht="6.95" customHeight="1" x14ac:dyDescent="0.25">
      <c r="B127" s="10"/>
      <c r="L127" s="10"/>
    </row>
    <row r="128" spans="2:12" s="9" customFormat="1" ht="12" customHeight="1" x14ac:dyDescent="0.25">
      <c r="B128" s="10"/>
      <c r="C128" s="8" t="s">
        <v>16</v>
      </c>
      <c r="F128" s="12" t="str">
        <f>F16</f>
        <v>Magurská, Jelšový hájik</v>
      </c>
      <c r="I128" s="8" t="s">
        <v>18</v>
      </c>
      <c r="J128" s="13">
        <f>IF(J16="","",J16)</f>
        <v>46099</v>
      </c>
      <c r="L128" s="10"/>
    </row>
    <row r="129" spans="2:65" s="9" customFormat="1" ht="6.95" customHeight="1" x14ac:dyDescent="0.25">
      <c r="B129" s="10"/>
      <c r="L129" s="10"/>
    </row>
    <row r="130" spans="2:65" s="9" customFormat="1" ht="15.2" customHeight="1" x14ac:dyDescent="0.25">
      <c r="B130" s="10"/>
      <c r="C130" s="8" t="s">
        <v>19</v>
      </c>
      <c r="F130" s="12" t="str">
        <f>E19</f>
        <v>Mesto Banská Bystrica</v>
      </c>
      <c r="I130" s="8" t="s">
        <v>24</v>
      </c>
      <c r="J130" s="16" t="str">
        <f>E25</f>
        <v>Ing. Milan Chorvatovič</v>
      </c>
      <c r="L130" s="10"/>
    </row>
    <row r="131" spans="2:65" s="9" customFormat="1" ht="15.2" customHeight="1" x14ac:dyDescent="0.25">
      <c r="B131" s="10"/>
      <c r="C131" s="8" t="s">
        <v>23</v>
      </c>
      <c r="F131" s="12" t="str">
        <f>IF(E22="","",E22)</f>
        <v xml:space="preserve"> </v>
      </c>
      <c r="I131" s="8" t="s">
        <v>26</v>
      </c>
      <c r="J131" s="16" t="str">
        <f>E28</f>
        <v>Ing. Milan Chorvatovič</v>
      </c>
      <c r="L131" s="10"/>
    </row>
    <row r="132" spans="2:65" s="9" customFormat="1" ht="10.35" customHeight="1" x14ac:dyDescent="0.25">
      <c r="B132" s="10"/>
      <c r="L132" s="10"/>
    </row>
    <row r="133" spans="2:65" s="57" customFormat="1" ht="29.25" customHeight="1" x14ac:dyDescent="0.25">
      <c r="B133" s="58"/>
      <c r="C133" s="59" t="s">
        <v>59</v>
      </c>
      <c r="D133" s="60" t="s">
        <v>60</v>
      </c>
      <c r="E133" s="60" t="s">
        <v>61</v>
      </c>
      <c r="F133" s="60" t="s">
        <v>62</v>
      </c>
      <c r="G133" s="60" t="s">
        <v>63</v>
      </c>
      <c r="H133" s="60" t="s">
        <v>64</v>
      </c>
      <c r="I133" s="60" t="s">
        <v>65</v>
      </c>
      <c r="J133" s="61" t="s">
        <v>49</v>
      </c>
      <c r="K133" s="62" t="s">
        <v>66</v>
      </c>
      <c r="L133" s="58"/>
      <c r="M133" s="63" t="s">
        <v>14</v>
      </c>
      <c r="N133" s="64" t="s">
        <v>32</v>
      </c>
      <c r="O133" s="64" t="s">
        <v>67</v>
      </c>
      <c r="P133" s="64" t="s">
        <v>68</v>
      </c>
      <c r="Q133" s="64" t="s">
        <v>69</v>
      </c>
      <c r="R133" s="64" t="s">
        <v>70</v>
      </c>
      <c r="S133" s="64" t="s">
        <v>71</v>
      </c>
      <c r="T133" s="65" t="s">
        <v>72</v>
      </c>
    </row>
    <row r="134" spans="2:65" s="9" customFormat="1" ht="22.9" customHeight="1" x14ac:dyDescent="0.25">
      <c r="B134" s="10"/>
      <c r="C134" s="66" t="s">
        <v>50</v>
      </c>
      <c r="J134" s="215">
        <f>BK134</f>
        <v>0</v>
      </c>
      <c r="L134" s="10"/>
      <c r="M134" s="67"/>
      <c r="N134" s="17"/>
      <c r="O134" s="17"/>
      <c r="P134" s="68">
        <f>P135+P224</f>
        <v>0</v>
      </c>
      <c r="Q134" s="17"/>
      <c r="R134" s="68">
        <f>R135+R224</f>
        <v>0</v>
      </c>
      <c r="S134" s="17"/>
      <c r="T134" s="69">
        <f>T135+T224</f>
        <v>0</v>
      </c>
      <c r="AT134" s="2" t="s">
        <v>73</v>
      </c>
      <c r="AU134" s="2" t="s">
        <v>51</v>
      </c>
      <c r="BK134" s="70">
        <f>BK135+BK224</f>
        <v>0</v>
      </c>
    </row>
    <row r="135" spans="2:65" s="71" customFormat="1" ht="25.9" customHeight="1" x14ac:dyDescent="0.2">
      <c r="B135" s="72"/>
      <c r="D135" s="73" t="s">
        <v>73</v>
      </c>
      <c r="E135" s="74" t="s">
        <v>259</v>
      </c>
      <c r="F135" s="74" t="s">
        <v>318</v>
      </c>
      <c r="J135" s="216">
        <f>BK135</f>
        <v>0</v>
      </c>
      <c r="L135" s="72"/>
      <c r="M135" s="75"/>
      <c r="P135" s="76">
        <f>P136+P152+P169+P218</f>
        <v>0</v>
      </c>
      <c r="R135" s="76">
        <f>R136+R152+R169+R218</f>
        <v>0</v>
      </c>
      <c r="T135" s="77">
        <f>T136+T152+T169+T218</f>
        <v>0</v>
      </c>
      <c r="AR135" s="73" t="s">
        <v>76</v>
      </c>
      <c r="AT135" s="78" t="s">
        <v>73</v>
      </c>
      <c r="AU135" s="78" t="s">
        <v>2</v>
      </c>
      <c r="AY135" s="73" t="s">
        <v>77</v>
      </c>
      <c r="BK135" s="79">
        <f>BK136+BK152+BK169+BK218</f>
        <v>0</v>
      </c>
    </row>
    <row r="136" spans="2:65" s="71" customFormat="1" ht="22.9" customHeight="1" x14ac:dyDescent="0.2">
      <c r="B136" s="72"/>
      <c r="D136" s="73" t="s">
        <v>73</v>
      </c>
      <c r="E136" s="80" t="s">
        <v>381</v>
      </c>
      <c r="F136" s="80" t="s">
        <v>382</v>
      </c>
      <c r="J136" s="217">
        <f>BK136</f>
        <v>0</v>
      </c>
      <c r="L136" s="72"/>
      <c r="M136" s="75"/>
      <c r="P136" s="76">
        <f>P137+P145</f>
        <v>0</v>
      </c>
      <c r="R136" s="76">
        <f>R137+R145</f>
        <v>0</v>
      </c>
      <c r="T136" s="77">
        <f>T137+T145</f>
        <v>0</v>
      </c>
      <c r="AR136" s="73" t="s">
        <v>76</v>
      </c>
      <c r="AT136" s="78" t="s">
        <v>73</v>
      </c>
      <c r="AU136" s="78" t="s">
        <v>76</v>
      </c>
      <c r="AY136" s="73" t="s">
        <v>77</v>
      </c>
      <c r="BK136" s="79">
        <f>BK137+BK145</f>
        <v>0</v>
      </c>
    </row>
    <row r="137" spans="2:65" s="71" customFormat="1" ht="20.85" customHeight="1" x14ac:dyDescent="0.2">
      <c r="B137" s="72"/>
      <c r="D137" s="73" t="s">
        <v>73</v>
      </c>
      <c r="E137" s="80" t="s">
        <v>383</v>
      </c>
      <c r="F137" s="80" t="s">
        <v>384</v>
      </c>
      <c r="J137" s="217">
        <f>BK137</f>
        <v>0</v>
      </c>
      <c r="L137" s="72"/>
      <c r="M137" s="75"/>
      <c r="P137" s="76">
        <f>SUM(P138:P144)</f>
        <v>0</v>
      </c>
      <c r="R137" s="76">
        <f>SUM(R138:R144)</f>
        <v>0</v>
      </c>
      <c r="T137" s="77">
        <f>SUM(T138:T144)</f>
        <v>0</v>
      </c>
      <c r="AR137" s="73" t="s">
        <v>76</v>
      </c>
      <c r="AT137" s="78" t="s">
        <v>73</v>
      </c>
      <c r="AU137" s="78" t="s">
        <v>84</v>
      </c>
      <c r="AY137" s="73" t="s">
        <v>77</v>
      </c>
      <c r="BK137" s="79">
        <f>SUM(BK138:BK144)</f>
        <v>0</v>
      </c>
    </row>
    <row r="138" spans="2:65" s="9" customFormat="1" ht="16.5" customHeight="1" x14ac:dyDescent="0.25">
      <c r="B138" s="81"/>
      <c r="C138" s="82" t="s">
        <v>76</v>
      </c>
      <c r="D138" s="82" t="s">
        <v>79</v>
      </c>
      <c r="E138" s="83" t="s">
        <v>385</v>
      </c>
      <c r="F138" s="84" t="s">
        <v>386</v>
      </c>
      <c r="G138" s="85" t="s">
        <v>263</v>
      </c>
      <c r="H138" s="86">
        <v>4</v>
      </c>
      <c r="I138" s="218">
        <v>0</v>
      </c>
      <c r="J138" s="218">
        <f t="shared" ref="J138:J144" si="0">ROUND(I138*H138,3)</f>
        <v>0</v>
      </c>
      <c r="K138" s="87"/>
      <c r="L138" s="10"/>
      <c r="M138" s="88" t="s">
        <v>14</v>
      </c>
      <c r="N138" s="89" t="s">
        <v>34</v>
      </c>
      <c r="O138" s="90">
        <v>0</v>
      </c>
      <c r="P138" s="90">
        <f t="shared" ref="P138:P144" si="1">O138*H138</f>
        <v>0</v>
      </c>
      <c r="Q138" s="90">
        <v>0</v>
      </c>
      <c r="R138" s="90">
        <f t="shared" ref="R138:R144" si="2">Q138*H138</f>
        <v>0</v>
      </c>
      <c r="S138" s="90">
        <v>0</v>
      </c>
      <c r="T138" s="91">
        <f t="shared" ref="T138:T144" si="3">S138*H138</f>
        <v>0</v>
      </c>
      <c r="AR138" s="92" t="s">
        <v>83</v>
      </c>
      <c r="AT138" s="92" t="s">
        <v>79</v>
      </c>
      <c r="AU138" s="92" t="s">
        <v>93</v>
      </c>
      <c r="AY138" s="2" t="s">
        <v>77</v>
      </c>
      <c r="BE138" s="93">
        <f t="shared" ref="BE138:BE144" si="4">IF(N138="základná",J138,0)</f>
        <v>0</v>
      </c>
      <c r="BF138" s="93">
        <f t="shared" ref="BF138:BF144" si="5">IF(N138="znížená",J138,0)</f>
        <v>0</v>
      </c>
      <c r="BG138" s="93">
        <f t="shared" ref="BG138:BG144" si="6">IF(N138="zákl. prenesená",J138,0)</f>
        <v>0</v>
      </c>
      <c r="BH138" s="93">
        <f t="shared" ref="BH138:BH144" si="7">IF(N138="zníž. prenesená",J138,0)</f>
        <v>0</v>
      </c>
      <c r="BI138" s="93">
        <f t="shared" ref="BI138:BI144" si="8">IF(N138="nulová",J138,0)</f>
        <v>0</v>
      </c>
      <c r="BJ138" s="2" t="s">
        <v>84</v>
      </c>
      <c r="BK138" s="94">
        <f t="shared" ref="BK138:BK144" si="9">ROUND(I138*H138,3)</f>
        <v>0</v>
      </c>
      <c r="BL138" s="2" t="s">
        <v>83</v>
      </c>
      <c r="BM138" s="92" t="s">
        <v>84</v>
      </c>
    </row>
    <row r="139" spans="2:65" s="9" customFormat="1" ht="16.5" customHeight="1" x14ac:dyDescent="0.25">
      <c r="B139" s="81"/>
      <c r="C139" s="82" t="s">
        <v>84</v>
      </c>
      <c r="D139" s="82" t="s">
        <v>79</v>
      </c>
      <c r="E139" s="83" t="s">
        <v>387</v>
      </c>
      <c r="F139" s="84" t="s">
        <v>388</v>
      </c>
      <c r="G139" s="85" t="s">
        <v>263</v>
      </c>
      <c r="H139" s="86">
        <v>13</v>
      </c>
      <c r="I139" s="218">
        <v>0</v>
      </c>
      <c r="J139" s="218">
        <f t="shared" si="0"/>
        <v>0</v>
      </c>
      <c r="K139" s="87"/>
      <c r="L139" s="10"/>
      <c r="M139" s="88" t="s">
        <v>14</v>
      </c>
      <c r="N139" s="89" t="s">
        <v>34</v>
      </c>
      <c r="O139" s="90">
        <v>0</v>
      </c>
      <c r="P139" s="90">
        <f t="shared" si="1"/>
        <v>0</v>
      </c>
      <c r="Q139" s="90">
        <v>0</v>
      </c>
      <c r="R139" s="90">
        <f t="shared" si="2"/>
        <v>0</v>
      </c>
      <c r="S139" s="90">
        <v>0</v>
      </c>
      <c r="T139" s="91">
        <f t="shared" si="3"/>
        <v>0</v>
      </c>
      <c r="AR139" s="92" t="s">
        <v>83</v>
      </c>
      <c r="AT139" s="92" t="s">
        <v>79</v>
      </c>
      <c r="AU139" s="92" t="s">
        <v>93</v>
      </c>
      <c r="AY139" s="2" t="s">
        <v>77</v>
      </c>
      <c r="BE139" s="93">
        <f t="shared" si="4"/>
        <v>0</v>
      </c>
      <c r="BF139" s="93">
        <f t="shared" si="5"/>
        <v>0</v>
      </c>
      <c r="BG139" s="93">
        <f t="shared" si="6"/>
        <v>0</v>
      </c>
      <c r="BH139" s="93">
        <f t="shared" si="7"/>
        <v>0</v>
      </c>
      <c r="BI139" s="93">
        <f t="shared" si="8"/>
        <v>0</v>
      </c>
      <c r="BJ139" s="2" t="s">
        <v>84</v>
      </c>
      <c r="BK139" s="94">
        <f t="shared" si="9"/>
        <v>0</v>
      </c>
      <c r="BL139" s="2" t="s">
        <v>83</v>
      </c>
      <c r="BM139" s="92" t="s">
        <v>83</v>
      </c>
    </row>
    <row r="140" spans="2:65" s="9" customFormat="1" ht="16.5" customHeight="1" x14ac:dyDescent="0.25">
      <c r="B140" s="81"/>
      <c r="C140" s="82" t="s">
        <v>93</v>
      </c>
      <c r="D140" s="82" t="s">
        <v>79</v>
      </c>
      <c r="E140" s="83" t="s">
        <v>389</v>
      </c>
      <c r="F140" s="84" t="s">
        <v>390</v>
      </c>
      <c r="G140" s="85" t="s">
        <v>263</v>
      </c>
      <c r="H140" s="86">
        <v>65</v>
      </c>
      <c r="I140" s="218">
        <v>0</v>
      </c>
      <c r="J140" s="218">
        <f t="shared" si="0"/>
        <v>0</v>
      </c>
      <c r="K140" s="87"/>
      <c r="L140" s="10"/>
      <c r="M140" s="88" t="s">
        <v>14</v>
      </c>
      <c r="N140" s="89" t="s">
        <v>34</v>
      </c>
      <c r="O140" s="90">
        <v>0</v>
      </c>
      <c r="P140" s="90">
        <f t="shared" si="1"/>
        <v>0</v>
      </c>
      <c r="Q140" s="90">
        <v>0</v>
      </c>
      <c r="R140" s="90">
        <f t="shared" si="2"/>
        <v>0</v>
      </c>
      <c r="S140" s="90">
        <v>0</v>
      </c>
      <c r="T140" s="91">
        <f t="shared" si="3"/>
        <v>0</v>
      </c>
      <c r="AR140" s="92" t="s">
        <v>83</v>
      </c>
      <c r="AT140" s="92" t="s">
        <v>79</v>
      </c>
      <c r="AU140" s="92" t="s">
        <v>93</v>
      </c>
      <c r="AY140" s="2" t="s">
        <v>77</v>
      </c>
      <c r="BE140" s="93">
        <f t="shared" si="4"/>
        <v>0</v>
      </c>
      <c r="BF140" s="93">
        <f t="shared" si="5"/>
        <v>0</v>
      </c>
      <c r="BG140" s="93">
        <f t="shared" si="6"/>
        <v>0</v>
      </c>
      <c r="BH140" s="93">
        <f t="shared" si="7"/>
        <v>0</v>
      </c>
      <c r="BI140" s="93">
        <f t="shared" si="8"/>
        <v>0</v>
      </c>
      <c r="BJ140" s="2" t="s">
        <v>84</v>
      </c>
      <c r="BK140" s="94">
        <f t="shared" si="9"/>
        <v>0</v>
      </c>
      <c r="BL140" s="2" t="s">
        <v>83</v>
      </c>
      <c r="BM140" s="92" t="s">
        <v>96</v>
      </c>
    </row>
    <row r="141" spans="2:65" s="9" customFormat="1" ht="24.2" customHeight="1" x14ac:dyDescent="0.25">
      <c r="B141" s="81"/>
      <c r="C141" s="116" t="s">
        <v>83</v>
      </c>
      <c r="D141" s="116" t="s">
        <v>182</v>
      </c>
      <c r="E141" s="117" t="s">
        <v>391</v>
      </c>
      <c r="F141" s="118" t="s">
        <v>392</v>
      </c>
      <c r="G141" s="119" t="s">
        <v>263</v>
      </c>
      <c r="H141" s="120">
        <v>13</v>
      </c>
      <c r="I141" s="223">
        <v>0</v>
      </c>
      <c r="J141" s="223">
        <f t="shared" si="0"/>
        <v>0</v>
      </c>
      <c r="K141" s="121"/>
      <c r="L141" s="122"/>
      <c r="M141" s="123" t="s">
        <v>14</v>
      </c>
      <c r="N141" s="124" t="s">
        <v>34</v>
      </c>
      <c r="O141" s="90">
        <v>0</v>
      </c>
      <c r="P141" s="90">
        <f t="shared" si="1"/>
        <v>0</v>
      </c>
      <c r="Q141" s="90">
        <v>0</v>
      </c>
      <c r="R141" s="90">
        <f t="shared" si="2"/>
        <v>0</v>
      </c>
      <c r="S141" s="90">
        <v>0</v>
      </c>
      <c r="T141" s="91">
        <f t="shared" si="3"/>
        <v>0</v>
      </c>
      <c r="AR141" s="92" t="s">
        <v>101</v>
      </c>
      <c r="AT141" s="92" t="s">
        <v>182</v>
      </c>
      <c r="AU141" s="92" t="s">
        <v>93</v>
      </c>
      <c r="AY141" s="2" t="s">
        <v>77</v>
      </c>
      <c r="BE141" s="93">
        <f t="shared" si="4"/>
        <v>0</v>
      </c>
      <c r="BF141" s="93">
        <f t="shared" si="5"/>
        <v>0</v>
      </c>
      <c r="BG141" s="93">
        <f t="shared" si="6"/>
        <v>0</v>
      </c>
      <c r="BH141" s="93">
        <f t="shared" si="7"/>
        <v>0</v>
      </c>
      <c r="BI141" s="93">
        <f t="shared" si="8"/>
        <v>0</v>
      </c>
      <c r="BJ141" s="2" t="s">
        <v>84</v>
      </c>
      <c r="BK141" s="94">
        <f t="shared" si="9"/>
        <v>0</v>
      </c>
      <c r="BL141" s="2" t="s">
        <v>83</v>
      </c>
      <c r="BM141" s="92" t="s">
        <v>101</v>
      </c>
    </row>
    <row r="142" spans="2:65" s="9" customFormat="1" ht="24.2" customHeight="1" x14ac:dyDescent="0.25">
      <c r="B142" s="81"/>
      <c r="C142" s="116" t="s">
        <v>103</v>
      </c>
      <c r="D142" s="116" t="s">
        <v>182</v>
      </c>
      <c r="E142" s="117" t="s">
        <v>393</v>
      </c>
      <c r="F142" s="118" t="s">
        <v>394</v>
      </c>
      <c r="G142" s="119" t="s">
        <v>263</v>
      </c>
      <c r="H142" s="120">
        <v>60</v>
      </c>
      <c r="I142" s="223">
        <v>0</v>
      </c>
      <c r="J142" s="223">
        <f t="shared" si="0"/>
        <v>0</v>
      </c>
      <c r="K142" s="121"/>
      <c r="L142" s="122"/>
      <c r="M142" s="123" t="s">
        <v>14</v>
      </c>
      <c r="N142" s="124" t="s">
        <v>34</v>
      </c>
      <c r="O142" s="90">
        <v>0</v>
      </c>
      <c r="P142" s="90">
        <f t="shared" si="1"/>
        <v>0</v>
      </c>
      <c r="Q142" s="90">
        <v>0</v>
      </c>
      <c r="R142" s="90">
        <f t="shared" si="2"/>
        <v>0</v>
      </c>
      <c r="S142" s="90">
        <v>0</v>
      </c>
      <c r="T142" s="91">
        <f t="shared" si="3"/>
        <v>0</v>
      </c>
      <c r="AR142" s="92" t="s">
        <v>101</v>
      </c>
      <c r="AT142" s="92" t="s">
        <v>182</v>
      </c>
      <c r="AU142" s="92" t="s">
        <v>93</v>
      </c>
      <c r="AY142" s="2" t="s">
        <v>77</v>
      </c>
      <c r="BE142" s="93">
        <f t="shared" si="4"/>
        <v>0</v>
      </c>
      <c r="BF142" s="93">
        <f t="shared" si="5"/>
        <v>0</v>
      </c>
      <c r="BG142" s="93">
        <f t="shared" si="6"/>
        <v>0</v>
      </c>
      <c r="BH142" s="93">
        <f t="shared" si="7"/>
        <v>0</v>
      </c>
      <c r="BI142" s="93">
        <f t="shared" si="8"/>
        <v>0</v>
      </c>
      <c r="BJ142" s="2" t="s">
        <v>84</v>
      </c>
      <c r="BK142" s="94">
        <f t="shared" si="9"/>
        <v>0</v>
      </c>
      <c r="BL142" s="2" t="s">
        <v>83</v>
      </c>
      <c r="BM142" s="92" t="s">
        <v>106</v>
      </c>
    </row>
    <row r="143" spans="2:65" s="9" customFormat="1" ht="24.2" customHeight="1" x14ac:dyDescent="0.25">
      <c r="B143" s="81"/>
      <c r="C143" s="116" t="s">
        <v>96</v>
      </c>
      <c r="D143" s="116" t="s">
        <v>182</v>
      </c>
      <c r="E143" s="117" t="s">
        <v>395</v>
      </c>
      <c r="F143" s="118" t="s">
        <v>396</v>
      </c>
      <c r="G143" s="119" t="s">
        <v>263</v>
      </c>
      <c r="H143" s="120">
        <v>5</v>
      </c>
      <c r="I143" s="223">
        <v>0</v>
      </c>
      <c r="J143" s="223">
        <f t="shared" si="0"/>
        <v>0</v>
      </c>
      <c r="K143" s="121"/>
      <c r="L143" s="122"/>
      <c r="M143" s="123" t="s">
        <v>14</v>
      </c>
      <c r="N143" s="124" t="s">
        <v>34</v>
      </c>
      <c r="O143" s="90">
        <v>0</v>
      </c>
      <c r="P143" s="90">
        <f t="shared" si="1"/>
        <v>0</v>
      </c>
      <c r="Q143" s="90">
        <v>0</v>
      </c>
      <c r="R143" s="90">
        <f t="shared" si="2"/>
        <v>0</v>
      </c>
      <c r="S143" s="90">
        <v>0</v>
      </c>
      <c r="T143" s="91">
        <f t="shared" si="3"/>
        <v>0</v>
      </c>
      <c r="AR143" s="92" t="s">
        <v>101</v>
      </c>
      <c r="AT143" s="92" t="s">
        <v>182</v>
      </c>
      <c r="AU143" s="92" t="s">
        <v>93</v>
      </c>
      <c r="AY143" s="2" t="s">
        <v>77</v>
      </c>
      <c r="BE143" s="93">
        <f t="shared" si="4"/>
        <v>0</v>
      </c>
      <c r="BF143" s="93">
        <f t="shared" si="5"/>
        <v>0</v>
      </c>
      <c r="BG143" s="93">
        <f t="shared" si="6"/>
        <v>0</v>
      </c>
      <c r="BH143" s="93">
        <f t="shared" si="7"/>
        <v>0</v>
      </c>
      <c r="BI143" s="93">
        <f t="shared" si="8"/>
        <v>0</v>
      </c>
      <c r="BJ143" s="2" t="s">
        <v>84</v>
      </c>
      <c r="BK143" s="94">
        <f t="shared" si="9"/>
        <v>0</v>
      </c>
      <c r="BL143" s="2" t="s">
        <v>83</v>
      </c>
      <c r="BM143" s="92" t="s">
        <v>109</v>
      </c>
    </row>
    <row r="144" spans="2:65" s="9" customFormat="1" ht="24.2" customHeight="1" x14ac:dyDescent="0.25">
      <c r="B144" s="81"/>
      <c r="C144" s="116" t="s">
        <v>110</v>
      </c>
      <c r="D144" s="116" t="s">
        <v>182</v>
      </c>
      <c r="E144" s="117" t="s">
        <v>397</v>
      </c>
      <c r="F144" s="118" t="s">
        <v>398</v>
      </c>
      <c r="G144" s="119" t="s">
        <v>263</v>
      </c>
      <c r="H144" s="120">
        <v>4</v>
      </c>
      <c r="I144" s="223">
        <v>0</v>
      </c>
      <c r="J144" s="223">
        <f t="shared" si="0"/>
        <v>0</v>
      </c>
      <c r="K144" s="121"/>
      <c r="L144" s="122"/>
      <c r="M144" s="123" t="s">
        <v>14</v>
      </c>
      <c r="N144" s="124" t="s">
        <v>34</v>
      </c>
      <c r="O144" s="90">
        <v>0</v>
      </c>
      <c r="P144" s="90">
        <f t="shared" si="1"/>
        <v>0</v>
      </c>
      <c r="Q144" s="90">
        <v>0</v>
      </c>
      <c r="R144" s="90">
        <f t="shared" si="2"/>
        <v>0</v>
      </c>
      <c r="S144" s="90">
        <v>0</v>
      </c>
      <c r="T144" s="91">
        <f t="shared" si="3"/>
        <v>0</v>
      </c>
      <c r="AR144" s="92" t="s">
        <v>101</v>
      </c>
      <c r="AT144" s="92" t="s">
        <v>182</v>
      </c>
      <c r="AU144" s="92" t="s">
        <v>93</v>
      </c>
      <c r="AY144" s="2" t="s">
        <v>77</v>
      </c>
      <c r="BE144" s="93">
        <f t="shared" si="4"/>
        <v>0</v>
      </c>
      <c r="BF144" s="93">
        <f t="shared" si="5"/>
        <v>0</v>
      </c>
      <c r="BG144" s="93">
        <f t="shared" si="6"/>
        <v>0</v>
      </c>
      <c r="BH144" s="93">
        <f t="shared" si="7"/>
        <v>0</v>
      </c>
      <c r="BI144" s="93">
        <f t="shared" si="8"/>
        <v>0</v>
      </c>
      <c r="BJ144" s="2" t="s">
        <v>84</v>
      </c>
      <c r="BK144" s="94">
        <f t="shared" si="9"/>
        <v>0</v>
      </c>
      <c r="BL144" s="2" t="s">
        <v>83</v>
      </c>
      <c r="BM144" s="92" t="s">
        <v>113</v>
      </c>
    </row>
    <row r="145" spans="2:65" s="71" customFormat="1" ht="20.85" customHeight="1" x14ac:dyDescent="0.2">
      <c r="B145" s="72"/>
      <c r="D145" s="73" t="s">
        <v>73</v>
      </c>
      <c r="E145" s="80" t="s">
        <v>399</v>
      </c>
      <c r="F145" s="80" t="s">
        <v>400</v>
      </c>
      <c r="I145" s="222"/>
      <c r="J145" s="217">
        <f>BK145</f>
        <v>0</v>
      </c>
      <c r="L145" s="72"/>
      <c r="M145" s="75"/>
      <c r="P145" s="76">
        <f>SUM(P146:P151)</f>
        <v>0</v>
      </c>
      <c r="R145" s="76">
        <f>SUM(R146:R151)</f>
        <v>0</v>
      </c>
      <c r="T145" s="77">
        <f>SUM(T146:T151)</f>
        <v>0</v>
      </c>
      <c r="AR145" s="73" t="s">
        <v>76</v>
      </c>
      <c r="AT145" s="78" t="s">
        <v>73</v>
      </c>
      <c r="AU145" s="78" t="s">
        <v>84</v>
      </c>
      <c r="AY145" s="73" t="s">
        <v>77</v>
      </c>
      <c r="BK145" s="79">
        <f>SUM(BK146:BK151)</f>
        <v>0</v>
      </c>
    </row>
    <row r="146" spans="2:65" s="9" customFormat="1" ht="33" customHeight="1" x14ac:dyDescent="0.25">
      <c r="B146" s="81"/>
      <c r="C146" s="82" t="s">
        <v>101</v>
      </c>
      <c r="D146" s="82" t="s">
        <v>79</v>
      </c>
      <c r="E146" s="83" t="s">
        <v>401</v>
      </c>
      <c r="F146" s="84" t="s">
        <v>402</v>
      </c>
      <c r="G146" s="85" t="s">
        <v>263</v>
      </c>
      <c r="H146" s="86">
        <v>1</v>
      </c>
      <c r="I146" s="218">
        <v>0</v>
      </c>
      <c r="J146" s="218">
        <f t="shared" ref="J146:J151" si="10">ROUND(I146*H146,3)</f>
        <v>0</v>
      </c>
      <c r="K146" s="87"/>
      <c r="L146" s="10"/>
      <c r="M146" s="88" t="s">
        <v>14</v>
      </c>
      <c r="N146" s="89" t="s">
        <v>34</v>
      </c>
      <c r="O146" s="90">
        <v>0</v>
      </c>
      <c r="P146" s="90">
        <f t="shared" ref="P146:P151" si="11">O146*H146</f>
        <v>0</v>
      </c>
      <c r="Q146" s="90">
        <v>0</v>
      </c>
      <c r="R146" s="90">
        <f t="shared" ref="R146:R151" si="12">Q146*H146</f>
        <v>0</v>
      </c>
      <c r="S146" s="90">
        <v>0</v>
      </c>
      <c r="T146" s="91">
        <f t="shared" ref="T146:T151" si="13">S146*H146</f>
        <v>0</v>
      </c>
      <c r="AR146" s="92" t="s">
        <v>83</v>
      </c>
      <c r="AT146" s="92" t="s">
        <v>79</v>
      </c>
      <c r="AU146" s="92" t="s">
        <v>93</v>
      </c>
      <c r="AY146" s="2" t="s">
        <v>77</v>
      </c>
      <c r="BE146" s="93">
        <f t="shared" ref="BE146:BE151" si="14">IF(N146="základná",J146,0)</f>
        <v>0</v>
      </c>
      <c r="BF146" s="93">
        <f t="shared" ref="BF146:BF151" si="15">IF(N146="znížená",J146,0)</f>
        <v>0</v>
      </c>
      <c r="BG146" s="93">
        <f t="shared" ref="BG146:BG151" si="16">IF(N146="zákl. prenesená",J146,0)</f>
        <v>0</v>
      </c>
      <c r="BH146" s="93">
        <f t="shared" ref="BH146:BH151" si="17">IF(N146="zníž. prenesená",J146,0)</f>
        <v>0</v>
      </c>
      <c r="BI146" s="93">
        <f t="shared" ref="BI146:BI151" si="18">IF(N146="nulová",J146,0)</f>
        <v>0</v>
      </c>
      <c r="BJ146" s="2" t="s">
        <v>84</v>
      </c>
      <c r="BK146" s="94">
        <f t="shared" ref="BK146:BK151" si="19">ROUND(I146*H146,3)</f>
        <v>0</v>
      </c>
      <c r="BL146" s="2" t="s">
        <v>83</v>
      </c>
      <c r="BM146" s="92" t="s">
        <v>117</v>
      </c>
    </row>
    <row r="147" spans="2:65" s="9" customFormat="1" ht="24.2" customHeight="1" x14ac:dyDescent="0.25">
      <c r="B147" s="81"/>
      <c r="C147" s="116" t="s">
        <v>123</v>
      </c>
      <c r="D147" s="116" t="s">
        <v>182</v>
      </c>
      <c r="E147" s="117" t="s">
        <v>403</v>
      </c>
      <c r="F147" s="118" t="s">
        <v>404</v>
      </c>
      <c r="G147" s="119" t="s">
        <v>263</v>
      </c>
      <c r="H147" s="120">
        <v>1</v>
      </c>
      <c r="I147" s="223">
        <v>0</v>
      </c>
      <c r="J147" s="223">
        <f t="shared" si="10"/>
        <v>0</v>
      </c>
      <c r="K147" s="121"/>
      <c r="L147" s="122"/>
      <c r="M147" s="123" t="s">
        <v>14</v>
      </c>
      <c r="N147" s="124" t="s">
        <v>34</v>
      </c>
      <c r="O147" s="90">
        <v>0</v>
      </c>
      <c r="P147" s="90">
        <f t="shared" si="11"/>
        <v>0</v>
      </c>
      <c r="Q147" s="90">
        <v>0</v>
      </c>
      <c r="R147" s="90">
        <f t="shared" si="12"/>
        <v>0</v>
      </c>
      <c r="S147" s="90">
        <v>0</v>
      </c>
      <c r="T147" s="91">
        <f t="shared" si="13"/>
        <v>0</v>
      </c>
      <c r="AR147" s="92" t="s">
        <v>101</v>
      </c>
      <c r="AT147" s="92" t="s">
        <v>182</v>
      </c>
      <c r="AU147" s="92" t="s">
        <v>93</v>
      </c>
      <c r="AY147" s="2" t="s">
        <v>77</v>
      </c>
      <c r="BE147" s="93">
        <f t="shared" si="14"/>
        <v>0</v>
      </c>
      <c r="BF147" s="93">
        <f t="shared" si="15"/>
        <v>0</v>
      </c>
      <c r="BG147" s="93">
        <f t="shared" si="16"/>
        <v>0</v>
      </c>
      <c r="BH147" s="93">
        <f t="shared" si="17"/>
        <v>0</v>
      </c>
      <c r="BI147" s="93">
        <f t="shared" si="18"/>
        <v>0</v>
      </c>
      <c r="BJ147" s="2" t="s">
        <v>84</v>
      </c>
      <c r="BK147" s="94">
        <f t="shared" si="19"/>
        <v>0</v>
      </c>
      <c r="BL147" s="2" t="s">
        <v>83</v>
      </c>
      <c r="BM147" s="92" t="s">
        <v>126</v>
      </c>
    </row>
    <row r="148" spans="2:65" s="9" customFormat="1" ht="24.2" customHeight="1" x14ac:dyDescent="0.25">
      <c r="B148" s="81"/>
      <c r="C148" s="82" t="s">
        <v>106</v>
      </c>
      <c r="D148" s="82" t="s">
        <v>79</v>
      </c>
      <c r="E148" s="83" t="s">
        <v>405</v>
      </c>
      <c r="F148" s="84" t="s">
        <v>406</v>
      </c>
      <c r="G148" s="85" t="s">
        <v>263</v>
      </c>
      <c r="H148" s="86">
        <v>1</v>
      </c>
      <c r="I148" s="218">
        <v>0</v>
      </c>
      <c r="J148" s="218">
        <f t="shared" si="10"/>
        <v>0</v>
      </c>
      <c r="K148" s="87"/>
      <c r="L148" s="10"/>
      <c r="M148" s="88" t="s">
        <v>14</v>
      </c>
      <c r="N148" s="89" t="s">
        <v>34</v>
      </c>
      <c r="O148" s="90">
        <v>0</v>
      </c>
      <c r="P148" s="90">
        <f t="shared" si="11"/>
        <v>0</v>
      </c>
      <c r="Q148" s="90">
        <v>0</v>
      </c>
      <c r="R148" s="90">
        <f t="shared" si="12"/>
        <v>0</v>
      </c>
      <c r="S148" s="90">
        <v>0</v>
      </c>
      <c r="T148" s="91">
        <f t="shared" si="13"/>
        <v>0</v>
      </c>
      <c r="AR148" s="92" t="s">
        <v>83</v>
      </c>
      <c r="AT148" s="92" t="s">
        <v>79</v>
      </c>
      <c r="AU148" s="92" t="s">
        <v>93</v>
      </c>
      <c r="AY148" s="2" t="s">
        <v>77</v>
      </c>
      <c r="BE148" s="93">
        <f t="shared" si="14"/>
        <v>0</v>
      </c>
      <c r="BF148" s="93">
        <f t="shared" si="15"/>
        <v>0</v>
      </c>
      <c r="BG148" s="93">
        <f t="shared" si="16"/>
        <v>0</v>
      </c>
      <c r="BH148" s="93">
        <f t="shared" si="17"/>
        <v>0</v>
      </c>
      <c r="BI148" s="93">
        <f t="shared" si="18"/>
        <v>0</v>
      </c>
      <c r="BJ148" s="2" t="s">
        <v>84</v>
      </c>
      <c r="BK148" s="94">
        <f t="shared" si="19"/>
        <v>0</v>
      </c>
      <c r="BL148" s="2" t="s">
        <v>83</v>
      </c>
      <c r="BM148" s="92" t="s">
        <v>127</v>
      </c>
    </row>
    <row r="149" spans="2:65" s="9" customFormat="1" ht="24.2" customHeight="1" x14ac:dyDescent="0.25">
      <c r="B149" s="81"/>
      <c r="C149" s="116" t="s">
        <v>130</v>
      </c>
      <c r="D149" s="116" t="s">
        <v>182</v>
      </c>
      <c r="E149" s="117" t="s">
        <v>407</v>
      </c>
      <c r="F149" s="118" t="s">
        <v>408</v>
      </c>
      <c r="G149" s="119" t="s">
        <v>263</v>
      </c>
      <c r="H149" s="120">
        <v>1</v>
      </c>
      <c r="I149" s="223">
        <v>0</v>
      </c>
      <c r="J149" s="223">
        <f t="shared" si="10"/>
        <v>0</v>
      </c>
      <c r="K149" s="121"/>
      <c r="L149" s="122"/>
      <c r="M149" s="123" t="s">
        <v>14</v>
      </c>
      <c r="N149" s="124" t="s">
        <v>34</v>
      </c>
      <c r="O149" s="90">
        <v>0</v>
      </c>
      <c r="P149" s="90">
        <f t="shared" si="11"/>
        <v>0</v>
      </c>
      <c r="Q149" s="90">
        <v>0</v>
      </c>
      <c r="R149" s="90">
        <f t="shared" si="12"/>
        <v>0</v>
      </c>
      <c r="S149" s="90">
        <v>0</v>
      </c>
      <c r="T149" s="91">
        <f t="shared" si="13"/>
        <v>0</v>
      </c>
      <c r="AR149" s="92" t="s">
        <v>101</v>
      </c>
      <c r="AT149" s="92" t="s">
        <v>182</v>
      </c>
      <c r="AU149" s="92" t="s">
        <v>93</v>
      </c>
      <c r="AY149" s="2" t="s">
        <v>77</v>
      </c>
      <c r="BE149" s="93">
        <f t="shared" si="14"/>
        <v>0</v>
      </c>
      <c r="BF149" s="93">
        <f t="shared" si="15"/>
        <v>0</v>
      </c>
      <c r="BG149" s="93">
        <f t="shared" si="16"/>
        <v>0</v>
      </c>
      <c r="BH149" s="93">
        <f t="shared" si="17"/>
        <v>0</v>
      </c>
      <c r="BI149" s="93">
        <f t="shared" si="18"/>
        <v>0</v>
      </c>
      <c r="BJ149" s="2" t="s">
        <v>84</v>
      </c>
      <c r="BK149" s="94">
        <f t="shared" si="19"/>
        <v>0</v>
      </c>
      <c r="BL149" s="2" t="s">
        <v>83</v>
      </c>
      <c r="BM149" s="92" t="s">
        <v>134</v>
      </c>
    </row>
    <row r="150" spans="2:65" s="9" customFormat="1" ht="33" customHeight="1" x14ac:dyDescent="0.25">
      <c r="B150" s="81"/>
      <c r="C150" s="82" t="s">
        <v>109</v>
      </c>
      <c r="D150" s="82" t="s">
        <v>79</v>
      </c>
      <c r="E150" s="83" t="s">
        <v>409</v>
      </c>
      <c r="F150" s="84" t="s">
        <v>410</v>
      </c>
      <c r="G150" s="85" t="s">
        <v>411</v>
      </c>
      <c r="H150" s="86">
        <v>10</v>
      </c>
      <c r="I150" s="218">
        <v>0</v>
      </c>
      <c r="J150" s="218">
        <f t="shared" si="10"/>
        <v>0</v>
      </c>
      <c r="K150" s="87"/>
      <c r="L150" s="10"/>
      <c r="M150" s="88" t="s">
        <v>14</v>
      </c>
      <c r="N150" s="89" t="s">
        <v>34</v>
      </c>
      <c r="O150" s="90">
        <v>0</v>
      </c>
      <c r="P150" s="90">
        <f t="shared" si="11"/>
        <v>0</v>
      </c>
      <c r="Q150" s="90">
        <v>0</v>
      </c>
      <c r="R150" s="90">
        <f t="shared" si="12"/>
        <v>0</v>
      </c>
      <c r="S150" s="90">
        <v>0</v>
      </c>
      <c r="T150" s="91">
        <f t="shared" si="13"/>
        <v>0</v>
      </c>
      <c r="AR150" s="92" t="s">
        <v>83</v>
      </c>
      <c r="AT150" s="92" t="s">
        <v>79</v>
      </c>
      <c r="AU150" s="92" t="s">
        <v>93</v>
      </c>
      <c r="AY150" s="2" t="s">
        <v>77</v>
      </c>
      <c r="BE150" s="93">
        <f t="shared" si="14"/>
        <v>0</v>
      </c>
      <c r="BF150" s="93">
        <f t="shared" si="15"/>
        <v>0</v>
      </c>
      <c r="BG150" s="93">
        <f t="shared" si="16"/>
        <v>0</v>
      </c>
      <c r="BH150" s="93">
        <f t="shared" si="17"/>
        <v>0</v>
      </c>
      <c r="BI150" s="93">
        <f t="shared" si="18"/>
        <v>0</v>
      </c>
      <c r="BJ150" s="2" t="s">
        <v>84</v>
      </c>
      <c r="BK150" s="94">
        <f t="shared" si="19"/>
        <v>0</v>
      </c>
      <c r="BL150" s="2" t="s">
        <v>83</v>
      </c>
      <c r="BM150" s="92" t="s">
        <v>140</v>
      </c>
    </row>
    <row r="151" spans="2:65" s="9" customFormat="1" ht="16.5" customHeight="1" x14ac:dyDescent="0.25">
      <c r="B151" s="81"/>
      <c r="C151" s="116" t="s">
        <v>145</v>
      </c>
      <c r="D151" s="116" t="s">
        <v>182</v>
      </c>
      <c r="E151" s="117" t="s">
        <v>412</v>
      </c>
      <c r="F151" s="118" t="s">
        <v>413</v>
      </c>
      <c r="G151" s="119" t="s">
        <v>414</v>
      </c>
      <c r="H151" s="120">
        <v>0.5</v>
      </c>
      <c r="I151" s="223">
        <v>0</v>
      </c>
      <c r="J151" s="223">
        <f t="shared" si="10"/>
        <v>0</v>
      </c>
      <c r="K151" s="121"/>
      <c r="L151" s="122"/>
      <c r="M151" s="123" t="s">
        <v>14</v>
      </c>
      <c r="N151" s="124" t="s">
        <v>34</v>
      </c>
      <c r="O151" s="90">
        <v>0</v>
      </c>
      <c r="P151" s="90">
        <f t="shared" si="11"/>
        <v>0</v>
      </c>
      <c r="Q151" s="90">
        <v>0</v>
      </c>
      <c r="R151" s="90">
        <f t="shared" si="12"/>
        <v>0</v>
      </c>
      <c r="S151" s="90">
        <v>0</v>
      </c>
      <c r="T151" s="91">
        <f t="shared" si="13"/>
        <v>0</v>
      </c>
      <c r="AR151" s="92" t="s">
        <v>101</v>
      </c>
      <c r="AT151" s="92" t="s">
        <v>182</v>
      </c>
      <c r="AU151" s="92" t="s">
        <v>93</v>
      </c>
      <c r="AY151" s="2" t="s">
        <v>77</v>
      </c>
      <c r="BE151" s="93">
        <f t="shared" si="14"/>
        <v>0</v>
      </c>
      <c r="BF151" s="93">
        <f t="shared" si="15"/>
        <v>0</v>
      </c>
      <c r="BG151" s="93">
        <f t="shared" si="16"/>
        <v>0</v>
      </c>
      <c r="BH151" s="93">
        <f t="shared" si="17"/>
        <v>0</v>
      </c>
      <c r="BI151" s="93">
        <f t="shared" si="18"/>
        <v>0</v>
      </c>
      <c r="BJ151" s="2" t="s">
        <v>84</v>
      </c>
      <c r="BK151" s="94">
        <f t="shared" si="19"/>
        <v>0</v>
      </c>
      <c r="BL151" s="2" t="s">
        <v>83</v>
      </c>
      <c r="BM151" s="92" t="s">
        <v>148</v>
      </c>
    </row>
    <row r="152" spans="2:65" s="71" customFormat="1" ht="22.9" customHeight="1" x14ac:dyDescent="0.2">
      <c r="B152" s="72"/>
      <c r="D152" s="73" t="s">
        <v>73</v>
      </c>
      <c r="E152" s="80" t="s">
        <v>415</v>
      </c>
      <c r="F152" s="80" t="s">
        <v>416</v>
      </c>
      <c r="I152" s="222"/>
      <c r="J152" s="217">
        <f>BK152</f>
        <v>0</v>
      </c>
      <c r="L152" s="72"/>
      <c r="M152" s="75"/>
      <c r="P152" s="76">
        <f>SUM(P153:P168)</f>
        <v>0</v>
      </c>
      <c r="R152" s="76">
        <f>SUM(R153:R168)</f>
        <v>0</v>
      </c>
      <c r="T152" s="77">
        <f>SUM(T153:T168)</f>
        <v>0</v>
      </c>
      <c r="AR152" s="73" t="s">
        <v>93</v>
      </c>
      <c r="AT152" s="78" t="s">
        <v>73</v>
      </c>
      <c r="AU152" s="78" t="s">
        <v>76</v>
      </c>
      <c r="AY152" s="73" t="s">
        <v>77</v>
      </c>
      <c r="BK152" s="79">
        <f>SUM(BK153:BK168)</f>
        <v>0</v>
      </c>
    </row>
    <row r="153" spans="2:65" s="9" customFormat="1" ht="21.75" customHeight="1" x14ac:dyDescent="0.25">
      <c r="B153" s="81"/>
      <c r="C153" s="82" t="s">
        <v>113</v>
      </c>
      <c r="D153" s="82" t="s">
        <v>79</v>
      </c>
      <c r="E153" s="83" t="s">
        <v>417</v>
      </c>
      <c r="F153" s="84" t="s">
        <v>418</v>
      </c>
      <c r="G153" s="85" t="s">
        <v>263</v>
      </c>
      <c r="H153" s="86">
        <v>4</v>
      </c>
      <c r="I153" s="218">
        <v>0</v>
      </c>
      <c r="J153" s="218">
        <f t="shared" ref="J153:J168" si="20">ROUND(I153*H153,3)</f>
        <v>0</v>
      </c>
      <c r="K153" s="87"/>
      <c r="L153" s="10"/>
      <c r="M153" s="88" t="s">
        <v>14</v>
      </c>
      <c r="N153" s="89" t="s">
        <v>34</v>
      </c>
      <c r="O153" s="90">
        <v>0</v>
      </c>
      <c r="P153" s="90">
        <f t="shared" ref="P153:P168" si="21">O153*H153</f>
        <v>0</v>
      </c>
      <c r="Q153" s="90">
        <v>0</v>
      </c>
      <c r="R153" s="90">
        <f t="shared" ref="R153:R168" si="22">Q153*H153</f>
        <v>0</v>
      </c>
      <c r="S153" s="90">
        <v>0</v>
      </c>
      <c r="T153" s="91">
        <f t="shared" ref="T153:T168" si="23">S153*H153</f>
        <v>0</v>
      </c>
      <c r="AR153" s="92" t="s">
        <v>216</v>
      </c>
      <c r="AT153" s="92" t="s">
        <v>79</v>
      </c>
      <c r="AU153" s="92" t="s">
        <v>84</v>
      </c>
      <c r="AY153" s="2" t="s">
        <v>77</v>
      </c>
      <c r="BE153" s="93">
        <f t="shared" ref="BE153:BE168" si="24">IF(N153="základná",J153,0)</f>
        <v>0</v>
      </c>
      <c r="BF153" s="93">
        <f t="shared" ref="BF153:BF168" si="25">IF(N153="znížená",J153,0)</f>
        <v>0</v>
      </c>
      <c r="BG153" s="93">
        <f t="shared" ref="BG153:BG168" si="26">IF(N153="zákl. prenesená",J153,0)</f>
        <v>0</v>
      </c>
      <c r="BH153" s="93">
        <f t="shared" ref="BH153:BH168" si="27">IF(N153="zníž. prenesená",J153,0)</f>
        <v>0</v>
      </c>
      <c r="BI153" s="93">
        <f t="shared" ref="BI153:BI168" si="28">IF(N153="nulová",J153,0)</f>
        <v>0</v>
      </c>
      <c r="BJ153" s="2" t="s">
        <v>84</v>
      </c>
      <c r="BK153" s="94">
        <f t="shared" ref="BK153:BK168" si="29">ROUND(I153*H153,3)</f>
        <v>0</v>
      </c>
      <c r="BL153" s="2" t="s">
        <v>216</v>
      </c>
      <c r="BM153" s="92" t="s">
        <v>151</v>
      </c>
    </row>
    <row r="154" spans="2:65" s="9" customFormat="1" ht="24.2" customHeight="1" x14ac:dyDescent="0.25">
      <c r="B154" s="81"/>
      <c r="C154" s="116" t="s">
        <v>152</v>
      </c>
      <c r="D154" s="116" t="s">
        <v>182</v>
      </c>
      <c r="E154" s="117" t="s">
        <v>420</v>
      </c>
      <c r="F154" s="118" t="s">
        <v>421</v>
      </c>
      <c r="G154" s="119" t="s">
        <v>263</v>
      </c>
      <c r="H154" s="120">
        <v>4</v>
      </c>
      <c r="I154" s="223">
        <v>0</v>
      </c>
      <c r="J154" s="223">
        <f t="shared" si="20"/>
        <v>0</v>
      </c>
      <c r="K154" s="121"/>
      <c r="L154" s="122"/>
      <c r="M154" s="123" t="s">
        <v>14</v>
      </c>
      <c r="N154" s="124" t="s">
        <v>34</v>
      </c>
      <c r="O154" s="90">
        <v>0</v>
      </c>
      <c r="P154" s="90">
        <f t="shared" si="21"/>
        <v>0</v>
      </c>
      <c r="Q154" s="90">
        <v>0</v>
      </c>
      <c r="R154" s="90">
        <f t="shared" si="22"/>
        <v>0</v>
      </c>
      <c r="S154" s="90">
        <v>0</v>
      </c>
      <c r="T154" s="91">
        <f t="shared" si="23"/>
        <v>0</v>
      </c>
      <c r="AR154" s="92" t="s">
        <v>419</v>
      </c>
      <c r="AT154" s="92" t="s">
        <v>182</v>
      </c>
      <c r="AU154" s="92" t="s">
        <v>84</v>
      </c>
      <c r="AY154" s="2" t="s">
        <v>77</v>
      </c>
      <c r="BE154" s="93">
        <f t="shared" si="24"/>
        <v>0</v>
      </c>
      <c r="BF154" s="93">
        <f t="shared" si="25"/>
        <v>0</v>
      </c>
      <c r="BG154" s="93">
        <f t="shared" si="26"/>
        <v>0</v>
      </c>
      <c r="BH154" s="93">
        <f t="shared" si="27"/>
        <v>0</v>
      </c>
      <c r="BI154" s="93">
        <f t="shared" si="28"/>
        <v>0</v>
      </c>
      <c r="BJ154" s="2" t="s">
        <v>84</v>
      </c>
      <c r="BK154" s="94">
        <f t="shared" si="29"/>
        <v>0</v>
      </c>
      <c r="BL154" s="2" t="s">
        <v>216</v>
      </c>
      <c r="BM154" s="92" t="s">
        <v>155</v>
      </c>
    </row>
    <row r="155" spans="2:65" s="9" customFormat="1" ht="24.2" customHeight="1" x14ac:dyDescent="0.25">
      <c r="B155" s="81"/>
      <c r="C155" s="82" t="s">
        <v>117</v>
      </c>
      <c r="D155" s="82" t="s">
        <v>79</v>
      </c>
      <c r="E155" s="83" t="s">
        <v>422</v>
      </c>
      <c r="F155" s="84" t="s">
        <v>423</v>
      </c>
      <c r="G155" s="85" t="s">
        <v>263</v>
      </c>
      <c r="H155" s="86">
        <v>13</v>
      </c>
      <c r="I155" s="218">
        <v>0</v>
      </c>
      <c r="J155" s="218">
        <f t="shared" si="20"/>
        <v>0</v>
      </c>
      <c r="K155" s="87"/>
      <c r="L155" s="10"/>
      <c r="M155" s="88" t="s">
        <v>14</v>
      </c>
      <c r="N155" s="89" t="s">
        <v>34</v>
      </c>
      <c r="O155" s="90">
        <v>0</v>
      </c>
      <c r="P155" s="90">
        <f t="shared" si="21"/>
        <v>0</v>
      </c>
      <c r="Q155" s="90">
        <v>0</v>
      </c>
      <c r="R155" s="90">
        <f t="shared" si="22"/>
        <v>0</v>
      </c>
      <c r="S155" s="90">
        <v>0</v>
      </c>
      <c r="T155" s="91">
        <f t="shared" si="23"/>
        <v>0</v>
      </c>
      <c r="AR155" s="92" t="s">
        <v>216</v>
      </c>
      <c r="AT155" s="92" t="s">
        <v>79</v>
      </c>
      <c r="AU155" s="92" t="s">
        <v>84</v>
      </c>
      <c r="AY155" s="2" t="s">
        <v>77</v>
      </c>
      <c r="BE155" s="93">
        <f t="shared" si="24"/>
        <v>0</v>
      </c>
      <c r="BF155" s="93">
        <f t="shared" si="25"/>
        <v>0</v>
      </c>
      <c r="BG155" s="93">
        <f t="shared" si="26"/>
        <v>0</v>
      </c>
      <c r="BH155" s="93">
        <f t="shared" si="27"/>
        <v>0</v>
      </c>
      <c r="BI155" s="93">
        <f t="shared" si="28"/>
        <v>0</v>
      </c>
      <c r="BJ155" s="2" t="s">
        <v>84</v>
      </c>
      <c r="BK155" s="94">
        <f t="shared" si="29"/>
        <v>0</v>
      </c>
      <c r="BL155" s="2" t="s">
        <v>216</v>
      </c>
      <c r="BM155" s="92" t="s">
        <v>158</v>
      </c>
    </row>
    <row r="156" spans="2:65" s="9" customFormat="1" ht="21.75" customHeight="1" x14ac:dyDescent="0.25">
      <c r="B156" s="81"/>
      <c r="C156" s="116" t="s">
        <v>159</v>
      </c>
      <c r="D156" s="116" t="s">
        <v>182</v>
      </c>
      <c r="E156" s="117" t="s">
        <v>424</v>
      </c>
      <c r="F156" s="118" t="s">
        <v>425</v>
      </c>
      <c r="G156" s="119" t="s">
        <v>263</v>
      </c>
      <c r="H156" s="120">
        <v>13</v>
      </c>
      <c r="I156" s="223">
        <v>0</v>
      </c>
      <c r="J156" s="223">
        <f t="shared" si="20"/>
        <v>0</v>
      </c>
      <c r="K156" s="121"/>
      <c r="L156" s="122"/>
      <c r="M156" s="123" t="s">
        <v>14</v>
      </c>
      <c r="N156" s="124" t="s">
        <v>34</v>
      </c>
      <c r="O156" s="90">
        <v>0</v>
      </c>
      <c r="P156" s="90">
        <f t="shared" si="21"/>
        <v>0</v>
      </c>
      <c r="Q156" s="90">
        <v>0</v>
      </c>
      <c r="R156" s="90">
        <f t="shared" si="22"/>
        <v>0</v>
      </c>
      <c r="S156" s="90">
        <v>0</v>
      </c>
      <c r="T156" s="91">
        <f t="shared" si="23"/>
        <v>0</v>
      </c>
      <c r="AR156" s="92" t="s">
        <v>419</v>
      </c>
      <c r="AT156" s="92" t="s">
        <v>182</v>
      </c>
      <c r="AU156" s="92" t="s">
        <v>84</v>
      </c>
      <c r="AY156" s="2" t="s">
        <v>77</v>
      </c>
      <c r="BE156" s="93">
        <f t="shared" si="24"/>
        <v>0</v>
      </c>
      <c r="BF156" s="93">
        <f t="shared" si="25"/>
        <v>0</v>
      </c>
      <c r="BG156" s="93">
        <f t="shared" si="26"/>
        <v>0</v>
      </c>
      <c r="BH156" s="93">
        <f t="shared" si="27"/>
        <v>0</v>
      </c>
      <c r="BI156" s="93">
        <f t="shared" si="28"/>
        <v>0</v>
      </c>
      <c r="BJ156" s="2" t="s">
        <v>84</v>
      </c>
      <c r="BK156" s="94">
        <f t="shared" si="29"/>
        <v>0</v>
      </c>
      <c r="BL156" s="2" t="s">
        <v>216</v>
      </c>
      <c r="BM156" s="92" t="s">
        <v>162</v>
      </c>
    </row>
    <row r="157" spans="2:65" s="9" customFormat="1" ht="24.2" customHeight="1" x14ac:dyDescent="0.25">
      <c r="B157" s="81"/>
      <c r="C157" s="82" t="s">
        <v>126</v>
      </c>
      <c r="D157" s="82" t="s">
        <v>79</v>
      </c>
      <c r="E157" s="83" t="s">
        <v>426</v>
      </c>
      <c r="F157" s="84" t="s">
        <v>427</v>
      </c>
      <c r="G157" s="85" t="s">
        <v>263</v>
      </c>
      <c r="H157" s="86">
        <v>65</v>
      </c>
      <c r="I157" s="218">
        <v>0</v>
      </c>
      <c r="J157" s="218">
        <f t="shared" si="20"/>
        <v>0</v>
      </c>
      <c r="K157" s="87"/>
      <c r="L157" s="10"/>
      <c r="M157" s="88" t="s">
        <v>14</v>
      </c>
      <c r="N157" s="89" t="s">
        <v>34</v>
      </c>
      <c r="O157" s="90">
        <v>0</v>
      </c>
      <c r="P157" s="90">
        <f t="shared" si="21"/>
        <v>0</v>
      </c>
      <c r="Q157" s="90">
        <v>0</v>
      </c>
      <c r="R157" s="90">
        <f t="shared" si="22"/>
        <v>0</v>
      </c>
      <c r="S157" s="90">
        <v>0</v>
      </c>
      <c r="T157" s="91">
        <f t="shared" si="23"/>
        <v>0</v>
      </c>
      <c r="AR157" s="92" t="s">
        <v>216</v>
      </c>
      <c r="AT157" s="92" t="s">
        <v>79</v>
      </c>
      <c r="AU157" s="92" t="s">
        <v>84</v>
      </c>
      <c r="AY157" s="2" t="s">
        <v>77</v>
      </c>
      <c r="BE157" s="93">
        <f t="shared" si="24"/>
        <v>0</v>
      </c>
      <c r="BF157" s="93">
        <f t="shared" si="25"/>
        <v>0</v>
      </c>
      <c r="BG157" s="93">
        <f t="shared" si="26"/>
        <v>0</v>
      </c>
      <c r="BH157" s="93">
        <f t="shared" si="27"/>
        <v>0</v>
      </c>
      <c r="BI157" s="93">
        <f t="shared" si="28"/>
        <v>0</v>
      </c>
      <c r="BJ157" s="2" t="s">
        <v>84</v>
      </c>
      <c r="BK157" s="94">
        <f t="shared" si="29"/>
        <v>0</v>
      </c>
      <c r="BL157" s="2" t="s">
        <v>216</v>
      </c>
      <c r="BM157" s="92" t="s">
        <v>164</v>
      </c>
    </row>
    <row r="158" spans="2:65" s="9" customFormat="1" ht="16.5" customHeight="1" x14ac:dyDescent="0.25">
      <c r="B158" s="81"/>
      <c r="C158" s="116" t="s">
        <v>165</v>
      </c>
      <c r="D158" s="116" t="s">
        <v>182</v>
      </c>
      <c r="E158" s="117" t="s">
        <v>428</v>
      </c>
      <c r="F158" s="118" t="s">
        <v>429</v>
      </c>
      <c r="G158" s="119" t="s">
        <v>263</v>
      </c>
      <c r="H158" s="120">
        <v>65</v>
      </c>
      <c r="I158" s="223">
        <v>0</v>
      </c>
      <c r="J158" s="223">
        <f t="shared" si="20"/>
        <v>0</v>
      </c>
      <c r="K158" s="121"/>
      <c r="L158" s="122"/>
      <c r="M158" s="123" t="s">
        <v>14</v>
      </c>
      <c r="N158" s="124" t="s">
        <v>34</v>
      </c>
      <c r="O158" s="90">
        <v>0</v>
      </c>
      <c r="P158" s="90">
        <f t="shared" si="21"/>
        <v>0</v>
      </c>
      <c r="Q158" s="90">
        <v>0</v>
      </c>
      <c r="R158" s="90">
        <f t="shared" si="22"/>
        <v>0</v>
      </c>
      <c r="S158" s="90">
        <v>0</v>
      </c>
      <c r="T158" s="91">
        <f t="shared" si="23"/>
        <v>0</v>
      </c>
      <c r="AR158" s="92" t="s">
        <v>419</v>
      </c>
      <c r="AT158" s="92" t="s">
        <v>182</v>
      </c>
      <c r="AU158" s="92" t="s">
        <v>84</v>
      </c>
      <c r="AY158" s="2" t="s">
        <v>77</v>
      </c>
      <c r="BE158" s="93">
        <f t="shared" si="24"/>
        <v>0</v>
      </c>
      <c r="BF158" s="93">
        <f t="shared" si="25"/>
        <v>0</v>
      </c>
      <c r="BG158" s="93">
        <f t="shared" si="26"/>
        <v>0</v>
      </c>
      <c r="BH158" s="93">
        <f t="shared" si="27"/>
        <v>0</v>
      </c>
      <c r="BI158" s="93">
        <f t="shared" si="28"/>
        <v>0</v>
      </c>
      <c r="BJ158" s="2" t="s">
        <v>84</v>
      </c>
      <c r="BK158" s="94">
        <f t="shared" si="29"/>
        <v>0</v>
      </c>
      <c r="BL158" s="2" t="s">
        <v>216</v>
      </c>
      <c r="BM158" s="92" t="s">
        <v>167</v>
      </c>
    </row>
    <row r="159" spans="2:65" s="9" customFormat="1" ht="16.5" customHeight="1" x14ac:dyDescent="0.25">
      <c r="B159" s="81"/>
      <c r="C159" s="82" t="s">
        <v>127</v>
      </c>
      <c r="D159" s="82" t="s">
        <v>79</v>
      </c>
      <c r="E159" s="83" t="s">
        <v>430</v>
      </c>
      <c r="F159" s="84" t="s">
        <v>431</v>
      </c>
      <c r="G159" s="85" t="s">
        <v>263</v>
      </c>
      <c r="H159" s="86">
        <v>82</v>
      </c>
      <c r="I159" s="218">
        <v>0</v>
      </c>
      <c r="J159" s="218">
        <f t="shared" si="20"/>
        <v>0</v>
      </c>
      <c r="K159" s="87"/>
      <c r="L159" s="10"/>
      <c r="M159" s="88" t="s">
        <v>14</v>
      </c>
      <c r="N159" s="89" t="s">
        <v>34</v>
      </c>
      <c r="O159" s="90">
        <v>0</v>
      </c>
      <c r="P159" s="90">
        <f t="shared" si="21"/>
        <v>0</v>
      </c>
      <c r="Q159" s="90">
        <v>0</v>
      </c>
      <c r="R159" s="90">
        <f t="shared" si="22"/>
        <v>0</v>
      </c>
      <c r="S159" s="90">
        <v>0</v>
      </c>
      <c r="T159" s="91">
        <f t="shared" si="23"/>
        <v>0</v>
      </c>
      <c r="AR159" s="92" t="s">
        <v>216</v>
      </c>
      <c r="AT159" s="92" t="s">
        <v>79</v>
      </c>
      <c r="AU159" s="92" t="s">
        <v>84</v>
      </c>
      <c r="AY159" s="2" t="s">
        <v>77</v>
      </c>
      <c r="BE159" s="93">
        <f t="shared" si="24"/>
        <v>0</v>
      </c>
      <c r="BF159" s="93">
        <f t="shared" si="25"/>
        <v>0</v>
      </c>
      <c r="BG159" s="93">
        <f t="shared" si="26"/>
        <v>0</v>
      </c>
      <c r="BH159" s="93">
        <f t="shared" si="27"/>
        <v>0</v>
      </c>
      <c r="BI159" s="93">
        <f t="shared" si="28"/>
        <v>0</v>
      </c>
      <c r="BJ159" s="2" t="s">
        <v>84</v>
      </c>
      <c r="BK159" s="94">
        <f t="shared" si="29"/>
        <v>0</v>
      </c>
      <c r="BL159" s="2" t="s">
        <v>216</v>
      </c>
      <c r="BM159" s="92" t="s">
        <v>170</v>
      </c>
    </row>
    <row r="160" spans="2:65" s="9" customFormat="1" ht="16.5" customHeight="1" x14ac:dyDescent="0.25">
      <c r="B160" s="81"/>
      <c r="C160" s="116" t="s">
        <v>171</v>
      </c>
      <c r="D160" s="116" t="s">
        <v>182</v>
      </c>
      <c r="E160" s="117" t="s">
        <v>432</v>
      </c>
      <c r="F160" s="118" t="s">
        <v>433</v>
      </c>
      <c r="G160" s="119" t="s">
        <v>263</v>
      </c>
      <c r="H160" s="120">
        <v>82</v>
      </c>
      <c r="I160" s="223">
        <v>0</v>
      </c>
      <c r="J160" s="223">
        <f t="shared" si="20"/>
        <v>0</v>
      </c>
      <c r="K160" s="121"/>
      <c r="L160" s="122"/>
      <c r="M160" s="123" t="s">
        <v>14</v>
      </c>
      <c r="N160" s="124" t="s">
        <v>34</v>
      </c>
      <c r="O160" s="90">
        <v>0</v>
      </c>
      <c r="P160" s="90">
        <f t="shared" si="21"/>
        <v>0</v>
      </c>
      <c r="Q160" s="90">
        <v>0</v>
      </c>
      <c r="R160" s="90">
        <f t="shared" si="22"/>
        <v>0</v>
      </c>
      <c r="S160" s="90">
        <v>0</v>
      </c>
      <c r="T160" s="91">
        <f t="shared" si="23"/>
        <v>0</v>
      </c>
      <c r="AR160" s="92" t="s">
        <v>419</v>
      </c>
      <c r="AT160" s="92" t="s">
        <v>182</v>
      </c>
      <c r="AU160" s="92" t="s">
        <v>84</v>
      </c>
      <c r="AY160" s="2" t="s">
        <v>77</v>
      </c>
      <c r="BE160" s="93">
        <f t="shared" si="24"/>
        <v>0</v>
      </c>
      <c r="BF160" s="93">
        <f t="shared" si="25"/>
        <v>0</v>
      </c>
      <c r="BG160" s="93">
        <f t="shared" si="26"/>
        <v>0</v>
      </c>
      <c r="BH160" s="93">
        <f t="shared" si="27"/>
        <v>0</v>
      </c>
      <c r="BI160" s="93">
        <f t="shared" si="28"/>
        <v>0</v>
      </c>
      <c r="BJ160" s="2" t="s">
        <v>84</v>
      </c>
      <c r="BK160" s="94">
        <f t="shared" si="29"/>
        <v>0</v>
      </c>
      <c r="BL160" s="2" t="s">
        <v>216</v>
      </c>
      <c r="BM160" s="92" t="s">
        <v>173</v>
      </c>
    </row>
    <row r="161" spans="2:65" s="9" customFormat="1" ht="21.75" customHeight="1" x14ac:dyDescent="0.25">
      <c r="B161" s="81"/>
      <c r="C161" s="82" t="s">
        <v>134</v>
      </c>
      <c r="D161" s="82" t="s">
        <v>79</v>
      </c>
      <c r="E161" s="83" t="s">
        <v>434</v>
      </c>
      <c r="F161" s="84" t="s">
        <v>435</v>
      </c>
      <c r="G161" s="85" t="s">
        <v>133</v>
      </c>
      <c r="H161" s="86">
        <v>800</v>
      </c>
      <c r="I161" s="218">
        <v>0</v>
      </c>
      <c r="J161" s="218">
        <f t="shared" si="20"/>
        <v>0</v>
      </c>
      <c r="K161" s="87"/>
      <c r="L161" s="10"/>
      <c r="M161" s="88" t="s">
        <v>14</v>
      </c>
      <c r="N161" s="89" t="s">
        <v>34</v>
      </c>
      <c r="O161" s="90">
        <v>0</v>
      </c>
      <c r="P161" s="90">
        <f t="shared" si="21"/>
        <v>0</v>
      </c>
      <c r="Q161" s="90">
        <v>0</v>
      </c>
      <c r="R161" s="90">
        <f t="shared" si="22"/>
        <v>0</v>
      </c>
      <c r="S161" s="90">
        <v>0</v>
      </c>
      <c r="T161" s="91">
        <f t="shared" si="23"/>
        <v>0</v>
      </c>
      <c r="AR161" s="92" t="s">
        <v>216</v>
      </c>
      <c r="AT161" s="92" t="s">
        <v>79</v>
      </c>
      <c r="AU161" s="92" t="s">
        <v>84</v>
      </c>
      <c r="AY161" s="2" t="s">
        <v>77</v>
      </c>
      <c r="BE161" s="93">
        <f t="shared" si="24"/>
        <v>0</v>
      </c>
      <c r="BF161" s="93">
        <f t="shared" si="25"/>
        <v>0</v>
      </c>
      <c r="BG161" s="93">
        <f t="shared" si="26"/>
        <v>0</v>
      </c>
      <c r="BH161" s="93">
        <f t="shared" si="27"/>
        <v>0</v>
      </c>
      <c r="BI161" s="93">
        <f t="shared" si="28"/>
        <v>0</v>
      </c>
      <c r="BJ161" s="2" t="s">
        <v>84</v>
      </c>
      <c r="BK161" s="94">
        <f t="shared" si="29"/>
        <v>0</v>
      </c>
      <c r="BL161" s="2" t="s">
        <v>216</v>
      </c>
      <c r="BM161" s="92" t="s">
        <v>176</v>
      </c>
    </row>
    <row r="162" spans="2:65" s="9" customFormat="1" ht="16.5" customHeight="1" x14ac:dyDescent="0.25">
      <c r="B162" s="81"/>
      <c r="C162" s="116" t="s">
        <v>177</v>
      </c>
      <c r="D162" s="116" t="s">
        <v>182</v>
      </c>
      <c r="E162" s="117" t="s">
        <v>437</v>
      </c>
      <c r="F162" s="118" t="s">
        <v>438</v>
      </c>
      <c r="G162" s="119" t="s">
        <v>133</v>
      </c>
      <c r="H162" s="120">
        <v>800</v>
      </c>
      <c r="I162" s="223">
        <v>0</v>
      </c>
      <c r="J162" s="223">
        <f t="shared" si="20"/>
        <v>0</v>
      </c>
      <c r="K162" s="121"/>
      <c r="L162" s="122"/>
      <c r="M162" s="123" t="s">
        <v>14</v>
      </c>
      <c r="N162" s="124" t="s">
        <v>34</v>
      </c>
      <c r="O162" s="90">
        <v>0</v>
      </c>
      <c r="P162" s="90">
        <f t="shared" si="21"/>
        <v>0</v>
      </c>
      <c r="Q162" s="90">
        <v>0</v>
      </c>
      <c r="R162" s="90">
        <f t="shared" si="22"/>
        <v>0</v>
      </c>
      <c r="S162" s="90">
        <v>0</v>
      </c>
      <c r="T162" s="91">
        <f t="shared" si="23"/>
        <v>0</v>
      </c>
      <c r="AR162" s="92" t="s">
        <v>419</v>
      </c>
      <c r="AT162" s="92" t="s">
        <v>182</v>
      </c>
      <c r="AU162" s="92" t="s">
        <v>84</v>
      </c>
      <c r="AY162" s="2" t="s">
        <v>77</v>
      </c>
      <c r="BE162" s="93">
        <f t="shared" si="24"/>
        <v>0</v>
      </c>
      <c r="BF162" s="93">
        <f t="shared" si="25"/>
        <v>0</v>
      </c>
      <c r="BG162" s="93">
        <f t="shared" si="26"/>
        <v>0</v>
      </c>
      <c r="BH162" s="93">
        <f t="shared" si="27"/>
        <v>0</v>
      </c>
      <c r="BI162" s="93">
        <f t="shared" si="28"/>
        <v>0</v>
      </c>
      <c r="BJ162" s="2" t="s">
        <v>84</v>
      </c>
      <c r="BK162" s="94">
        <f t="shared" si="29"/>
        <v>0</v>
      </c>
      <c r="BL162" s="2" t="s">
        <v>216</v>
      </c>
      <c r="BM162" s="92" t="s">
        <v>180</v>
      </c>
    </row>
    <row r="163" spans="2:65" s="9" customFormat="1" ht="16.5" customHeight="1" x14ac:dyDescent="0.25">
      <c r="B163" s="81"/>
      <c r="C163" s="82" t="s">
        <v>140</v>
      </c>
      <c r="D163" s="82" t="s">
        <v>79</v>
      </c>
      <c r="E163" s="83" t="s">
        <v>440</v>
      </c>
      <c r="F163" s="84" t="s">
        <v>441</v>
      </c>
      <c r="G163" s="85" t="s">
        <v>263</v>
      </c>
      <c r="H163" s="86">
        <v>17</v>
      </c>
      <c r="I163" s="218">
        <v>0</v>
      </c>
      <c r="J163" s="218">
        <f t="shared" si="20"/>
        <v>0</v>
      </c>
      <c r="K163" s="87"/>
      <c r="L163" s="10"/>
      <c r="M163" s="88" t="s">
        <v>14</v>
      </c>
      <c r="N163" s="89" t="s">
        <v>34</v>
      </c>
      <c r="O163" s="90">
        <v>0</v>
      </c>
      <c r="P163" s="90">
        <f t="shared" si="21"/>
        <v>0</v>
      </c>
      <c r="Q163" s="90">
        <v>0</v>
      </c>
      <c r="R163" s="90">
        <f t="shared" si="22"/>
        <v>0</v>
      </c>
      <c r="S163" s="90">
        <v>0</v>
      </c>
      <c r="T163" s="91">
        <f t="shared" si="23"/>
        <v>0</v>
      </c>
      <c r="AR163" s="92" t="s">
        <v>216</v>
      </c>
      <c r="AT163" s="92" t="s">
        <v>79</v>
      </c>
      <c r="AU163" s="92" t="s">
        <v>84</v>
      </c>
      <c r="AY163" s="2" t="s">
        <v>77</v>
      </c>
      <c r="BE163" s="93">
        <f t="shared" si="24"/>
        <v>0</v>
      </c>
      <c r="BF163" s="93">
        <f t="shared" si="25"/>
        <v>0</v>
      </c>
      <c r="BG163" s="93">
        <f t="shared" si="26"/>
        <v>0</v>
      </c>
      <c r="BH163" s="93">
        <f t="shared" si="27"/>
        <v>0</v>
      </c>
      <c r="BI163" s="93">
        <f t="shared" si="28"/>
        <v>0</v>
      </c>
      <c r="BJ163" s="2" t="s">
        <v>84</v>
      </c>
      <c r="BK163" s="94">
        <f t="shared" si="29"/>
        <v>0</v>
      </c>
      <c r="BL163" s="2" t="s">
        <v>216</v>
      </c>
      <c r="BM163" s="92" t="s">
        <v>185</v>
      </c>
    </row>
    <row r="164" spans="2:65" s="9" customFormat="1" ht="16.5" customHeight="1" x14ac:dyDescent="0.25">
      <c r="B164" s="81"/>
      <c r="C164" s="116" t="s">
        <v>187</v>
      </c>
      <c r="D164" s="116" t="s">
        <v>182</v>
      </c>
      <c r="E164" s="117" t="s">
        <v>443</v>
      </c>
      <c r="F164" s="118" t="s">
        <v>444</v>
      </c>
      <c r="G164" s="119" t="s">
        <v>263</v>
      </c>
      <c r="H164" s="120">
        <v>5</v>
      </c>
      <c r="I164" s="223">
        <v>0</v>
      </c>
      <c r="J164" s="223">
        <f t="shared" si="20"/>
        <v>0</v>
      </c>
      <c r="K164" s="121"/>
      <c r="L164" s="122"/>
      <c r="M164" s="123" t="s">
        <v>14</v>
      </c>
      <c r="N164" s="124" t="s">
        <v>34</v>
      </c>
      <c r="O164" s="90">
        <v>0</v>
      </c>
      <c r="P164" s="90">
        <f t="shared" si="21"/>
        <v>0</v>
      </c>
      <c r="Q164" s="90">
        <v>0</v>
      </c>
      <c r="R164" s="90">
        <f t="shared" si="22"/>
        <v>0</v>
      </c>
      <c r="S164" s="90">
        <v>0</v>
      </c>
      <c r="T164" s="91">
        <f t="shared" si="23"/>
        <v>0</v>
      </c>
      <c r="AR164" s="92" t="s">
        <v>419</v>
      </c>
      <c r="AT164" s="92" t="s">
        <v>182</v>
      </c>
      <c r="AU164" s="92" t="s">
        <v>84</v>
      </c>
      <c r="AY164" s="2" t="s">
        <v>77</v>
      </c>
      <c r="BE164" s="93">
        <f t="shared" si="24"/>
        <v>0</v>
      </c>
      <c r="BF164" s="93">
        <f t="shared" si="25"/>
        <v>0</v>
      </c>
      <c r="BG164" s="93">
        <f t="shared" si="26"/>
        <v>0</v>
      </c>
      <c r="BH164" s="93">
        <f t="shared" si="27"/>
        <v>0</v>
      </c>
      <c r="BI164" s="93">
        <f t="shared" si="28"/>
        <v>0</v>
      </c>
      <c r="BJ164" s="2" t="s">
        <v>84</v>
      </c>
      <c r="BK164" s="94">
        <f t="shared" si="29"/>
        <v>0</v>
      </c>
      <c r="BL164" s="2" t="s">
        <v>216</v>
      </c>
      <c r="BM164" s="92" t="s">
        <v>190</v>
      </c>
    </row>
    <row r="165" spans="2:65" s="9" customFormat="1" ht="16.5" customHeight="1" x14ac:dyDescent="0.25">
      <c r="B165" s="81"/>
      <c r="C165" s="116" t="s">
        <v>148</v>
      </c>
      <c r="D165" s="116" t="s">
        <v>182</v>
      </c>
      <c r="E165" s="117" t="s">
        <v>448</v>
      </c>
      <c r="F165" s="118" t="s">
        <v>449</v>
      </c>
      <c r="G165" s="119" t="s">
        <v>263</v>
      </c>
      <c r="H165" s="120">
        <v>8</v>
      </c>
      <c r="I165" s="223">
        <v>0</v>
      </c>
      <c r="J165" s="223">
        <f t="shared" si="20"/>
        <v>0</v>
      </c>
      <c r="K165" s="121"/>
      <c r="L165" s="122"/>
      <c r="M165" s="123" t="s">
        <v>14</v>
      </c>
      <c r="N165" s="124" t="s">
        <v>34</v>
      </c>
      <c r="O165" s="90">
        <v>0</v>
      </c>
      <c r="P165" s="90">
        <f t="shared" si="21"/>
        <v>0</v>
      </c>
      <c r="Q165" s="90">
        <v>0</v>
      </c>
      <c r="R165" s="90">
        <f t="shared" si="22"/>
        <v>0</v>
      </c>
      <c r="S165" s="90">
        <v>0</v>
      </c>
      <c r="T165" s="91">
        <f t="shared" si="23"/>
        <v>0</v>
      </c>
      <c r="AR165" s="92" t="s">
        <v>419</v>
      </c>
      <c r="AT165" s="92" t="s">
        <v>182</v>
      </c>
      <c r="AU165" s="92" t="s">
        <v>84</v>
      </c>
      <c r="AY165" s="2" t="s">
        <v>77</v>
      </c>
      <c r="BE165" s="93">
        <f t="shared" si="24"/>
        <v>0</v>
      </c>
      <c r="BF165" s="93">
        <f t="shared" si="25"/>
        <v>0</v>
      </c>
      <c r="BG165" s="93">
        <f t="shared" si="26"/>
        <v>0</v>
      </c>
      <c r="BH165" s="93">
        <f t="shared" si="27"/>
        <v>0</v>
      </c>
      <c r="BI165" s="93">
        <f t="shared" si="28"/>
        <v>0</v>
      </c>
      <c r="BJ165" s="2" t="s">
        <v>84</v>
      </c>
      <c r="BK165" s="94">
        <f t="shared" si="29"/>
        <v>0</v>
      </c>
      <c r="BL165" s="2" t="s">
        <v>216</v>
      </c>
      <c r="BM165" s="92" t="s">
        <v>194</v>
      </c>
    </row>
    <row r="166" spans="2:65" s="9" customFormat="1" ht="16.5" customHeight="1" x14ac:dyDescent="0.25">
      <c r="B166" s="81"/>
      <c r="C166" s="116" t="s">
        <v>98</v>
      </c>
      <c r="D166" s="116" t="s">
        <v>182</v>
      </c>
      <c r="E166" s="117" t="s">
        <v>456</v>
      </c>
      <c r="F166" s="118" t="s">
        <v>457</v>
      </c>
      <c r="G166" s="119" t="s">
        <v>263</v>
      </c>
      <c r="H166" s="120">
        <v>4</v>
      </c>
      <c r="I166" s="223">
        <v>0</v>
      </c>
      <c r="J166" s="223">
        <f t="shared" si="20"/>
        <v>0</v>
      </c>
      <c r="K166" s="121"/>
      <c r="L166" s="122"/>
      <c r="M166" s="123" t="s">
        <v>14</v>
      </c>
      <c r="N166" s="124" t="s">
        <v>34</v>
      </c>
      <c r="O166" s="90">
        <v>0</v>
      </c>
      <c r="P166" s="90">
        <f t="shared" si="21"/>
        <v>0</v>
      </c>
      <c r="Q166" s="90">
        <v>0</v>
      </c>
      <c r="R166" s="90">
        <f t="shared" si="22"/>
        <v>0</v>
      </c>
      <c r="S166" s="90">
        <v>0</v>
      </c>
      <c r="T166" s="91">
        <f t="shared" si="23"/>
        <v>0</v>
      </c>
      <c r="AR166" s="92" t="s">
        <v>419</v>
      </c>
      <c r="AT166" s="92" t="s">
        <v>182</v>
      </c>
      <c r="AU166" s="92" t="s">
        <v>84</v>
      </c>
      <c r="AY166" s="2" t="s">
        <v>77</v>
      </c>
      <c r="BE166" s="93">
        <f t="shared" si="24"/>
        <v>0</v>
      </c>
      <c r="BF166" s="93">
        <f t="shared" si="25"/>
        <v>0</v>
      </c>
      <c r="BG166" s="93">
        <f t="shared" si="26"/>
        <v>0</v>
      </c>
      <c r="BH166" s="93">
        <f t="shared" si="27"/>
        <v>0</v>
      </c>
      <c r="BI166" s="93">
        <f t="shared" si="28"/>
        <v>0</v>
      </c>
      <c r="BJ166" s="2" t="s">
        <v>84</v>
      </c>
      <c r="BK166" s="94">
        <f t="shared" si="29"/>
        <v>0</v>
      </c>
      <c r="BL166" s="2" t="s">
        <v>216</v>
      </c>
      <c r="BM166" s="92" t="s">
        <v>198</v>
      </c>
    </row>
    <row r="167" spans="2:65" s="9" customFormat="1" ht="33" customHeight="1" x14ac:dyDescent="0.25">
      <c r="B167" s="81"/>
      <c r="C167" s="82" t="s">
        <v>151</v>
      </c>
      <c r="D167" s="82" t="s">
        <v>79</v>
      </c>
      <c r="E167" s="83" t="s">
        <v>461</v>
      </c>
      <c r="F167" s="84" t="s">
        <v>462</v>
      </c>
      <c r="G167" s="85" t="s">
        <v>411</v>
      </c>
      <c r="H167" s="86">
        <v>10</v>
      </c>
      <c r="I167" s="218">
        <v>0</v>
      </c>
      <c r="J167" s="218">
        <f t="shared" si="20"/>
        <v>0</v>
      </c>
      <c r="K167" s="87"/>
      <c r="L167" s="10"/>
      <c r="M167" s="88" t="s">
        <v>14</v>
      </c>
      <c r="N167" s="89" t="s">
        <v>34</v>
      </c>
      <c r="O167" s="90">
        <v>0</v>
      </c>
      <c r="P167" s="90">
        <f t="shared" si="21"/>
        <v>0</v>
      </c>
      <c r="Q167" s="90">
        <v>0</v>
      </c>
      <c r="R167" s="90">
        <f t="shared" si="22"/>
        <v>0</v>
      </c>
      <c r="S167" s="90">
        <v>0</v>
      </c>
      <c r="T167" s="91">
        <f t="shared" si="23"/>
        <v>0</v>
      </c>
      <c r="AR167" s="92" t="s">
        <v>216</v>
      </c>
      <c r="AT167" s="92" t="s">
        <v>79</v>
      </c>
      <c r="AU167" s="92" t="s">
        <v>84</v>
      </c>
      <c r="AY167" s="2" t="s">
        <v>77</v>
      </c>
      <c r="BE167" s="93">
        <f t="shared" si="24"/>
        <v>0</v>
      </c>
      <c r="BF167" s="93">
        <f t="shared" si="25"/>
        <v>0</v>
      </c>
      <c r="BG167" s="93">
        <f t="shared" si="26"/>
        <v>0</v>
      </c>
      <c r="BH167" s="93">
        <f t="shared" si="27"/>
        <v>0</v>
      </c>
      <c r="BI167" s="93">
        <f t="shared" si="28"/>
        <v>0</v>
      </c>
      <c r="BJ167" s="2" t="s">
        <v>84</v>
      </c>
      <c r="BK167" s="94">
        <f t="shared" si="29"/>
        <v>0</v>
      </c>
      <c r="BL167" s="2" t="s">
        <v>216</v>
      </c>
      <c r="BM167" s="92" t="s">
        <v>203</v>
      </c>
    </row>
    <row r="168" spans="2:65" s="9" customFormat="1" ht="24.2" customHeight="1" x14ac:dyDescent="0.25">
      <c r="B168" s="81"/>
      <c r="C168" s="116" t="s">
        <v>204</v>
      </c>
      <c r="D168" s="116" t="s">
        <v>182</v>
      </c>
      <c r="E168" s="117" t="s">
        <v>463</v>
      </c>
      <c r="F168" s="118" t="s">
        <v>464</v>
      </c>
      <c r="G168" s="119" t="s">
        <v>414</v>
      </c>
      <c r="H168" s="120">
        <v>0.4</v>
      </c>
      <c r="I168" s="223">
        <v>0</v>
      </c>
      <c r="J168" s="223">
        <f t="shared" si="20"/>
        <v>0</v>
      </c>
      <c r="K168" s="121"/>
      <c r="L168" s="122"/>
      <c r="M168" s="123" t="s">
        <v>14</v>
      </c>
      <c r="N168" s="124" t="s">
        <v>34</v>
      </c>
      <c r="O168" s="90">
        <v>0</v>
      </c>
      <c r="P168" s="90">
        <f t="shared" si="21"/>
        <v>0</v>
      </c>
      <c r="Q168" s="90">
        <v>0</v>
      </c>
      <c r="R168" s="90">
        <f t="shared" si="22"/>
        <v>0</v>
      </c>
      <c r="S168" s="90">
        <v>0</v>
      </c>
      <c r="T168" s="91">
        <f t="shared" si="23"/>
        <v>0</v>
      </c>
      <c r="AR168" s="92" t="s">
        <v>419</v>
      </c>
      <c r="AT168" s="92" t="s">
        <v>182</v>
      </c>
      <c r="AU168" s="92" t="s">
        <v>84</v>
      </c>
      <c r="AY168" s="2" t="s">
        <v>77</v>
      </c>
      <c r="BE168" s="93">
        <f t="shared" si="24"/>
        <v>0</v>
      </c>
      <c r="BF168" s="93">
        <f t="shared" si="25"/>
        <v>0</v>
      </c>
      <c r="BG168" s="93">
        <f t="shared" si="26"/>
        <v>0</v>
      </c>
      <c r="BH168" s="93">
        <f t="shared" si="27"/>
        <v>0</v>
      </c>
      <c r="BI168" s="93">
        <f t="shared" si="28"/>
        <v>0</v>
      </c>
      <c r="BJ168" s="2" t="s">
        <v>84</v>
      </c>
      <c r="BK168" s="94">
        <f t="shared" si="29"/>
        <v>0</v>
      </c>
      <c r="BL168" s="2" t="s">
        <v>216</v>
      </c>
      <c r="BM168" s="92" t="s">
        <v>207</v>
      </c>
    </row>
    <row r="169" spans="2:65" s="71" customFormat="1" ht="22.9" customHeight="1" x14ac:dyDescent="0.2">
      <c r="B169" s="72"/>
      <c r="D169" s="73" t="s">
        <v>73</v>
      </c>
      <c r="E169" s="80" t="s">
        <v>466</v>
      </c>
      <c r="F169" s="80" t="s">
        <v>467</v>
      </c>
      <c r="I169" s="222"/>
      <c r="J169" s="217">
        <f>BK169</f>
        <v>0</v>
      </c>
      <c r="L169" s="72"/>
      <c r="M169" s="75"/>
      <c r="P169" s="76">
        <f>P170+P209</f>
        <v>0</v>
      </c>
      <c r="R169" s="76">
        <f>R170+R209</f>
        <v>0</v>
      </c>
      <c r="T169" s="77">
        <f>T170+T209</f>
        <v>0</v>
      </c>
      <c r="AR169" s="73" t="s">
        <v>76</v>
      </c>
      <c r="AT169" s="78" t="s">
        <v>73</v>
      </c>
      <c r="AU169" s="78" t="s">
        <v>76</v>
      </c>
      <c r="AY169" s="73" t="s">
        <v>77</v>
      </c>
      <c r="BK169" s="79">
        <f>BK170+BK209</f>
        <v>0</v>
      </c>
    </row>
    <row r="170" spans="2:65" s="71" customFormat="1" ht="20.85" customHeight="1" x14ac:dyDescent="0.2">
      <c r="B170" s="72"/>
      <c r="D170" s="73" t="s">
        <v>73</v>
      </c>
      <c r="E170" s="80" t="s">
        <v>468</v>
      </c>
      <c r="F170" s="80" t="s">
        <v>469</v>
      </c>
      <c r="I170" s="222"/>
      <c r="J170" s="217">
        <f>BK170</f>
        <v>0</v>
      </c>
      <c r="L170" s="72"/>
      <c r="M170" s="75"/>
      <c r="P170" s="76">
        <f>SUM(P171:P208)</f>
        <v>0</v>
      </c>
      <c r="R170" s="76">
        <f>SUM(R171:R208)</f>
        <v>0</v>
      </c>
      <c r="T170" s="77">
        <f>SUM(T171:T208)</f>
        <v>0</v>
      </c>
      <c r="AR170" s="73" t="s">
        <v>76</v>
      </c>
      <c r="AT170" s="78" t="s">
        <v>73</v>
      </c>
      <c r="AU170" s="78" t="s">
        <v>84</v>
      </c>
      <c r="AY170" s="73" t="s">
        <v>77</v>
      </c>
      <c r="BK170" s="79">
        <f>SUM(BK171:BK208)</f>
        <v>0</v>
      </c>
    </row>
    <row r="171" spans="2:65" s="9" customFormat="1" ht="33" customHeight="1" x14ac:dyDescent="0.25">
      <c r="B171" s="81"/>
      <c r="C171" s="82" t="s">
        <v>155</v>
      </c>
      <c r="D171" s="82" t="s">
        <v>79</v>
      </c>
      <c r="E171" s="83" t="s">
        <v>470</v>
      </c>
      <c r="F171" s="84" t="s">
        <v>471</v>
      </c>
      <c r="G171" s="85" t="s">
        <v>263</v>
      </c>
      <c r="H171" s="86">
        <v>2</v>
      </c>
      <c r="I171" s="218">
        <v>0</v>
      </c>
      <c r="J171" s="218">
        <f t="shared" ref="J171:J208" si="30">ROUND(I171*H171,3)</f>
        <v>0</v>
      </c>
      <c r="K171" s="87"/>
      <c r="L171" s="10"/>
      <c r="M171" s="88" t="s">
        <v>14</v>
      </c>
      <c r="N171" s="89" t="s">
        <v>34</v>
      </c>
      <c r="O171" s="90">
        <v>0</v>
      </c>
      <c r="P171" s="90">
        <f t="shared" ref="P171:P208" si="31">O171*H171</f>
        <v>0</v>
      </c>
      <c r="Q171" s="90">
        <v>0</v>
      </c>
      <c r="R171" s="90">
        <f t="shared" ref="R171:R208" si="32">Q171*H171</f>
        <v>0</v>
      </c>
      <c r="S171" s="90">
        <v>0</v>
      </c>
      <c r="T171" s="91">
        <f t="shared" ref="T171:T208" si="33">S171*H171</f>
        <v>0</v>
      </c>
      <c r="AR171" s="92" t="s">
        <v>83</v>
      </c>
      <c r="AT171" s="92" t="s">
        <v>79</v>
      </c>
      <c r="AU171" s="92" t="s">
        <v>93</v>
      </c>
      <c r="AY171" s="2" t="s">
        <v>77</v>
      </c>
      <c r="BE171" s="93">
        <f t="shared" ref="BE171:BE208" si="34">IF(N171="základná",J171,0)</f>
        <v>0</v>
      </c>
      <c r="BF171" s="93">
        <f t="shared" ref="BF171:BF208" si="35">IF(N171="znížená",J171,0)</f>
        <v>0</v>
      </c>
      <c r="BG171" s="93">
        <f t="shared" ref="BG171:BG208" si="36">IF(N171="zákl. prenesená",J171,0)</f>
        <v>0</v>
      </c>
      <c r="BH171" s="93">
        <f t="shared" ref="BH171:BH208" si="37">IF(N171="zníž. prenesená",J171,0)</f>
        <v>0</v>
      </c>
      <c r="BI171" s="93">
        <f t="shared" ref="BI171:BI208" si="38">IF(N171="nulová",J171,0)</f>
        <v>0</v>
      </c>
      <c r="BJ171" s="2" t="s">
        <v>84</v>
      </c>
      <c r="BK171" s="94">
        <f t="shared" ref="BK171:BK208" si="39">ROUND(I171*H171,3)</f>
        <v>0</v>
      </c>
      <c r="BL171" s="2" t="s">
        <v>83</v>
      </c>
      <c r="BM171" s="92" t="s">
        <v>119</v>
      </c>
    </row>
    <row r="172" spans="2:65" s="9" customFormat="1" ht="33" customHeight="1" x14ac:dyDescent="0.25">
      <c r="B172" s="81"/>
      <c r="C172" s="82" t="s">
        <v>210</v>
      </c>
      <c r="D172" s="82" t="s">
        <v>79</v>
      </c>
      <c r="E172" s="83" t="s">
        <v>473</v>
      </c>
      <c r="F172" s="84" t="s">
        <v>474</v>
      </c>
      <c r="G172" s="85" t="s">
        <v>116</v>
      </c>
      <c r="H172" s="86">
        <v>740</v>
      </c>
      <c r="I172" s="218">
        <v>0</v>
      </c>
      <c r="J172" s="218">
        <f t="shared" si="30"/>
        <v>0</v>
      </c>
      <c r="K172" s="87"/>
      <c r="L172" s="10"/>
      <c r="M172" s="88" t="s">
        <v>14</v>
      </c>
      <c r="N172" s="89" t="s">
        <v>34</v>
      </c>
      <c r="O172" s="90">
        <v>0</v>
      </c>
      <c r="P172" s="90">
        <f t="shared" si="31"/>
        <v>0</v>
      </c>
      <c r="Q172" s="90">
        <v>0</v>
      </c>
      <c r="R172" s="90">
        <f t="shared" si="32"/>
        <v>0</v>
      </c>
      <c r="S172" s="90">
        <v>0</v>
      </c>
      <c r="T172" s="91">
        <f t="shared" si="33"/>
        <v>0</v>
      </c>
      <c r="AR172" s="92" t="s">
        <v>83</v>
      </c>
      <c r="AT172" s="92" t="s">
        <v>79</v>
      </c>
      <c r="AU172" s="92" t="s">
        <v>93</v>
      </c>
      <c r="AY172" s="2" t="s">
        <v>77</v>
      </c>
      <c r="BE172" s="93">
        <f t="shared" si="34"/>
        <v>0</v>
      </c>
      <c r="BF172" s="93">
        <f t="shared" si="35"/>
        <v>0</v>
      </c>
      <c r="BG172" s="93">
        <f t="shared" si="36"/>
        <v>0</v>
      </c>
      <c r="BH172" s="93">
        <f t="shared" si="37"/>
        <v>0</v>
      </c>
      <c r="BI172" s="93">
        <f t="shared" si="38"/>
        <v>0</v>
      </c>
      <c r="BJ172" s="2" t="s">
        <v>84</v>
      </c>
      <c r="BK172" s="94">
        <f t="shared" si="39"/>
        <v>0</v>
      </c>
      <c r="BL172" s="2" t="s">
        <v>83</v>
      </c>
      <c r="BM172" s="92" t="s">
        <v>213</v>
      </c>
    </row>
    <row r="173" spans="2:65" s="9" customFormat="1" ht="16.5" customHeight="1" x14ac:dyDescent="0.25">
      <c r="B173" s="81"/>
      <c r="C173" s="116" t="s">
        <v>158</v>
      </c>
      <c r="D173" s="116" t="s">
        <v>182</v>
      </c>
      <c r="E173" s="117" t="s">
        <v>476</v>
      </c>
      <c r="F173" s="118" t="s">
        <v>477</v>
      </c>
      <c r="G173" s="119" t="s">
        <v>202</v>
      </c>
      <c r="H173" s="120">
        <v>104</v>
      </c>
      <c r="I173" s="223">
        <v>0</v>
      </c>
      <c r="J173" s="223">
        <f t="shared" si="30"/>
        <v>0</v>
      </c>
      <c r="K173" s="121"/>
      <c r="L173" s="122"/>
      <c r="M173" s="123" t="s">
        <v>14</v>
      </c>
      <c r="N173" s="124" t="s">
        <v>34</v>
      </c>
      <c r="O173" s="90">
        <v>0</v>
      </c>
      <c r="P173" s="90">
        <f t="shared" si="31"/>
        <v>0</v>
      </c>
      <c r="Q173" s="90">
        <v>0</v>
      </c>
      <c r="R173" s="90">
        <f t="shared" si="32"/>
        <v>0</v>
      </c>
      <c r="S173" s="90">
        <v>0</v>
      </c>
      <c r="T173" s="91">
        <f t="shared" si="33"/>
        <v>0</v>
      </c>
      <c r="AR173" s="92" t="s">
        <v>101</v>
      </c>
      <c r="AT173" s="92" t="s">
        <v>182</v>
      </c>
      <c r="AU173" s="92" t="s">
        <v>93</v>
      </c>
      <c r="AY173" s="2" t="s">
        <v>77</v>
      </c>
      <c r="BE173" s="93">
        <f t="shared" si="34"/>
        <v>0</v>
      </c>
      <c r="BF173" s="93">
        <f t="shared" si="35"/>
        <v>0</v>
      </c>
      <c r="BG173" s="93">
        <f t="shared" si="36"/>
        <v>0</v>
      </c>
      <c r="BH173" s="93">
        <f t="shared" si="37"/>
        <v>0</v>
      </c>
      <c r="BI173" s="93">
        <f t="shared" si="38"/>
        <v>0</v>
      </c>
      <c r="BJ173" s="2" t="s">
        <v>84</v>
      </c>
      <c r="BK173" s="94">
        <f t="shared" si="39"/>
        <v>0</v>
      </c>
      <c r="BL173" s="2" t="s">
        <v>83</v>
      </c>
      <c r="BM173" s="92" t="s">
        <v>216</v>
      </c>
    </row>
    <row r="174" spans="2:65" s="9" customFormat="1" ht="24.2" customHeight="1" x14ac:dyDescent="0.25">
      <c r="B174" s="81"/>
      <c r="C174" s="82" t="s">
        <v>217</v>
      </c>
      <c r="D174" s="82" t="s">
        <v>79</v>
      </c>
      <c r="E174" s="83" t="s">
        <v>479</v>
      </c>
      <c r="F174" s="84" t="s">
        <v>480</v>
      </c>
      <c r="G174" s="85" t="s">
        <v>263</v>
      </c>
      <c r="H174" s="86">
        <v>8</v>
      </c>
      <c r="I174" s="218">
        <v>0</v>
      </c>
      <c r="J174" s="218">
        <f t="shared" si="30"/>
        <v>0</v>
      </c>
      <c r="K174" s="87"/>
      <c r="L174" s="10"/>
      <c r="M174" s="88" t="s">
        <v>14</v>
      </c>
      <c r="N174" s="89" t="s">
        <v>34</v>
      </c>
      <c r="O174" s="90">
        <v>0</v>
      </c>
      <c r="P174" s="90">
        <f t="shared" si="31"/>
        <v>0</v>
      </c>
      <c r="Q174" s="90">
        <v>0</v>
      </c>
      <c r="R174" s="90">
        <f t="shared" si="32"/>
        <v>0</v>
      </c>
      <c r="S174" s="90">
        <v>0</v>
      </c>
      <c r="T174" s="91">
        <f t="shared" si="33"/>
        <v>0</v>
      </c>
      <c r="AR174" s="92" t="s">
        <v>83</v>
      </c>
      <c r="AT174" s="92" t="s">
        <v>79</v>
      </c>
      <c r="AU174" s="92" t="s">
        <v>93</v>
      </c>
      <c r="AY174" s="2" t="s">
        <v>77</v>
      </c>
      <c r="BE174" s="93">
        <f t="shared" si="34"/>
        <v>0</v>
      </c>
      <c r="BF174" s="93">
        <f t="shared" si="35"/>
        <v>0</v>
      </c>
      <c r="BG174" s="93">
        <f t="shared" si="36"/>
        <v>0</v>
      </c>
      <c r="BH174" s="93">
        <f t="shared" si="37"/>
        <v>0</v>
      </c>
      <c r="BI174" s="93">
        <f t="shared" si="38"/>
        <v>0</v>
      </c>
      <c r="BJ174" s="2" t="s">
        <v>84</v>
      </c>
      <c r="BK174" s="94">
        <f t="shared" si="39"/>
        <v>0</v>
      </c>
      <c r="BL174" s="2" t="s">
        <v>83</v>
      </c>
      <c r="BM174" s="92" t="s">
        <v>221</v>
      </c>
    </row>
    <row r="175" spans="2:65" s="9" customFormat="1" ht="37.9" customHeight="1" x14ac:dyDescent="0.25">
      <c r="B175" s="81"/>
      <c r="C175" s="82" t="s">
        <v>162</v>
      </c>
      <c r="D175" s="82" t="s">
        <v>79</v>
      </c>
      <c r="E175" s="83" t="s">
        <v>482</v>
      </c>
      <c r="F175" s="84" t="s">
        <v>483</v>
      </c>
      <c r="G175" s="85" t="s">
        <v>133</v>
      </c>
      <c r="H175" s="86">
        <v>40</v>
      </c>
      <c r="I175" s="218">
        <v>0</v>
      </c>
      <c r="J175" s="218">
        <f t="shared" si="30"/>
        <v>0</v>
      </c>
      <c r="K175" s="87"/>
      <c r="L175" s="10"/>
      <c r="M175" s="88" t="s">
        <v>14</v>
      </c>
      <c r="N175" s="89" t="s">
        <v>34</v>
      </c>
      <c r="O175" s="90">
        <v>0</v>
      </c>
      <c r="P175" s="90">
        <f t="shared" si="31"/>
        <v>0</v>
      </c>
      <c r="Q175" s="90">
        <v>0</v>
      </c>
      <c r="R175" s="90">
        <f t="shared" si="32"/>
        <v>0</v>
      </c>
      <c r="S175" s="90">
        <v>0</v>
      </c>
      <c r="T175" s="91">
        <f t="shared" si="33"/>
        <v>0</v>
      </c>
      <c r="AR175" s="92" t="s">
        <v>83</v>
      </c>
      <c r="AT175" s="92" t="s">
        <v>79</v>
      </c>
      <c r="AU175" s="92" t="s">
        <v>93</v>
      </c>
      <c r="AY175" s="2" t="s">
        <v>77</v>
      </c>
      <c r="BE175" s="93">
        <f t="shared" si="34"/>
        <v>0</v>
      </c>
      <c r="BF175" s="93">
        <f t="shared" si="35"/>
        <v>0</v>
      </c>
      <c r="BG175" s="93">
        <f t="shared" si="36"/>
        <v>0</v>
      </c>
      <c r="BH175" s="93">
        <f t="shared" si="37"/>
        <v>0</v>
      </c>
      <c r="BI175" s="93">
        <f t="shared" si="38"/>
        <v>0</v>
      </c>
      <c r="BJ175" s="2" t="s">
        <v>84</v>
      </c>
      <c r="BK175" s="94">
        <f t="shared" si="39"/>
        <v>0</v>
      </c>
      <c r="BL175" s="2" t="s">
        <v>83</v>
      </c>
      <c r="BM175" s="92" t="s">
        <v>226</v>
      </c>
    </row>
    <row r="176" spans="2:65" s="9" customFormat="1" ht="24.2" customHeight="1" x14ac:dyDescent="0.25">
      <c r="B176" s="81"/>
      <c r="C176" s="82" t="s">
        <v>297</v>
      </c>
      <c r="D176" s="82" t="s">
        <v>79</v>
      </c>
      <c r="E176" s="83" t="s">
        <v>485</v>
      </c>
      <c r="F176" s="84" t="s">
        <v>486</v>
      </c>
      <c r="G176" s="85" t="s">
        <v>133</v>
      </c>
      <c r="H176" s="86">
        <v>2100</v>
      </c>
      <c r="I176" s="218">
        <v>0</v>
      </c>
      <c r="J176" s="218">
        <f t="shared" si="30"/>
        <v>0</v>
      </c>
      <c r="K176" s="87"/>
      <c r="L176" s="10"/>
      <c r="M176" s="88" t="s">
        <v>14</v>
      </c>
      <c r="N176" s="89" t="s">
        <v>34</v>
      </c>
      <c r="O176" s="90">
        <v>0</v>
      </c>
      <c r="P176" s="90">
        <f t="shared" si="31"/>
        <v>0</v>
      </c>
      <c r="Q176" s="90">
        <v>0</v>
      </c>
      <c r="R176" s="90">
        <f t="shared" si="32"/>
        <v>0</v>
      </c>
      <c r="S176" s="90">
        <v>0</v>
      </c>
      <c r="T176" s="91">
        <f t="shared" si="33"/>
        <v>0</v>
      </c>
      <c r="AR176" s="92" t="s">
        <v>83</v>
      </c>
      <c r="AT176" s="92" t="s">
        <v>79</v>
      </c>
      <c r="AU176" s="92" t="s">
        <v>93</v>
      </c>
      <c r="AY176" s="2" t="s">
        <v>77</v>
      </c>
      <c r="BE176" s="93">
        <f t="shared" si="34"/>
        <v>0</v>
      </c>
      <c r="BF176" s="93">
        <f t="shared" si="35"/>
        <v>0</v>
      </c>
      <c r="BG176" s="93">
        <f t="shared" si="36"/>
        <v>0</v>
      </c>
      <c r="BH176" s="93">
        <f t="shared" si="37"/>
        <v>0</v>
      </c>
      <c r="BI176" s="93">
        <f t="shared" si="38"/>
        <v>0</v>
      </c>
      <c r="BJ176" s="2" t="s">
        <v>84</v>
      </c>
      <c r="BK176" s="94">
        <f t="shared" si="39"/>
        <v>0</v>
      </c>
      <c r="BL176" s="2" t="s">
        <v>83</v>
      </c>
      <c r="BM176" s="92" t="s">
        <v>195</v>
      </c>
    </row>
    <row r="177" spans="2:65" s="9" customFormat="1" ht="24.2" customHeight="1" x14ac:dyDescent="0.25">
      <c r="B177" s="81"/>
      <c r="C177" s="82" t="s">
        <v>164</v>
      </c>
      <c r="D177" s="82" t="s">
        <v>79</v>
      </c>
      <c r="E177" s="83" t="s">
        <v>488</v>
      </c>
      <c r="F177" s="84" t="s">
        <v>489</v>
      </c>
      <c r="G177" s="85" t="s">
        <v>133</v>
      </c>
      <c r="H177" s="86">
        <v>2100</v>
      </c>
      <c r="I177" s="218">
        <v>0</v>
      </c>
      <c r="J177" s="218">
        <f t="shared" si="30"/>
        <v>0</v>
      </c>
      <c r="K177" s="87"/>
      <c r="L177" s="10"/>
      <c r="M177" s="88" t="s">
        <v>14</v>
      </c>
      <c r="N177" s="89" t="s">
        <v>34</v>
      </c>
      <c r="O177" s="90">
        <v>0</v>
      </c>
      <c r="P177" s="90">
        <f t="shared" si="31"/>
        <v>0</v>
      </c>
      <c r="Q177" s="90">
        <v>0</v>
      </c>
      <c r="R177" s="90">
        <f t="shared" si="32"/>
        <v>0</v>
      </c>
      <c r="S177" s="90">
        <v>0</v>
      </c>
      <c r="T177" s="91">
        <f t="shared" si="33"/>
        <v>0</v>
      </c>
      <c r="AR177" s="92" t="s">
        <v>83</v>
      </c>
      <c r="AT177" s="92" t="s">
        <v>79</v>
      </c>
      <c r="AU177" s="92" t="s">
        <v>93</v>
      </c>
      <c r="AY177" s="2" t="s">
        <v>77</v>
      </c>
      <c r="BE177" s="93">
        <f t="shared" si="34"/>
        <v>0</v>
      </c>
      <c r="BF177" s="93">
        <f t="shared" si="35"/>
        <v>0</v>
      </c>
      <c r="BG177" s="93">
        <f t="shared" si="36"/>
        <v>0</v>
      </c>
      <c r="BH177" s="93">
        <f t="shared" si="37"/>
        <v>0</v>
      </c>
      <c r="BI177" s="93">
        <f t="shared" si="38"/>
        <v>0</v>
      </c>
      <c r="BJ177" s="2" t="s">
        <v>84</v>
      </c>
      <c r="BK177" s="94">
        <f t="shared" si="39"/>
        <v>0</v>
      </c>
      <c r="BL177" s="2" t="s">
        <v>83</v>
      </c>
      <c r="BM177" s="92" t="s">
        <v>436</v>
      </c>
    </row>
    <row r="178" spans="2:65" s="9" customFormat="1" ht="24.2" customHeight="1" x14ac:dyDescent="0.25">
      <c r="B178" s="81"/>
      <c r="C178" s="82" t="s">
        <v>298</v>
      </c>
      <c r="D178" s="82" t="s">
        <v>79</v>
      </c>
      <c r="E178" s="83" t="s">
        <v>492</v>
      </c>
      <c r="F178" s="84" t="s">
        <v>493</v>
      </c>
      <c r="G178" s="85" t="s">
        <v>133</v>
      </c>
      <c r="H178" s="86">
        <v>2100</v>
      </c>
      <c r="I178" s="218">
        <v>0</v>
      </c>
      <c r="J178" s="218">
        <f t="shared" si="30"/>
        <v>0</v>
      </c>
      <c r="K178" s="87"/>
      <c r="L178" s="10"/>
      <c r="M178" s="88" t="s">
        <v>14</v>
      </c>
      <c r="N178" s="89" t="s">
        <v>34</v>
      </c>
      <c r="O178" s="90">
        <v>0</v>
      </c>
      <c r="P178" s="90">
        <f t="shared" si="31"/>
        <v>0</v>
      </c>
      <c r="Q178" s="90">
        <v>0</v>
      </c>
      <c r="R178" s="90">
        <f t="shared" si="32"/>
        <v>0</v>
      </c>
      <c r="S178" s="90">
        <v>0</v>
      </c>
      <c r="T178" s="91">
        <f t="shared" si="33"/>
        <v>0</v>
      </c>
      <c r="AR178" s="92" t="s">
        <v>83</v>
      </c>
      <c r="AT178" s="92" t="s">
        <v>79</v>
      </c>
      <c r="AU178" s="92" t="s">
        <v>93</v>
      </c>
      <c r="AY178" s="2" t="s">
        <v>77</v>
      </c>
      <c r="BE178" s="93">
        <f t="shared" si="34"/>
        <v>0</v>
      </c>
      <c r="BF178" s="93">
        <f t="shared" si="35"/>
        <v>0</v>
      </c>
      <c r="BG178" s="93">
        <f t="shared" si="36"/>
        <v>0</v>
      </c>
      <c r="BH178" s="93">
        <f t="shared" si="37"/>
        <v>0</v>
      </c>
      <c r="BI178" s="93">
        <f t="shared" si="38"/>
        <v>0</v>
      </c>
      <c r="BJ178" s="2" t="s">
        <v>84</v>
      </c>
      <c r="BK178" s="94">
        <f t="shared" si="39"/>
        <v>0</v>
      </c>
      <c r="BL178" s="2" t="s">
        <v>83</v>
      </c>
      <c r="BM178" s="92" t="s">
        <v>439</v>
      </c>
    </row>
    <row r="179" spans="2:65" s="9" customFormat="1" ht="16.5" customHeight="1" x14ac:dyDescent="0.25">
      <c r="B179" s="81"/>
      <c r="C179" s="116" t="s">
        <v>167</v>
      </c>
      <c r="D179" s="116" t="s">
        <v>182</v>
      </c>
      <c r="E179" s="117" t="s">
        <v>496</v>
      </c>
      <c r="F179" s="118" t="s">
        <v>497</v>
      </c>
      <c r="G179" s="119" t="s">
        <v>133</v>
      </c>
      <c r="H179" s="120">
        <v>2100</v>
      </c>
      <c r="I179" s="223">
        <v>0</v>
      </c>
      <c r="J179" s="223">
        <f t="shared" si="30"/>
        <v>0</v>
      </c>
      <c r="K179" s="121"/>
      <c r="L179" s="122"/>
      <c r="M179" s="123" t="s">
        <v>14</v>
      </c>
      <c r="N179" s="124" t="s">
        <v>34</v>
      </c>
      <c r="O179" s="90">
        <v>0</v>
      </c>
      <c r="P179" s="90">
        <f t="shared" si="31"/>
        <v>0</v>
      </c>
      <c r="Q179" s="90">
        <v>0</v>
      </c>
      <c r="R179" s="90">
        <f t="shared" si="32"/>
        <v>0</v>
      </c>
      <c r="S179" s="90">
        <v>0</v>
      </c>
      <c r="T179" s="91">
        <f t="shared" si="33"/>
        <v>0</v>
      </c>
      <c r="AR179" s="92" t="s">
        <v>101</v>
      </c>
      <c r="AT179" s="92" t="s">
        <v>182</v>
      </c>
      <c r="AU179" s="92" t="s">
        <v>93</v>
      </c>
      <c r="AY179" s="2" t="s">
        <v>77</v>
      </c>
      <c r="BE179" s="93">
        <f t="shared" si="34"/>
        <v>0</v>
      </c>
      <c r="BF179" s="93">
        <f t="shared" si="35"/>
        <v>0</v>
      </c>
      <c r="BG179" s="93">
        <f t="shared" si="36"/>
        <v>0</v>
      </c>
      <c r="BH179" s="93">
        <f t="shared" si="37"/>
        <v>0</v>
      </c>
      <c r="BI179" s="93">
        <f t="shared" si="38"/>
        <v>0</v>
      </c>
      <c r="BJ179" s="2" t="s">
        <v>84</v>
      </c>
      <c r="BK179" s="94">
        <f t="shared" si="39"/>
        <v>0</v>
      </c>
      <c r="BL179" s="2" t="s">
        <v>83</v>
      </c>
      <c r="BM179" s="92" t="s">
        <v>442</v>
      </c>
    </row>
    <row r="180" spans="2:65" s="9" customFormat="1" ht="24.2" customHeight="1" x14ac:dyDescent="0.25">
      <c r="B180" s="81"/>
      <c r="C180" s="82" t="s">
        <v>299</v>
      </c>
      <c r="D180" s="82" t="s">
        <v>79</v>
      </c>
      <c r="E180" s="83" t="s">
        <v>499</v>
      </c>
      <c r="F180" s="84" t="s">
        <v>500</v>
      </c>
      <c r="G180" s="85" t="s">
        <v>133</v>
      </c>
      <c r="H180" s="86">
        <v>2600</v>
      </c>
      <c r="I180" s="218">
        <v>0</v>
      </c>
      <c r="J180" s="218">
        <f t="shared" si="30"/>
        <v>0</v>
      </c>
      <c r="K180" s="87"/>
      <c r="L180" s="10"/>
      <c r="M180" s="88" t="s">
        <v>14</v>
      </c>
      <c r="N180" s="89" t="s">
        <v>34</v>
      </c>
      <c r="O180" s="90">
        <v>0</v>
      </c>
      <c r="P180" s="90">
        <f t="shared" si="31"/>
        <v>0</v>
      </c>
      <c r="Q180" s="90">
        <v>0</v>
      </c>
      <c r="R180" s="90">
        <f t="shared" si="32"/>
        <v>0</v>
      </c>
      <c r="S180" s="90">
        <v>0</v>
      </c>
      <c r="T180" s="91">
        <f t="shared" si="33"/>
        <v>0</v>
      </c>
      <c r="AR180" s="92" t="s">
        <v>83</v>
      </c>
      <c r="AT180" s="92" t="s">
        <v>79</v>
      </c>
      <c r="AU180" s="92" t="s">
        <v>93</v>
      </c>
      <c r="AY180" s="2" t="s">
        <v>77</v>
      </c>
      <c r="BE180" s="93">
        <f t="shared" si="34"/>
        <v>0</v>
      </c>
      <c r="BF180" s="93">
        <f t="shared" si="35"/>
        <v>0</v>
      </c>
      <c r="BG180" s="93">
        <f t="shared" si="36"/>
        <v>0</v>
      </c>
      <c r="BH180" s="93">
        <f t="shared" si="37"/>
        <v>0</v>
      </c>
      <c r="BI180" s="93">
        <f t="shared" si="38"/>
        <v>0</v>
      </c>
      <c r="BJ180" s="2" t="s">
        <v>84</v>
      </c>
      <c r="BK180" s="94">
        <f t="shared" si="39"/>
        <v>0</v>
      </c>
      <c r="BL180" s="2" t="s">
        <v>83</v>
      </c>
      <c r="BM180" s="92" t="s">
        <v>445</v>
      </c>
    </row>
    <row r="181" spans="2:65" s="9" customFormat="1" ht="24.2" customHeight="1" x14ac:dyDescent="0.25">
      <c r="B181" s="81"/>
      <c r="C181" s="116" t="s">
        <v>170</v>
      </c>
      <c r="D181" s="116" t="s">
        <v>182</v>
      </c>
      <c r="E181" s="117" t="s">
        <v>503</v>
      </c>
      <c r="F181" s="118" t="s">
        <v>504</v>
      </c>
      <c r="G181" s="119" t="s">
        <v>263</v>
      </c>
      <c r="H181" s="120">
        <v>105</v>
      </c>
      <c r="I181" s="223">
        <v>0</v>
      </c>
      <c r="J181" s="223">
        <f t="shared" si="30"/>
        <v>0</v>
      </c>
      <c r="K181" s="121"/>
      <c r="L181" s="122"/>
      <c r="M181" s="123" t="s">
        <v>14</v>
      </c>
      <c r="N181" s="124" t="s">
        <v>34</v>
      </c>
      <c r="O181" s="90">
        <v>0</v>
      </c>
      <c r="P181" s="90">
        <f t="shared" si="31"/>
        <v>0</v>
      </c>
      <c r="Q181" s="90">
        <v>0</v>
      </c>
      <c r="R181" s="90">
        <f t="shared" si="32"/>
        <v>0</v>
      </c>
      <c r="S181" s="90">
        <v>0</v>
      </c>
      <c r="T181" s="91">
        <f t="shared" si="33"/>
        <v>0</v>
      </c>
      <c r="AR181" s="92" t="s">
        <v>101</v>
      </c>
      <c r="AT181" s="92" t="s">
        <v>182</v>
      </c>
      <c r="AU181" s="92" t="s">
        <v>93</v>
      </c>
      <c r="AY181" s="2" t="s">
        <v>77</v>
      </c>
      <c r="BE181" s="93">
        <f t="shared" si="34"/>
        <v>0</v>
      </c>
      <c r="BF181" s="93">
        <f t="shared" si="35"/>
        <v>0</v>
      </c>
      <c r="BG181" s="93">
        <f t="shared" si="36"/>
        <v>0</v>
      </c>
      <c r="BH181" s="93">
        <f t="shared" si="37"/>
        <v>0</v>
      </c>
      <c r="BI181" s="93">
        <f t="shared" si="38"/>
        <v>0</v>
      </c>
      <c r="BJ181" s="2" t="s">
        <v>84</v>
      </c>
      <c r="BK181" s="94">
        <f t="shared" si="39"/>
        <v>0</v>
      </c>
      <c r="BL181" s="2" t="s">
        <v>83</v>
      </c>
      <c r="BM181" s="92" t="s">
        <v>446</v>
      </c>
    </row>
    <row r="182" spans="2:65" s="9" customFormat="1" ht="24.2" customHeight="1" x14ac:dyDescent="0.25">
      <c r="B182" s="81"/>
      <c r="C182" s="116" t="s">
        <v>300</v>
      </c>
      <c r="D182" s="116" t="s">
        <v>182</v>
      </c>
      <c r="E182" s="117" t="s">
        <v>506</v>
      </c>
      <c r="F182" s="118" t="s">
        <v>507</v>
      </c>
      <c r="G182" s="119" t="s">
        <v>133</v>
      </c>
      <c r="H182" s="120">
        <v>2600</v>
      </c>
      <c r="I182" s="223">
        <v>0</v>
      </c>
      <c r="J182" s="223">
        <f t="shared" si="30"/>
        <v>0</v>
      </c>
      <c r="K182" s="121"/>
      <c r="L182" s="122"/>
      <c r="M182" s="123" t="s">
        <v>14</v>
      </c>
      <c r="N182" s="124" t="s">
        <v>34</v>
      </c>
      <c r="O182" s="90">
        <v>0</v>
      </c>
      <c r="P182" s="90">
        <f t="shared" si="31"/>
        <v>0</v>
      </c>
      <c r="Q182" s="90">
        <v>0</v>
      </c>
      <c r="R182" s="90">
        <f t="shared" si="32"/>
        <v>0</v>
      </c>
      <c r="S182" s="90">
        <v>0</v>
      </c>
      <c r="T182" s="91">
        <f t="shared" si="33"/>
        <v>0</v>
      </c>
      <c r="AR182" s="92" t="s">
        <v>101</v>
      </c>
      <c r="AT182" s="92" t="s">
        <v>182</v>
      </c>
      <c r="AU182" s="92" t="s">
        <v>93</v>
      </c>
      <c r="AY182" s="2" t="s">
        <v>77</v>
      </c>
      <c r="BE182" s="93">
        <f t="shared" si="34"/>
        <v>0</v>
      </c>
      <c r="BF182" s="93">
        <f t="shared" si="35"/>
        <v>0</v>
      </c>
      <c r="BG182" s="93">
        <f t="shared" si="36"/>
        <v>0</v>
      </c>
      <c r="BH182" s="93">
        <f t="shared" si="37"/>
        <v>0</v>
      </c>
      <c r="BI182" s="93">
        <f t="shared" si="38"/>
        <v>0</v>
      </c>
      <c r="BJ182" s="2" t="s">
        <v>84</v>
      </c>
      <c r="BK182" s="94">
        <f t="shared" si="39"/>
        <v>0</v>
      </c>
      <c r="BL182" s="2" t="s">
        <v>83</v>
      </c>
      <c r="BM182" s="92" t="s">
        <v>447</v>
      </c>
    </row>
    <row r="183" spans="2:65" s="9" customFormat="1" ht="24.2" customHeight="1" x14ac:dyDescent="0.25">
      <c r="B183" s="81"/>
      <c r="C183" s="82" t="s">
        <v>173</v>
      </c>
      <c r="D183" s="82" t="s">
        <v>79</v>
      </c>
      <c r="E183" s="83" t="s">
        <v>978</v>
      </c>
      <c r="F183" s="84" t="s">
        <v>979</v>
      </c>
      <c r="G183" s="85" t="s">
        <v>133</v>
      </c>
      <c r="H183" s="86">
        <v>60</v>
      </c>
      <c r="I183" s="218">
        <v>0</v>
      </c>
      <c r="J183" s="218">
        <f t="shared" si="30"/>
        <v>0</v>
      </c>
      <c r="K183" s="87"/>
      <c r="L183" s="10"/>
      <c r="M183" s="88" t="s">
        <v>14</v>
      </c>
      <c r="N183" s="89" t="s">
        <v>34</v>
      </c>
      <c r="O183" s="90">
        <v>0</v>
      </c>
      <c r="P183" s="90">
        <f t="shared" si="31"/>
        <v>0</v>
      </c>
      <c r="Q183" s="90">
        <v>0</v>
      </c>
      <c r="R183" s="90">
        <f t="shared" si="32"/>
        <v>0</v>
      </c>
      <c r="S183" s="90">
        <v>0</v>
      </c>
      <c r="T183" s="91">
        <f t="shared" si="33"/>
        <v>0</v>
      </c>
      <c r="AR183" s="92" t="s">
        <v>83</v>
      </c>
      <c r="AT183" s="92" t="s">
        <v>79</v>
      </c>
      <c r="AU183" s="92" t="s">
        <v>93</v>
      </c>
      <c r="AY183" s="2" t="s">
        <v>77</v>
      </c>
      <c r="BE183" s="93">
        <f t="shared" si="34"/>
        <v>0</v>
      </c>
      <c r="BF183" s="93">
        <f t="shared" si="35"/>
        <v>0</v>
      </c>
      <c r="BG183" s="93">
        <f t="shared" si="36"/>
        <v>0</v>
      </c>
      <c r="BH183" s="93">
        <f t="shared" si="37"/>
        <v>0</v>
      </c>
      <c r="BI183" s="93">
        <f t="shared" si="38"/>
        <v>0</v>
      </c>
      <c r="BJ183" s="2" t="s">
        <v>84</v>
      </c>
      <c r="BK183" s="94">
        <f t="shared" si="39"/>
        <v>0</v>
      </c>
      <c r="BL183" s="2" t="s">
        <v>83</v>
      </c>
      <c r="BM183" s="92" t="s">
        <v>450</v>
      </c>
    </row>
    <row r="184" spans="2:65" s="9" customFormat="1" ht="24.2" customHeight="1" x14ac:dyDescent="0.25">
      <c r="B184" s="81"/>
      <c r="C184" s="116" t="s">
        <v>301</v>
      </c>
      <c r="D184" s="116" t="s">
        <v>182</v>
      </c>
      <c r="E184" s="117" t="s">
        <v>980</v>
      </c>
      <c r="F184" s="118" t="s">
        <v>981</v>
      </c>
      <c r="G184" s="119" t="s">
        <v>263</v>
      </c>
      <c r="H184" s="120">
        <v>3</v>
      </c>
      <c r="I184" s="223">
        <v>0</v>
      </c>
      <c r="J184" s="223">
        <f t="shared" si="30"/>
        <v>0</v>
      </c>
      <c r="K184" s="121"/>
      <c r="L184" s="122"/>
      <c r="M184" s="123" t="s">
        <v>14</v>
      </c>
      <c r="N184" s="124" t="s">
        <v>34</v>
      </c>
      <c r="O184" s="90">
        <v>0</v>
      </c>
      <c r="P184" s="90">
        <f t="shared" si="31"/>
        <v>0</v>
      </c>
      <c r="Q184" s="90">
        <v>0</v>
      </c>
      <c r="R184" s="90">
        <f t="shared" si="32"/>
        <v>0</v>
      </c>
      <c r="S184" s="90">
        <v>0</v>
      </c>
      <c r="T184" s="91">
        <f t="shared" si="33"/>
        <v>0</v>
      </c>
      <c r="AR184" s="92" t="s">
        <v>101</v>
      </c>
      <c r="AT184" s="92" t="s">
        <v>182</v>
      </c>
      <c r="AU184" s="92" t="s">
        <v>93</v>
      </c>
      <c r="AY184" s="2" t="s">
        <v>77</v>
      </c>
      <c r="BE184" s="93">
        <f t="shared" si="34"/>
        <v>0</v>
      </c>
      <c r="BF184" s="93">
        <f t="shared" si="35"/>
        <v>0</v>
      </c>
      <c r="BG184" s="93">
        <f t="shared" si="36"/>
        <v>0</v>
      </c>
      <c r="BH184" s="93">
        <f t="shared" si="37"/>
        <v>0</v>
      </c>
      <c r="BI184" s="93">
        <f t="shared" si="38"/>
        <v>0</v>
      </c>
      <c r="BJ184" s="2" t="s">
        <v>84</v>
      </c>
      <c r="BK184" s="94">
        <f t="shared" si="39"/>
        <v>0</v>
      </c>
      <c r="BL184" s="2" t="s">
        <v>83</v>
      </c>
      <c r="BM184" s="92" t="s">
        <v>452</v>
      </c>
    </row>
    <row r="185" spans="2:65" s="9" customFormat="1" ht="24.2" customHeight="1" x14ac:dyDescent="0.25">
      <c r="B185" s="81"/>
      <c r="C185" s="116" t="s">
        <v>176</v>
      </c>
      <c r="D185" s="116" t="s">
        <v>182</v>
      </c>
      <c r="E185" s="117" t="s">
        <v>982</v>
      </c>
      <c r="F185" s="118" t="s">
        <v>983</v>
      </c>
      <c r="G185" s="119" t="s">
        <v>133</v>
      </c>
      <c r="H185" s="120">
        <v>60</v>
      </c>
      <c r="I185" s="223">
        <v>0</v>
      </c>
      <c r="J185" s="223">
        <f t="shared" si="30"/>
        <v>0</v>
      </c>
      <c r="K185" s="121"/>
      <c r="L185" s="122"/>
      <c r="M185" s="123" t="s">
        <v>14</v>
      </c>
      <c r="N185" s="124" t="s">
        <v>34</v>
      </c>
      <c r="O185" s="90">
        <v>0</v>
      </c>
      <c r="P185" s="90">
        <f t="shared" si="31"/>
        <v>0</v>
      </c>
      <c r="Q185" s="90">
        <v>0</v>
      </c>
      <c r="R185" s="90">
        <f t="shared" si="32"/>
        <v>0</v>
      </c>
      <c r="S185" s="90">
        <v>0</v>
      </c>
      <c r="T185" s="91">
        <f t="shared" si="33"/>
        <v>0</v>
      </c>
      <c r="AR185" s="92" t="s">
        <v>101</v>
      </c>
      <c r="AT185" s="92" t="s">
        <v>182</v>
      </c>
      <c r="AU185" s="92" t="s">
        <v>93</v>
      </c>
      <c r="AY185" s="2" t="s">
        <v>77</v>
      </c>
      <c r="BE185" s="93">
        <f t="shared" si="34"/>
        <v>0</v>
      </c>
      <c r="BF185" s="93">
        <f t="shared" si="35"/>
        <v>0</v>
      </c>
      <c r="BG185" s="93">
        <f t="shared" si="36"/>
        <v>0</v>
      </c>
      <c r="BH185" s="93">
        <f t="shared" si="37"/>
        <v>0</v>
      </c>
      <c r="BI185" s="93">
        <f t="shared" si="38"/>
        <v>0</v>
      </c>
      <c r="BJ185" s="2" t="s">
        <v>84</v>
      </c>
      <c r="BK185" s="94">
        <f t="shared" si="39"/>
        <v>0</v>
      </c>
      <c r="BL185" s="2" t="s">
        <v>83</v>
      </c>
      <c r="BM185" s="92" t="s">
        <v>453</v>
      </c>
    </row>
    <row r="186" spans="2:65" s="9" customFormat="1" ht="24.2" customHeight="1" x14ac:dyDescent="0.25">
      <c r="B186" s="81"/>
      <c r="C186" s="82" t="s">
        <v>302</v>
      </c>
      <c r="D186" s="82" t="s">
        <v>79</v>
      </c>
      <c r="E186" s="83" t="s">
        <v>510</v>
      </c>
      <c r="F186" s="84" t="s">
        <v>511</v>
      </c>
      <c r="G186" s="85" t="s">
        <v>133</v>
      </c>
      <c r="H186" s="86">
        <v>40</v>
      </c>
      <c r="I186" s="218">
        <v>0</v>
      </c>
      <c r="J186" s="218">
        <f t="shared" si="30"/>
        <v>0</v>
      </c>
      <c r="K186" s="87"/>
      <c r="L186" s="10"/>
      <c r="M186" s="88" t="s">
        <v>14</v>
      </c>
      <c r="N186" s="89" t="s">
        <v>34</v>
      </c>
      <c r="O186" s="90">
        <v>0</v>
      </c>
      <c r="P186" s="90">
        <f t="shared" si="31"/>
        <v>0</v>
      </c>
      <c r="Q186" s="90">
        <v>0</v>
      </c>
      <c r="R186" s="90">
        <f t="shared" si="32"/>
        <v>0</v>
      </c>
      <c r="S186" s="90">
        <v>0</v>
      </c>
      <c r="T186" s="91">
        <f t="shared" si="33"/>
        <v>0</v>
      </c>
      <c r="AR186" s="92" t="s">
        <v>83</v>
      </c>
      <c r="AT186" s="92" t="s">
        <v>79</v>
      </c>
      <c r="AU186" s="92" t="s">
        <v>93</v>
      </c>
      <c r="AY186" s="2" t="s">
        <v>77</v>
      </c>
      <c r="BE186" s="93">
        <f t="shared" si="34"/>
        <v>0</v>
      </c>
      <c r="BF186" s="93">
        <f t="shared" si="35"/>
        <v>0</v>
      </c>
      <c r="BG186" s="93">
        <f t="shared" si="36"/>
        <v>0</v>
      </c>
      <c r="BH186" s="93">
        <f t="shared" si="37"/>
        <v>0</v>
      </c>
      <c r="BI186" s="93">
        <f t="shared" si="38"/>
        <v>0</v>
      </c>
      <c r="BJ186" s="2" t="s">
        <v>84</v>
      </c>
      <c r="BK186" s="94">
        <f t="shared" si="39"/>
        <v>0</v>
      </c>
      <c r="BL186" s="2" t="s">
        <v>83</v>
      </c>
      <c r="BM186" s="92" t="s">
        <v>181</v>
      </c>
    </row>
    <row r="187" spans="2:65" s="9" customFormat="1" ht="24.2" customHeight="1" x14ac:dyDescent="0.25">
      <c r="B187" s="81"/>
      <c r="C187" s="116" t="s">
        <v>180</v>
      </c>
      <c r="D187" s="116" t="s">
        <v>182</v>
      </c>
      <c r="E187" s="117" t="s">
        <v>513</v>
      </c>
      <c r="F187" s="118" t="s">
        <v>514</v>
      </c>
      <c r="G187" s="119" t="s">
        <v>133</v>
      </c>
      <c r="H187" s="120">
        <v>40</v>
      </c>
      <c r="I187" s="223">
        <v>0</v>
      </c>
      <c r="J187" s="223">
        <f t="shared" si="30"/>
        <v>0</v>
      </c>
      <c r="K187" s="121"/>
      <c r="L187" s="122"/>
      <c r="M187" s="123" t="s">
        <v>14</v>
      </c>
      <c r="N187" s="124" t="s">
        <v>34</v>
      </c>
      <c r="O187" s="90">
        <v>0</v>
      </c>
      <c r="P187" s="90">
        <f t="shared" si="31"/>
        <v>0</v>
      </c>
      <c r="Q187" s="90">
        <v>0</v>
      </c>
      <c r="R187" s="90">
        <f t="shared" si="32"/>
        <v>0</v>
      </c>
      <c r="S187" s="90">
        <v>0</v>
      </c>
      <c r="T187" s="91">
        <f t="shared" si="33"/>
        <v>0</v>
      </c>
      <c r="AR187" s="92" t="s">
        <v>101</v>
      </c>
      <c r="AT187" s="92" t="s">
        <v>182</v>
      </c>
      <c r="AU187" s="92" t="s">
        <v>93</v>
      </c>
      <c r="AY187" s="2" t="s">
        <v>77</v>
      </c>
      <c r="BE187" s="93">
        <f t="shared" si="34"/>
        <v>0</v>
      </c>
      <c r="BF187" s="93">
        <f t="shared" si="35"/>
        <v>0</v>
      </c>
      <c r="BG187" s="93">
        <f t="shared" si="36"/>
        <v>0</v>
      </c>
      <c r="BH187" s="93">
        <f t="shared" si="37"/>
        <v>0</v>
      </c>
      <c r="BI187" s="93">
        <f t="shared" si="38"/>
        <v>0</v>
      </c>
      <c r="BJ187" s="2" t="s">
        <v>84</v>
      </c>
      <c r="BK187" s="94">
        <f t="shared" si="39"/>
        <v>0</v>
      </c>
      <c r="BL187" s="2" t="s">
        <v>83</v>
      </c>
      <c r="BM187" s="92" t="s">
        <v>454</v>
      </c>
    </row>
    <row r="188" spans="2:65" s="9" customFormat="1" ht="24.2" customHeight="1" x14ac:dyDescent="0.25">
      <c r="B188" s="81"/>
      <c r="C188" s="82" t="s">
        <v>303</v>
      </c>
      <c r="D188" s="82" t="s">
        <v>79</v>
      </c>
      <c r="E188" s="83" t="s">
        <v>517</v>
      </c>
      <c r="F188" s="84" t="s">
        <v>518</v>
      </c>
      <c r="G188" s="85" t="s">
        <v>133</v>
      </c>
      <c r="H188" s="86">
        <v>2100</v>
      </c>
      <c r="I188" s="218">
        <v>0</v>
      </c>
      <c r="J188" s="218">
        <f t="shared" si="30"/>
        <v>0</v>
      </c>
      <c r="K188" s="87"/>
      <c r="L188" s="10"/>
      <c r="M188" s="88" t="s">
        <v>14</v>
      </c>
      <c r="N188" s="89" t="s">
        <v>34</v>
      </c>
      <c r="O188" s="90">
        <v>0</v>
      </c>
      <c r="P188" s="90">
        <f t="shared" si="31"/>
        <v>0</v>
      </c>
      <c r="Q188" s="90">
        <v>0</v>
      </c>
      <c r="R188" s="90">
        <f t="shared" si="32"/>
        <v>0</v>
      </c>
      <c r="S188" s="90">
        <v>0</v>
      </c>
      <c r="T188" s="91">
        <f t="shared" si="33"/>
        <v>0</v>
      </c>
      <c r="AR188" s="92" t="s">
        <v>83</v>
      </c>
      <c r="AT188" s="92" t="s">
        <v>79</v>
      </c>
      <c r="AU188" s="92" t="s">
        <v>93</v>
      </c>
      <c r="AY188" s="2" t="s">
        <v>77</v>
      </c>
      <c r="BE188" s="93">
        <f t="shared" si="34"/>
        <v>0</v>
      </c>
      <c r="BF188" s="93">
        <f t="shared" si="35"/>
        <v>0</v>
      </c>
      <c r="BG188" s="93">
        <f t="shared" si="36"/>
        <v>0</v>
      </c>
      <c r="BH188" s="93">
        <f t="shared" si="37"/>
        <v>0</v>
      </c>
      <c r="BI188" s="93">
        <f t="shared" si="38"/>
        <v>0</v>
      </c>
      <c r="BJ188" s="2" t="s">
        <v>84</v>
      </c>
      <c r="BK188" s="94">
        <f t="shared" si="39"/>
        <v>0</v>
      </c>
      <c r="BL188" s="2" t="s">
        <v>83</v>
      </c>
      <c r="BM188" s="92" t="s">
        <v>455</v>
      </c>
    </row>
    <row r="189" spans="2:65" s="9" customFormat="1" ht="16.5" customHeight="1" x14ac:dyDescent="0.25">
      <c r="B189" s="81"/>
      <c r="C189" s="116" t="s">
        <v>185</v>
      </c>
      <c r="D189" s="116" t="s">
        <v>182</v>
      </c>
      <c r="E189" s="117" t="s">
        <v>520</v>
      </c>
      <c r="F189" s="118" t="s">
        <v>521</v>
      </c>
      <c r="G189" s="119" t="s">
        <v>294</v>
      </c>
      <c r="H189" s="120">
        <v>2100</v>
      </c>
      <c r="I189" s="223">
        <v>0</v>
      </c>
      <c r="J189" s="223">
        <f t="shared" si="30"/>
        <v>0</v>
      </c>
      <c r="K189" s="121"/>
      <c r="L189" s="122"/>
      <c r="M189" s="123" t="s">
        <v>14</v>
      </c>
      <c r="N189" s="124" t="s">
        <v>34</v>
      </c>
      <c r="O189" s="90">
        <v>0</v>
      </c>
      <c r="P189" s="90">
        <f t="shared" si="31"/>
        <v>0</v>
      </c>
      <c r="Q189" s="90">
        <v>0</v>
      </c>
      <c r="R189" s="90">
        <f t="shared" si="32"/>
        <v>0</v>
      </c>
      <c r="S189" s="90">
        <v>0</v>
      </c>
      <c r="T189" s="91">
        <f t="shared" si="33"/>
        <v>0</v>
      </c>
      <c r="AR189" s="92" t="s">
        <v>101</v>
      </c>
      <c r="AT189" s="92" t="s">
        <v>182</v>
      </c>
      <c r="AU189" s="92" t="s">
        <v>93</v>
      </c>
      <c r="AY189" s="2" t="s">
        <v>77</v>
      </c>
      <c r="BE189" s="93">
        <f t="shared" si="34"/>
        <v>0</v>
      </c>
      <c r="BF189" s="93">
        <f t="shared" si="35"/>
        <v>0</v>
      </c>
      <c r="BG189" s="93">
        <f t="shared" si="36"/>
        <v>0</v>
      </c>
      <c r="BH189" s="93">
        <f t="shared" si="37"/>
        <v>0</v>
      </c>
      <c r="BI189" s="93">
        <f t="shared" si="38"/>
        <v>0</v>
      </c>
      <c r="BJ189" s="2" t="s">
        <v>84</v>
      </c>
      <c r="BK189" s="94">
        <f t="shared" si="39"/>
        <v>0</v>
      </c>
      <c r="BL189" s="2" t="s">
        <v>83</v>
      </c>
      <c r="BM189" s="92" t="s">
        <v>458</v>
      </c>
    </row>
    <row r="190" spans="2:65" s="9" customFormat="1" ht="24.2" customHeight="1" x14ac:dyDescent="0.25">
      <c r="B190" s="81"/>
      <c r="C190" s="82" t="s">
        <v>304</v>
      </c>
      <c r="D190" s="82" t="s">
        <v>79</v>
      </c>
      <c r="E190" s="83" t="s">
        <v>524</v>
      </c>
      <c r="F190" s="84" t="s">
        <v>525</v>
      </c>
      <c r="G190" s="85" t="s">
        <v>133</v>
      </c>
      <c r="H190" s="86">
        <v>250</v>
      </c>
      <c r="I190" s="218">
        <v>0</v>
      </c>
      <c r="J190" s="218">
        <f t="shared" si="30"/>
        <v>0</v>
      </c>
      <c r="K190" s="87"/>
      <c r="L190" s="10"/>
      <c r="M190" s="88" t="s">
        <v>14</v>
      </c>
      <c r="N190" s="89" t="s">
        <v>34</v>
      </c>
      <c r="O190" s="90">
        <v>0</v>
      </c>
      <c r="P190" s="90">
        <f t="shared" si="31"/>
        <v>0</v>
      </c>
      <c r="Q190" s="90">
        <v>0</v>
      </c>
      <c r="R190" s="90">
        <f t="shared" si="32"/>
        <v>0</v>
      </c>
      <c r="S190" s="90">
        <v>0</v>
      </c>
      <c r="T190" s="91">
        <f t="shared" si="33"/>
        <v>0</v>
      </c>
      <c r="AR190" s="92" t="s">
        <v>83</v>
      </c>
      <c r="AT190" s="92" t="s">
        <v>79</v>
      </c>
      <c r="AU190" s="92" t="s">
        <v>93</v>
      </c>
      <c r="AY190" s="2" t="s">
        <v>77</v>
      </c>
      <c r="BE190" s="93">
        <f t="shared" si="34"/>
        <v>0</v>
      </c>
      <c r="BF190" s="93">
        <f t="shared" si="35"/>
        <v>0</v>
      </c>
      <c r="BG190" s="93">
        <f t="shared" si="36"/>
        <v>0</v>
      </c>
      <c r="BH190" s="93">
        <f t="shared" si="37"/>
        <v>0</v>
      </c>
      <c r="BI190" s="93">
        <f t="shared" si="38"/>
        <v>0</v>
      </c>
      <c r="BJ190" s="2" t="s">
        <v>84</v>
      </c>
      <c r="BK190" s="94">
        <f t="shared" si="39"/>
        <v>0</v>
      </c>
      <c r="BL190" s="2" t="s">
        <v>83</v>
      </c>
      <c r="BM190" s="92" t="s">
        <v>459</v>
      </c>
    </row>
    <row r="191" spans="2:65" s="9" customFormat="1" ht="16.5" customHeight="1" x14ac:dyDescent="0.25">
      <c r="B191" s="81"/>
      <c r="C191" s="116" t="s">
        <v>190</v>
      </c>
      <c r="D191" s="116" t="s">
        <v>182</v>
      </c>
      <c r="E191" s="117" t="s">
        <v>527</v>
      </c>
      <c r="F191" s="118" t="s">
        <v>528</v>
      </c>
      <c r="G191" s="119" t="s">
        <v>294</v>
      </c>
      <c r="H191" s="120">
        <v>130</v>
      </c>
      <c r="I191" s="223">
        <v>0</v>
      </c>
      <c r="J191" s="223">
        <f t="shared" si="30"/>
        <v>0</v>
      </c>
      <c r="K191" s="121"/>
      <c r="L191" s="122"/>
      <c r="M191" s="123" t="s">
        <v>14</v>
      </c>
      <c r="N191" s="124" t="s">
        <v>34</v>
      </c>
      <c r="O191" s="90">
        <v>0</v>
      </c>
      <c r="P191" s="90">
        <f t="shared" si="31"/>
        <v>0</v>
      </c>
      <c r="Q191" s="90">
        <v>0</v>
      </c>
      <c r="R191" s="90">
        <f t="shared" si="32"/>
        <v>0</v>
      </c>
      <c r="S191" s="90">
        <v>0</v>
      </c>
      <c r="T191" s="91">
        <f t="shared" si="33"/>
        <v>0</v>
      </c>
      <c r="AR191" s="92" t="s">
        <v>101</v>
      </c>
      <c r="AT191" s="92" t="s">
        <v>182</v>
      </c>
      <c r="AU191" s="92" t="s">
        <v>93</v>
      </c>
      <c r="AY191" s="2" t="s">
        <v>77</v>
      </c>
      <c r="BE191" s="93">
        <f t="shared" si="34"/>
        <v>0</v>
      </c>
      <c r="BF191" s="93">
        <f t="shared" si="35"/>
        <v>0</v>
      </c>
      <c r="BG191" s="93">
        <f t="shared" si="36"/>
        <v>0</v>
      </c>
      <c r="BH191" s="93">
        <f t="shared" si="37"/>
        <v>0</v>
      </c>
      <c r="BI191" s="93">
        <f t="shared" si="38"/>
        <v>0</v>
      </c>
      <c r="BJ191" s="2" t="s">
        <v>84</v>
      </c>
      <c r="BK191" s="94">
        <f t="shared" si="39"/>
        <v>0</v>
      </c>
      <c r="BL191" s="2" t="s">
        <v>83</v>
      </c>
      <c r="BM191" s="92" t="s">
        <v>460</v>
      </c>
    </row>
    <row r="192" spans="2:65" s="9" customFormat="1" ht="16.5" customHeight="1" x14ac:dyDescent="0.25">
      <c r="B192" s="81"/>
      <c r="C192" s="82" t="s">
        <v>305</v>
      </c>
      <c r="D192" s="82" t="s">
        <v>79</v>
      </c>
      <c r="E192" s="83" t="s">
        <v>531</v>
      </c>
      <c r="F192" s="84" t="s">
        <v>532</v>
      </c>
      <c r="G192" s="85" t="s">
        <v>263</v>
      </c>
      <c r="H192" s="86">
        <v>100</v>
      </c>
      <c r="I192" s="218">
        <v>0</v>
      </c>
      <c r="J192" s="218">
        <f t="shared" si="30"/>
        <v>0</v>
      </c>
      <c r="K192" s="87"/>
      <c r="L192" s="10"/>
      <c r="M192" s="88" t="s">
        <v>14</v>
      </c>
      <c r="N192" s="89" t="s">
        <v>34</v>
      </c>
      <c r="O192" s="90">
        <v>0</v>
      </c>
      <c r="P192" s="90">
        <f t="shared" si="31"/>
        <v>0</v>
      </c>
      <c r="Q192" s="90">
        <v>0</v>
      </c>
      <c r="R192" s="90">
        <f t="shared" si="32"/>
        <v>0</v>
      </c>
      <c r="S192" s="90">
        <v>0</v>
      </c>
      <c r="T192" s="91">
        <f t="shared" si="33"/>
        <v>0</v>
      </c>
      <c r="AR192" s="92" t="s">
        <v>83</v>
      </c>
      <c r="AT192" s="92" t="s">
        <v>79</v>
      </c>
      <c r="AU192" s="92" t="s">
        <v>93</v>
      </c>
      <c r="AY192" s="2" t="s">
        <v>77</v>
      </c>
      <c r="BE192" s="93">
        <f t="shared" si="34"/>
        <v>0</v>
      </c>
      <c r="BF192" s="93">
        <f t="shared" si="35"/>
        <v>0</v>
      </c>
      <c r="BG192" s="93">
        <f t="shared" si="36"/>
        <v>0</v>
      </c>
      <c r="BH192" s="93">
        <f t="shared" si="37"/>
        <v>0</v>
      </c>
      <c r="BI192" s="93">
        <f t="shared" si="38"/>
        <v>0</v>
      </c>
      <c r="BJ192" s="2" t="s">
        <v>84</v>
      </c>
      <c r="BK192" s="94">
        <f t="shared" si="39"/>
        <v>0</v>
      </c>
      <c r="BL192" s="2" t="s">
        <v>83</v>
      </c>
      <c r="BM192" s="92" t="s">
        <v>137</v>
      </c>
    </row>
    <row r="193" spans="2:65" s="9" customFormat="1" ht="16.5" customHeight="1" x14ac:dyDescent="0.25">
      <c r="B193" s="81"/>
      <c r="C193" s="116" t="s">
        <v>194</v>
      </c>
      <c r="D193" s="116" t="s">
        <v>182</v>
      </c>
      <c r="E193" s="117" t="s">
        <v>534</v>
      </c>
      <c r="F193" s="118" t="s">
        <v>535</v>
      </c>
      <c r="G193" s="119" t="s">
        <v>263</v>
      </c>
      <c r="H193" s="120">
        <v>100</v>
      </c>
      <c r="I193" s="223">
        <v>0</v>
      </c>
      <c r="J193" s="223">
        <f t="shared" si="30"/>
        <v>0</v>
      </c>
      <c r="K193" s="121"/>
      <c r="L193" s="122"/>
      <c r="M193" s="123" t="s">
        <v>14</v>
      </c>
      <c r="N193" s="124" t="s">
        <v>34</v>
      </c>
      <c r="O193" s="90">
        <v>0</v>
      </c>
      <c r="P193" s="90">
        <f t="shared" si="31"/>
        <v>0</v>
      </c>
      <c r="Q193" s="90">
        <v>0</v>
      </c>
      <c r="R193" s="90">
        <f t="shared" si="32"/>
        <v>0</v>
      </c>
      <c r="S193" s="90">
        <v>0</v>
      </c>
      <c r="T193" s="91">
        <f t="shared" si="33"/>
        <v>0</v>
      </c>
      <c r="AR193" s="92" t="s">
        <v>101</v>
      </c>
      <c r="AT193" s="92" t="s">
        <v>182</v>
      </c>
      <c r="AU193" s="92" t="s">
        <v>93</v>
      </c>
      <c r="AY193" s="2" t="s">
        <v>77</v>
      </c>
      <c r="BE193" s="93">
        <f t="shared" si="34"/>
        <v>0</v>
      </c>
      <c r="BF193" s="93">
        <f t="shared" si="35"/>
        <v>0</v>
      </c>
      <c r="BG193" s="93">
        <f t="shared" si="36"/>
        <v>0</v>
      </c>
      <c r="BH193" s="93">
        <f t="shared" si="37"/>
        <v>0</v>
      </c>
      <c r="BI193" s="93">
        <f t="shared" si="38"/>
        <v>0</v>
      </c>
      <c r="BJ193" s="2" t="s">
        <v>84</v>
      </c>
      <c r="BK193" s="94">
        <f t="shared" si="39"/>
        <v>0</v>
      </c>
      <c r="BL193" s="2" t="s">
        <v>83</v>
      </c>
      <c r="BM193" s="92" t="s">
        <v>465</v>
      </c>
    </row>
    <row r="194" spans="2:65" s="9" customFormat="1" ht="16.5" customHeight="1" x14ac:dyDescent="0.25">
      <c r="B194" s="81"/>
      <c r="C194" s="82" t="s">
        <v>306</v>
      </c>
      <c r="D194" s="82" t="s">
        <v>79</v>
      </c>
      <c r="E194" s="83" t="s">
        <v>538</v>
      </c>
      <c r="F194" s="84" t="s">
        <v>539</v>
      </c>
      <c r="G194" s="85" t="s">
        <v>263</v>
      </c>
      <c r="H194" s="86">
        <v>82</v>
      </c>
      <c r="I194" s="218">
        <v>0</v>
      </c>
      <c r="J194" s="218">
        <f t="shared" si="30"/>
        <v>0</v>
      </c>
      <c r="K194" s="87"/>
      <c r="L194" s="10"/>
      <c r="M194" s="88" t="s">
        <v>14</v>
      </c>
      <c r="N194" s="89" t="s">
        <v>34</v>
      </c>
      <c r="O194" s="90">
        <v>0</v>
      </c>
      <c r="P194" s="90">
        <f t="shared" si="31"/>
        <v>0</v>
      </c>
      <c r="Q194" s="90">
        <v>0</v>
      </c>
      <c r="R194" s="90">
        <f t="shared" si="32"/>
        <v>0</v>
      </c>
      <c r="S194" s="90">
        <v>0</v>
      </c>
      <c r="T194" s="91">
        <f t="shared" si="33"/>
        <v>0</v>
      </c>
      <c r="AR194" s="92" t="s">
        <v>83</v>
      </c>
      <c r="AT194" s="92" t="s">
        <v>79</v>
      </c>
      <c r="AU194" s="92" t="s">
        <v>93</v>
      </c>
      <c r="AY194" s="2" t="s">
        <v>77</v>
      </c>
      <c r="BE194" s="93">
        <f t="shared" si="34"/>
        <v>0</v>
      </c>
      <c r="BF194" s="93">
        <f t="shared" si="35"/>
        <v>0</v>
      </c>
      <c r="BG194" s="93">
        <f t="shared" si="36"/>
        <v>0</v>
      </c>
      <c r="BH194" s="93">
        <f t="shared" si="37"/>
        <v>0</v>
      </c>
      <c r="BI194" s="93">
        <f t="shared" si="38"/>
        <v>0</v>
      </c>
      <c r="BJ194" s="2" t="s">
        <v>84</v>
      </c>
      <c r="BK194" s="94">
        <f t="shared" si="39"/>
        <v>0</v>
      </c>
      <c r="BL194" s="2" t="s">
        <v>83</v>
      </c>
      <c r="BM194" s="92" t="s">
        <v>472</v>
      </c>
    </row>
    <row r="195" spans="2:65" s="9" customFormat="1" ht="24.2" customHeight="1" x14ac:dyDescent="0.25">
      <c r="B195" s="81"/>
      <c r="C195" s="116" t="s">
        <v>198</v>
      </c>
      <c r="D195" s="116" t="s">
        <v>182</v>
      </c>
      <c r="E195" s="117" t="s">
        <v>541</v>
      </c>
      <c r="F195" s="118" t="s">
        <v>542</v>
      </c>
      <c r="G195" s="119" t="s">
        <v>263</v>
      </c>
      <c r="H195" s="120">
        <v>82</v>
      </c>
      <c r="I195" s="223">
        <v>0</v>
      </c>
      <c r="J195" s="223">
        <f t="shared" si="30"/>
        <v>0</v>
      </c>
      <c r="K195" s="121"/>
      <c r="L195" s="122"/>
      <c r="M195" s="123" t="s">
        <v>14</v>
      </c>
      <c r="N195" s="124" t="s">
        <v>34</v>
      </c>
      <c r="O195" s="90">
        <v>0</v>
      </c>
      <c r="P195" s="90">
        <f t="shared" si="31"/>
        <v>0</v>
      </c>
      <c r="Q195" s="90">
        <v>0</v>
      </c>
      <c r="R195" s="90">
        <f t="shared" si="32"/>
        <v>0</v>
      </c>
      <c r="S195" s="90">
        <v>0</v>
      </c>
      <c r="T195" s="91">
        <f t="shared" si="33"/>
        <v>0</v>
      </c>
      <c r="AR195" s="92" t="s">
        <v>101</v>
      </c>
      <c r="AT195" s="92" t="s">
        <v>182</v>
      </c>
      <c r="AU195" s="92" t="s">
        <v>93</v>
      </c>
      <c r="AY195" s="2" t="s">
        <v>77</v>
      </c>
      <c r="BE195" s="93">
        <f t="shared" si="34"/>
        <v>0</v>
      </c>
      <c r="BF195" s="93">
        <f t="shared" si="35"/>
        <v>0</v>
      </c>
      <c r="BG195" s="93">
        <f t="shared" si="36"/>
        <v>0</v>
      </c>
      <c r="BH195" s="93">
        <f t="shared" si="37"/>
        <v>0</v>
      </c>
      <c r="BI195" s="93">
        <f t="shared" si="38"/>
        <v>0</v>
      </c>
      <c r="BJ195" s="2" t="s">
        <v>84</v>
      </c>
      <c r="BK195" s="94">
        <f t="shared" si="39"/>
        <v>0</v>
      </c>
      <c r="BL195" s="2" t="s">
        <v>83</v>
      </c>
      <c r="BM195" s="92" t="s">
        <v>475</v>
      </c>
    </row>
    <row r="196" spans="2:65" s="9" customFormat="1" ht="21.75" customHeight="1" x14ac:dyDescent="0.25">
      <c r="B196" s="81"/>
      <c r="C196" s="82" t="s">
        <v>307</v>
      </c>
      <c r="D196" s="82" t="s">
        <v>79</v>
      </c>
      <c r="E196" s="83" t="s">
        <v>544</v>
      </c>
      <c r="F196" s="84" t="s">
        <v>545</v>
      </c>
      <c r="G196" s="85" t="s">
        <v>133</v>
      </c>
      <c r="H196" s="86">
        <v>2560</v>
      </c>
      <c r="I196" s="218">
        <v>0</v>
      </c>
      <c r="J196" s="218">
        <f t="shared" si="30"/>
        <v>0</v>
      </c>
      <c r="K196" s="87"/>
      <c r="L196" s="10"/>
      <c r="M196" s="88" t="s">
        <v>14</v>
      </c>
      <c r="N196" s="89" t="s">
        <v>34</v>
      </c>
      <c r="O196" s="90">
        <v>0</v>
      </c>
      <c r="P196" s="90">
        <f t="shared" si="31"/>
        <v>0</v>
      </c>
      <c r="Q196" s="90">
        <v>0</v>
      </c>
      <c r="R196" s="90">
        <f t="shared" si="32"/>
        <v>0</v>
      </c>
      <c r="S196" s="90">
        <v>0</v>
      </c>
      <c r="T196" s="91">
        <f t="shared" si="33"/>
        <v>0</v>
      </c>
      <c r="AR196" s="92" t="s">
        <v>83</v>
      </c>
      <c r="AT196" s="92" t="s">
        <v>79</v>
      </c>
      <c r="AU196" s="92" t="s">
        <v>93</v>
      </c>
      <c r="AY196" s="2" t="s">
        <v>77</v>
      </c>
      <c r="BE196" s="93">
        <f t="shared" si="34"/>
        <v>0</v>
      </c>
      <c r="BF196" s="93">
        <f t="shared" si="35"/>
        <v>0</v>
      </c>
      <c r="BG196" s="93">
        <f t="shared" si="36"/>
        <v>0</v>
      </c>
      <c r="BH196" s="93">
        <f t="shared" si="37"/>
        <v>0</v>
      </c>
      <c r="BI196" s="93">
        <f t="shared" si="38"/>
        <v>0</v>
      </c>
      <c r="BJ196" s="2" t="s">
        <v>84</v>
      </c>
      <c r="BK196" s="94">
        <f t="shared" si="39"/>
        <v>0</v>
      </c>
      <c r="BL196" s="2" t="s">
        <v>83</v>
      </c>
      <c r="BM196" s="92" t="s">
        <v>478</v>
      </c>
    </row>
    <row r="197" spans="2:65" s="9" customFormat="1" ht="16.5" customHeight="1" x14ac:dyDescent="0.25">
      <c r="B197" s="81"/>
      <c r="C197" s="116" t="s">
        <v>203</v>
      </c>
      <c r="D197" s="116" t="s">
        <v>182</v>
      </c>
      <c r="E197" s="117" t="s">
        <v>547</v>
      </c>
      <c r="F197" s="118" t="s">
        <v>548</v>
      </c>
      <c r="G197" s="119" t="s">
        <v>133</v>
      </c>
      <c r="H197" s="120">
        <v>2560</v>
      </c>
      <c r="I197" s="223">
        <v>0</v>
      </c>
      <c r="J197" s="223">
        <f t="shared" si="30"/>
        <v>0</v>
      </c>
      <c r="K197" s="121"/>
      <c r="L197" s="122"/>
      <c r="M197" s="123" t="s">
        <v>14</v>
      </c>
      <c r="N197" s="124" t="s">
        <v>34</v>
      </c>
      <c r="O197" s="90">
        <v>0</v>
      </c>
      <c r="P197" s="90">
        <f t="shared" si="31"/>
        <v>0</v>
      </c>
      <c r="Q197" s="90">
        <v>0</v>
      </c>
      <c r="R197" s="90">
        <f t="shared" si="32"/>
        <v>0</v>
      </c>
      <c r="S197" s="90">
        <v>0</v>
      </c>
      <c r="T197" s="91">
        <f t="shared" si="33"/>
        <v>0</v>
      </c>
      <c r="AR197" s="92" t="s">
        <v>101</v>
      </c>
      <c r="AT197" s="92" t="s">
        <v>182</v>
      </c>
      <c r="AU197" s="92" t="s">
        <v>93</v>
      </c>
      <c r="AY197" s="2" t="s">
        <v>77</v>
      </c>
      <c r="BE197" s="93">
        <f t="shared" si="34"/>
        <v>0</v>
      </c>
      <c r="BF197" s="93">
        <f t="shared" si="35"/>
        <v>0</v>
      </c>
      <c r="BG197" s="93">
        <f t="shared" si="36"/>
        <v>0</v>
      </c>
      <c r="BH197" s="93">
        <f t="shared" si="37"/>
        <v>0</v>
      </c>
      <c r="BI197" s="93">
        <f t="shared" si="38"/>
        <v>0</v>
      </c>
      <c r="BJ197" s="2" t="s">
        <v>84</v>
      </c>
      <c r="BK197" s="94">
        <f t="shared" si="39"/>
        <v>0</v>
      </c>
      <c r="BL197" s="2" t="s">
        <v>83</v>
      </c>
      <c r="BM197" s="92" t="s">
        <v>481</v>
      </c>
    </row>
    <row r="198" spans="2:65" s="9" customFormat="1" ht="21.75" customHeight="1" x14ac:dyDescent="0.25">
      <c r="B198" s="81"/>
      <c r="C198" s="82" t="s">
        <v>308</v>
      </c>
      <c r="D198" s="82" t="s">
        <v>79</v>
      </c>
      <c r="E198" s="83" t="s">
        <v>551</v>
      </c>
      <c r="F198" s="84" t="s">
        <v>552</v>
      </c>
      <c r="G198" s="85" t="s">
        <v>133</v>
      </c>
      <c r="H198" s="86">
        <v>60</v>
      </c>
      <c r="I198" s="218">
        <v>0</v>
      </c>
      <c r="J198" s="218">
        <f t="shared" si="30"/>
        <v>0</v>
      </c>
      <c r="K198" s="87"/>
      <c r="L198" s="10"/>
      <c r="M198" s="88" t="s">
        <v>14</v>
      </c>
      <c r="N198" s="89" t="s">
        <v>34</v>
      </c>
      <c r="O198" s="90">
        <v>0</v>
      </c>
      <c r="P198" s="90">
        <f t="shared" si="31"/>
        <v>0</v>
      </c>
      <c r="Q198" s="90">
        <v>0</v>
      </c>
      <c r="R198" s="90">
        <f t="shared" si="32"/>
        <v>0</v>
      </c>
      <c r="S198" s="90">
        <v>0</v>
      </c>
      <c r="T198" s="91">
        <f t="shared" si="33"/>
        <v>0</v>
      </c>
      <c r="AR198" s="92" t="s">
        <v>83</v>
      </c>
      <c r="AT198" s="92" t="s">
        <v>79</v>
      </c>
      <c r="AU198" s="92" t="s">
        <v>93</v>
      </c>
      <c r="AY198" s="2" t="s">
        <v>77</v>
      </c>
      <c r="BE198" s="93">
        <f t="shared" si="34"/>
        <v>0</v>
      </c>
      <c r="BF198" s="93">
        <f t="shared" si="35"/>
        <v>0</v>
      </c>
      <c r="BG198" s="93">
        <f t="shared" si="36"/>
        <v>0</v>
      </c>
      <c r="BH198" s="93">
        <f t="shared" si="37"/>
        <v>0</v>
      </c>
      <c r="BI198" s="93">
        <f t="shared" si="38"/>
        <v>0</v>
      </c>
      <c r="BJ198" s="2" t="s">
        <v>84</v>
      </c>
      <c r="BK198" s="94">
        <f t="shared" si="39"/>
        <v>0</v>
      </c>
      <c r="BL198" s="2" t="s">
        <v>83</v>
      </c>
      <c r="BM198" s="92" t="s">
        <v>484</v>
      </c>
    </row>
    <row r="199" spans="2:65" s="9" customFormat="1" ht="24.2" customHeight="1" x14ac:dyDescent="0.25">
      <c r="B199" s="81"/>
      <c r="C199" s="116" t="s">
        <v>207</v>
      </c>
      <c r="D199" s="116" t="s">
        <v>182</v>
      </c>
      <c r="E199" s="117" t="s">
        <v>553</v>
      </c>
      <c r="F199" s="118" t="s">
        <v>554</v>
      </c>
      <c r="G199" s="119" t="s">
        <v>133</v>
      </c>
      <c r="H199" s="120">
        <v>60</v>
      </c>
      <c r="I199" s="223">
        <v>0</v>
      </c>
      <c r="J199" s="223">
        <f t="shared" si="30"/>
        <v>0</v>
      </c>
      <c r="K199" s="121"/>
      <c r="L199" s="122"/>
      <c r="M199" s="123" t="s">
        <v>14</v>
      </c>
      <c r="N199" s="124" t="s">
        <v>34</v>
      </c>
      <c r="O199" s="90">
        <v>0</v>
      </c>
      <c r="P199" s="90">
        <f t="shared" si="31"/>
        <v>0</v>
      </c>
      <c r="Q199" s="90">
        <v>0</v>
      </c>
      <c r="R199" s="90">
        <f t="shared" si="32"/>
        <v>0</v>
      </c>
      <c r="S199" s="90">
        <v>0</v>
      </c>
      <c r="T199" s="91">
        <f t="shared" si="33"/>
        <v>0</v>
      </c>
      <c r="AR199" s="92" t="s">
        <v>101</v>
      </c>
      <c r="AT199" s="92" t="s">
        <v>182</v>
      </c>
      <c r="AU199" s="92" t="s">
        <v>93</v>
      </c>
      <c r="AY199" s="2" t="s">
        <v>77</v>
      </c>
      <c r="BE199" s="93">
        <f t="shared" si="34"/>
        <v>0</v>
      </c>
      <c r="BF199" s="93">
        <f t="shared" si="35"/>
        <v>0</v>
      </c>
      <c r="BG199" s="93">
        <f t="shared" si="36"/>
        <v>0</v>
      </c>
      <c r="BH199" s="93">
        <f t="shared" si="37"/>
        <v>0</v>
      </c>
      <c r="BI199" s="93">
        <f t="shared" si="38"/>
        <v>0</v>
      </c>
      <c r="BJ199" s="2" t="s">
        <v>84</v>
      </c>
      <c r="BK199" s="94">
        <f t="shared" si="39"/>
        <v>0</v>
      </c>
      <c r="BL199" s="2" t="s">
        <v>83</v>
      </c>
      <c r="BM199" s="92" t="s">
        <v>487</v>
      </c>
    </row>
    <row r="200" spans="2:65" s="9" customFormat="1" ht="16.5" customHeight="1" x14ac:dyDescent="0.25">
      <c r="B200" s="81"/>
      <c r="C200" s="82" t="s">
        <v>309</v>
      </c>
      <c r="D200" s="82" t="s">
        <v>79</v>
      </c>
      <c r="E200" s="83" t="s">
        <v>559</v>
      </c>
      <c r="F200" s="84" t="s">
        <v>984</v>
      </c>
      <c r="G200" s="85" t="s">
        <v>133</v>
      </c>
      <c r="H200" s="86">
        <v>2100</v>
      </c>
      <c r="I200" s="218">
        <v>0</v>
      </c>
      <c r="J200" s="218">
        <f t="shared" si="30"/>
        <v>0</v>
      </c>
      <c r="K200" s="87"/>
      <c r="L200" s="10"/>
      <c r="M200" s="88" t="s">
        <v>14</v>
      </c>
      <c r="N200" s="89" t="s">
        <v>34</v>
      </c>
      <c r="O200" s="90">
        <v>0</v>
      </c>
      <c r="P200" s="90">
        <f t="shared" si="31"/>
        <v>0</v>
      </c>
      <c r="Q200" s="90">
        <v>0</v>
      </c>
      <c r="R200" s="90">
        <f t="shared" si="32"/>
        <v>0</v>
      </c>
      <c r="S200" s="90">
        <v>0</v>
      </c>
      <c r="T200" s="91">
        <f t="shared" si="33"/>
        <v>0</v>
      </c>
      <c r="AR200" s="92" t="s">
        <v>83</v>
      </c>
      <c r="AT200" s="92" t="s">
        <v>79</v>
      </c>
      <c r="AU200" s="92" t="s">
        <v>93</v>
      </c>
      <c r="AY200" s="2" t="s">
        <v>77</v>
      </c>
      <c r="BE200" s="93">
        <f t="shared" si="34"/>
        <v>0</v>
      </c>
      <c r="BF200" s="93">
        <f t="shared" si="35"/>
        <v>0</v>
      </c>
      <c r="BG200" s="93">
        <f t="shared" si="36"/>
        <v>0</v>
      </c>
      <c r="BH200" s="93">
        <f t="shared" si="37"/>
        <v>0</v>
      </c>
      <c r="BI200" s="93">
        <f t="shared" si="38"/>
        <v>0</v>
      </c>
      <c r="BJ200" s="2" t="s">
        <v>84</v>
      </c>
      <c r="BK200" s="94">
        <f t="shared" si="39"/>
        <v>0</v>
      </c>
      <c r="BL200" s="2" t="s">
        <v>83</v>
      </c>
      <c r="BM200" s="92" t="s">
        <v>490</v>
      </c>
    </row>
    <row r="201" spans="2:65" s="9" customFormat="1" ht="24.2" customHeight="1" x14ac:dyDescent="0.25">
      <c r="B201" s="81"/>
      <c r="C201" s="116" t="s">
        <v>119</v>
      </c>
      <c r="D201" s="116" t="s">
        <v>182</v>
      </c>
      <c r="E201" s="117" t="s">
        <v>561</v>
      </c>
      <c r="F201" s="118" t="s">
        <v>985</v>
      </c>
      <c r="G201" s="119" t="s">
        <v>133</v>
      </c>
      <c r="H201" s="120">
        <v>2100</v>
      </c>
      <c r="I201" s="223">
        <v>0</v>
      </c>
      <c r="J201" s="223">
        <f t="shared" si="30"/>
        <v>0</v>
      </c>
      <c r="K201" s="121"/>
      <c r="L201" s="122"/>
      <c r="M201" s="123" t="s">
        <v>14</v>
      </c>
      <c r="N201" s="124" t="s">
        <v>34</v>
      </c>
      <c r="O201" s="90">
        <v>0</v>
      </c>
      <c r="P201" s="90">
        <f t="shared" si="31"/>
        <v>0</v>
      </c>
      <c r="Q201" s="90">
        <v>0</v>
      </c>
      <c r="R201" s="90">
        <f t="shared" si="32"/>
        <v>0</v>
      </c>
      <c r="S201" s="90">
        <v>0</v>
      </c>
      <c r="T201" s="91">
        <f t="shared" si="33"/>
        <v>0</v>
      </c>
      <c r="AR201" s="92" t="s">
        <v>101</v>
      </c>
      <c r="AT201" s="92" t="s">
        <v>182</v>
      </c>
      <c r="AU201" s="92" t="s">
        <v>93</v>
      </c>
      <c r="AY201" s="2" t="s">
        <v>77</v>
      </c>
      <c r="BE201" s="93">
        <f t="shared" si="34"/>
        <v>0</v>
      </c>
      <c r="BF201" s="93">
        <f t="shared" si="35"/>
        <v>0</v>
      </c>
      <c r="BG201" s="93">
        <f t="shared" si="36"/>
        <v>0</v>
      </c>
      <c r="BH201" s="93">
        <f t="shared" si="37"/>
        <v>0</v>
      </c>
      <c r="BI201" s="93">
        <f t="shared" si="38"/>
        <v>0</v>
      </c>
      <c r="BJ201" s="2" t="s">
        <v>84</v>
      </c>
      <c r="BK201" s="94">
        <f t="shared" si="39"/>
        <v>0</v>
      </c>
      <c r="BL201" s="2" t="s">
        <v>83</v>
      </c>
      <c r="BM201" s="92" t="s">
        <v>136</v>
      </c>
    </row>
    <row r="202" spans="2:65" s="9" customFormat="1" ht="24.2" customHeight="1" x14ac:dyDescent="0.25">
      <c r="B202" s="81"/>
      <c r="C202" s="116" t="s">
        <v>310</v>
      </c>
      <c r="D202" s="116" t="s">
        <v>182</v>
      </c>
      <c r="E202" s="117" t="s">
        <v>986</v>
      </c>
      <c r="F202" s="118" t="s">
        <v>987</v>
      </c>
      <c r="G202" s="119" t="s">
        <v>263</v>
      </c>
      <c r="H202" s="120">
        <v>9</v>
      </c>
      <c r="I202" s="223">
        <v>0</v>
      </c>
      <c r="J202" s="223">
        <f t="shared" si="30"/>
        <v>0</v>
      </c>
      <c r="K202" s="121"/>
      <c r="L202" s="122"/>
      <c r="M202" s="123" t="s">
        <v>14</v>
      </c>
      <c r="N202" s="124" t="s">
        <v>34</v>
      </c>
      <c r="O202" s="90">
        <v>0</v>
      </c>
      <c r="P202" s="90">
        <f t="shared" si="31"/>
        <v>0</v>
      </c>
      <c r="Q202" s="90">
        <v>0</v>
      </c>
      <c r="R202" s="90">
        <f t="shared" si="32"/>
        <v>0</v>
      </c>
      <c r="S202" s="90">
        <v>0</v>
      </c>
      <c r="T202" s="91">
        <f t="shared" si="33"/>
        <v>0</v>
      </c>
      <c r="AR202" s="92" t="s">
        <v>101</v>
      </c>
      <c r="AT202" s="92" t="s">
        <v>182</v>
      </c>
      <c r="AU202" s="92" t="s">
        <v>93</v>
      </c>
      <c r="AY202" s="2" t="s">
        <v>77</v>
      </c>
      <c r="BE202" s="93">
        <f t="shared" si="34"/>
        <v>0</v>
      </c>
      <c r="BF202" s="93">
        <f t="shared" si="35"/>
        <v>0</v>
      </c>
      <c r="BG202" s="93">
        <f t="shared" si="36"/>
        <v>0</v>
      </c>
      <c r="BH202" s="93">
        <f t="shared" si="37"/>
        <v>0</v>
      </c>
      <c r="BI202" s="93">
        <f t="shared" si="38"/>
        <v>0</v>
      </c>
      <c r="BJ202" s="2" t="s">
        <v>84</v>
      </c>
      <c r="BK202" s="94">
        <f t="shared" si="39"/>
        <v>0</v>
      </c>
      <c r="BL202" s="2" t="s">
        <v>83</v>
      </c>
      <c r="BM202" s="92" t="s">
        <v>491</v>
      </c>
    </row>
    <row r="203" spans="2:65" s="9" customFormat="1" ht="24.2" customHeight="1" x14ac:dyDescent="0.25">
      <c r="B203" s="81"/>
      <c r="C203" s="82" t="s">
        <v>213</v>
      </c>
      <c r="D203" s="82" t="s">
        <v>79</v>
      </c>
      <c r="E203" s="83" t="s">
        <v>562</v>
      </c>
      <c r="F203" s="84" t="s">
        <v>563</v>
      </c>
      <c r="G203" s="85" t="s">
        <v>263</v>
      </c>
      <c r="H203" s="86">
        <v>82</v>
      </c>
      <c r="I203" s="218">
        <v>0</v>
      </c>
      <c r="J203" s="218">
        <f t="shared" si="30"/>
        <v>0</v>
      </c>
      <c r="K203" s="87"/>
      <c r="L203" s="10"/>
      <c r="M203" s="88" t="s">
        <v>14</v>
      </c>
      <c r="N203" s="89" t="s">
        <v>34</v>
      </c>
      <c r="O203" s="90">
        <v>0</v>
      </c>
      <c r="P203" s="90">
        <f t="shared" si="31"/>
        <v>0</v>
      </c>
      <c r="Q203" s="90">
        <v>0</v>
      </c>
      <c r="R203" s="90">
        <f t="shared" si="32"/>
        <v>0</v>
      </c>
      <c r="S203" s="90">
        <v>0</v>
      </c>
      <c r="T203" s="91">
        <f t="shared" si="33"/>
        <v>0</v>
      </c>
      <c r="AR203" s="92" t="s">
        <v>83</v>
      </c>
      <c r="AT203" s="92" t="s">
        <v>79</v>
      </c>
      <c r="AU203" s="92" t="s">
        <v>93</v>
      </c>
      <c r="AY203" s="2" t="s">
        <v>77</v>
      </c>
      <c r="BE203" s="93">
        <f t="shared" si="34"/>
        <v>0</v>
      </c>
      <c r="BF203" s="93">
        <f t="shared" si="35"/>
        <v>0</v>
      </c>
      <c r="BG203" s="93">
        <f t="shared" si="36"/>
        <v>0</v>
      </c>
      <c r="BH203" s="93">
        <f t="shared" si="37"/>
        <v>0</v>
      </c>
      <c r="BI203" s="93">
        <f t="shared" si="38"/>
        <v>0</v>
      </c>
      <c r="BJ203" s="2" t="s">
        <v>84</v>
      </c>
      <c r="BK203" s="94">
        <f t="shared" si="39"/>
        <v>0</v>
      </c>
      <c r="BL203" s="2" t="s">
        <v>83</v>
      </c>
      <c r="BM203" s="92" t="s">
        <v>494</v>
      </c>
    </row>
    <row r="204" spans="2:65" s="9" customFormat="1" ht="24.2" customHeight="1" x14ac:dyDescent="0.25">
      <c r="B204" s="81"/>
      <c r="C204" s="116" t="s">
        <v>495</v>
      </c>
      <c r="D204" s="116" t="s">
        <v>182</v>
      </c>
      <c r="E204" s="117" t="s">
        <v>565</v>
      </c>
      <c r="F204" s="118" t="s">
        <v>566</v>
      </c>
      <c r="G204" s="119" t="s">
        <v>82</v>
      </c>
      <c r="H204" s="120">
        <v>19.8</v>
      </c>
      <c r="I204" s="223">
        <v>0</v>
      </c>
      <c r="J204" s="223">
        <f t="shared" si="30"/>
        <v>0</v>
      </c>
      <c r="K204" s="121"/>
      <c r="L204" s="122"/>
      <c r="M204" s="123" t="s">
        <v>14</v>
      </c>
      <c r="N204" s="124" t="s">
        <v>34</v>
      </c>
      <c r="O204" s="90">
        <v>0</v>
      </c>
      <c r="P204" s="90">
        <f t="shared" si="31"/>
        <v>0</v>
      </c>
      <c r="Q204" s="90">
        <v>0</v>
      </c>
      <c r="R204" s="90">
        <f t="shared" si="32"/>
        <v>0</v>
      </c>
      <c r="S204" s="90">
        <v>0</v>
      </c>
      <c r="T204" s="91">
        <f t="shared" si="33"/>
        <v>0</v>
      </c>
      <c r="AR204" s="92" t="s">
        <v>101</v>
      </c>
      <c r="AT204" s="92" t="s">
        <v>182</v>
      </c>
      <c r="AU204" s="92" t="s">
        <v>93</v>
      </c>
      <c r="AY204" s="2" t="s">
        <v>77</v>
      </c>
      <c r="BE204" s="93">
        <f t="shared" si="34"/>
        <v>0</v>
      </c>
      <c r="BF204" s="93">
        <f t="shared" si="35"/>
        <v>0</v>
      </c>
      <c r="BG204" s="93">
        <f t="shared" si="36"/>
        <v>0</v>
      </c>
      <c r="BH204" s="93">
        <f t="shared" si="37"/>
        <v>0</v>
      </c>
      <c r="BI204" s="93">
        <f t="shared" si="38"/>
        <v>0</v>
      </c>
      <c r="BJ204" s="2" t="s">
        <v>84</v>
      </c>
      <c r="BK204" s="94">
        <f t="shared" si="39"/>
        <v>0</v>
      </c>
      <c r="BL204" s="2" t="s">
        <v>83</v>
      </c>
      <c r="BM204" s="92" t="s">
        <v>498</v>
      </c>
    </row>
    <row r="205" spans="2:65" s="9" customFormat="1" ht="24.2" customHeight="1" x14ac:dyDescent="0.25">
      <c r="B205" s="81"/>
      <c r="C205" s="116" t="s">
        <v>216</v>
      </c>
      <c r="D205" s="116" t="s">
        <v>182</v>
      </c>
      <c r="E205" s="117" t="s">
        <v>569</v>
      </c>
      <c r="F205" s="118" t="s">
        <v>570</v>
      </c>
      <c r="G205" s="119" t="s">
        <v>82</v>
      </c>
      <c r="H205" s="120">
        <v>7.8</v>
      </c>
      <c r="I205" s="223">
        <v>0</v>
      </c>
      <c r="J205" s="223">
        <f t="shared" si="30"/>
        <v>0</v>
      </c>
      <c r="K205" s="121"/>
      <c r="L205" s="122"/>
      <c r="M205" s="123" t="s">
        <v>14</v>
      </c>
      <c r="N205" s="124" t="s">
        <v>34</v>
      </c>
      <c r="O205" s="90">
        <v>0</v>
      </c>
      <c r="P205" s="90">
        <f t="shared" si="31"/>
        <v>0</v>
      </c>
      <c r="Q205" s="90">
        <v>0</v>
      </c>
      <c r="R205" s="90">
        <f t="shared" si="32"/>
        <v>0</v>
      </c>
      <c r="S205" s="90">
        <v>0</v>
      </c>
      <c r="T205" s="91">
        <f t="shared" si="33"/>
        <v>0</v>
      </c>
      <c r="AR205" s="92" t="s">
        <v>101</v>
      </c>
      <c r="AT205" s="92" t="s">
        <v>182</v>
      </c>
      <c r="AU205" s="92" t="s">
        <v>93</v>
      </c>
      <c r="AY205" s="2" t="s">
        <v>77</v>
      </c>
      <c r="BE205" s="93">
        <f t="shared" si="34"/>
        <v>0</v>
      </c>
      <c r="BF205" s="93">
        <f t="shared" si="35"/>
        <v>0</v>
      </c>
      <c r="BG205" s="93">
        <f t="shared" si="36"/>
        <v>0</v>
      </c>
      <c r="BH205" s="93">
        <f t="shared" si="37"/>
        <v>0</v>
      </c>
      <c r="BI205" s="93">
        <f t="shared" si="38"/>
        <v>0</v>
      </c>
      <c r="BJ205" s="2" t="s">
        <v>84</v>
      </c>
      <c r="BK205" s="94">
        <f t="shared" si="39"/>
        <v>0</v>
      </c>
      <c r="BL205" s="2" t="s">
        <v>83</v>
      </c>
      <c r="BM205" s="92" t="s">
        <v>501</v>
      </c>
    </row>
    <row r="206" spans="2:65" s="9" customFormat="1" ht="24.2" customHeight="1" x14ac:dyDescent="0.25">
      <c r="B206" s="81"/>
      <c r="C206" s="116" t="s">
        <v>502</v>
      </c>
      <c r="D206" s="116" t="s">
        <v>182</v>
      </c>
      <c r="E206" s="117" t="s">
        <v>571</v>
      </c>
      <c r="F206" s="118" t="s">
        <v>572</v>
      </c>
      <c r="G206" s="119" t="s">
        <v>82</v>
      </c>
      <c r="H206" s="120">
        <v>2.8</v>
      </c>
      <c r="I206" s="223">
        <v>0</v>
      </c>
      <c r="J206" s="223">
        <f t="shared" si="30"/>
        <v>0</v>
      </c>
      <c r="K206" s="121"/>
      <c r="L206" s="122"/>
      <c r="M206" s="123" t="s">
        <v>14</v>
      </c>
      <c r="N206" s="124" t="s">
        <v>34</v>
      </c>
      <c r="O206" s="90">
        <v>0</v>
      </c>
      <c r="P206" s="90">
        <f t="shared" si="31"/>
        <v>0</v>
      </c>
      <c r="Q206" s="90">
        <v>0</v>
      </c>
      <c r="R206" s="90">
        <f t="shared" si="32"/>
        <v>0</v>
      </c>
      <c r="S206" s="90">
        <v>0</v>
      </c>
      <c r="T206" s="91">
        <f t="shared" si="33"/>
        <v>0</v>
      </c>
      <c r="AR206" s="92" t="s">
        <v>101</v>
      </c>
      <c r="AT206" s="92" t="s">
        <v>182</v>
      </c>
      <c r="AU206" s="92" t="s">
        <v>93</v>
      </c>
      <c r="AY206" s="2" t="s">
        <v>77</v>
      </c>
      <c r="BE206" s="93">
        <f t="shared" si="34"/>
        <v>0</v>
      </c>
      <c r="BF206" s="93">
        <f t="shared" si="35"/>
        <v>0</v>
      </c>
      <c r="BG206" s="93">
        <f t="shared" si="36"/>
        <v>0</v>
      </c>
      <c r="BH206" s="93">
        <f t="shared" si="37"/>
        <v>0</v>
      </c>
      <c r="BI206" s="93">
        <f t="shared" si="38"/>
        <v>0</v>
      </c>
      <c r="BJ206" s="2" t="s">
        <v>84</v>
      </c>
      <c r="BK206" s="94">
        <f t="shared" si="39"/>
        <v>0</v>
      </c>
      <c r="BL206" s="2" t="s">
        <v>83</v>
      </c>
      <c r="BM206" s="92" t="s">
        <v>505</v>
      </c>
    </row>
    <row r="207" spans="2:65" s="9" customFormat="1" ht="24.2" customHeight="1" x14ac:dyDescent="0.25">
      <c r="B207" s="81"/>
      <c r="C207" s="116" t="s">
        <v>221</v>
      </c>
      <c r="D207" s="116" t="s">
        <v>182</v>
      </c>
      <c r="E207" s="117" t="s">
        <v>573</v>
      </c>
      <c r="F207" s="118" t="s">
        <v>574</v>
      </c>
      <c r="G207" s="119" t="s">
        <v>263</v>
      </c>
      <c r="H207" s="120">
        <v>82</v>
      </c>
      <c r="I207" s="223">
        <v>0</v>
      </c>
      <c r="J207" s="223">
        <f t="shared" si="30"/>
        <v>0</v>
      </c>
      <c r="K207" s="121"/>
      <c r="L207" s="122"/>
      <c r="M207" s="123" t="s">
        <v>14</v>
      </c>
      <c r="N207" s="124" t="s">
        <v>34</v>
      </c>
      <c r="O207" s="90">
        <v>0</v>
      </c>
      <c r="P207" s="90">
        <f t="shared" si="31"/>
        <v>0</v>
      </c>
      <c r="Q207" s="90">
        <v>0</v>
      </c>
      <c r="R207" s="90">
        <f t="shared" si="32"/>
        <v>0</v>
      </c>
      <c r="S207" s="90">
        <v>0</v>
      </c>
      <c r="T207" s="91">
        <f t="shared" si="33"/>
        <v>0</v>
      </c>
      <c r="AR207" s="92" t="s">
        <v>101</v>
      </c>
      <c r="AT207" s="92" t="s">
        <v>182</v>
      </c>
      <c r="AU207" s="92" t="s">
        <v>93</v>
      </c>
      <c r="AY207" s="2" t="s">
        <v>77</v>
      </c>
      <c r="BE207" s="93">
        <f t="shared" si="34"/>
        <v>0</v>
      </c>
      <c r="BF207" s="93">
        <f t="shared" si="35"/>
        <v>0</v>
      </c>
      <c r="BG207" s="93">
        <f t="shared" si="36"/>
        <v>0</v>
      </c>
      <c r="BH207" s="93">
        <f t="shared" si="37"/>
        <v>0</v>
      </c>
      <c r="BI207" s="93">
        <f t="shared" si="38"/>
        <v>0</v>
      </c>
      <c r="BJ207" s="2" t="s">
        <v>84</v>
      </c>
      <c r="BK207" s="94">
        <f t="shared" si="39"/>
        <v>0</v>
      </c>
      <c r="BL207" s="2" t="s">
        <v>83</v>
      </c>
      <c r="BM207" s="92" t="s">
        <v>508</v>
      </c>
    </row>
    <row r="208" spans="2:65" s="9" customFormat="1" ht="24.2" customHeight="1" x14ac:dyDescent="0.25">
      <c r="B208" s="81"/>
      <c r="C208" s="82" t="s">
        <v>509</v>
      </c>
      <c r="D208" s="82" t="s">
        <v>79</v>
      </c>
      <c r="E208" s="83" t="s">
        <v>575</v>
      </c>
      <c r="F208" s="84" t="s">
        <v>576</v>
      </c>
      <c r="G208" s="85" t="s">
        <v>411</v>
      </c>
      <c r="H208" s="86">
        <v>1</v>
      </c>
      <c r="I208" s="218">
        <v>0</v>
      </c>
      <c r="J208" s="218">
        <f t="shared" si="30"/>
        <v>0</v>
      </c>
      <c r="K208" s="87"/>
      <c r="L208" s="10"/>
      <c r="M208" s="88" t="s">
        <v>14</v>
      </c>
      <c r="N208" s="89" t="s">
        <v>34</v>
      </c>
      <c r="O208" s="90">
        <v>0</v>
      </c>
      <c r="P208" s="90">
        <f t="shared" si="31"/>
        <v>0</v>
      </c>
      <c r="Q208" s="90">
        <v>0</v>
      </c>
      <c r="R208" s="90">
        <f t="shared" si="32"/>
        <v>0</v>
      </c>
      <c r="S208" s="90">
        <v>0</v>
      </c>
      <c r="T208" s="91">
        <f t="shared" si="33"/>
        <v>0</v>
      </c>
      <c r="AR208" s="92" t="s">
        <v>83</v>
      </c>
      <c r="AT208" s="92" t="s">
        <v>79</v>
      </c>
      <c r="AU208" s="92" t="s">
        <v>93</v>
      </c>
      <c r="AY208" s="2" t="s">
        <v>77</v>
      </c>
      <c r="BE208" s="93">
        <f t="shared" si="34"/>
        <v>0</v>
      </c>
      <c r="BF208" s="93">
        <f t="shared" si="35"/>
        <v>0</v>
      </c>
      <c r="BG208" s="93">
        <f t="shared" si="36"/>
        <v>0</v>
      </c>
      <c r="BH208" s="93">
        <f t="shared" si="37"/>
        <v>0</v>
      </c>
      <c r="BI208" s="93">
        <f t="shared" si="38"/>
        <v>0</v>
      </c>
      <c r="BJ208" s="2" t="s">
        <v>84</v>
      </c>
      <c r="BK208" s="94">
        <f t="shared" si="39"/>
        <v>0</v>
      </c>
      <c r="BL208" s="2" t="s">
        <v>83</v>
      </c>
      <c r="BM208" s="92" t="s">
        <v>512</v>
      </c>
    </row>
    <row r="209" spans="2:65" s="71" customFormat="1" ht="20.85" customHeight="1" x14ac:dyDescent="0.2">
      <c r="B209" s="72"/>
      <c r="D209" s="73" t="s">
        <v>73</v>
      </c>
      <c r="E209" s="80" t="s">
        <v>579</v>
      </c>
      <c r="F209" s="80" t="s">
        <v>580</v>
      </c>
      <c r="I209" s="222"/>
      <c r="J209" s="217">
        <f>BK209</f>
        <v>0</v>
      </c>
      <c r="L209" s="72"/>
      <c r="M209" s="75"/>
      <c r="P209" s="76">
        <f>SUM(P210:P217)</f>
        <v>0</v>
      </c>
      <c r="R209" s="76">
        <f>SUM(R210:R217)</f>
        <v>0</v>
      </c>
      <c r="T209" s="77">
        <f>SUM(T210:T217)</f>
        <v>0</v>
      </c>
      <c r="AR209" s="73" t="s">
        <v>76</v>
      </c>
      <c r="AT209" s="78" t="s">
        <v>73</v>
      </c>
      <c r="AU209" s="78" t="s">
        <v>84</v>
      </c>
      <c r="AY209" s="73" t="s">
        <v>77</v>
      </c>
      <c r="BK209" s="79">
        <f>SUM(BK210:BK217)</f>
        <v>0</v>
      </c>
    </row>
    <row r="210" spans="2:65" s="9" customFormat="1" ht="16.5" customHeight="1" x14ac:dyDescent="0.25">
      <c r="B210" s="81"/>
      <c r="C210" s="82" t="s">
        <v>226</v>
      </c>
      <c r="D210" s="82" t="s">
        <v>79</v>
      </c>
      <c r="E210" s="83" t="s">
        <v>581</v>
      </c>
      <c r="F210" s="84" t="s">
        <v>582</v>
      </c>
      <c r="G210" s="85" t="s">
        <v>263</v>
      </c>
      <c r="H210" s="86">
        <v>7</v>
      </c>
      <c r="I210" s="218">
        <v>0</v>
      </c>
      <c r="J210" s="218">
        <f t="shared" ref="J210:J217" si="40">ROUND(I210*H210,3)</f>
        <v>0</v>
      </c>
      <c r="K210" s="87"/>
      <c r="L210" s="10"/>
      <c r="M210" s="88" t="s">
        <v>14</v>
      </c>
      <c r="N210" s="89" t="s">
        <v>34</v>
      </c>
      <c r="O210" s="90">
        <v>0</v>
      </c>
      <c r="P210" s="90">
        <f t="shared" ref="P210:P217" si="41">O210*H210</f>
        <v>0</v>
      </c>
      <c r="Q210" s="90">
        <v>0</v>
      </c>
      <c r="R210" s="90">
        <f t="shared" ref="R210:R217" si="42">Q210*H210</f>
        <v>0</v>
      </c>
      <c r="S210" s="90">
        <v>0</v>
      </c>
      <c r="T210" s="91">
        <f t="shared" ref="T210:T217" si="43">S210*H210</f>
        <v>0</v>
      </c>
      <c r="AR210" s="92" t="s">
        <v>83</v>
      </c>
      <c r="AT210" s="92" t="s">
        <v>79</v>
      </c>
      <c r="AU210" s="92" t="s">
        <v>93</v>
      </c>
      <c r="AY210" s="2" t="s">
        <v>77</v>
      </c>
      <c r="BE210" s="93">
        <f t="shared" ref="BE210:BE217" si="44">IF(N210="základná",J210,0)</f>
        <v>0</v>
      </c>
      <c r="BF210" s="93">
        <f t="shared" ref="BF210:BF217" si="45">IF(N210="znížená",J210,0)</f>
        <v>0</v>
      </c>
      <c r="BG210" s="93">
        <f t="shared" ref="BG210:BG217" si="46">IF(N210="zákl. prenesená",J210,0)</f>
        <v>0</v>
      </c>
      <c r="BH210" s="93">
        <f t="shared" ref="BH210:BH217" si="47">IF(N210="zníž. prenesená",J210,0)</f>
        <v>0</v>
      </c>
      <c r="BI210" s="93">
        <f t="shared" ref="BI210:BI217" si="48">IF(N210="nulová",J210,0)</f>
        <v>0</v>
      </c>
      <c r="BJ210" s="2" t="s">
        <v>84</v>
      </c>
      <c r="BK210" s="94">
        <f t="shared" ref="BK210:BK217" si="49">ROUND(I210*H210,3)</f>
        <v>0</v>
      </c>
      <c r="BL210" s="2" t="s">
        <v>83</v>
      </c>
      <c r="BM210" s="92" t="s">
        <v>515</v>
      </c>
    </row>
    <row r="211" spans="2:65" s="9" customFormat="1" ht="16.5" customHeight="1" x14ac:dyDescent="0.25">
      <c r="B211" s="81"/>
      <c r="C211" s="82" t="s">
        <v>516</v>
      </c>
      <c r="D211" s="82" t="s">
        <v>79</v>
      </c>
      <c r="E211" s="83" t="s">
        <v>583</v>
      </c>
      <c r="F211" s="84" t="s">
        <v>584</v>
      </c>
      <c r="G211" s="85" t="s">
        <v>263</v>
      </c>
      <c r="H211" s="86">
        <v>7</v>
      </c>
      <c r="I211" s="218">
        <v>0</v>
      </c>
      <c r="J211" s="218">
        <f t="shared" si="40"/>
        <v>0</v>
      </c>
      <c r="K211" s="87"/>
      <c r="L211" s="10"/>
      <c r="M211" s="88" t="s">
        <v>14</v>
      </c>
      <c r="N211" s="89" t="s">
        <v>34</v>
      </c>
      <c r="O211" s="90">
        <v>0</v>
      </c>
      <c r="P211" s="90">
        <f t="shared" si="41"/>
        <v>0</v>
      </c>
      <c r="Q211" s="90">
        <v>0</v>
      </c>
      <c r="R211" s="90">
        <f t="shared" si="42"/>
        <v>0</v>
      </c>
      <c r="S211" s="90">
        <v>0</v>
      </c>
      <c r="T211" s="91">
        <f t="shared" si="43"/>
        <v>0</v>
      </c>
      <c r="AR211" s="92" t="s">
        <v>83</v>
      </c>
      <c r="AT211" s="92" t="s">
        <v>79</v>
      </c>
      <c r="AU211" s="92" t="s">
        <v>93</v>
      </c>
      <c r="AY211" s="2" t="s">
        <v>77</v>
      </c>
      <c r="BE211" s="93">
        <f t="shared" si="44"/>
        <v>0</v>
      </c>
      <c r="BF211" s="93">
        <f t="shared" si="45"/>
        <v>0</v>
      </c>
      <c r="BG211" s="93">
        <f t="shared" si="46"/>
        <v>0</v>
      </c>
      <c r="BH211" s="93">
        <f t="shared" si="47"/>
        <v>0</v>
      </c>
      <c r="BI211" s="93">
        <f t="shared" si="48"/>
        <v>0</v>
      </c>
      <c r="BJ211" s="2" t="s">
        <v>84</v>
      </c>
      <c r="BK211" s="94">
        <f t="shared" si="49"/>
        <v>0</v>
      </c>
      <c r="BL211" s="2" t="s">
        <v>83</v>
      </c>
      <c r="BM211" s="92" t="s">
        <v>519</v>
      </c>
    </row>
    <row r="212" spans="2:65" s="9" customFormat="1" ht="16.5" customHeight="1" x14ac:dyDescent="0.25">
      <c r="B212" s="81"/>
      <c r="C212" s="82" t="s">
        <v>195</v>
      </c>
      <c r="D212" s="82" t="s">
        <v>79</v>
      </c>
      <c r="E212" s="83" t="s">
        <v>585</v>
      </c>
      <c r="F212" s="84" t="s">
        <v>586</v>
      </c>
      <c r="G212" s="85" t="s">
        <v>263</v>
      </c>
      <c r="H212" s="86">
        <v>40</v>
      </c>
      <c r="I212" s="218">
        <v>0</v>
      </c>
      <c r="J212" s="218">
        <f t="shared" si="40"/>
        <v>0</v>
      </c>
      <c r="K212" s="87"/>
      <c r="L212" s="10"/>
      <c r="M212" s="88" t="s">
        <v>14</v>
      </c>
      <c r="N212" s="89" t="s">
        <v>34</v>
      </c>
      <c r="O212" s="90">
        <v>0</v>
      </c>
      <c r="P212" s="90">
        <f t="shared" si="41"/>
        <v>0</v>
      </c>
      <c r="Q212" s="90">
        <v>0</v>
      </c>
      <c r="R212" s="90">
        <f t="shared" si="42"/>
        <v>0</v>
      </c>
      <c r="S212" s="90">
        <v>0</v>
      </c>
      <c r="T212" s="91">
        <f t="shared" si="43"/>
        <v>0</v>
      </c>
      <c r="AR212" s="92" t="s">
        <v>83</v>
      </c>
      <c r="AT212" s="92" t="s">
        <v>79</v>
      </c>
      <c r="AU212" s="92" t="s">
        <v>93</v>
      </c>
      <c r="AY212" s="2" t="s">
        <v>77</v>
      </c>
      <c r="BE212" s="93">
        <f t="shared" si="44"/>
        <v>0</v>
      </c>
      <c r="BF212" s="93">
        <f t="shared" si="45"/>
        <v>0</v>
      </c>
      <c r="BG212" s="93">
        <f t="shared" si="46"/>
        <v>0</v>
      </c>
      <c r="BH212" s="93">
        <f t="shared" si="47"/>
        <v>0</v>
      </c>
      <c r="BI212" s="93">
        <f t="shared" si="48"/>
        <v>0</v>
      </c>
      <c r="BJ212" s="2" t="s">
        <v>84</v>
      </c>
      <c r="BK212" s="94">
        <f t="shared" si="49"/>
        <v>0</v>
      </c>
      <c r="BL212" s="2" t="s">
        <v>83</v>
      </c>
      <c r="BM212" s="92" t="s">
        <v>522</v>
      </c>
    </row>
    <row r="213" spans="2:65" s="9" customFormat="1" ht="16.5" customHeight="1" x14ac:dyDescent="0.25">
      <c r="B213" s="81"/>
      <c r="C213" s="82" t="s">
        <v>523</v>
      </c>
      <c r="D213" s="82" t="s">
        <v>79</v>
      </c>
      <c r="E213" s="83" t="s">
        <v>587</v>
      </c>
      <c r="F213" s="84" t="s">
        <v>588</v>
      </c>
      <c r="G213" s="85" t="s">
        <v>263</v>
      </c>
      <c r="H213" s="86">
        <v>40</v>
      </c>
      <c r="I213" s="218">
        <v>0</v>
      </c>
      <c r="J213" s="218">
        <f t="shared" si="40"/>
        <v>0</v>
      </c>
      <c r="K213" s="87"/>
      <c r="L213" s="10"/>
      <c r="M213" s="88" t="s">
        <v>14</v>
      </c>
      <c r="N213" s="89" t="s">
        <v>34</v>
      </c>
      <c r="O213" s="90">
        <v>0</v>
      </c>
      <c r="P213" s="90">
        <f t="shared" si="41"/>
        <v>0</v>
      </c>
      <c r="Q213" s="90">
        <v>0</v>
      </c>
      <c r="R213" s="90">
        <f t="shared" si="42"/>
        <v>0</v>
      </c>
      <c r="S213" s="90">
        <v>0</v>
      </c>
      <c r="T213" s="91">
        <f t="shared" si="43"/>
        <v>0</v>
      </c>
      <c r="AR213" s="92" t="s">
        <v>83</v>
      </c>
      <c r="AT213" s="92" t="s">
        <v>79</v>
      </c>
      <c r="AU213" s="92" t="s">
        <v>93</v>
      </c>
      <c r="AY213" s="2" t="s">
        <v>77</v>
      </c>
      <c r="BE213" s="93">
        <f t="shared" si="44"/>
        <v>0</v>
      </c>
      <c r="BF213" s="93">
        <f t="shared" si="45"/>
        <v>0</v>
      </c>
      <c r="BG213" s="93">
        <f t="shared" si="46"/>
        <v>0</v>
      </c>
      <c r="BH213" s="93">
        <f t="shared" si="47"/>
        <v>0</v>
      </c>
      <c r="BI213" s="93">
        <f t="shared" si="48"/>
        <v>0</v>
      </c>
      <c r="BJ213" s="2" t="s">
        <v>84</v>
      </c>
      <c r="BK213" s="94">
        <f t="shared" si="49"/>
        <v>0</v>
      </c>
      <c r="BL213" s="2" t="s">
        <v>83</v>
      </c>
      <c r="BM213" s="92" t="s">
        <v>526</v>
      </c>
    </row>
    <row r="214" spans="2:65" s="9" customFormat="1" ht="16.5" customHeight="1" x14ac:dyDescent="0.25">
      <c r="B214" s="81"/>
      <c r="C214" s="82" t="s">
        <v>436</v>
      </c>
      <c r="D214" s="82" t="s">
        <v>79</v>
      </c>
      <c r="E214" s="83" t="s">
        <v>589</v>
      </c>
      <c r="F214" s="84" t="s">
        <v>590</v>
      </c>
      <c r="G214" s="85" t="s">
        <v>82</v>
      </c>
      <c r="H214" s="86">
        <v>17</v>
      </c>
      <c r="I214" s="218">
        <v>0</v>
      </c>
      <c r="J214" s="218">
        <f t="shared" si="40"/>
        <v>0</v>
      </c>
      <c r="K214" s="87"/>
      <c r="L214" s="10"/>
      <c r="M214" s="88" t="s">
        <v>14</v>
      </c>
      <c r="N214" s="89" t="s">
        <v>34</v>
      </c>
      <c r="O214" s="90">
        <v>0</v>
      </c>
      <c r="P214" s="90">
        <f t="shared" si="41"/>
        <v>0</v>
      </c>
      <c r="Q214" s="90">
        <v>0</v>
      </c>
      <c r="R214" s="90">
        <f t="shared" si="42"/>
        <v>0</v>
      </c>
      <c r="S214" s="90">
        <v>0</v>
      </c>
      <c r="T214" s="91">
        <f t="shared" si="43"/>
        <v>0</v>
      </c>
      <c r="AR214" s="92" t="s">
        <v>83</v>
      </c>
      <c r="AT214" s="92" t="s">
        <v>79</v>
      </c>
      <c r="AU214" s="92" t="s">
        <v>93</v>
      </c>
      <c r="AY214" s="2" t="s">
        <v>77</v>
      </c>
      <c r="BE214" s="93">
        <f t="shared" si="44"/>
        <v>0</v>
      </c>
      <c r="BF214" s="93">
        <f t="shared" si="45"/>
        <v>0</v>
      </c>
      <c r="BG214" s="93">
        <f t="shared" si="46"/>
        <v>0</v>
      </c>
      <c r="BH214" s="93">
        <f t="shared" si="47"/>
        <v>0</v>
      </c>
      <c r="BI214" s="93">
        <f t="shared" si="48"/>
        <v>0</v>
      </c>
      <c r="BJ214" s="2" t="s">
        <v>84</v>
      </c>
      <c r="BK214" s="94">
        <f t="shared" si="49"/>
        <v>0</v>
      </c>
      <c r="BL214" s="2" t="s">
        <v>83</v>
      </c>
      <c r="BM214" s="92" t="s">
        <v>529</v>
      </c>
    </row>
    <row r="215" spans="2:65" s="9" customFormat="1" ht="16.5" customHeight="1" x14ac:dyDescent="0.25">
      <c r="B215" s="81"/>
      <c r="C215" s="82" t="s">
        <v>530</v>
      </c>
      <c r="D215" s="82" t="s">
        <v>79</v>
      </c>
      <c r="E215" s="83" t="s">
        <v>591</v>
      </c>
      <c r="F215" s="84" t="s">
        <v>592</v>
      </c>
      <c r="G215" s="85" t="s">
        <v>263</v>
      </c>
      <c r="H215" s="86">
        <v>8</v>
      </c>
      <c r="I215" s="218">
        <v>0</v>
      </c>
      <c r="J215" s="218">
        <f t="shared" si="40"/>
        <v>0</v>
      </c>
      <c r="K215" s="87"/>
      <c r="L215" s="10"/>
      <c r="M215" s="88" t="s">
        <v>14</v>
      </c>
      <c r="N215" s="89" t="s">
        <v>34</v>
      </c>
      <c r="O215" s="90">
        <v>0</v>
      </c>
      <c r="P215" s="90">
        <f t="shared" si="41"/>
        <v>0</v>
      </c>
      <c r="Q215" s="90">
        <v>0</v>
      </c>
      <c r="R215" s="90">
        <f t="shared" si="42"/>
        <v>0</v>
      </c>
      <c r="S215" s="90">
        <v>0</v>
      </c>
      <c r="T215" s="91">
        <f t="shared" si="43"/>
        <v>0</v>
      </c>
      <c r="AR215" s="92" t="s">
        <v>83</v>
      </c>
      <c r="AT215" s="92" t="s">
        <v>79</v>
      </c>
      <c r="AU215" s="92" t="s">
        <v>93</v>
      </c>
      <c r="AY215" s="2" t="s">
        <v>77</v>
      </c>
      <c r="BE215" s="93">
        <f t="shared" si="44"/>
        <v>0</v>
      </c>
      <c r="BF215" s="93">
        <f t="shared" si="45"/>
        <v>0</v>
      </c>
      <c r="BG215" s="93">
        <f t="shared" si="46"/>
        <v>0</v>
      </c>
      <c r="BH215" s="93">
        <f t="shared" si="47"/>
        <v>0</v>
      </c>
      <c r="BI215" s="93">
        <f t="shared" si="48"/>
        <v>0</v>
      </c>
      <c r="BJ215" s="2" t="s">
        <v>84</v>
      </c>
      <c r="BK215" s="94">
        <f t="shared" si="49"/>
        <v>0</v>
      </c>
      <c r="BL215" s="2" t="s">
        <v>83</v>
      </c>
      <c r="BM215" s="92" t="s">
        <v>533</v>
      </c>
    </row>
    <row r="216" spans="2:65" s="9" customFormat="1" ht="16.5" customHeight="1" x14ac:dyDescent="0.25">
      <c r="B216" s="81"/>
      <c r="C216" s="82" t="s">
        <v>439</v>
      </c>
      <c r="D216" s="82" t="s">
        <v>79</v>
      </c>
      <c r="E216" s="83" t="s">
        <v>596</v>
      </c>
      <c r="F216" s="84" t="s">
        <v>597</v>
      </c>
      <c r="G216" s="85" t="s">
        <v>263</v>
      </c>
      <c r="H216" s="86">
        <v>40</v>
      </c>
      <c r="I216" s="218">
        <v>0</v>
      </c>
      <c r="J216" s="218">
        <f t="shared" si="40"/>
        <v>0</v>
      </c>
      <c r="K216" s="87"/>
      <c r="L216" s="10"/>
      <c r="M216" s="88" t="s">
        <v>14</v>
      </c>
      <c r="N216" s="89" t="s">
        <v>34</v>
      </c>
      <c r="O216" s="90">
        <v>0</v>
      </c>
      <c r="P216" s="90">
        <f t="shared" si="41"/>
        <v>0</v>
      </c>
      <c r="Q216" s="90">
        <v>0</v>
      </c>
      <c r="R216" s="90">
        <f t="shared" si="42"/>
        <v>0</v>
      </c>
      <c r="S216" s="90">
        <v>0</v>
      </c>
      <c r="T216" s="91">
        <f t="shared" si="43"/>
        <v>0</v>
      </c>
      <c r="AR216" s="92" t="s">
        <v>83</v>
      </c>
      <c r="AT216" s="92" t="s">
        <v>79</v>
      </c>
      <c r="AU216" s="92" t="s">
        <v>93</v>
      </c>
      <c r="AY216" s="2" t="s">
        <v>77</v>
      </c>
      <c r="BE216" s="93">
        <f t="shared" si="44"/>
        <v>0</v>
      </c>
      <c r="BF216" s="93">
        <f t="shared" si="45"/>
        <v>0</v>
      </c>
      <c r="BG216" s="93">
        <f t="shared" si="46"/>
        <v>0</v>
      </c>
      <c r="BH216" s="93">
        <f t="shared" si="47"/>
        <v>0</v>
      </c>
      <c r="BI216" s="93">
        <f t="shared" si="48"/>
        <v>0</v>
      </c>
      <c r="BJ216" s="2" t="s">
        <v>84</v>
      </c>
      <c r="BK216" s="94">
        <f t="shared" si="49"/>
        <v>0</v>
      </c>
      <c r="BL216" s="2" t="s">
        <v>83</v>
      </c>
      <c r="BM216" s="92" t="s">
        <v>536</v>
      </c>
    </row>
    <row r="217" spans="2:65" s="9" customFormat="1" ht="21.75" customHeight="1" x14ac:dyDescent="0.25">
      <c r="B217" s="81"/>
      <c r="C217" s="82" t="s">
        <v>537</v>
      </c>
      <c r="D217" s="82" t="s">
        <v>79</v>
      </c>
      <c r="E217" s="83" t="s">
        <v>598</v>
      </c>
      <c r="F217" s="84" t="s">
        <v>599</v>
      </c>
      <c r="G217" s="85" t="s">
        <v>202</v>
      </c>
      <c r="H217" s="86">
        <v>30</v>
      </c>
      <c r="I217" s="218">
        <v>0</v>
      </c>
      <c r="J217" s="218">
        <f t="shared" si="40"/>
        <v>0</v>
      </c>
      <c r="K217" s="87"/>
      <c r="L217" s="10"/>
      <c r="M217" s="88" t="s">
        <v>14</v>
      </c>
      <c r="N217" s="89" t="s">
        <v>34</v>
      </c>
      <c r="O217" s="90">
        <v>0</v>
      </c>
      <c r="P217" s="90">
        <f t="shared" si="41"/>
        <v>0</v>
      </c>
      <c r="Q217" s="90">
        <v>0</v>
      </c>
      <c r="R217" s="90">
        <f t="shared" si="42"/>
        <v>0</v>
      </c>
      <c r="S217" s="90">
        <v>0</v>
      </c>
      <c r="T217" s="91">
        <f t="shared" si="43"/>
        <v>0</v>
      </c>
      <c r="AR217" s="92" t="s">
        <v>83</v>
      </c>
      <c r="AT217" s="92" t="s">
        <v>79</v>
      </c>
      <c r="AU217" s="92" t="s">
        <v>93</v>
      </c>
      <c r="AY217" s="2" t="s">
        <v>77</v>
      </c>
      <c r="BE217" s="93">
        <f t="shared" si="44"/>
        <v>0</v>
      </c>
      <c r="BF217" s="93">
        <f t="shared" si="45"/>
        <v>0</v>
      </c>
      <c r="BG217" s="93">
        <f t="shared" si="46"/>
        <v>0</v>
      </c>
      <c r="BH217" s="93">
        <f t="shared" si="47"/>
        <v>0</v>
      </c>
      <c r="BI217" s="93">
        <f t="shared" si="48"/>
        <v>0</v>
      </c>
      <c r="BJ217" s="2" t="s">
        <v>84</v>
      </c>
      <c r="BK217" s="94">
        <f t="shared" si="49"/>
        <v>0</v>
      </c>
      <c r="BL217" s="2" t="s">
        <v>83</v>
      </c>
      <c r="BM217" s="92" t="s">
        <v>540</v>
      </c>
    </row>
    <row r="218" spans="2:65" s="71" customFormat="1" ht="22.9" customHeight="1" x14ac:dyDescent="0.2">
      <c r="B218" s="72"/>
      <c r="D218" s="73" t="s">
        <v>73</v>
      </c>
      <c r="E218" s="80" t="s">
        <v>600</v>
      </c>
      <c r="F218" s="80" t="s">
        <v>601</v>
      </c>
      <c r="I218" s="222"/>
      <c r="J218" s="217">
        <f>BK218</f>
        <v>0</v>
      </c>
      <c r="L218" s="72"/>
      <c r="M218" s="75"/>
      <c r="P218" s="76">
        <f>SUM(P219:P223)</f>
        <v>0</v>
      </c>
      <c r="R218" s="76">
        <f>SUM(R219:R223)</f>
        <v>0</v>
      </c>
      <c r="T218" s="77">
        <f>SUM(T219:T223)</f>
        <v>0</v>
      </c>
      <c r="AR218" s="73" t="s">
        <v>103</v>
      </c>
      <c r="AT218" s="78" t="s">
        <v>73</v>
      </c>
      <c r="AU218" s="78" t="s">
        <v>76</v>
      </c>
      <c r="AY218" s="73" t="s">
        <v>77</v>
      </c>
      <c r="BK218" s="79">
        <f>SUM(BK219:BK223)</f>
        <v>0</v>
      </c>
    </row>
    <row r="219" spans="2:65" s="9" customFormat="1" ht="24.2" customHeight="1" x14ac:dyDescent="0.25">
      <c r="B219" s="81"/>
      <c r="C219" s="82" t="s">
        <v>442</v>
      </c>
      <c r="D219" s="82" t="s">
        <v>79</v>
      </c>
      <c r="E219" s="83" t="s">
        <v>602</v>
      </c>
      <c r="F219" s="84" t="s">
        <v>603</v>
      </c>
      <c r="G219" s="85" t="s">
        <v>414</v>
      </c>
      <c r="H219" s="86">
        <v>0.5</v>
      </c>
      <c r="I219" s="218">
        <v>0</v>
      </c>
      <c r="J219" s="218">
        <f>ROUND(I219*H219,3)</f>
        <v>0</v>
      </c>
      <c r="K219" s="87"/>
      <c r="L219" s="10"/>
      <c r="M219" s="88" t="s">
        <v>14</v>
      </c>
      <c r="N219" s="89" t="s">
        <v>34</v>
      </c>
      <c r="O219" s="90">
        <v>0</v>
      </c>
      <c r="P219" s="90">
        <f>O219*H219</f>
        <v>0</v>
      </c>
      <c r="Q219" s="90">
        <v>0</v>
      </c>
      <c r="R219" s="90">
        <f>Q219*H219</f>
        <v>0</v>
      </c>
      <c r="S219" s="90">
        <v>0</v>
      </c>
      <c r="T219" s="91">
        <f>S219*H219</f>
        <v>0</v>
      </c>
      <c r="AR219" s="92" t="s">
        <v>83</v>
      </c>
      <c r="AT219" s="92" t="s">
        <v>79</v>
      </c>
      <c r="AU219" s="92" t="s">
        <v>84</v>
      </c>
      <c r="AY219" s="2" t="s">
        <v>77</v>
      </c>
      <c r="BE219" s="93">
        <f>IF(N219="základná",J219,0)</f>
        <v>0</v>
      </c>
      <c r="BF219" s="93">
        <f>IF(N219="znížená",J219,0)</f>
        <v>0</v>
      </c>
      <c r="BG219" s="93">
        <f>IF(N219="zákl. prenesená",J219,0)</f>
        <v>0</v>
      </c>
      <c r="BH219" s="93">
        <f>IF(N219="zníž. prenesená",J219,0)</f>
        <v>0</v>
      </c>
      <c r="BI219" s="93">
        <f>IF(N219="nulová",J219,0)</f>
        <v>0</v>
      </c>
      <c r="BJ219" s="2" t="s">
        <v>84</v>
      </c>
      <c r="BK219" s="94">
        <f>ROUND(I219*H219,3)</f>
        <v>0</v>
      </c>
      <c r="BL219" s="2" t="s">
        <v>83</v>
      </c>
      <c r="BM219" s="92" t="s">
        <v>543</v>
      </c>
    </row>
    <row r="220" spans="2:65" s="9" customFormat="1" ht="24.2" customHeight="1" x14ac:dyDescent="0.25">
      <c r="B220" s="81"/>
      <c r="C220" s="82" t="s">
        <v>88</v>
      </c>
      <c r="D220" s="82" t="s">
        <v>79</v>
      </c>
      <c r="E220" s="83" t="s">
        <v>604</v>
      </c>
      <c r="F220" s="84" t="s">
        <v>605</v>
      </c>
      <c r="G220" s="85" t="s">
        <v>411</v>
      </c>
      <c r="H220" s="86">
        <v>50</v>
      </c>
      <c r="I220" s="218">
        <v>0</v>
      </c>
      <c r="J220" s="218">
        <f>ROUND(I220*H220,3)</f>
        <v>0</v>
      </c>
      <c r="K220" s="87"/>
      <c r="L220" s="10"/>
      <c r="M220" s="88" t="s">
        <v>14</v>
      </c>
      <c r="N220" s="89" t="s">
        <v>34</v>
      </c>
      <c r="O220" s="90">
        <v>0</v>
      </c>
      <c r="P220" s="90">
        <f>O220*H220</f>
        <v>0</v>
      </c>
      <c r="Q220" s="90">
        <v>0</v>
      </c>
      <c r="R220" s="90">
        <f>Q220*H220</f>
        <v>0</v>
      </c>
      <c r="S220" s="90">
        <v>0</v>
      </c>
      <c r="T220" s="91">
        <f>S220*H220</f>
        <v>0</v>
      </c>
      <c r="AR220" s="92" t="s">
        <v>83</v>
      </c>
      <c r="AT220" s="92" t="s">
        <v>79</v>
      </c>
      <c r="AU220" s="92" t="s">
        <v>84</v>
      </c>
      <c r="AY220" s="2" t="s">
        <v>77</v>
      </c>
      <c r="BE220" s="93">
        <f>IF(N220="základná",J220,0)</f>
        <v>0</v>
      </c>
      <c r="BF220" s="93">
        <f>IF(N220="znížená",J220,0)</f>
        <v>0</v>
      </c>
      <c r="BG220" s="93">
        <f>IF(N220="zákl. prenesená",J220,0)</f>
        <v>0</v>
      </c>
      <c r="BH220" s="93">
        <f>IF(N220="zníž. prenesená",J220,0)</f>
        <v>0</v>
      </c>
      <c r="BI220" s="93">
        <f>IF(N220="nulová",J220,0)</f>
        <v>0</v>
      </c>
      <c r="BJ220" s="2" t="s">
        <v>84</v>
      </c>
      <c r="BK220" s="94">
        <f>ROUND(I220*H220,3)</f>
        <v>0</v>
      </c>
      <c r="BL220" s="2" t="s">
        <v>83</v>
      </c>
      <c r="BM220" s="92" t="s">
        <v>546</v>
      </c>
    </row>
    <row r="221" spans="2:65" s="9" customFormat="1" ht="44.25" customHeight="1" x14ac:dyDescent="0.25">
      <c r="B221" s="81"/>
      <c r="C221" s="82" t="s">
        <v>445</v>
      </c>
      <c r="D221" s="82" t="s">
        <v>79</v>
      </c>
      <c r="E221" s="83" t="s">
        <v>606</v>
      </c>
      <c r="F221" s="84" t="s">
        <v>607</v>
      </c>
      <c r="G221" s="85" t="s">
        <v>411</v>
      </c>
      <c r="H221" s="86">
        <v>70</v>
      </c>
      <c r="I221" s="218">
        <v>0</v>
      </c>
      <c r="J221" s="218">
        <f>ROUND(I221*H221,3)</f>
        <v>0</v>
      </c>
      <c r="K221" s="87"/>
      <c r="L221" s="10"/>
      <c r="M221" s="88" t="s">
        <v>14</v>
      </c>
      <c r="N221" s="89" t="s">
        <v>34</v>
      </c>
      <c r="O221" s="90">
        <v>0</v>
      </c>
      <c r="P221" s="90">
        <f>O221*H221</f>
        <v>0</v>
      </c>
      <c r="Q221" s="90">
        <v>0</v>
      </c>
      <c r="R221" s="90">
        <f>Q221*H221</f>
        <v>0</v>
      </c>
      <c r="S221" s="90">
        <v>0</v>
      </c>
      <c r="T221" s="91">
        <f>S221*H221</f>
        <v>0</v>
      </c>
      <c r="AR221" s="92" t="s">
        <v>83</v>
      </c>
      <c r="AT221" s="92" t="s">
        <v>79</v>
      </c>
      <c r="AU221" s="92" t="s">
        <v>84</v>
      </c>
      <c r="AY221" s="2" t="s">
        <v>77</v>
      </c>
      <c r="BE221" s="93">
        <f>IF(N221="základná",J221,0)</f>
        <v>0</v>
      </c>
      <c r="BF221" s="93">
        <f>IF(N221="znížená",J221,0)</f>
        <v>0</v>
      </c>
      <c r="BG221" s="93">
        <f>IF(N221="zákl. prenesená",J221,0)</f>
        <v>0</v>
      </c>
      <c r="BH221" s="93">
        <f>IF(N221="zníž. prenesená",J221,0)</f>
        <v>0</v>
      </c>
      <c r="BI221" s="93">
        <f>IF(N221="nulová",J221,0)</f>
        <v>0</v>
      </c>
      <c r="BJ221" s="2" t="s">
        <v>84</v>
      </c>
      <c r="BK221" s="94">
        <f>ROUND(I221*H221,3)</f>
        <v>0</v>
      </c>
      <c r="BL221" s="2" t="s">
        <v>83</v>
      </c>
      <c r="BM221" s="92" t="s">
        <v>549</v>
      </c>
    </row>
    <row r="222" spans="2:65" s="9" customFormat="1" ht="24.2" customHeight="1" x14ac:dyDescent="0.25">
      <c r="B222" s="81"/>
      <c r="C222" s="82" t="s">
        <v>550</v>
      </c>
      <c r="D222" s="82" t="s">
        <v>79</v>
      </c>
      <c r="E222" s="83" t="s">
        <v>608</v>
      </c>
      <c r="F222" s="84" t="s">
        <v>609</v>
      </c>
      <c r="G222" s="85" t="s">
        <v>414</v>
      </c>
      <c r="H222" s="86">
        <v>0.5</v>
      </c>
      <c r="I222" s="218">
        <v>0</v>
      </c>
      <c r="J222" s="218">
        <f>ROUND(I222*H222,3)</f>
        <v>0</v>
      </c>
      <c r="K222" s="87"/>
      <c r="L222" s="10"/>
      <c r="M222" s="88" t="s">
        <v>14</v>
      </c>
      <c r="N222" s="89" t="s">
        <v>34</v>
      </c>
      <c r="O222" s="90">
        <v>0</v>
      </c>
      <c r="P222" s="90">
        <f>O222*H222</f>
        <v>0</v>
      </c>
      <c r="Q222" s="90">
        <v>0</v>
      </c>
      <c r="R222" s="90">
        <f>Q222*H222</f>
        <v>0</v>
      </c>
      <c r="S222" s="90">
        <v>0</v>
      </c>
      <c r="T222" s="91">
        <f>S222*H222</f>
        <v>0</v>
      </c>
      <c r="AR222" s="92" t="s">
        <v>83</v>
      </c>
      <c r="AT222" s="92" t="s">
        <v>79</v>
      </c>
      <c r="AU222" s="92" t="s">
        <v>84</v>
      </c>
      <c r="AY222" s="2" t="s">
        <v>77</v>
      </c>
      <c r="BE222" s="93">
        <f>IF(N222="základná",J222,0)</f>
        <v>0</v>
      </c>
      <c r="BF222" s="93">
        <f>IF(N222="znížená",J222,0)</f>
        <v>0</v>
      </c>
      <c r="BG222" s="93">
        <f>IF(N222="zákl. prenesená",J222,0)</f>
        <v>0</v>
      </c>
      <c r="BH222" s="93">
        <f>IF(N222="zníž. prenesená",J222,0)</f>
        <v>0</v>
      </c>
      <c r="BI222" s="93">
        <f>IF(N222="nulová",J222,0)</f>
        <v>0</v>
      </c>
      <c r="BJ222" s="2" t="s">
        <v>84</v>
      </c>
      <c r="BK222" s="94">
        <f>ROUND(I222*H222,3)</f>
        <v>0</v>
      </c>
      <c r="BL222" s="2" t="s">
        <v>83</v>
      </c>
      <c r="BM222" s="92" t="s">
        <v>229</v>
      </c>
    </row>
    <row r="223" spans="2:65" s="9" customFormat="1" ht="37.9" customHeight="1" x14ac:dyDescent="0.25">
      <c r="B223" s="81"/>
      <c r="C223" s="82" t="s">
        <v>446</v>
      </c>
      <c r="D223" s="82" t="s">
        <v>79</v>
      </c>
      <c r="E223" s="83" t="s">
        <v>610</v>
      </c>
      <c r="F223" s="84" t="s">
        <v>611</v>
      </c>
      <c r="G223" s="85" t="s">
        <v>414</v>
      </c>
      <c r="H223" s="86">
        <v>1</v>
      </c>
      <c r="I223" s="218">
        <v>0</v>
      </c>
      <c r="J223" s="218">
        <f>ROUND(I223*H223,3)</f>
        <v>0</v>
      </c>
      <c r="K223" s="87"/>
      <c r="L223" s="10"/>
      <c r="M223" s="88" t="s">
        <v>14</v>
      </c>
      <c r="N223" s="89" t="s">
        <v>34</v>
      </c>
      <c r="O223" s="90">
        <v>0</v>
      </c>
      <c r="P223" s="90">
        <f>O223*H223</f>
        <v>0</v>
      </c>
      <c r="Q223" s="90">
        <v>0</v>
      </c>
      <c r="R223" s="90">
        <f>Q223*H223</f>
        <v>0</v>
      </c>
      <c r="S223" s="90">
        <v>0</v>
      </c>
      <c r="T223" s="91">
        <f>S223*H223</f>
        <v>0</v>
      </c>
      <c r="AR223" s="92" t="s">
        <v>83</v>
      </c>
      <c r="AT223" s="92" t="s">
        <v>79</v>
      </c>
      <c r="AU223" s="92" t="s">
        <v>84</v>
      </c>
      <c r="AY223" s="2" t="s">
        <v>77</v>
      </c>
      <c r="BE223" s="93">
        <f>IF(N223="základná",J223,0)</f>
        <v>0</v>
      </c>
      <c r="BF223" s="93">
        <f>IF(N223="znížená",J223,0)</f>
        <v>0</v>
      </c>
      <c r="BG223" s="93">
        <f>IF(N223="zákl. prenesená",J223,0)</f>
        <v>0</v>
      </c>
      <c r="BH223" s="93">
        <f>IF(N223="zníž. prenesená",J223,0)</f>
        <v>0</v>
      </c>
      <c r="BI223" s="93">
        <f>IF(N223="nulová",J223,0)</f>
        <v>0</v>
      </c>
      <c r="BJ223" s="2" t="s">
        <v>84</v>
      </c>
      <c r="BK223" s="94">
        <f>ROUND(I223*H223,3)</f>
        <v>0</v>
      </c>
      <c r="BL223" s="2" t="s">
        <v>83</v>
      </c>
      <c r="BM223" s="92" t="s">
        <v>555</v>
      </c>
    </row>
    <row r="224" spans="2:65" s="71" customFormat="1" ht="25.9" customHeight="1" x14ac:dyDescent="0.2">
      <c r="B224" s="72"/>
      <c r="D224" s="73" t="s">
        <v>73</v>
      </c>
      <c r="E224" s="74" t="s">
        <v>612</v>
      </c>
      <c r="F224" s="74" t="s">
        <v>613</v>
      </c>
      <c r="I224" s="222"/>
      <c r="J224" s="216">
        <f>BK224</f>
        <v>0</v>
      </c>
      <c r="L224" s="72"/>
      <c r="M224" s="75"/>
      <c r="P224" s="76">
        <f>SUM(P225:P227)</f>
        <v>0</v>
      </c>
      <c r="R224" s="76">
        <f>SUM(R225:R227)</f>
        <v>0</v>
      </c>
      <c r="T224" s="77">
        <f>SUM(T225:T227)</f>
        <v>0</v>
      </c>
      <c r="AR224" s="73" t="s">
        <v>76</v>
      </c>
      <c r="AT224" s="78" t="s">
        <v>73</v>
      </c>
      <c r="AU224" s="78" t="s">
        <v>2</v>
      </c>
      <c r="AY224" s="73" t="s">
        <v>77</v>
      </c>
      <c r="BK224" s="79">
        <f>SUM(BK225:BK227)</f>
        <v>0</v>
      </c>
    </row>
    <row r="225" spans="2:65" s="9" customFormat="1" ht="33" customHeight="1" x14ac:dyDescent="0.25">
      <c r="B225" s="81"/>
      <c r="C225" s="82" t="s">
        <v>556</v>
      </c>
      <c r="D225" s="82" t="s">
        <v>79</v>
      </c>
      <c r="E225" s="83" t="s">
        <v>409</v>
      </c>
      <c r="F225" s="84" t="s">
        <v>410</v>
      </c>
      <c r="G225" s="85" t="s">
        <v>411</v>
      </c>
      <c r="H225" s="86">
        <v>30</v>
      </c>
      <c r="I225" s="218">
        <v>0</v>
      </c>
      <c r="J225" s="218">
        <f>ROUND(I225*H225,3)</f>
        <v>0</v>
      </c>
      <c r="K225" s="87"/>
      <c r="L225" s="10"/>
      <c r="M225" s="88" t="s">
        <v>14</v>
      </c>
      <c r="N225" s="89" t="s">
        <v>34</v>
      </c>
      <c r="O225" s="90">
        <v>0</v>
      </c>
      <c r="P225" s="90">
        <f>O225*H225</f>
        <v>0</v>
      </c>
      <c r="Q225" s="90">
        <v>0</v>
      </c>
      <c r="R225" s="90">
        <f>Q225*H225</f>
        <v>0</v>
      </c>
      <c r="S225" s="90">
        <v>0</v>
      </c>
      <c r="T225" s="91">
        <f>S225*H225</f>
        <v>0</v>
      </c>
      <c r="AR225" s="92" t="s">
        <v>83</v>
      </c>
      <c r="AT225" s="92" t="s">
        <v>79</v>
      </c>
      <c r="AU225" s="92" t="s">
        <v>76</v>
      </c>
      <c r="AY225" s="2" t="s">
        <v>77</v>
      </c>
      <c r="BE225" s="93">
        <f>IF(N225="základná",J225,0)</f>
        <v>0</v>
      </c>
      <c r="BF225" s="93">
        <f>IF(N225="znížená",J225,0)</f>
        <v>0</v>
      </c>
      <c r="BG225" s="93">
        <f>IF(N225="zákl. prenesená",J225,0)</f>
        <v>0</v>
      </c>
      <c r="BH225" s="93">
        <f>IF(N225="zníž. prenesená",J225,0)</f>
        <v>0</v>
      </c>
      <c r="BI225" s="93">
        <f>IF(N225="nulová",J225,0)</f>
        <v>0</v>
      </c>
      <c r="BJ225" s="2" t="s">
        <v>84</v>
      </c>
      <c r="BK225" s="94">
        <f>ROUND(I225*H225,3)</f>
        <v>0</v>
      </c>
      <c r="BL225" s="2" t="s">
        <v>83</v>
      </c>
      <c r="BM225" s="92" t="s">
        <v>557</v>
      </c>
    </row>
    <row r="226" spans="2:65" s="9" customFormat="1" ht="16.5" customHeight="1" x14ac:dyDescent="0.25">
      <c r="B226" s="81"/>
      <c r="C226" s="82" t="s">
        <v>447</v>
      </c>
      <c r="D226" s="82" t="s">
        <v>79</v>
      </c>
      <c r="E226" s="83" t="s">
        <v>614</v>
      </c>
      <c r="F226" s="84" t="s">
        <v>615</v>
      </c>
      <c r="G226" s="85" t="s">
        <v>411</v>
      </c>
      <c r="H226" s="86">
        <v>30</v>
      </c>
      <c r="I226" s="218">
        <v>0</v>
      </c>
      <c r="J226" s="218">
        <f>ROUND(I226*H226,3)</f>
        <v>0</v>
      </c>
      <c r="K226" s="87"/>
      <c r="L226" s="10"/>
      <c r="M226" s="88" t="s">
        <v>14</v>
      </c>
      <c r="N226" s="89" t="s">
        <v>34</v>
      </c>
      <c r="O226" s="90">
        <v>0</v>
      </c>
      <c r="P226" s="90">
        <f>O226*H226</f>
        <v>0</v>
      </c>
      <c r="Q226" s="90">
        <v>0</v>
      </c>
      <c r="R226" s="90">
        <f>Q226*H226</f>
        <v>0</v>
      </c>
      <c r="S226" s="90">
        <v>0</v>
      </c>
      <c r="T226" s="91">
        <f>S226*H226</f>
        <v>0</v>
      </c>
      <c r="AR226" s="92" t="s">
        <v>83</v>
      </c>
      <c r="AT226" s="92" t="s">
        <v>79</v>
      </c>
      <c r="AU226" s="92" t="s">
        <v>76</v>
      </c>
      <c r="AY226" s="2" t="s">
        <v>77</v>
      </c>
      <c r="BE226" s="93">
        <f>IF(N226="základná",J226,0)</f>
        <v>0</v>
      </c>
      <c r="BF226" s="93">
        <f>IF(N226="znížená",J226,0)</f>
        <v>0</v>
      </c>
      <c r="BG226" s="93">
        <f>IF(N226="zákl. prenesená",J226,0)</f>
        <v>0</v>
      </c>
      <c r="BH226" s="93">
        <f>IF(N226="zníž. prenesená",J226,0)</f>
        <v>0</v>
      </c>
      <c r="BI226" s="93">
        <f>IF(N226="nulová",J226,0)</f>
        <v>0</v>
      </c>
      <c r="BJ226" s="2" t="s">
        <v>84</v>
      </c>
      <c r="BK226" s="94">
        <f>ROUND(I226*H226,3)</f>
        <v>0</v>
      </c>
      <c r="BL226" s="2" t="s">
        <v>83</v>
      </c>
      <c r="BM226" s="92" t="s">
        <v>89</v>
      </c>
    </row>
    <row r="227" spans="2:65" s="9" customFormat="1" ht="24.2" customHeight="1" x14ac:dyDescent="0.25">
      <c r="B227" s="81"/>
      <c r="C227" s="116" t="s">
        <v>558</v>
      </c>
      <c r="D227" s="116" t="s">
        <v>182</v>
      </c>
      <c r="E227" s="117" t="s">
        <v>616</v>
      </c>
      <c r="F227" s="118" t="s">
        <v>617</v>
      </c>
      <c r="G227" s="119" t="s">
        <v>414</v>
      </c>
      <c r="H227" s="120">
        <v>0.5</v>
      </c>
      <c r="I227" s="223">
        <v>0</v>
      </c>
      <c r="J227" s="223">
        <f>ROUND(I227*H227,3)</f>
        <v>0</v>
      </c>
      <c r="K227" s="121"/>
      <c r="L227" s="122"/>
      <c r="M227" s="129" t="s">
        <v>14</v>
      </c>
      <c r="N227" s="130" t="s">
        <v>34</v>
      </c>
      <c r="O227" s="127">
        <v>0</v>
      </c>
      <c r="P227" s="127">
        <f>O227*H227</f>
        <v>0</v>
      </c>
      <c r="Q227" s="127">
        <v>0</v>
      </c>
      <c r="R227" s="127">
        <f>Q227*H227</f>
        <v>0</v>
      </c>
      <c r="S227" s="127">
        <v>0</v>
      </c>
      <c r="T227" s="128">
        <f>S227*H227</f>
        <v>0</v>
      </c>
      <c r="AR227" s="92" t="s">
        <v>101</v>
      </c>
      <c r="AT227" s="92" t="s">
        <v>182</v>
      </c>
      <c r="AU227" s="92" t="s">
        <v>76</v>
      </c>
      <c r="AY227" s="2" t="s">
        <v>77</v>
      </c>
      <c r="BE227" s="93">
        <f>IF(N227="základná",J227,0)</f>
        <v>0</v>
      </c>
      <c r="BF227" s="93">
        <f>IF(N227="znížená",J227,0)</f>
        <v>0</v>
      </c>
      <c r="BG227" s="93">
        <f>IF(N227="zákl. prenesená",J227,0)</f>
        <v>0</v>
      </c>
      <c r="BH227" s="93">
        <f>IF(N227="zníž. prenesená",J227,0)</f>
        <v>0</v>
      </c>
      <c r="BI227" s="93">
        <f>IF(N227="nulová",J227,0)</f>
        <v>0</v>
      </c>
      <c r="BJ227" s="2" t="s">
        <v>84</v>
      </c>
      <c r="BK227" s="94">
        <f>ROUND(I227*H227,3)</f>
        <v>0</v>
      </c>
      <c r="BL227" s="2" t="s">
        <v>83</v>
      </c>
      <c r="BM227" s="92" t="s">
        <v>560</v>
      </c>
    </row>
    <row r="228" spans="2:65" s="9" customFormat="1" ht="6.95" customHeight="1" x14ac:dyDescent="0.25">
      <c r="B228" s="40"/>
      <c r="C228" s="41"/>
      <c r="D228" s="41"/>
      <c r="E228" s="41"/>
      <c r="F228" s="41"/>
      <c r="G228" s="41"/>
      <c r="H228" s="41"/>
      <c r="I228" s="224"/>
      <c r="J228" s="224"/>
      <c r="K228" s="41"/>
      <c r="L228" s="10"/>
    </row>
  </sheetData>
  <autoFilter ref="C133:K227" xr:uid="{00000000-0009-0000-0000-000022000000}"/>
  <mergeCells count="15">
    <mergeCell ref="E122:H122"/>
    <mergeCell ref="E124:H124"/>
    <mergeCell ref="E126:H126"/>
    <mergeCell ref="E31:H31"/>
    <mergeCell ref="E85:H85"/>
    <mergeCell ref="E87:H87"/>
    <mergeCell ref="E89:H89"/>
    <mergeCell ref="E91:H91"/>
    <mergeCell ref="E120:H120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20</vt:i4>
      </vt:variant>
    </vt:vector>
  </HeadingPairs>
  <TitlesOfParts>
    <vt:vector size="31" baseType="lpstr">
      <vt:lpstr>Rekapitulácia stavby</vt:lpstr>
      <vt:lpstr>SO 1.1.2 - Podpora budova...</vt:lpstr>
      <vt:lpstr>SO 1.2.2 - Podpora budova.. (2)</vt:lpstr>
      <vt:lpstr>SO 3.1 - Parkový mobiliár...</vt:lpstr>
      <vt:lpstr>SO 3.2 - Parkový mobiliár...</vt:lpstr>
      <vt:lpstr>3 - Gabiónový múrik okolo...</vt:lpstr>
      <vt:lpstr>7 - Spoločenská zóna</vt:lpstr>
      <vt:lpstr>SO 6.1.1.1 - Verejné osve...</vt:lpstr>
      <vt:lpstr>SO 6.1.2 - Verejné osvetl...</vt:lpstr>
      <vt:lpstr>SO 7.2.1 - Prípojky vody ...</vt:lpstr>
      <vt:lpstr>Hárok1</vt:lpstr>
      <vt:lpstr>'3 - Gabiónový múrik okolo...'!Názvy_tlače</vt:lpstr>
      <vt:lpstr>'7 - Spoločenská zóna'!Názvy_tlače</vt:lpstr>
      <vt:lpstr>'Rekapitulácia stavby'!Názvy_tlače</vt:lpstr>
      <vt:lpstr>'SO 1.1.2 - Podpora budova...'!Názvy_tlače</vt:lpstr>
      <vt:lpstr>'SO 1.2.2 - Podpora budova.. (2)'!Názvy_tlače</vt:lpstr>
      <vt:lpstr>'SO 3.1 - Parkový mobiliár...'!Názvy_tlače</vt:lpstr>
      <vt:lpstr>'SO 3.2 - Parkový mobiliár...'!Názvy_tlače</vt:lpstr>
      <vt:lpstr>'SO 6.1.1.1 - Verejné osve...'!Názvy_tlače</vt:lpstr>
      <vt:lpstr>'SO 6.1.2 - Verejné osvetl...'!Názvy_tlače</vt:lpstr>
      <vt:lpstr>'SO 7.2.1 - Prípojky vody ...'!Názvy_tlače</vt:lpstr>
      <vt:lpstr>'3 - Gabiónový múrik okolo...'!Oblasť_tlače</vt:lpstr>
      <vt:lpstr>'7 - Spoločenská zóna'!Oblasť_tlače</vt:lpstr>
      <vt:lpstr>'Rekapitulácia stavby'!Oblasť_tlače</vt:lpstr>
      <vt:lpstr>'SO 1.1.2 - Podpora budova...'!Oblasť_tlače</vt:lpstr>
      <vt:lpstr>'SO 1.2.2 - Podpora budova.. (2)'!Oblasť_tlače</vt:lpstr>
      <vt:lpstr>'SO 3.1 - Parkový mobiliár...'!Oblasť_tlače</vt:lpstr>
      <vt:lpstr>'SO 3.2 - Parkový mobiliár...'!Oblasť_tlače</vt:lpstr>
      <vt:lpstr>'SO 6.1.1.1 - Verejné osve...'!Oblasť_tlače</vt:lpstr>
      <vt:lpstr>'SO 6.1.2 - Verejné osvetl...'!Oblasť_tlače</vt:lpstr>
      <vt:lpstr>'SO 7.2.1 - Prípojky vody ...'!Oblasť_tlače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Kmečová Paula, PhDr. PhD.</dc:creator>
  <cp:lastModifiedBy>Strmeňová Jana, Ing.</cp:lastModifiedBy>
  <cp:lastPrinted>2026-03-27T07:54:35Z</cp:lastPrinted>
  <dcterms:created xsi:type="dcterms:W3CDTF">2025-08-12T09:02:16Z</dcterms:created>
  <dcterms:modified xsi:type="dcterms:W3CDTF">2026-04-16T10:36:16Z</dcterms:modified>
</cp:coreProperties>
</file>