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8 - podlimitné zákazky\Novohradské osvetové stredisko LC - rekonštrukcia strechy\"/>
    </mc:Choice>
  </mc:AlternateContent>
  <bookViews>
    <workbookView xWindow="0" yWindow="0" windowWidth="21600" windowHeight="9150" activeTab="2"/>
  </bookViews>
  <sheets>
    <sheet name="Kryci list" sheetId="1" r:id="rId1"/>
    <sheet name="Rekapitulacia" sheetId="2" r:id="rId2"/>
    <sheet name="Prehlad" sheetId="3" r:id="rId3"/>
    <sheet name="Figury" sheetId="4" r:id="rId4"/>
  </sheets>
  <definedNames>
    <definedName name="_xlnm._FilterDatabase" hidden="1">#REF!</definedName>
    <definedName name="fakt1R">#REF!</definedName>
    <definedName name="_xlnm.Print_Titles" localSheetId="3">Figury!$8:$10</definedName>
    <definedName name="_xlnm.Print_Titles" localSheetId="2">Prehlad!$8:$10</definedName>
    <definedName name="_xlnm.Print_Titles" localSheetId="1">Rekapitulacia!$8:$10</definedName>
    <definedName name="_xlnm.Print_Area" localSheetId="3">Figury!$A:$D</definedName>
    <definedName name="_xlnm.Print_Area" localSheetId="0">'Kryci list'!$A:$J</definedName>
    <definedName name="_xlnm.Print_Area" localSheetId="2">Prehlad!$A:$O</definedName>
    <definedName name="_xlnm.Print_Area" localSheetId="1">Rekapitulacia!$A:$F</definedName>
  </definedNames>
  <calcPr calcId="162913" iterateCount="1"/>
</workbook>
</file>

<file path=xl/calcChain.xml><?xml version="1.0" encoding="utf-8"?>
<calcChain xmlns="http://schemas.openxmlformats.org/spreadsheetml/2006/main">
  <c r="H35" i="3" l="1"/>
  <c r="J35" i="3"/>
  <c r="H36" i="3"/>
  <c r="J36" i="3"/>
  <c r="H37" i="3"/>
  <c r="J37" i="3"/>
  <c r="H38" i="3"/>
  <c r="I38" i="3"/>
  <c r="J38" i="3"/>
  <c r="E38" i="3" s="1"/>
  <c r="H68" i="3"/>
  <c r="J68" i="3"/>
  <c r="H69" i="3"/>
  <c r="J69" i="3"/>
  <c r="H70" i="3"/>
  <c r="J70" i="3"/>
  <c r="I71" i="3"/>
  <c r="J71" i="3"/>
  <c r="H72" i="3"/>
  <c r="J72" i="3"/>
  <c r="I74" i="3"/>
  <c r="J74" i="3"/>
  <c r="H75" i="3"/>
  <c r="J75" i="3"/>
  <c r="H76" i="3"/>
  <c r="J76" i="3"/>
  <c r="H77" i="3"/>
  <c r="J77" i="3"/>
  <c r="I78" i="3"/>
  <c r="J78" i="3"/>
  <c r="H79" i="3"/>
  <c r="J79" i="3"/>
  <c r="H80" i="3"/>
  <c r="J80" i="3"/>
  <c r="I81" i="3"/>
  <c r="J81" i="3"/>
  <c r="I84" i="3"/>
  <c r="J84" i="3"/>
  <c r="H86" i="3"/>
  <c r="J86" i="3"/>
  <c r="H88" i="3"/>
  <c r="J88" i="3"/>
  <c r="H95" i="3"/>
  <c r="J95" i="3"/>
  <c r="H96" i="3"/>
  <c r="J96" i="3"/>
  <c r="H97" i="3"/>
  <c r="J97" i="3"/>
  <c r="H98" i="3"/>
  <c r="J98" i="3"/>
  <c r="H99" i="3"/>
  <c r="J99" i="3"/>
  <c r="H100" i="3"/>
  <c r="J100" i="3"/>
  <c r="H101" i="3"/>
  <c r="J101" i="3"/>
  <c r="H102" i="3"/>
  <c r="J102" i="3"/>
  <c r="H103" i="3"/>
  <c r="J103" i="3"/>
  <c r="H104" i="3"/>
  <c r="J104" i="3"/>
  <c r="H105" i="3"/>
  <c r="J105" i="3"/>
  <c r="H106" i="3"/>
  <c r="J106" i="3"/>
  <c r="H107" i="3"/>
  <c r="J107" i="3"/>
  <c r="H108" i="3"/>
  <c r="J108" i="3"/>
  <c r="H109" i="3"/>
  <c r="J109" i="3"/>
  <c r="H110" i="3"/>
  <c r="J110" i="3"/>
  <c r="H115" i="3"/>
  <c r="J115" i="3"/>
  <c r="H116" i="3"/>
  <c r="J116" i="3"/>
  <c r="H117" i="3"/>
  <c r="J117" i="3"/>
  <c r="H118" i="3"/>
  <c r="J118" i="3"/>
  <c r="H119" i="3"/>
  <c r="J119" i="3"/>
  <c r="J162" i="3"/>
  <c r="J163" i="3" s="1"/>
  <c r="H162" i="3"/>
  <c r="L123" i="3" l="1"/>
  <c r="J123" i="3"/>
  <c r="H123" i="3"/>
  <c r="L104" i="3" l="1"/>
  <c r="L97" i="3"/>
  <c r="L96" i="3"/>
  <c r="L95" i="3"/>
  <c r="F1" i="1" l="1"/>
  <c r="J13" i="1"/>
  <c r="J14" i="1"/>
  <c r="F19" i="1"/>
  <c r="J20" i="1"/>
  <c r="F26" i="1"/>
  <c r="J26" i="1"/>
  <c r="I30" i="1"/>
  <c r="J30" i="1" s="1"/>
  <c r="D8" i="3"/>
  <c r="H14" i="3"/>
  <c r="J14" i="3"/>
  <c r="E14" i="3" s="1"/>
  <c r="I14" i="3"/>
  <c r="C12" i="2" s="1"/>
  <c r="L14" i="3"/>
  <c r="E12" i="2" s="1"/>
  <c r="N14" i="3"/>
  <c r="F12" i="2" s="1"/>
  <c r="W14" i="3"/>
  <c r="G12" i="2" s="1"/>
  <c r="I17" i="3"/>
  <c r="C13" i="2" s="1"/>
  <c r="L17" i="3"/>
  <c r="E13" i="2" s="1"/>
  <c r="N17" i="3"/>
  <c r="F13" i="2" s="1"/>
  <c r="W17" i="3"/>
  <c r="G13" i="2" s="1"/>
  <c r="I20" i="3"/>
  <c r="C14" i="2" s="1"/>
  <c r="N20" i="3"/>
  <c r="F14" i="2" s="1"/>
  <c r="W20" i="3"/>
  <c r="G14" i="2" s="1"/>
  <c r="I23" i="3"/>
  <c r="C15" i="2" s="1"/>
  <c r="N23" i="3"/>
  <c r="F15" i="2" s="1"/>
  <c r="W23" i="3"/>
  <c r="G15" i="2" s="1"/>
  <c r="I26" i="3"/>
  <c r="C16" i="2" s="1"/>
  <c r="N26" i="3"/>
  <c r="F16" i="2" s="1"/>
  <c r="W26" i="3"/>
  <c r="G16" i="2" s="1"/>
  <c r="I29" i="3"/>
  <c r="C17" i="2" s="1"/>
  <c r="N29" i="3"/>
  <c r="F17" i="2" s="1"/>
  <c r="W29" i="3"/>
  <c r="G17" i="2" s="1"/>
  <c r="H32" i="3"/>
  <c r="B18" i="2" s="1"/>
  <c r="I32" i="3"/>
  <c r="N32" i="3"/>
  <c r="F18" i="2" s="1"/>
  <c r="W32" i="3"/>
  <c r="G18" i="2" s="1"/>
  <c r="L35" i="3"/>
  <c r="L36" i="3"/>
  <c r="C19" i="2"/>
  <c r="N38" i="3"/>
  <c r="F19" i="2" s="1"/>
  <c r="W38" i="3"/>
  <c r="G19" i="2" s="1"/>
  <c r="N44" i="3"/>
  <c r="F22" i="2" s="1"/>
  <c r="W44" i="3"/>
  <c r="G22" i="2" s="1"/>
  <c r="H47" i="3"/>
  <c r="B23" i="2" s="1"/>
  <c r="N47" i="3"/>
  <c r="F23" i="2" s="1"/>
  <c r="W47" i="3"/>
  <c r="G23" i="2" s="1"/>
  <c r="N50" i="3"/>
  <c r="F24" i="2" s="1"/>
  <c r="W50" i="3"/>
  <c r="G24" i="2" s="1"/>
  <c r="H53" i="3"/>
  <c r="B25" i="2" s="1"/>
  <c r="I53" i="3"/>
  <c r="C25" i="2" s="1"/>
  <c r="J53" i="3"/>
  <c r="E53" i="3" s="1"/>
  <c r="L53" i="3"/>
  <c r="E25" i="2" s="1"/>
  <c r="N53" i="3"/>
  <c r="F25" i="2" s="1"/>
  <c r="W53" i="3"/>
  <c r="G25" i="2" s="1"/>
  <c r="H56" i="3"/>
  <c r="B26" i="2" s="1"/>
  <c r="I56" i="3"/>
  <c r="C26" i="2" s="1"/>
  <c r="J56" i="3"/>
  <c r="E56" i="3" s="1"/>
  <c r="L56" i="3"/>
  <c r="E26" i="2" s="1"/>
  <c r="N56" i="3"/>
  <c r="F26" i="2" s="1"/>
  <c r="W56" i="3"/>
  <c r="G26" i="2" s="1"/>
  <c r="H59" i="3"/>
  <c r="B27" i="2" s="1"/>
  <c r="J59" i="3"/>
  <c r="E59" i="3" s="1"/>
  <c r="I59" i="3"/>
  <c r="C27" i="2" s="1"/>
  <c r="L59" i="3"/>
  <c r="E27" i="2" s="1"/>
  <c r="N59" i="3"/>
  <c r="F27" i="2" s="1"/>
  <c r="W59" i="3"/>
  <c r="G27" i="2" s="1"/>
  <c r="H62" i="3"/>
  <c r="B28" i="2" s="1"/>
  <c r="J62" i="3"/>
  <c r="I62" i="3"/>
  <c r="C28" i="2" s="1"/>
  <c r="L62" i="3"/>
  <c r="E28" i="2" s="1"/>
  <c r="N62" i="3"/>
  <c r="F28" i="2" s="1"/>
  <c r="W62" i="3"/>
  <c r="G28" i="2" s="1"/>
  <c r="H65" i="3"/>
  <c r="B29" i="2" s="1"/>
  <c r="J65" i="3"/>
  <c r="I65" i="3"/>
  <c r="C29" i="2" s="1"/>
  <c r="L65" i="3"/>
  <c r="E29" i="2" s="1"/>
  <c r="N65" i="3"/>
  <c r="F29" i="2" s="1"/>
  <c r="W65" i="3"/>
  <c r="G29" i="2" s="1"/>
  <c r="L68" i="3"/>
  <c r="L69" i="3"/>
  <c r="L71" i="3"/>
  <c r="L74" i="3"/>
  <c r="L78" i="3"/>
  <c r="L79" i="3"/>
  <c r="L81" i="3"/>
  <c r="L84" i="3"/>
  <c r="L86" i="3"/>
  <c r="N89" i="3"/>
  <c r="F30" i="2" s="1"/>
  <c r="W89" i="3"/>
  <c r="G30" i="2" s="1"/>
  <c r="I92" i="3"/>
  <c r="C31" i="2" s="1"/>
  <c r="N92" i="3"/>
  <c r="F31" i="2" s="1"/>
  <c r="W92" i="3"/>
  <c r="G31" i="2" s="1"/>
  <c r="L98" i="3"/>
  <c r="L99" i="3"/>
  <c r="L100" i="3"/>
  <c r="L101" i="3"/>
  <c r="L102" i="3"/>
  <c r="L103" i="3"/>
  <c r="L105" i="3"/>
  <c r="L106" i="3"/>
  <c r="L107" i="3"/>
  <c r="L108" i="3"/>
  <c r="L109" i="3"/>
  <c r="I111" i="3"/>
  <c r="C32" i="2" s="1"/>
  <c r="N111" i="3"/>
  <c r="F32" i="2" s="1"/>
  <c r="W111" i="3"/>
  <c r="G32" i="2" s="1"/>
  <c r="L115" i="3"/>
  <c r="I120" i="3"/>
  <c r="C33" i="2" s="1"/>
  <c r="N120" i="3"/>
  <c r="F33" i="2" s="1"/>
  <c r="W120" i="3"/>
  <c r="G33" i="2" s="1"/>
  <c r="I124" i="3"/>
  <c r="C34" i="2" s="1"/>
  <c r="N124" i="3"/>
  <c r="F34" i="2" s="1"/>
  <c r="W124" i="3"/>
  <c r="G34" i="2" s="1"/>
  <c r="I128" i="3"/>
  <c r="C35" i="2" s="1"/>
  <c r="N128" i="3"/>
  <c r="F35" i="2" s="1"/>
  <c r="W128" i="3"/>
  <c r="I131" i="3"/>
  <c r="C36" i="2" s="1"/>
  <c r="H131" i="3"/>
  <c r="B36" i="2" s="1"/>
  <c r="N131" i="3"/>
  <c r="F36" i="2" s="1"/>
  <c r="W131" i="3"/>
  <c r="G36" i="2" s="1"/>
  <c r="N134" i="3"/>
  <c r="F37" i="2" s="1"/>
  <c r="W134" i="3"/>
  <c r="G37" i="2" s="1"/>
  <c r="I137" i="3"/>
  <c r="C38" i="2" s="1"/>
  <c r="L137" i="3"/>
  <c r="E38" i="2" s="1"/>
  <c r="N137" i="3"/>
  <c r="F38" i="2" s="1"/>
  <c r="W137" i="3"/>
  <c r="G38" i="2" s="1"/>
  <c r="N140" i="3"/>
  <c r="F39" i="2" s="1"/>
  <c r="W140" i="3"/>
  <c r="G39" i="2" s="1"/>
  <c r="I143" i="3"/>
  <c r="C40" i="2" s="1"/>
  <c r="N143" i="3"/>
  <c r="F40" i="2" s="1"/>
  <c r="W143" i="3"/>
  <c r="G40" i="2" s="1"/>
  <c r="I146" i="3"/>
  <c r="C41" i="2" s="1"/>
  <c r="N146" i="3"/>
  <c r="F41" i="2" s="1"/>
  <c r="W146" i="3"/>
  <c r="G41" i="2" s="1"/>
  <c r="H149" i="3"/>
  <c r="J149" i="3"/>
  <c r="L149" i="3"/>
  <c r="H151" i="3"/>
  <c r="J151" i="3"/>
  <c r="L151" i="3"/>
  <c r="I152" i="3"/>
  <c r="C42" i="2" s="1"/>
  <c r="N152" i="3"/>
  <c r="F42" i="2" s="1"/>
  <c r="W152" i="3"/>
  <c r="G42" i="2" s="1"/>
  <c r="H156" i="3"/>
  <c r="B43" i="2" s="1"/>
  <c r="J156" i="3"/>
  <c r="L156" i="3"/>
  <c r="E43" i="2" s="1"/>
  <c r="I156" i="3"/>
  <c r="C43" i="2" s="1"/>
  <c r="N156" i="3"/>
  <c r="F43" i="2" s="1"/>
  <c r="W156" i="3"/>
  <c r="G43" i="2" s="1"/>
  <c r="I163" i="3"/>
  <c r="L163" i="3"/>
  <c r="N163" i="3"/>
  <c r="F46" i="2" s="1"/>
  <c r="W163" i="3"/>
  <c r="H166" i="3"/>
  <c r="B47" i="2" s="1"/>
  <c r="J166" i="3"/>
  <c r="I166" i="3"/>
  <c r="C47" i="2" s="1"/>
  <c r="L166" i="3"/>
  <c r="E47" i="2" s="1"/>
  <c r="N166" i="3"/>
  <c r="F47" i="2" s="1"/>
  <c r="W166" i="3"/>
  <c r="G47" i="2" s="1"/>
  <c r="H169" i="3"/>
  <c r="J169" i="3"/>
  <c r="I170" i="3"/>
  <c r="C48" i="2" s="1"/>
  <c r="L170" i="3"/>
  <c r="E48" i="2" s="1"/>
  <c r="N170" i="3"/>
  <c r="F48" i="2" s="1"/>
  <c r="W170" i="3"/>
  <c r="G48" i="2" s="1"/>
  <c r="B8" i="2"/>
  <c r="D12" i="2" l="1"/>
  <c r="D46" i="2"/>
  <c r="E62" i="3"/>
  <c r="D28" i="2"/>
  <c r="L128" i="3"/>
  <c r="E35" i="2" s="1"/>
  <c r="D25" i="2"/>
  <c r="J146" i="3"/>
  <c r="D41" i="2" s="1"/>
  <c r="L146" i="3"/>
  <c r="E41" i="2" s="1"/>
  <c r="H124" i="3"/>
  <c r="B34" i="2" s="1"/>
  <c r="J120" i="3"/>
  <c r="D33" i="2" s="1"/>
  <c r="H120" i="3"/>
  <c r="B33" i="2" s="1"/>
  <c r="J111" i="3"/>
  <c r="E111" i="3" s="1"/>
  <c r="H111" i="3"/>
  <c r="B32" i="2" s="1"/>
  <c r="J92" i="3"/>
  <c r="E92" i="3" s="1"/>
  <c r="H92" i="3"/>
  <c r="B31" i="2" s="1"/>
  <c r="E65" i="3"/>
  <c r="D29" i="2"/>
  <c r="E120" i="3"/>
  <c r="J131" i="3"/>
  <c r="E131" i="3" s="1"/>
  <c r="L131" i="3"/>
  <c r="E36" i="2" s="1"/>
  <c r="L152" i="3"/>
  <c r="E42" i="2" s="1"/>
  <c r="H140" i="3"/>
  <c r="B39" i="2" s="1"/>
  <c r="I50" i="3"/>
  <c r="C24" i="2" s="1"/>
  <c r="J32" i="3"/>
  <c r="D18" i="2" s="1"/>
  <c r="L134" i="3"/>
  <c r="E37" i="2" s="1"/>
  <c r="I44" i="3"/>
  <c r="C22" i="2" s="1"/>
  <c r="L23" i="3"/>
  <c r="E15" i="2" s="1"/>
  <c r="H20" i="3"/>
  <c r="B14" i="2" s="1"/>
  <c r="J20" i="3"/>
  <c r="D14" i="2" s="1"/>
  <c r="W40" i="3"/>
  <c r="G20" i="2" s="1"/>
  <c r="E20" i="3"/>
  <c r="J124" i="3"/>
  <c r="D34" i="2" s="1"/>
  <c r="J89" i="3"/>
  <c r="D30" i="2" s="1"/>
  <c r="J47" i="3"/>
  <c r="E47" i="3" s="1"/>
  <c r="D36" i="2"/>
  <c r="N172" i="3"/>
  <c r="F49" i="2" s="1"/>
  <c r="H137" i="3"/>
  <c r="B38" i="2" s="1"/>
  <c r="J137" i="3"/>
  <c r="E137" i="3" s="1"/>
  <c r="L50" i="3"/>
  <c r="E24" i="2" s="1"/>
  <c r="L44" i="3"/>
  <c r="E22" i="2" s="1"/>
  <c r="B19" i="2"/>
  <c r="L29" i="3"/>
  <c r="E17" i="2" s="1"/>
  <c r="H26" i="3"/>
  <c r="B16" i="2" s="1"/>
  <c r="J26" i="3"/>
  <c r="D16" i="2" s="1"/>
  <c r="H17" i="3"/>
  <c r="B13" i="2" s="1"/>
  <c r="J140" i="3"/>
  <c r="D23" i="2"/>
  <c r="N158" i="3"/>
  <c r="F44" i="2" s="1"/>
  <c r="E32" i="3"/>
  <c r="J170" i="3"/>
  <c r="E163" i="3"/>
  <c r="H163" i="3"/>
  <c r="H146" i="3"/>
  <c r="B41" i="2" s="1"/>
  <c r="J143" i="3"/>
  <c r="L143" i="3"/>
  <c r="E40" i="2" s="1"/>
  <c r="H143" i="3"/>
  <c r="B40" i="2" s="1"/>
  <c r="I134" i="3"/>
  <c r="C37" i="2" s="1"/>
  <c r="W158" i="3"/>
  <c r="G44" i="2" s="1"/>
  <c r="I89" i="3"/>
  <c r="C30" i="2" s="1"/>
  <c r="L89" i="3"/>
  <c r="E30" i="2" s="1"/>
  <c r="H89" i="3"/>
  <c r="B30" i="2" s="1"/>
  <c r="H50" i="3"/>
  <c r="B24" i="2" s="1"/>
  <c r="J29" i="3"/>
  <c r="D17" i="2" s="1"/>
  <c r="N40" i="3"/>
  <c r="F20" i="2" s="1"/>
  <c r="L26" i="3"/>
  <c r="E16" i="2" s="1"/>
  <c r="J17" i="3"/>
  <c r="D13" i="2" s="1"/>
  <c r="D27" i="2"/>
  <c r="D26" i="2"/>
  <c r="H170" i="3"/>
  <c r="B48" i="2" s="1"/>
  <c r="W172" i="3"/>
  <c r="G49" i="2" s="1"/>
  <c r="L172" i="3"/>
  <c r="E49" i="2" s="1"/>
  <c r="I172" i="3"/>
  <c r="C49" i="2" s="1"/>
  <c r="H152" i="3"/>
  <c r="B42" i="2" s="1"/>
  <c r="J152" i="3"/>
  <c r="E152" i="3" s="1"/>
  <c r="L140" i="3"/>
  <c r="E39" i="2" s="1"/>
  <c r="I140" i="3"/>
  <c r="C39" i="2" s="1"/>
  <c r="J134" i="3"/>
  <c r="D37" i="2" s="1"/>
  <c r="H134" i="3"/>
  <c r="B37" i="2" s="1"/>
  <c r="J128" i="3"/>
  <c r="D35" i="2" s="1"/>
  <c r="H128" i="3"/>
  <c r="B35" i="2" s="1"/>
  <c r="L124" i="3"/>
  <c r="E34" i="2" s="1"/>
  <c r="L120" i="3"/>
  <c r="E33" i="2" s="1"/>
  <c r="L111" i="3"/>
  <c r="E32" i="2" s="1"/>
  <c r="L92" i="3"/>
  <c r="E31" i="2" s="1"/>
  <c r="L47" i="3"/>
  <c r="E23" i="2" s="1"/>
  <c r="I47" i="3"/>
  <c r="L32" i="3"/>
  <c r="E18" i="2" s="1"/>
  <c r="J23" i="3"/>
  <c r="E23" i="3" s="1"/>
  <c r="H23" i="3"/>
  <c r="B15" i="2" s="1"/>
  <c r="L20" i="3"/>
  <c r="E14" i="2" s="1"/>
  <c r="J50" i="3"/>
  <c r="D24" i="2" s="1"/>
  <c r="H44" i="3"/>
  <c r="B22" i="2" s="1"/>
  <c r="J44" i="3"/>
  <c r="D22" i="2" s="1"/>
  <c r="L38" i="3"/>
  <c r="E19" i="2" s="1"/>
  <c r="H29" i="3"/>
  <c r="B17" i="2" s="1"/>
  <c r="B46" i="2"/>
  <c r="E156" i="3"/>
  <c r="D43" i="2"/>
  <c r="E166" i="3"/>
  <c r="D47" i="2"/>
  <c r="C18" i="2"/>
  <c r="I40" i="3"/>
  <c r="B12" i="2"/>
  <c r="G46" i="2"/>
  <c r="E46" i="2"/>
  <c r="C46" i="2"/>
  <c r="G35" i="2"/>
  <c r="E146" i="3" l="1"/>
  <c r="E29" i="3"/>
  <c r="J172" i="3"/>
  <c r="D49" i="2" s="1"/>
  <c r="E128" i="3"/>
  <c r="E134" i="3"/>
  <c r="I158" i="3"/>
  <c r="I174" i="3" s="1"/>
  <c r="C52" i="2" s="1"/>
  <c r="D38" i="2"/>
  <c r="D32" i="2"/>
  <c r="E124" i="3"/>
  <c r="C23" i="2"/>
  <c r="H158" i="3"/>
  <c r="B44" i="2" s="1"/>
  <c r="E26" i="3"/>
  <c r="E44" i="3"/>
  <c r="E89" i="3"/>
  <c r="L40" i="3"/>
  <c r="E18" i="1"/>
  <c r="D31" i="2"/>
  <c r="N174" i="3"/>
  <c r="F52" i="2" s="1"/>
  <c r="D15" i="2"/>
  <c r="D42" i="2"/>
  <c r="H40" i="3"/>
  <c r="B20" i="2" s="1"/>
  <c r="W174" i="3"/>
  <c r="G52" i="2" s="1"/>
  <c r="H172" i="3"/>
  <c r="J40" i="3"/>
  <c r="D20" i="2" s="1"/>
  <c r="L158" i="3"/>
  <c r="E44" i="2" s="1"/>
  <c r="E17" i="3"/>
  <c r="E50" i="3"/>
  <c r="D19" i="2"/>
  <c r="J158" i="3"/>
  <c r="D44" i="2" s="1"/>
  <c r="E143" i="3"/>
  <c r="D40" i="2"/>
  <c r="E170" i="3"/>
  <c r="D48" i="2"/>
  <c r="E140" i="3"/>
  <c r="D39" i="2"/>
  <c r="E20" i="2"/>
  <c r="C20" i="2"/>
  <c r="E16" i="1"/>
  <c r="E172" i="3"/>
  <c r="E40" i="3" l="1"/>
  <c r="C44" i="2"/>
  <c r="F17" i="1"/>
  <c r="F16" i="1"/>
  <c r="F18" i="1"/>
  <c r="B49" i="2"/>
  <c r="H174" i="3"/>
  <c r="B52" i="2" s="1"/>
  <c r="E158" i="3"/>
  <c r="L174" i="3"/>
  <c r="E52" i="2" s="1"/>
  <c r="J174" i="3"/>
  <c r="E174" i="3" s="1"/>
  <c r="E20" i="1"/>
  <c r="I29" i="1" l="1"/>
  <c r="J29" i="1" s="1"/>
  <c r="J31" i="1" s="1"/>
  <c r="F12" i="1" s="1"/>
  <c r="D20" i="1"/>
  <c r="D52" i="2"/>
  <c r="F14" i="1" l="1"/>
  <c r="F13" i="1"/>
  <c r="J12" i="1"/>
</calcChain>
</file>

<file path=xl/sharedStrings.xml><?xml version="1.0" encoding="utf-8"?>
<sst xmlns="http://schemas.openxmlformats.org/spreadsheetml/2006/main" count="709" uniqueCount="331">
  <si>
    <t>V module</t>
  </si>
  <si>
    <t>Hlavička1</t>
  </si>
  <si>
    <t>Mena</t>
  </si>
  <si>
    <t>Hlavička2</t>
  </si>
  <si>
    <t>Obdobie</t>
  </si>
  <si>
    <t>Miesto:</t>
  </si>
  <si>
    <t>Rozpočet</t>
  </si>
  <si>
    <t>Krycí list rozpočtu v</t>
  </si>
  <si>
    <t>EUR</t>
  </si>
  <si>
    <t>Objekt :Nový stav</t>
  </si>
  <si>
    <t>JKSO :</t>
  </si>
  <si>
    <t>Čerpanie</t>
  </si>
  <si>
    <t>Krycí list splátky v</t>
  </si>
  <si>
    <t>SKK</t>
  </si>
  <si>
    <t>za obdobie</t>
  </si>
  <si>
    <t>Mesiac 1999</t>
  </si>
  <si>
    <t>VK</t>
  </si>
  <si>
    <t>Krycí list výrobnej kalkulácie v</t>
  </si>
  <si>
    <t xml:space="preserve">Rozpočet: </t>
  </si>
  <si>
    <t xml:space="preserve">Zmluva č.: </t>
  </si>
  <si>
    <t>Spracoval:</t>
  </si>
  <si>
    <t>Dňa:</t>
  </si>
  <si>
    <t>VF</t>
  </si>
  <si>
    <t>Odberateľ:</t>
  </si>
  <si>
    <t>IČO:</t>
  </si>
  <si>
    <t xml:space="preserve">      </t>
  </si>
  <si>
    <t>DIČ:</t>
  </si>
  <si>
    <t>Dodávateľ:</t>
  </si>
  <si>
    <t>Projektant:</t>
  </si>
  <si>
    <t>M3 OP</t>
  </si>
  <si>
    <t>M</t>
  </si>
  <si>
    <t>M2 ZP</t>
  </si>
  <si>
    <t>M2 UP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</si>
  <si>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</si>
  <si>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</si>
  <si>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</si>
  <si>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</si>
  <si>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</si>
  <si>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</si>
  <si>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</si>
  <si>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 xml:space="preserve"> HSV:</t>
  </si>
  <si>
    <t xml:space="preserve"> Práce nadčas</t>
  </si>
  <si>
    <t xml:space="preserve"> PSV:</t>
  </si>
  <si>
    <t xml:space="preserve"> Murárske výpomoce</t>
  </si>
  <si>
    <t xml:space="preserve"> MCE:</t>
  </si>
  <si>
    <t xml:space="preserve"> Bez pevnej podlahy</t>
  </si>
  <si>
    <t xml:space="preserve"> iné:</t>
  </si>
  <si>
    <t xml:space="preserve"> 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</si>
  <si>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</si>
  <si>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</si>
  <si>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</si>
  <si>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</si>
  <si>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</si>
  <si>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</si>
  <si>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Zariadenie staveniska</t>
  </si>
  <si>
    <t xml:space="preserve"> Ostatné náklady uvedené v rozpočte</t>
  </si>
  <si>
    <t xml:space="preserve"> Prevádzkové vplyvy</t>
  </si>
  <si>
    <t xml:space="preserve"> Inžinierska činnosť</t>
  </si>
  <si>
    <t xml:space="preserve"> Sťažené podmienky</t>
  </si>
  <si>
    <t xml:space="preserve"> Projektové práce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</si>
  <si>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</si>
  <si>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</si>
  <si>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</si>
  <si>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</si>
  <si>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</si>
  <si>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</si>
  <si>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</si>
  <si>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</si>
  <si>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 xml:space="preserve"> DPH  20% z:</t>
  </si>
  <si>
    <t>dátum:</t>
  </si>
  <si>
    <t xml:space="preserve"> DPH   0% z:</t>
  </si>
  <si>
    <t xml:space="preserve">Sučet riadkov 21 až 23: </t>
  </si>
  <si>
    <t>F</t>
  </si>
  <si>
    <t xml:space="preserve"> Odpočet - prípočet</t>
  </si>
  <si>
    <t>odberateľ, obstarávateľ</t>
  </si>
  <si>
    <t>dodávateľ, zhotoviteľ</t>
  </si>
  <si>
    <t xml:space="preserve">Odberateľ: </t>
  </si>
  <si>
    <t xml:space="preserve">Projektant: </t>
  </si>
  <si>
    <t xml:space="preserve">JKSO : </t>
  </si>
  <si>
    <t>Rekapitulácia rozpočtu v</t>
  </si>
  <si>
    <t xml:space="preserve">Dodávateľ: </t>
  </si>
  <si>
    <t>Rekapitulácia splátky v</t>
  </si>
  <si>
    <t>Rekapitulácia výrobnej kalkulácie v</t>
  </si>
  <si>
    <t>Popis položky, stavebného dielu, remesla</t>
  </si>
  <si>
    <t>Konštrukcie</t>
  </si>
  <si>
    <t>Špecifikovaný</t>
  </si>
  <si>
    <t>Spolu</t>
  </si>
  <si>
    <t>Hmotnosť v tonách</t>
  </si>
  <si>
    <t>Suť v tonách</t>
  </si>
  <si>
    <t>a práce</t>
  </si>
  <si>
    <t>Nh</t>
  </si>
  <si>
    <t>0 - ZAKLADANIE</t>
  </si>
  <si>
    <t>1 - ZEMNE PRÁCE</t>
  </si>
  <si>
    <t>2 - ZÁKLADY</t>
  </si>
  <si>
    <t>3 - ZVISLÉ A KOMPLETNÉ KONŠTRUKCIE</t>
  </si>
  <si>
    <t>4 - VODOROVNÉ KONŠTRUKCIE</t>
  </si>
  <si>
    <t>6 - ÚPRAVY POVRCHOV, PODLAHY, VÝPLNE</t>
  </si>
  <si>
    <t>8 - RÚROVÉ VEDENIA</t>
  </si>
  <si>
    <t>9 - OSTATNÉ KONŠTRUKCIE A PRÁCE</t>
  </si>
  <si>
    <t xml:space="preserve">PRÁCE A DODÁVKY HSV  spolu: </t>
  </si>
  <si>
    <t>711 - Izolácie proti vode a vlhkosti</t>
  </si>
  <si>
    <t>712 - Povlakové krytiny</t>
  </si>
  <si>
    <t>713 - Izolácie tepelné</t>
  </si>
  <si>
    <t>721 - Vnútorná kanalizácia</t>
  </si>
  <si>
    <t>722 - Vnútorný vodovod</t>
  </si>
  <si>
    <t>724 - Strojné vybavenie</t>
  </si>
  <si>
    <t>725 - Zariaďovacie predmety</t>
  </si>
  <si>
    <t>731 - Kotolne</t>
  </si>
  <si>
    <t>762 - Konštrukcie tesárske</t>
  </si>
  <si>
    <t>763 - Konštrukcie  - drevostavby</t>
  </si>
  <si>
    <t>764 - Konštrukcie klampiarske</t>
  </si>
  <si>
    <t>765 - Krytiny tvrdé</t>
  </si>
  <si>
    <t>766 - Konštrukcie stolárske</t>
  </si>
  <si>
    <t>767 - Konštrukcie doplnk. kovové stavebné</t>
  </si>
  <si>
    <t>771 - Podlahy z dlaždíc  keramických</t>
  </si>
  <si>
    <t>772 - Podlahy z prírodného kameňa</t>
  </si>
  <si>
    <t>775 - Podlahy vlysové a parketové</t>
  </si>
  <si>
    <t>776 - Podlahy povlakové</t>
  </si>
  <si>
    <t>781 - Obklady z obkladačiek a dosiek</t>
  </si>
  <si>
    <t>782 - Obklady z kameňa</t>
  </si>
  <si>
    <t>783 - Nátery</t>
  </si>
  <si>
    <t>784 - Maľby</t>
  </si>
  <si>
    <t xml:space="preserve">PRÁCE A DODÁVKY PSV  spolu: </t>
  </si>
  <si>
    <t>M21 - 155 Elektromontáže</t>
  </si>
  <si>
    <t>M24 - 158 Montáž vzduchotechnických zariadení a sušiarní</t>
  </si>
  <si>
    <t>M43 - 172 Montáž oceľových konštrukcií</t>
  </si>
  <si>
    <t xml:space="preserve">PRÁCE A DODÁVKY M  spolu: </t>
  </si>
  <si>
    <t>Za rozpočet celkom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</si>
  <si>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</si>
  <si>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</si>
  <si>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</si>
  <si>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</si>
  <si>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</si>
  <si>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</si>
  <si>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</si>
  <si>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</si>
  <si>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</si>
  <si>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</si>
  <si>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DPH</t>
  </si>
  <si>
    <t>Pozícia</t>
  </si>
  <si>
    <t>Vyňatý</t>
  </si>
  <si>
    <t>Vysoká sadzba</t>
  </si>
  <si>
    <t>Typ</t>
  </si>
  <si>
    <t>číslo</t>
  </si>
  <si>
    <t>cenníka</t>
  </si>
  <si>
    <t>výkaz-výmer</t>
  </si>
  <si>
    <t>výmera</t>
  </si>
  <si>
    <t>jednotka</t>
  </si>
  <si>
    <t>cena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</si>
  <si>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</si>
  <si>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</si>
  <si>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</si>
  <si>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</si>
  <si>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</si>
  <si>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</si>
  <si>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</si>
  <si>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PRÁCE A DODÁVKY HSV</t>
  </si>
  <si>
    <t xml:space="preserve">m2      </t>
  </si>
  <si>
    <t xml:space="preserve">                    </t>
  </si>
  <si>
    <t xml:space="preserve">0 - ZAKLADANIE  spolu: </t>
  </si>
  <si>
    <t xml:space="preserve">m3      </t>
  </si>
  <si>
    <t xml:space="preserve">  .  .  </t>
  </si>
  <si>
    <t>MAT</t>
  </si>
  <si>
    <t xml:space="preserve">t       </t>
  </si>
  <si>
    <t xml:space="preserve">1 - ZEMNE PRÁCE  spolu: </t>
  </si>
  <si>
    <t>011</t>
  </si>
  <si>
    <t xml:space="preserve">2 - ZÁKLADY  spolu: </t>
  </si>
  <si>
    <t>.</t>
  </si>
  <si>
    <t xml:space="preserve">kus     </t>
  </si>
  <si>
    <t xml:space="preserve">3 - ZVISLÉ A KOMPLETNÉ KONŠTRUKCIE  spolu: </t>
  </si>
  <si>
    <t xml:space="preserve">m       </t>
  </si>
  <si>
    <t xml:space="preserve">4 - VODOROVNÉ KONŠTRUKCIE  spolu: </t>
  </si>
  <si>
    <t xml:space="preserve">6 - ÚPRAVY POVRCHOV, PODLAHY, VÝPLNE  spolu: </t>
  </si>
  <si>
    <t xml:space="preserve">8 - RÚROVÉ VEDENIA  spolu: </t>
  </si>
  <si>
    <t>003</t>
  </si>
  <si>
    <t xml:space="preserve">94195-5002   </t>
  </si>
  <si>
    <t xml:space="preserve">Lešenie ľahké prac. pomocné výš. podlahy do 1,9 m                               </t>
  </si>
  <si>
    <t xml:space="preserve">95290-1111   </t>
  </si>
  <si>
    <t xml:space="preserve">Vyčistenie budov byt. alebo občian. výstavby pri výške podlažia do 4 m          </t>
  </si>
  <si>
    <t xml:space="preserve">99801-1003   </t>
  </si>
  <si>
    <t xml:space="preserve">Presun hmôt pre budovy murované výšky do 24 m                                   </t>
  </si>
  <si>
    <t>45.21.6*</t>
  </si>
  <si>
    <t xml:space="preserve">9 - OSTATNÉ KONŠTRUKCIE A PRÁCE  spolu: </t>
  </si>
  <si>
    <t>PRÁCE A DODÁVKY PSV</t>
  </si>
  <si>
    <t>I</t>
  </si>
  <si>
    <t xml:space="preserve">%       </t>
  </si>
  <si>
    <t xml:space="preserve">711 - Izolácie proti vode a vlhkosti  spolu: </t>
  </si>
  <si>
    <t>45.22.12</t>
  </si>
  <si>
    <t xml:space="preserve">712 - Povlakové krytiny  spolu: </t>
  </si>
  <si>
    <t xml:space="preserve">713 - Izolácie tepelné  spolu: </t>
  </si>
  <si>
    <t xml:space="preserve">721 - Vnútorná kanalizácia  spolu: </t>
  </si>
  <si>
    <t xml:space="preserve">722 - Vnútorný vodovod  spolu: </t>
  </si>
  <si>
    <t xml:space="preserve">724 - Strojné vybavenie  spolu: </t>
  </si>
  <si>
    <t xml:space="preserve">725 - Zariaďovacie predmety  spolu: </t>
  </si>
  <si>
    <t xml:space="preserve">731 - Kotolne  spolu: </t>
  </si>
  <si>
    <t>762</t>
  </si>
  <si>
    <t xml:space="preserve">76233-2110   </t>
  </si>
  <si>
    <t xml:space="preserve">Montáž krovov viazaných prierez. plocha do 120 cm2                              </t>
  </si>
  <si>
    <t xml:space="preserve">76233-2120   </t>
  </si>
  <si>
    <t xml:space="preserve">Montáž krovov viazaných prierez. plocha nad 120 do 224 cm2                      </t>
  </si>
  <si>
    <t>45.22.11</t>
  </si>
  <si>
    <t xml:space="preserve">76234-1210   </t>
  </si>
  <si>
    <t xml:space="preserve">Montáž debnenia striech rovných z dosiek hrubých na zraz                        </t>
  </si>
  <si>
    <t xml:space="preserve">605 103660   </t>
  </si>
  <si>
    <t xml:space="preserve">Doska SM neopracovaná  2 25                                                     </t>
  </si>
  <si>
    <t>20.10.10</t>
  </si>
  <si>
    <t xml:space="preserve">76234-2204   </t>
  </si>
  <si>
    <t xml:space="preserve">Montáž kontralatí, rozpätie 80-120 cm                                           </t>
  </si>
  <si>
    <t xml:space="preserve">605 101000   </t>
  </si>
  <si>
    <t xml:space="preserve">Rezivo krovu hranoly,kontralaty                                                 </t>
  </si>
  <si>
    <t xml:space="preserve">76234-2216   </t>
  </si>
  <si>
    <t xml:space="preserve">Montáž latovania do 60 st.rozpätie nad 400 do 600 mm                            </t>
  </si>
  <si>
    <t xml:space="preserve">605 150000   </t>
  </si>
  <si>
    <t xml:space="preserve">Hranolček SM 1 S25-75 L100-175                                                  </t>
  </si>
  <si>
    <t xml:space="preserve">76239-5000   </t>
  </si>
  <si>
    <t xml:space="preserve">Spojovacie a ochranné prostriedky k montáži krovov                              </t>
  </si>
  <si>
    <t xml:space="preserve">76252-3108   </t>
  </si>
  <si>
    <t xml:space="preserve">Položenie podláh z fošien hobľovaných na zraz                                   </t>
  </si>
  <si>
    <t>45.42.13</t>
  </si>
  <si>
    <t xml:space="preserve">605 126080   </t>
  </si>
  <si>
    <t xml:space="preserve">Fošňa hobľovaná TERMODREVO                                                      </t>
  </si>
  <si>
    <t xml:space="preserve">605 125260   </t>
  </si>
  <si>
    <t xml:space="preserve">Doska SM hobľovaná hr.25                                                        </t>
  </si>
  <si>
    <t xml:space="preserve">76289-5000   </t>
  </si>
  <si>
    <t xml:space="preserve">Spojovacie a ochranné prostriedky k montáži stropov                             </t>
  </si>
  <si>
    <t xml:space="preserve">99876-2203   </t>
  </si>
  <si>
    <t xml:space="preserve">Presun hmôt pre tesárske konštr. v objektoch  výšky do 24 m                     </t>
  </si>
  <si>
    <t xml:space="preserve">762 - Konštrukcie tesárske  spolu: </t>
  </si>
  <si>
    <t xml:space="preserve">763 - Konštrukcie  - drevostavby  spolu: </t>
  </si>
  <si>
    <t>764</t>
  </si>
  <si>
    <t xml:space="preserve">76421-1522   </t>
  </si>
  <si>
    <t>45.22.13</t>
  </si>
  <si>
    <t xml:space="preserve">76422-252R   </t>
  </si>
  <si>
    <t xml:space="preserve">76422-253R   </t>
  </si>
  <si>
    <t xml:space="preserve">76422-254R   </t>
  </si>
  <si>
    <t xml:space="preserve">76424-822R   </t>
  </si>
  <si>
    <t xml:space="preserve">76425-2503   </t>
  </si>
  <si>
    <t xml:space="preserve">76429-1530   </t>
  </si>
  <si>
    <t xml:space="preserve">76453-0530   </t>
  </si>
  <si>
    <t xml:space="preserve">76453-0540   </t>
  </si>
  <si>
    <t xml:space="preserve">76453-056R   </t>
  </si>
  <si>
    <t xml:space="preserve">76455-4502   </t>
  </si>
  <si>
    <t xml:space="preserve">76455-4503   </t>
  </si>
  <si>
    <t xml:space="preserve">99876-4203   </t>
  </si>
  <si>
    <t xml:space="preserve">Presun hmôt pre klampiarske konštr. v objektoch  výšky do 24 m                  </t>
  </si>
  <si>
    <t xml:space="preserve">764 - Konštrukcie klampiarske  spolu: </t>
  </si>
  <si>
    <t>765</t>
  </si>
  <si>
    <t xml:space="preserve">76590-1122   </t>
  </si>
  <si>
    <t xml:space="preserve">Zakrytie šik. striech podstreš. hydroiz. fóliou                                 </t>
  </si>
  <si>
    <t xml:space="preserve">99876-5203   </t>
  </si>
  <si>
    <t xml:space="preserve">Presun hmôt pre krytiny tvrdé na objektoch výšky do 24 m                        </t>
  </si>
  <si>
    <t xml:space="preserve">765 - Krytiny tvrdé  spolu: </t>
  </si>
  <si>
    <t xml:space="preserve">766 - Konštrukcie stolárske  spolu: </t>
  </si>
  <si>
    <t xml:space="preserve">767 - Konštrukcie doplnk. kovové stavebné  spolu: </t>
  </si>
  <si>
    <t xml:space="preserve">771 - Podlahy z dlaždíc  keramických  spolu: </t>
  </si>
  <si>
    <t xml:space="preserve">772 - Podlahy z prírodného kameňa  spolu: </t>
  </si>
  <si>
    <t xml:space="preserve">775 - Podlahy vlysové a parketové  spolu: </t>
  </si>
  <si>
    <t xml:space="preserve">776 - Podlahy povlakové  spolu: </t>
  </si>
  <si>
    <t xml:space="preserve">781 - Obklady z obkladačiek a dosiek  spolu: </t>
  </si>
  <si>
    <t xml:space="preserve">782 - Obklady z kameňa  spolu: </t>
  </si>
  <si>
    <t>783</t>
  </si>
  <si>
    <t>45.44.22</t>
  </si>
  <si>
    <t xml:space="preserve">78372-6300   </t>
  </si>
  <si>
    <t xml:space="preserve">Nátery tesárskych konštr. syntetické lazur. lakom 3x lakovanie                  </t>
  </si>
  <si>
    <t xml:space="preserve">78378-2203   </t>
  </si>
  <si>
    <t xml:space="preserve">Nátery tesárskych konštr. ochranné dvojnásobné napríklad Lastanoxom Q           </t>
  </si>
  <si>
    <t xml:space="preserve">783 - Nátery  spolu: </t>
  </si>
  <si>
    <t xml:space="preserve">784 - Maľby  spolu: </t>
  </si>
  <si>
    <t>PRÁCE A DODÁVKY M</t>
  </si>
  <si>
    <t xml:space="preserve">M21 - 155 Elektromontáže  spolu: </t>
  </si>
  <si>
    <t xml:space="preserve">M24 - 158 Montáž vzduchotechnických zariadení a sušiarní  spolu: </t>
  </si>
  <si>
    <t>943</t>
  </si>
  <si>
    <t xml:space="preserve">43011-111R   </t>
  </si>
  <si>
    <t xml:space="preserve">kg      </t>
  </si>
  <si>
    <t xml:space="preserve">M43 - 172 Montáž oceľových konštrukcií  spolu: </t>
  </si>
  <si>
    <t xml:space="preserve">Spracoval: </t>
  </si>
  <si>
    <t>Názov figúry</t>
  </si>
  <si>
    <t>Popis figúry</t>
  </si>
  <si>
    <t>Aritmetický výraz</t>
  </si>
  <si>
    <t>Hodnota</t>
  </si>
  <si>
    <t xml:space="preserve">          </t>
  </si>
  <si>
    <t xml:space="preserve">                                                                      </t>
  </si>
  <si>
    <t xml:space="preserve">                                                            </t>
  </si>
  <si>
    <t>Stavba :Rekonštrukcia strechy budovy ul. Kármána 2</t>
  </si>
  <si>
    <t>Novohradské osvetové stredisko</t>
  </si>
  <si>
    <t>Lučenec</t>
  </si>
  <si>
    <t>Odberateľ: Novohradské osvetové stredisko</t>
  </si>
  <si>
    <t xml:space="preserve">Spracoval:  Ing.arch.Pavlo                                       </t>
  </si>
  <si>
    <t xml:space="preserve">Spracoval:   Ing.arch.Pavlo                                      </t>
  </si>
  <si>
    <t xml:space="preserve">"podbíjanie strechy"  </t>
  </si>
  <si>
    <t>765333302</t>
  </si>
  <si>
    <t>Zastrešenie škridlami  hrebeň na sucho</t>
  </si>
  <si>
    <t>76533-3110</t>
  </si>
  <si>
    <t xml:space="preserve">76234-221x   </t>
  </si>
  <si>
    <t>ks</t>
  </si>
  <si>
    <t xml:space="preserve">76234-221v   </t>
  </si>
  <si>
    <t xml:space="preserve">Montáž atyp konštrukcií  umelecko remeselným spôsobom vežička                           </t>
  </si>
  <si>
    <t xml:space="preserve">Montáž atyp konštrukcií  umelecko remeselným spôsobom vikiere,vetráky                           </t>
  </si>
  <si>
    <t xml:space="preserve">Krytina ZnTi hladká zvitky  atyp konštrukcií  umelecko remeselným spôsobom vežička                                 </t>
  </si>
  <si>
    <t xml:space="preserve">Krytina ZnTi hladká zvitky  atyp konštrukcií  umelecko remeselným spôsobom vikiere                               </t>
  </si>
  <si>
    <t xml:space="preserve">Krytina ZnTi hladká zvitky  atyp konštrukcií  umelecko remeselným spôsobom vázy                              </t>
  </si>
  <si>
    <t xml:space="preserve">Oplech ZnTi odkvapov tvrdá kryt rš 200mm                               </t>
  </si>
  <si>
    <t xml:space="preserve">Oplech ZnTi odkvapov tvrdá kryt rš 250mm                             </t>
  </si>
  <si>
    <t xml:space="preserve">Oplech ZnTi odkvapov tvrdá kryt rš 240mm                                 </t>
  </si>
  <si>
    <t xml:space="preserve">Klamp.TiZn pl. sneh. zachytávače rúrkové                                 </t>
  </si>
  <si>
    <t xml:space="preserve">Žľab ZnTi pododkvapný polkruhový rš 330,5m                            </t>
  </si>
  <si>
    <t xml:space="preserve">Strešné prvky ZnTi záveterná lišta rš 430                              </t>
  </si>
  <si>
    <t xml:space="preserve">Oplechovanie ZnTi múrov rš 490                                           </t>
  </si>
  <si>
    <t xml:space="preserve">Oplechovanie ZnTi múrov rš 530                                          </t>
  </si>
  <si>
    <t xml:space="preserve">Oplechovanie ZnTi múrov rš 900                                         </t>
  </si>
  <si>
    <t xml:space="preserve">Odpadové rúry ZnTi kruhové d 100                                         </t>
  </si>
  <si>
    <t xml:space="preserve">Odpadové rúry ZnTi kruhové d 125                                         </t>
  </si>
  <si>
    <t xml:space="preserve">Krytina ZnTi hladká zvitky 530 do 45st.  S montážou                                </t>
  </si>
  <si>
    <t xml:space="preserve">m     </t>
  </si>
  <si>
    <t>Zastrešenie glazovanou krytinou-  bobrovka na sucho</t>
  </si>
  <si>
    <t>Zastrešenie tvarovými prvkami</t>
  </si>
  <si>
    <t>kus</t>
  </si>
  <si>
    <t xml:space="preserve">Montáž a dodávka OK  posilnenie krovu s náterom                                        </t>
  </si>
  <si>
    <t>766</t>
  </si>
  <si>
    <t>45.42.11</t>
  </si>
  <si>
    <t xml:space="preserve">Výlezný otvor                  </t>
  </si>
  <si>
    <t xml:space="preserve">76667-110x   </t>
  </si>
  <si>
    <t>Pavlo</t>
  </si>
  <si>
    <t>Ing.arch.Pavlo</t>
  </si>
  <si>
    <t xml:space="preserve">Dátum: </t>
  </si>
  <si>
    <t>921</t>
  </si>
  <si>
    <t xml:space="preserve">21011-111R   </t>
  </si>
  <si>
    <t xml:space="preserve">M21 - 155 Bleskozvod-rekonštrukcia                                                     </t>
  </si>
  <si>
    <t>Dátum: 02.04.2018</t>
  </si>
  <si>
    <t>Dátum:02.04.2018</t>
  </si>
  <si>
    <t>sub.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</si>
</sst>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</numFmts>
  <fonts count="37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8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85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11" fillId="0" borderId="3" applyNumberFormat="0" applyFill="0" applyAlignment="0" applyProtection="0"/>
    <xf numFmtId="0" fontId="5" fillId="0" borderId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17" borderId="7" applyNumberFormat="0" applyAlignment="0" applyProtection="0"/>
    <xf numFmtId="0" fontId="12" fillId="15" borderId="0" applyNumberFormat="0" applyBorder="0" applyAlignment="0" applyProtection="0"/>
    <xf numFmtId="0" fontId="13" fillId="17" borderId="7" applyNumberFormat="0" applyAlignment="0" applyProtection="0"/>
    <xf numFmtId="0" fontId="32" fillId="0" borderId="8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8" fillId="7" borderId="0" applyNumberFormat="0" applyBorder="0" applyAlignment="0" applyProtection="0"/>
    <xf numFmtId="0" fontId="4" fillId="0" borderId="0"/>
    <xf numFmtId="0" fontId="4" fillId="0" borderId="0"/>
    <xf numFmtId="0" fontId="8" fillId="4" borderId="9" applyNumberFormat="0" applyFont="0" applyAlignment="0" applyProtection="0"/>
    <xf numFmtId="0" fontId="19" fillId="0" borderId="8" applyNumberFormat="0" applyFill="0" applyAlignment="0" applyProtection="0"/>
    <xf numFmtId="0" fontId="20" fillId="6" borderId="0" applyNumberFormat="0" applyBorder="0" applyAlignment="0" applyProtection="0"/>
    <xf numFmtId="0" fontId="6" fillId="0" borderId="11" applyBorder="0">
      <alignment vertical="center"/>
    </xf>
    <xf numFmtId="0" fontId="21" fillId="0" borderId="0" applyNumberFormat="0" applyFill="0" applyBorder="0" applyAlignment="0" applyProtection="0"/>
    <xf numFmtId="0" fontId="6" fillId="0" borderId="11">
      <alignment vertical="center"/>
    </xf>
    <xf numFmtId="0" fontId="34" fillId="0" borderId="0" applyNumberFormat="0" applyFill="0" applyBorder="0" applyAlignment="0" applyProtection="0"/>
    <xf numFmtId="0" fontId="35" fillId="0" borderId="3" applyNumberFormat="0" applyFill="0" applyAlignment="0" applyProtection="0"/>
    <xf numFmtId="0" fontId="22" fillId="7" borderId="2" applyNumberFormat="0" applyAlignment="0" applyProtection="0"/>
    <xf numFmtId="0" fontId="23" fillId="16" borderId="2" applyNumberFormat="0" applyAlignment="0" applyProtection="0"/>
    <xf numFmtId="0" fontId="24" fillId="16" borderId="10" applyNumberFormat="0" applyAlignment="0" applyProtection="0"/>
    <xf numFmtId="0" fontId="2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148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Continuous"/>
    </xf>
    <xf numFmtId="0" fontId="1" fillId="0" borderId="15" xfId="0" applyFont="1" applyBorder="1" applyAlignment="1" applyProtection="1">
      <alignment horizontal="centerContinuous"/>
    </xf>
    <xf numFmtId="0" fontId="1" fillId="0" borderId="16" xfId="0" applyFont="1" applyBorder="1" applyAlignment="1" applyProtection="1">
      <alignment horizontal="centerContinuous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20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0" fontId="3" fillId="0" borderId="0" xfId="0" applyFont="1" applyProtection="1"/>
    <xf numFmtId="0" fontId="1" fillId="0" borderId="23" xfId="65" applyFont="1" applyBorder="1" applyAlignment="1">
      <alignment horizontal="left" vertical="center"/>
    </xf>
    <xf numFmtId="0" fontId="1" fillId="0" borderId="24" xfId="65" applyFont="1" applyBorder="1" applyAlignment="1">
      <alignment horizontal="left" vertical="center"/>
    </xf>
    <xf numFmtId="0" fontId="1" fillId="0" borderId="24" xfId="65" applyFont="1" applyBorder="1" applyAlignment="1">
      <alignment horizontal="right" vertical="center"/>
    </xf>
    <xf numFmtId="0" fontId="1" fillId="0" borderId="25" xfId="65" applyFont="1" applyBorder="1" applyAlignment="1">
      <alignment horizontal="left" vertical="center"/>
    </xf>
    <xf numFmtId="0" fontId="1" fillId="0" borderId="26" xfId="65" applyFont="1" applyBorder="1" applyAlignment="1">
      <alignment horizontal="left" vertical="center"/>
    </xf>
    <xf numFmtId="0" fontId="1" fillId="0" borderId="27" xfId="65" applyFont="1" applyBorder="1" applyAlignment="1">
      <alignment horizontal="left" vertical="center"/>
    </xf>
    <xf numFmtId="0" fontId="1" fillId="0" borderId="27" xfId="65" applyFont="1" applyBorder="1" applyAlignment="1">
      <alignment horizontal="right" vertical="center"/>
    </xf>
    <xf numFmtId="0" fontId="1" fillId="0" borderId="28" xfId="65" applyFont="1" applyBorder="1" applyAlignment="1">
      <alignment horizontal="left" vertical="center"/>
    </xf>
    <xf numFmtId="0" fontId="1" fillId="0" borderId="29" xfId="65" applyFont="1" applyBorder="1" applyAlignment="1">
      <alignment horizontal="left" vertical="center"/>
    </xf>
    <xf numFmtId="0" fontId="1" fillId="0" borderId="30" xfId="65" applyFont="1" applyBorder="1" applyAlignment="1">
      <alignment horizontal="left" vertical="center"/>
    </xf>
    <xf numFmtId="0" fontId="1" fillId="0" borderId="30" xfId="65" applyFont="1" applyBorder="1" applyAlignment="1">
      <alignment horizontal="right" vertical="center"/>
    </xf>
    <xf numFmtId="0" fontId="1" fillId="0" borderId="31" xfId="65" applyFont="1" applyBorder="1" applyAlignment="1">
      <alignment horizontal="left" vertical="center"/>
    </xf>
    <xf numFmtId="0" fontId="1" fillId="0" borderId="32" xfId="65" applyFont="1" applyBorder="1" applyAlignment="1">
      <alignment horizontal="left" vertical="center"/>
    </xf>
    <xf numFmtId="0" fontId="1" fillId="0" borderId="33" xfId="65" applyFont="1" applyBorder="1" applyAlignment="1">
      <alignment horizontal="right" vertical="center"/>
    </xf>
    <xf numFmtId="0" fontId="1" fillId="0" borderId="33" xfId="65" applyFont="1" applyBorder="1" applyAlignment="1">
      <alignment horizontal="left" vertical="center"/>
    </xf>
    <xf numFmtId="0" fontId="1" fillId="0" borderId="35" xfId="65" applyFont="1" applyBorder="1" applyAlignment="1">
      <alignment horizontal="left" vertical="center"/>
    </xf>
    <xf numFmtId="0" fontId="1" fillId="0" borderId="36" xfId="65" applyFont="1" applyBorder="1" applyAlignment="1">
      <alignment horizontal="right" vertical="center"/>
    </xf>
    <xf numFmtId="0" fontId="1" fillId="0" borderId="36" xfId="65" applyFont="1" applyBorder="1" applyAlignment="1">
      <alignment horizontal="left" vertical="center"/>
    </xf>
    <xf numFmtId="0" fontId="1" fillId="0" borderId="37" xfId="65" applyFont="1" applyBorder="1" applyAlignment="1">
      <alignment horizontal="left" vertical="center"/>
    </xf>
    <xf numFmtId="0" fontId="1" fillId="0" borderId="38" xfId="65" applyFont="1" applyBorder="1" applyAlignment="1">
      <alignment horizontal="left" vertical="center"/>
    </xf>
    <xf numFmtId="0" fontId="1" fillId="0" borderId="39" xfId="65" applyFont="1" applyBorder="1" applyAlignment="1">
      <alignment horizontal="left" vertical="center"/>
    </xf>
    <xf numFmtId="0" fontId="1" fillId="0" borderId="40" xfId="65" applyFont="1" applyBorder="1" applyAlignment="1">
      <alignment horizontal="left" vertical="center"/>
    </xf>
    <xf numFmtId="0" fontId="1" fillId="0" borderId="41" xfId="65" applyFont="1" applyBorder="1" applyAlignment="1">
      <alignment horizontal="left" vertical="center"/>
    </xf>
    <xf numFmtId="0" fontId="1" fillId="0" borderId="42" xfId="65" applyFont="1" applyBorder="1" applyAlignment="1">
      <alignment horizontal="left" vertical="center"/>
    </xf>
    <xf numFmtId="0" fontId="1" fillId="0" borderId="42" xfId="65" applyFont="1" applyBorder="1" applyAlignment="1">
      <alignment horizontal="center" vertical="center"/>
    </xf>
    <xf numFmtId="0" fontId="1" fillId="0" borderId="43" xfId="65" applyFont="1" applyBorder="1" applyAlignment="1">
      <alignment horizontal="center" vertical="center"/>
    </xf>
    <xf numFmtId="0" fontId="1" fillId="0" borderId="44" xfId="65" applyFont="1" applyBorder="1" applyAlignment="1">
      <alignment horizontal="center" vertical="center"/>
    </xf>
    <xf numFmtId="0" fontId="1" fillId="0" borderId="45" xfId="65" applyFont="1" applyBorder="1" applyAlignment="1">
      <alignment horizontal="center" vertical="center"/>
    </xf>
    <xf numFmtId="0" fontId="1" fillId="0" borderId="46" xfId="65" applyFont="1" applyBorder="1" applyAlignment="1">
      <alignment horizontal="center" vertical="center"/>
    </xf>
    <xf numFmtId="0" fontId="1" fillId="0" borderId="47" xfId="65" applyFont="1" applyBorder="1" applyAlignment="1">
      <alignment horizontal="center" vertical="center"/>
    </xf>
    <xf numFmtId="0" fontId="1" fillId="0" borderId="48" xfId="65" applyFont="1" applyBorder="1" applyAlignment="1">
      <alignment horizontal="left" vertical="center"/>
    </xf>
    <xf numFmtId="0" fontId="1" fillId="0" borderId="49" xfId="65" applyFont="1" applyBorder="1" applyAlignment="1">
      <alignment horizontal="left" vertical="center"/>
    </xf>
    <xf numFmtId="0" fontId="1" fillId="0" borderId="50" xfId="65" applyFont="1" applyBorder="1" applyAlignment="1">
      <alignment horizontal="center" vertical="center"/>
    </xf>
    <xf numFmtId="0" fontId="1" fillId="0" borderId="11" xfId="65" applyFont="1" applyBorder="1" applyAlignment="1">
      <alignment horizontal="left" vertical="center"/>
    </xf>
    <xf numFmtId="0" fontId="1" fillId="0" borderId="51" xfId="65" applyFont="1" applyBorder="1" applyAlignment="1">
      <alignment horizontal="left" vertical="center"/>
    </xf>
    <xf numFmtId="0" fontId="1" fillId="0" borderId="52" xfId="65" applyFont="1" applyBorder="1" applyAlignment="1">
      <alignment horizontal="center" vertical="center"/>
    </xf>
    <xf numFmtId="0" fontId="1" fillId="0" borderId="53" xfId="65" applyFont="1" applyBorder="1" applyAlignment="1">
      <alignment horizontal="left" vertical="center"/>
    </xf>
    <xf numFmtId="0" fontId="1" fillId="0" borderId="54" xfId="65" applyFont="1" applyBorder="1" applyAlignment="1">
      <alignment horizontal="center" vertical="center"/>
    </xf>
    <xf numFmtId="0" fontId="1" fillId="0" borderId="55" xfId="65" applyFont="1" applyBorder="1" applyAlignment="1">
      <alignment horizontal="left" vertical="center"/>
    </xf>
    <xf numFmtId="10" fontId="1" fillId="0" borderId="55" xfId="65" applyNumberFormat="1" applyFont="1" applyBorder="1" applyAlignment="1">
      <alignment horizontal="right" vertical="center"/>
    </xf>
    <xf numFmtId="0" fontId="1" fillId="0" borderId="56" xfId="65" applyFont="1" applyBorder="1" applyAlignment="1">
      <alignment horizontal="left" vertical="center"/>
    </xf>
    <xf numFmtId="0" fontId="1" fillId="0" borderId="54" xfId="65" applyFont="1" applyBorder="1" applyAlignment="1">
      <alignment horizontal="right" vertical="center"/>
    </xf>
    <xf numFmtId="0" fontId="1" fillId="0" borderId="57" xfId="65" applyFont="1" applyBorder="1" applyAlignment="1">
      <alignment horizontal="center" vertical="center"/>
    </xf>
    <xf numFmtId="0" fontId="1" fillId="0" borderId="58" xfId="65" applyFont="1" applyBorder="1" applyAlignment="1">
      <alignment horizontal="left" vertical="center"/>
    </xf>
    <xf numFmtId="0" fontId="1" fillId="0" borderId="58" xfId="65" applyFont="1" applyBorder="1" applyAlignment="1">
      <alignment horizontal="right" vertical="center"/>
    </xf>
    <xf numFmtId="0" fontId="1" fillId="0" borderId="59" xfId="65" applyFont="1" applyBorder="1" applyAlignment="1">
      <alignment horizontal="right" vertical="center"/>
    </xf>
    <xf numFmtId="3" fontId="1" fillId="0" borderId="0" xfId="65" applyNumberFormat="1" applyFont="1" applyBorder="1" applyAlignment="1">
      <alignment horizontal="right" vertical="center"/>
    </xf>
    <xf numFmtId="0" fontId="1" fillId="0" borderId="57" xfId="65" applyFont="1" applyBorder="1" applyAlignment="1">
      <alignment horizontal="left" vertical="center"/>
    </xf>
    <xf numFmtId="0" fontId="1" fillId="0" borderId="0" xfId="65" applyFont="1" applyBorder="1" applyAlignment="1">
      <alignment horizontal="right" vertical="center"/>
    </xf>
    <xf numFmtId="0" fontId="1" fillId="0" borderId="0" xfId="65" applyFont="1" applyBorder="1" applyAlignment="1">
      <alignment horizontal="left" vertical="center"/>
    </xf>
    <xf numFmtId="0" fontId="1" fillId="0" borderId="60" xfId="65" applyFont="1" applyBorder="1" applyAlignment="1">
      <alignment horizontal="right" vertical="center"/>
    </xf>
    <xf numFmtId="0" fontId="1" fillId="0" borderId="61" xfId="65" applyFont="1" applyBorder="1" applyAlignment="1">
      <alignment horizontal="right" vertical="center"/>
    </xf>
    <xf numFmtId="3" fontId="1" fillId="0" borderId="60" xfId="65" applyNumberFormat="1" applyFont="1" applyBorder="1" applyAlignment="1">
      <alignment horizontal="right" vertical="center"/>
    </xf>
    <xf numFmtId="3" fontId="1" fillId="0" borderId="62" xfId="65" applyNumberFormat="1" applyFont="1" applyBorder="1" applyAlignment="1">
      <alignment horizontal="right" vertical="center"/>
    </xf>
    <xf numFmtId="0" fontId="1" fillId="0" borderId="63" xfId="65" applyFont="1" applyBorder="1" applyAlignment="1">
      <alignment horizontal="left" vertical="center"/>
    </xf>
    <xf numFmtId="0" fontId="1" fillId="0" borderId="58" xfId="65" applyFont="1" applyBorder="1" applyAlignment="1">
      <alignment horizontal="center" vertical="center"/>
    </xf>
    <xf numFmtId="0" fontId="1" fillId="0" borderId="64" xfId="65" applyFont="1" applyBorder="1" applyAlignment="1">
      <alignment horizontal="center" vertical="center"/>
    </xf>
    <xf numFmtId="0" fontId="1" fillId="0" borderId="65" xfId="65" applyFont="1" applyBorder="1" applyAlignment="1">
      <alignment horizontal="left" vertical="center"/>
    </xf>
    <xf numFmtId="0" fontId="1" fillId="0" borderId="0" xfId="65" applyFont="1"/>
    <xf numFmtId="0" fontId="1" fillId="0" borderId="0" xfId="65" applyFont="1" applyAlignment="1">
      <alignment horizontal="left" vertical="center"/>
    </xf>
    <xf numFmtId="0" fontId="1" fillId="0" borderId="44" xfId="65" applyFont="1" applyBorder="1" applyAlignment="1">
      <alignment horizontal="left" vertical="center"/>
    </xf>
    <xf numFmtId="0" fontId="3" fillId="0" borderId="66" xfId="65" applyFont="1" applyBorder="1" applyAlignment="1">
      <alignment horizontal="center" vertical="center"/>
    </xf>
    <xf numFmtId="0" fontId="3" fillId="0" borderId="67" xfId="65" applyFont="1" applyBorder="1" applyAlignment="1">
      <alignment horizontal="center" vertical="center"/>
    </xf>
    <xf numFmtId="0" fontId="1" fillId="0" borderId="68" xfId="65" applyFont="1" applyBorder="1" applyAlignment="1">
      <alignment horizontal="left" vertical="center"/>
    </xf>
    <xf numFmtId="167" fontId="1" fillId="0" borderId="69" xfId="65" applyNumberFormat="1" applyFont="1" applyBorder="1" applyAlignment="1">
      <alignment horizontal="right" vertical="center"/>
    </xf>
    <xf numFmtId="0" fontId="1" fillId="0" borderId="56" xfId="65" applyFont="1" applyBorder="1" applyAlignment="1">
      <alignment horizontal="right" vertical="center"/>
    </xf>
    <xf numFmtId="0" fontId="1" fillId="0" borderId="70" xfId="65" applyNumberFormat="1" applyFont="1" applyBorder="1" applyAlignment="1">
      <alignment horizontal="left" vertical="center"/>
    </xf>
    <xf numFmtId="10" fontId="1" fillId="0" borderId="36" xfId="65" applyNumberFormat="1" applyFont="1" applyBorder="1" applyAlignment="1">
      <alignment horizontal="right" vertical="center"/>
    </xf>
    <xf numFmtId="10" fontId="1" fillId="0" borderId="27" xfId="65" applyNumberFormat="1" applyFont="1" applyBorder="1" applyAlignment="1">
      <alignment horizontal="right" vertical="center"/>
    </xf>
    <xf numFmtId="10" fontId="1" fillId="0" borderId="71" xfId="65" applyNumberFormat="1" applyFont="1" applyBorder="1" applyAlignment="1">
      <alignment horizontal="right" vertical="center"/>
    </xf>
    <xf numFmtId="0" fontId="1" fillId="0" borderId="23" xfId="65" applyFont="1" applyBorder="1" applyAlignment="1">
      <alignment horizontal="right" vertical="center"/>
    </xf>
    <xf numFmtId="0" fontId="1" fillId="0" borderId="35" xfId="65" applyFont="1" applyBorder="1" applyAlignment="1">
      <alignment horizontal="right" vertical="center"/>
    </xf>
    <xf numFmtId="0" fontId="1" fillId="0" borderId="38" xfId="65" applyFont="1" applyBorder="1" applyAlignment="1">
      <alignment horizontal="right" vertical="center"/>
    </xf>
    <xf numFmtId="0" fontId="1" fillId="0" borderId="39" xfId="65" applyFont="1" applyBorder="1" applyAlignment="1">
      <alignment horizontal="right" vertical="center"/>
    </xf>
    <xf numFmtId="0" fontId="1" fillId="0" borderId="72" xfId="0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1" fillId="0" borderId="73" xfId="0" applyNumberFormat="1" applyFont="1" applyBorder="1" applyAlignment="1" applyProtection="1">
      <alignment horizontal="center"/>
    </xf>
    <xf numFmtId="0" fontId="1" fillId="0" borderId="17" xfId="0" applyNumberFormat="1" applyFont="1" applyBorder="1" applyAlignment="1" applyProtection="1">
      <alignment horizontal="center"/>
    </xf>
    <xf numFmtId="0" fontId="1" fillId="0" borderId="18" xfId="0" applyNumberFormat="1" applyFont="1" applyBorder="1" applyAlignment="1" applyProtection="1">
      <alignment horizontal="center"/>
    </xf>
    <xf numFmtId="0" fontId="1" fillId="0" borderId="74" xfId="0" applyNumberFormat="1" applyFont="1" applyBorder="1" applyAlignment="1" applyProtection="1">
      <alignment horizontal="center"/>
    </xf>
    <xf numFmtId="0" fontId="1" fillId="0" borderId="0" xfId="64" applyFont="1"/>
    <xf numFmtId="0" fontId="3" fillId="0" borderId="0" xfId="64" applyFont="1"/>
    <xf numFmtId="49" fontId="3" fillId="0" borderId="0" xfId="64" applyNumberFormat="1" applyFont="1"/>
    <xf numFmtId="0" fontId="2" fillId="0" borderId="0" xfId="64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169" fontId="1" fillId="0" borderId="0" xfId="0" applyNumberFormat="1" applyFont="1" applyProtection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5" fontId="1" fillId="0" borderId="0" xfId="0" applyNumberFormat="1" applyFont="1" applyProtection="1"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73" xfId="0" applyNumberFormat="1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74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right"/>
      <protection locked="0"/>
    </xf>
    <xf numFmtId="3" fontId="1" fillId="0" borderId="75" xfId="65" applyNumberFormat="1" applyFont="1" applyBorder="1" applyAlignment="1">
      <alignment horizontal="right" vertical="center"/>
    </xf>
    <xf numFmtId="3" fontId="1" fillId="0" borderId="61" xfId="65" applyNumberFormat="1" applyFont="1" applyBorder="1" applyAlignment="1">
      <alignment horizontal="right" vertical="center"/>
    </xf>
    <xf numFmtId="3" fontId="1" fillId="0" borderId="76" xfId="65" applyNumberFormat="1" applyFont="1" applyBorder="1" applyAlignment="1">
      <alignment horizontal="right" vertical="center"/>
    </xf>
    <xf numFmtId="3" fontId="1" fillId="0" borderId="25" xfId="65" applyNumberFormat="1" applyFont="1" applyBorder="1" applyAlignment="1">
      <alignment horizontal="right" vertical="center"/>
    </xf>
    <xf numFmtId="3" fontId="1" fillId="0" borderId="37" xfId="65" applyNumberFormat="1" applyFont="1" applyBorder="1" applyAlignment="1">
      <alignment horizontal="right" vertical="center"/>
    </xf>
    <xf numFmtId="3" fontId="1" fillId="0" borderId="40" xfId="65" applyNumberFormat="1" applyFont="1" applyBorder="1" applyAlignment="1">
      <alignment horizontal="right" vertical="center"/>
    </xf>
    <xf numFmtId="4" fontId="1" fillId="0" borderId="48" xfId="65" applyNumberFormat="1" applyFont="1" applyBorder="1" applyAlignment="1">
      <alignment horizontal="right" vertical="center"/>
    </xf>
    <xf numFmtId="4" fontId="1" fillId="0" borderId="77" xfId="65" applyNumberFormat="1" applyFont="1" applyBorder="1" applyAlignment="1">
      <alignment horizontal="right" vertical="center"/>
    </xf>
    <xf numFmtId="4" fontId="1" fillId="0" borderId="11" xfId="65" applyNumberFormat="1" applyFont="1" applyBorder="1" applyAlignment="1">
      <alignment horizontal="right" vertical="center"/>
    </xf>
    <xf numFmtId="4" fontId="1" fillId="0" borderId="78" xfId="65" applyNumberFormat="1" applyFont="1" applyBorder="1" applyAlignment="1">
      <alignment horizontal="right" vertical="center"/>
    </xf>
    <xf numFmtId="4" fontId="1" fillId="0" borderId="79" xfId="65" applyNumberFormat="1" applyFont="1" applyBorder="1" applyAlignment="1">
      <alignment horizontal="right" vertical="center"/>
    </xf>
    <xf numFmtId="4" fontId="1" fillId="0" borderId="53" xfId="65" applyNumberFormat="1" applyFont="1" applyBorder="1" applyAlignment="1">
      <alignment horizontal="right" vertical="center"/>
    </xf>
    <xf numFmtId="4" fontId="1" fillId="0" borderId="56" xfId="65" applyNumberFormat="1" applyFont="1" applyBorder="1" applyAlignment="1">
      <alignment horizontal="right" vertical="center"/>
    </xf>
    <xf numFmtId="4" fontId="1" fillId="0" borderId="80" xfId="65" applyNumberFormat="1" applyFont="1" applyBorder="1" applyAlignment="1">
      <alignment horizontal="right" vertical="center"/>
    </xf>
    <xf numFmtId="4" fontId="1" fillId="0" borderId="55" xfId="65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/>
    <xf numFmtId="4" fontId="3" fillId="0" borderId="0" xfId="0" applyNumberFormat="1" applyFont="1" applyProtection="1"/>
    <xf numFmtId="166" fontId="3" fillId="0" borderId="0" xfId="0" applyNumberFormat="1" applyFont="1" applyProtection="1"/>
    <xf numFmtId="165" fontId="3" fillId="0" borderId="0" xfId="0" applyNumberFormat="1" applyFont="1" applyProtection="1"/>
    <xf numFmtId="14" fontId="1" fillId="0" borderId="34" xfId="65" applyNumberFormat="1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wrapText="1"/>
      <protection locked="0"/>
    </xf>
    <xf numFmtId="14" fontId="1" fillId="0" borderId="27" xfId="65" applyNumberFormat="1" applyFont="1" applyBorder="1" applyAlignment="1">
      <alignment horizontal="left" vertical="center"/>
    </xf>
  </cellXfs>
  <cellStyles count="85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40 % – Zvýraznění1" xfId="18"/>
    <cellStyle name="40 % – Zvýraznění2" xfId="19"/>
    <cellStyle name="40 % – Zvýraznění3" xfId="20"/>
    <cellStyle name="40 % – Zvýraznění4" xfId="21"/>
    <cellStyle name="40 % – Zvýraznění5" xfId="22"/>
    <cellStyle name="40 % – Zvýraznění6" xfId="23"/>
    <cellStyle name="40% - Accent1" xfId="24"/>
    <cellStyle name="40% - Accent2" xfId="25"/>
    <cellStyle name="40% - Accent3" xfId="26"/>
    <cellStyle name="40% - Accent4" xfId="27"/>
    <cellStyle name="40% - Accent5" xfId="28"/>
    <cellStyle name="40% - Accent6" xfId="29"/>
    <cellStyle name="60 % – Zvýraznění1" xfId="30"/>
    <cellStyle name="60 % – Zvýraznění2" xfId="31"/>
    <cellStyle name="60 % – Zvýraznění3" xfId="32"/>
    <cellStyle name="60 % – Zvýraznění4" xfId="33"/>
    <cellStyle name="60 % – Zvýraznění5" xfId="34"/>
    <cellStyle name="60 % – Zvýraznění6" xfId="35"/>
    <cellStyle name="60% - Accent1" xfId="36"/>
    <cellStyle name="60% - Accent2" xfId="37"/>
    <cellStyle name="60% - Accent3" xfId="38"/>
    <cellStyle name="60% - Accent4" xfId="39"/>
    <cellStyle name="60% - Accent5" xfId="40"/>
    <cellStyle name="60% - Accent6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" xfId="48"/>
    <cellStyle name="Calculation" xfId="75"/>
    <cellStyle name="Celkem" xfId="49"/>
    <cellStyle name="data" xfId="50"/>
    <cellStyle name="Explanatory Text" xfId="51"/>
    <cellStyle name="Good" xfId="52"/>
    <cellStyle name="Heading 1" xfId="57"/>
    <cellStyle name="Heading 2" xfId="58"/>
    <cellStyle name="Heading 3" xfId="59"/>
    <cellStyle name="Heading 4" xfId="60"/>
    <cellStyle name="Check Cell" xfId="53"/>
    <cellStyle name="Chybně" xfId="54"/>
    <cellStyle name="Input" xfId="74"/>
    <cellStyle name="Kontrolní buňka" xfId="55"/>
    <cellStyle name="Linked Cell" xfId="56"/>
    <cellStyle name="Název" xfId="61"/>
    <cellStyle name="Neutral" xfId="62"/>
    <cellStyle name="Neutrální" xfId="63"/>
    <cellStyle name="Normálna" xfId="0" builtinId="0"/>
    <cellStyle name="normálne_KLs" xfId="64"/>
    <cellStyle name="normálne_KLv" xfId="65"/>
    <cellStyle name="Note" xfId="66"/>
    <cellStyle name="Output" xfId="76"/>
    <cellStyle name="Propojená buňka" xfId="67"/>
    <cellStyle name="Správně" xfId="68"/>
    <cellStyle name="TEXT" xfId="69"/>
    <cellStyle name="Text upozornění" xfId="70"/>
    <cellStyle name="TEXT1" xfId="71"/>
    <cellStyle name="Title" xfId="72"/>
    <cellStyle name="Total" xfId="73"/>
    <cellStyle name="Vysvětlující text" xfId="77"/>
    <cellStyle name="Warning Text" xfId="78"/>
    <cellStyle name="Zvýraznění 1" xfId="79"/>
    <cellStyle name="Zvýraznění 2" xfId="80"/>
    <cellStyle name="Zvýraznění 3" xfId="81"/>
    <cellStyle name="Zvýraznění 4" xfId="82"/>
    <cellStyle name="Zvýraznění 5" xfId="83"/>
    <cellStyle name="Zvýraznění 6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30" name="Line 1"/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showGridLines="0" showZeros="0" workbookViewId="0">
      <selection activeCell="J28" sqref="J28"/>
    </sheetView>
  </sheetViews>
  <sheetFormatPr defaultRowHeight="12.75"/>
  <cols>
    <col min="1" max="1" width="0.7109375" style="81" customWidth="1"/>
    <col min="2" max="2" width="3.7109375" style="81" customWidth="1"/>
    <col min="3" max="3" width="6.85546875" style="81" customWidth="1"/>
    <col min="4" max="6" width="14" style="81" customWidth="1"/>
    <col min="7" max="7" width="3.85546875" style="81" customWidth="1"/>
    <col min="8" max="8" width="17.7109375" style="81" customWidth="1"/>
    <col min="9" max="9" width="8.7109375" style="81" customWidth="1"/>
    <col min="10" max="10" width="14" style="81" customWidth="1"/>
    <col min="11" max="11" width="2.28515625" style="81" customWidth="1"/>
    <col min="12" max="12" width="6.85546875" style="81" customWidth="1"/>
    <col min="13" max="23" width="9.140625" style="81"/>
    <col min="24" max="25" width="5.7109375" style="81" customWidth="1"/>
    <col min="26" max="26" width="6.5703125" style="81" customWidth="1"/>
    <col min="27" max="27" width="21.42578125" style="81" customWidth="1"/>
    <col min="28" max="28" width="4.28515625" style="81" customWidth="1"/>
    <col min="29" max="29" width="8.28515625" style="81" customWidth="1"/>
    <col min="30" max="30" width="8.7109375" style="81" customWidth="1"/>
    <col min="31" max="16384" width="9.140625" style="81"/>
  </cols>
  <sheetData>
    <row r="1" spans="2:30" ht="28.5" customHeight="1" thickBot="1">
      <c r="B1" s="82" t="s">
        <v>322</v>
      </c>
      <c r="C1" s="82"/>
      <c r="D1" s="82"/>
      <c r="F1" s="107" t="str">
        <f>CONCATENATE(AA2," ",AB2," ",AC2," ",AD2)</f>
        <v xml:space="preserve">Krycí list rozpočtu v EUR  </v>
      </c>
      <c r="G1" s="82"/>
      <c r="H1" s="82"/>
      <c r="I1" s="82"/>
      <c r="J1" s="82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2:30" ht="18" customHeight="1" thickTop="1">
      <c r="B2" s="23"/>
      <c r="C2" s="24" t="s">
        <v>283</v>
      </c>
      <c r="D2" s="24"/>
      <c r="E2" s="24"/>
      <c r="F2" s="24"/>
      <c r="G2" s="25" t="s">
        <v>5</v>
      </c>
      <c r="H2" s="24" t="s">
        <v>285</v>
      </c>
      <c r="I2" s="24"/>
      <c r="J2" s="26"/>
      <c r="Z2" s="104" t="s">
        <v>6</v>
      </c>
      <c r="AA2" s="105" t="s">
        <v>7</v>
      </c>
      <c r="AB2" s="105" t="s">
        <v>8</v>
      </c>
      <c r="AC2" s="105"/>
      <c r="AD2" s="106"/>
    </row>
    <row r="3" spans="2:30" ht="18" customHeight="1">
      <c r="B3" s="27"/>
      <c r="C3" s="28" t="s">
        <v>9</v>
      </c>
      <c r="D3" s="28"/>
      <c r="E3" s="28"/>
      <c r="F3" s="28"/>
      <c r="G3" s="29" t="s">
        <v>10</v>
      </c>
      <c r="H3" s="28"/>
      <c r="I3" s="28"/>
      <c r="J3" s="30"/>
      <c r="Z3" s="104" t="s">
        <v>11</v>
      </c>
      <c r="AA3" s="105" t="s">
        <v>12</v>
      </c>
      <c r="AB3" s="105" t="s">
        <v>13</v>
      </c>
      <c r="AC3" s="105" t="s">
        <v>14</v>
      </c>
      <c r="AD3" s="106" t="s">
        <v>15</v>
      </c>
    </row>
    <row r="4" spans="2:30" ht="18" customHeight="1">
      <c r="B4" s="31"/>
      <c r="C4" s="32"/>
      <c r="D4" s="32"/>
      <c r="E4" s="32"/>
      <c r="F4" s="32"/>
      <c r="G4" s="33"/>
      <c r="H4" s="32"/>
      <c r="I4" s="32"/>
      <c r="J4" s="34"/>
      <c r="Z4" s="104" t="s">
        <v>16</v>
      </c>
      <c r="AA4" s="105" t="s">
        <v>17</v>
      </c>
      <c r="AB4" s="105" t="s">
        <v>13</v>
      </c>
      <c r="AC4" s="105"/>
      <c r="AD4" s="106"/>
    </row>
    <row r="5" spans="2:30" ht="18" customHeight="1" thickBot="1">
      <c r="B5" s="35"/>
      <c r="C5" s="37" t="s">
        <v>18</v>
      </c>
      <c r="D5" s="37"/>
      <c r="E5" s="37" t="s">
        <v>19</v>
      </c>
      <c r="F5" s="36"/>
      <c r="G5" s="36" t="s">
        <v>20</v>
      </c>
      <c r="H5" s="37" t="s">
        <v>323</v>
      </c>
      <c r="I5" s="36" t="s">
        <v>21</v>
      </c>
      <c r="J5" s="145">
        <v>43192</v>
      </c>
      <c r="Z5" s="104" t="s">
        <v>22</v>
      </c>
      <c r="AA5" s="105" t="s">
        <v>12</v>
      </c>
      <c r="AB5" s="105" t="s">
        <v>13</v>
      </c>
      <c r="AC5" s="105" t="s">
        <v>14</v>
      </c>
      <c r="AD5" s="106" t="s">
        <v>15</v>
      </c>
    </row>
    <row r="6" spans="2:30" ht="18" customHeight="1" thickTop="1">
      <c r="B6" s="23"/>
      <c r="C6" s="24" t="s">
        <v>23</v>
      </c>
      <c r="D6" s="24" t="s">
        <v>284</v>
      </c>
      <c r="E6" s="24"/>
      <c r="F6" s="24"/>
      <c r="G6" s="24" t="s">
        <v>24</v>
      </c>
      <c r="H6" s="24"/>
      <c r="I6" s="24"/>
      <c r="J6" s="26"/>
    </row>
    <row r="7" spans="2:30" ht="18" customHeight="1">
      <c r="B7" s="38"/>
      <c r="C7" s="39"/>
      <c r="D7" s="40" t="s">
        <v>25</v>
      </c>
      <c r="E7" s="40"/>
      <c r="F7" s="40"/>
      <c r="G7" s="40" t="s">
        <v>26</v>
      </c>
      <c r="H7" s="40"/>
      <c r="I7" s="40"/>
      <c r="J7" s="41"/>
    </row>
    <row r="8" spans="2:30" ht="18" customHeight="1">
      <c r="B8" s="27"/>
      <c r="C8" s="28" t="s">
        <v>27</v>
      </c>
      <c r="D8" s="28"/>
      <c r="E8" s="28"/>
      <c r="F8" s="28"/>
      <c r="G8" s="28" t="s">
        <v>24</v>
      </c>
      <c r="H8" s="28"/>
      <c r="I8" s="28"/>
      <c r="J8" s="30"/>
    </row>
    <row r="9" spans="2:30" ht="18" customHeight="1">
      <c r="B9" s="31"/>
      <c r="C9" s="33"/>
      <c r="D9" s="32" t="s">
        <v>25</v>
      </c>
      <c r="E9" s="32"/>
      <c r="F9" s="32"/>
      <c r="G9" s="40" t="s">
        <v>26</v>
      </c>
      <c r="H9" s="32"/>
      <c r="I9" s="32"/>
      <c r="J9" s="34"/>
    </row>
    <row r="10" spans="2:30" ht="18" customHeight="1">
      <c r="B10" s="27"/>
      <c r="C10" s="28" t="s">
        <v>28</v>
      </c>
      <c r="D10" s="28"/>
      <c r="E10" s="28"/>
      <c r="F10" s="28"/>
      <c r="G10" s="28" t="s">
        <v>24</v>
      </c>
      <c r="H10" s="28"/>
      <c r="I10" s="28"/>
      <c r="J10" s="30"/>
    </row>
    <row r="11" spans="2:30" ht="18" customHeight="1" thickBot="1">
      <c r="B11" s="42"/>
      <c r="C11" s="43"/>
      <c r="D11" s="43" t="s">
        <v>25</v>
      </c>
      <c r="E11" s="43"/>
      <c r="F11" s="43"/>
      <c r="G11" s="43" t="s">
        <v>26</v>
      </c>
      <c r="H11" s="43"/>
      <c r="I11" s="43"/>
      <c r="J11" s="44"/>
    </row>
    <row r="12" spans="2:30" ht="18" customHeight="1" thickTop="1">
      <c r="B12" s="93">
        <v>1</v>
      </c>
      <c r="C12" s="24" t="s">
        <v>29</v>
      </c>
      <c r="D12" s="24"/>
      <c r="E12" s="24"/>
      <c r="F12" s="126">
        <f>IF(B12&lt;&gt;0,ROUND($J$31/B12,0),0)</f>
        <v>0</v>
      </c>
      <c r="G12" s="25">
        <v>1</v>
      </c>
      <c r="H12" s="24" t="s">
        <v>30</v>
      </c>
      <c r="I12" s="24"/>
      <c r="J12" s="129">
        <f>IF(G12&lt;&gt;0,ROUND($J$31/G12,0),0)</f>
        <v>0</v>
      </c>
    </row>
    <row r="13" spans="2:30" ht="18" customHeight="1">
      <c r="B13" s="94">
        <v>1</v>
      </c>
      <c r="C13" s="40" t="s">
        <v>31</v>
      </c>
      <c r="D13" s="40"/>
      <c r="E13" s="40"/>
      <c r="F13" s="127">
        <f>IF(B13&lt;&gt;0,ROUND($J$31/B13,0),0)</f>
        <v>0</v>
      </c>
      <c r="G13" s="39"/>
      <c r="H13" s="40"/>
      <c r="I13" s="40"/>
      <c r="J13" s="130">
        <f>IF(G13&lt;&gt;0,ROUND($J$31/G13,0),0)</f>
        <v>0</v>
      </c>
    </row>
    <row r="14" spans="2:30" ht="18" customHeight="1" thickBot="1">
      <c r="B14" s="95">
        <v>1</v>
      </c>
      <c r="C14" s="43" t="s">
        <v>32</v>
      </c>
      <c r="D14" s="43"/>
      <c r="E14" s="43"/>
      <c r="F14" s="128">
        <f>IF(B14&lt;&gt;0,ROUND($J$31/B14,0),0)</f>
        <v>0</v>
      </c>
      <c r="G14" s="96"/>
      <c r="H14" s="43"/>
      <c r="I14" s="43"/>
      <c r="J14" s="131">
        <f>IF(G14&lt;&gt;0,ROUND($J$31/G14,0),0)</f>
        <v>0</v>
      </c>
    </row>
    <row r="15" spans="2:30" ht="18" customHeight="1" thickTop="1">
      <c r="B15" s="84" t="s">
        <v>33</v>
      </c>
      <c r="C15" s="46" t="s">
        <v>34</v>
      </c>
      <c r="D15" s="47" t="s">
        <v>35</v>
      </c>
      <c r="E15" s="47" t="s">
        <v>36</v>
      </c>
      <c r="F15" s="48" t="s">
        <v>37</v>
      </c>
      <c r="G15" s="84" t="s">
        <v>38</v>
      </c>
      <c r="H15" s="49" t="s">
        <v>39</v>
      </c>
      <c r="I15" s="50"/>
      <c r="J15" s="51"/>
    </row>
    <row r="16" spans="2:30" ht="18" customHeight="1">
      <c r="B16" s="52">
        <v>1</v>
      </c>
      <c r="C16" s="53" t="s">
        <v>40</v>
      </c>
      <c r="D16" s="132"/>
      <c r="E16" s="132">
        <f>Prehlad!I40</f>
        <v>0</v>
      </c>
      <c r="F16" s="133">
        <f>D16+E16</f>
        <v>0</v>
      </c>
      <c r="G16" s="52">
        <v>6</v>
      </c>
      <c r="H16" s="54" t="s">
        <v>41</v>
      </c>
      <c r="I16" s="89"/>
      <c r="J16" s="133">
        <v>0</v>
      </c>
    </row>
    <row r="17" spans="2:10" ht="18" customHeight="1">
      <c r="B17" s="55">
        <v>2</v>
      </c>
      <c r="C17" s="56" t="s">
        <v>42</v>
      </c>
      <c r="D17" s="134"/>
      <c r="E17" s="134"/>
      <c r="F17" s="133">
        <f>D17+E17</f>
        <v>0</v>
      </c>
      <c r="G17" s="55">
        <v>7</v>
      </c>
      <c r="H17" s="57" t="s">
        <v>43</v>
      </c>
      <c r="I17" s="28"/>
      <c r="J17" s="135">
        <v>0</v>
      </c>
    </row>
    <row r="18" spans="2:10" ht="18" customHeight="1">
      <c r="B18" s="55">
        <v>3</v>
      </c>
      <c r="C18" s="56" t="s">
        <v>44</v>
      </c>
      <c r="D18" s="134"/>
      <c r="E18" s="134">
        <f>Prehlad!I172</f>
        <v>0</v>
      </c>
      <c r="F18" s="133">
        <f>D18+E18</f>
        <v>0</v>
      </c>
      <c r="G18" s="55">
        <v>8</v>
      </c>
      <c r="H18" s="57" t="s">
        <v>45</v>
      </c>
      <c r="I18" s="28"/>
      <c r="J18" s="135">
        <v>0</v>
      </c>
    </row>
    <row r="19" spans="2:10" ht="18" customHeight="1" thickBot="1">
      <c r="B19" s="55">
        <v>4</v>
      </c>
      <c r="C19" s="56" t="s">
        <v>46</v>
      </c>
      <c r="D19" s="134"/>
      <c r="E19" s="134"/>
      <c r="F19" s="136">
        <f>D19+E19</f>
        <v>0</v>
      </c>
      <c r="G19" s="55">
        <v>9</v>
      </c>
      <c r="H19" s="57" t="s">
        <v>47</v>
      </c>
      <c r="I19" s="28"/>
      <c r="J19" s="135">
        <v>0</v>
      </c>
    </row>
    <row r="20" spans="2:10" ht="18" customHeight="1" thickBot="1">
      <c r="B20" s="58">
        <v>5</v>
      </c>
      <c r="C20" s="59" t="s">
        <v>48</v>
      </c>
      <c r="D20" s="137">
        <f>SUM(D16:D19)</f>
        <v>0</v>
      </c>
      <c r="E20" s="138">
        <f>SUM(E16:E19)</f>
        <v>0</v>
      </c>
      <c r="F20" s="139"/>
      <c r="G20" s="60">
        <v>10</v>
      </c>
      <c r="I20" s="88" t="s">
        <v>49</v>
      </c>
      <c r="J20" s="139">
        <f>SUM(J16:J19)</f>
        <v>0</v>
      </c>
    </row>
    <row r="21" spans="2:10" ht="18" customHeight="1" thickTop="1">
      <c r="B21" s="84" t="s">
        <v>50</v>
      </c>
      <c r="C21" s="83"/>
      <c r="D21" s="50" t="s">
        <v>51</v>
      </c>
      <c r="E21" s="50"/>
      <c r="F21" s="51"/>
      <c r="G21" s="84" t="s">
        <v>52</v>
      </c>
      <c r="H21" s="49" t="s">
        <v>53</v>
      </c>
      <c r="I21" s="50"/>
      <c r="J21" s="51"/>
    </row>
    <row r="22" spans="2:10" ht="18" customHeight="1">
      <c r="B22" s="52">
        <v>11</v>
      </c>
      <c r="C22" s="54" t="s">
        <v>54</v>
      </c>
      <c r="D22" s="90" t="s">
        <v>47</v>
      </c>
      <c r="E22" s="92">
        <v>0</v>
      </c>
      <c r="F22" s="133">
        <v>0</v>
      </c>
      <c r="G22" s="55">
        <v>16</v>
      </c>
      <c r="H22" s="57" t="s">
        <v>55</v>
      </c>
      <c r="I22" s="61"/>
      <c r="J22" s="135">
        <v>0</v>
      </c>
    </row>
    <row r="23" spans="2:10" ht="18" customHeight="1">
      <c r="B23" s="55">
        <v>12</v>
      </c>
      <c r="C23" s="57" t="s">
        <v>56</v>
      </c>
      <c r="D23" s="91"/>
      <c r="E23" s="62">
        <v>0</v>
      </c>
      <c r="F23" s="135">
        <v>0</v>
      </c>
      <c r="G23" s="55">
        <v>17</v>
      </c>
      <c r="H23" s="57" t="s">
        <v>57</v>
      </c>
      <c r="I23" s="61"/>
      <c r="J23" s="135">
        <v>0</v>
      </c>
    </row>
    <row r="24" spans="2:10" ht="18" customHeight="1">
      <c r="B24" s="55">
        <v>13</v>
      </c>
      <c r="C24" s="57" t="s">
        <v>58</v>
      </c>
      <c r="D24" s="91"/>
      <c r="E24" s="62">
        <v>0</v>
      </c>
      <c r="F24" s="135">
        <v>0</v>
      </c>
      <c r="G24" s="55">
        <v>18</v>
      </c>
      <c r="H24" s="57" t="s">
        <v>59</v>
      </c>
      <c r="I24" s="61"/>
      <c r="J24" s="135">
        <v>0</v>
      </c>
    </row>
    <row r="25" spans="2:10" ht="18" customHeight="1" thickBot="1">
      <c r="B25" s="55">
        <v>14</v>
      </c>
      <c r="C25" s="57" t="s">
        <v>47</v>
      </c>
      <c r="D25" s="91"/>
      <c r="E25" s="62">
        <v>0</v>
      </c>
      <c r="F25" s="135">
        <v>0</v>
      </c>
      <c r="G25" s="55">
        <v>19</v>
      </c>
      <c r="H25" s="57" t="s">
        <v>47</v>
      </c>
      <c r="I25" s="61"/>
      <c r="J25" s="135">
        <v>0</v>
      </c>
    </row>
    <row r="26" spans="2:10" ht="18" customHeight="1" thickBot="1">
      <c r="B26" s="58">
        <v>15</v>
      </c>
      <c r="C26" s="63"/>
      <c r="D26" s="64"/>
      <c r="E26" s="64" t="s">
        <v>60</v>
      </c>
      <c r="F26" s="139">
        <f>SUM(F22:F25)</f>
        <v>0</v>
      </c>
      <c r="G26" s="58">
        <v>20</v>
      </c>
      <c r="H26" s="63"/>
      <c r="I26" s="64" t="s">
        <v>61</v>
      </c>
      <c r="J26" s="139">
        <f>SUM(J22:J25)</f>
        <v>0</v>
      </c>
    </row>
    <row r="27" spans="2:10" ht="18" customHeight="1" thickTop="1">
      <c r="B27" s="65"/>
      <c r="C27" s="66" t="s">
        <v>62</v>
      </c>
      <c r="D27" s="67"/>
      <c r="E27" s="68" t="s">
        <v>63</v>
      </c>
      <c r="F27" s="69"/>
      <c r="G27" s="84" t="s">
        <v>64</v>
      </c>
      <c r="H27" s="49" t="s">
        <v>65</v>
      </c>
      <c r="I27" s="50"/>
      <c r="J27" s="51"/>
    </row>
    <row r="28" spans="2:10" ht="18" customHeight="1">
      <c r="B28" s="70"/>
      <c r="C28" s="71"/>
      <c r="D28" s="72"/>
      <c r="E28" s="73"/>
      <c r="F28" s="69"/>
      <c r="G28" s="52">
        <v>21</v>
      </c>
      <c r="H28" s="54"/>
      <c r="I28" s="74" t="s">
        <v>66</v>
      </c>
      <c r="J28" s="133"/>
    </row>
    <row r="29" spans="2:10" ht="18" customHeight="1">
      <c r="B29" s="70"/>
      <c r="C29" s="72" t="s">
        <v>67</v>
      </c>
      <c r="D29" s="72"/>
      <c r="E29" s="75"/>
      <c r="F29" s="69"/>
      <c r="G29" s="55">
        <v>22</v>
      </c>
      <c r="H29" s="57" t="s">
        <v>68</v>
      </c>
      <c r="I29" s="140">
        <f>J28-I30</f>
        <v>0</v>
      </c>
      <c r="J29" s="135">
        <f>ROUND((I29*20)/100,2)</f>
        <v>0</v>
      </c>
    </row>
    <row r="30" spans="2:10" ht="18" customHeight="1" thickBot="1">
      <c r="B30" s="27"/>
      <c r="C30" s="28" t="s">
        <v>69</v>
      </c>
      <c r="D30" s="147">
        <v>42827</v>
      </c>
      <c r="E30" s="75"/>
      <c r="F30" s="69"/>
      <c r="G30" s="55">
        <v>23</v>
      </c>
      <c r="H30" s="57" t="s">
        <v>70</v>
      </c>
      <c r="I30" s="140">
        <f>SUMIF(Prehlad!O11:O9166,0,Prehlad!J11:J9166)</f>
        <v>0</v>
      </c>
      <c r="J30" s="135">
        <f>ROUND((I30*0)/100,1)</f>
        <v>0</v>
      </c>
    </row>
    <row r="31" spans="2:10" ht="18" customHeight="1" thickBot="1">
      <c r="B31" s="70"/>
      <c r="C31" s="72"/>
      <c r="D31" s="72"/>
      <c r="E31" s="75"/>
      <c r="F31" s="69"/>
      <c r="G31" s="58">
        <v>24</v>
      </c>
      <c r="H31" s="63"/>
      <c r="I31" s="64" t="s">
        <v>71</v>
      </c>
      <c r="J31" s="139">
        <f>SUM(J28:J30)</f>
        <v>0</v>
      </c>
    </row>
    <row r="32" spans="2:10" ht="18" customHeight="1" thickTop="1" thickBot="1">
      <c r="B32" s="65"/>
      <c r="C32" s="72"/>
      <c r="D32" s="69"/>
      <c r="E32" s="76"/>
      <c r="F32" s="69"/>
      <c r="G32" s="85" t="s">
        <v>72</v>
      </c>
      <c r="H32" s="86" t="s">
        <v>73</v>
      </c>
      <c r="I32" s="45"/>
      <c r="J32" s="87">
        <v>0</v>
      </c>
    </row>
    <row r="33" spans="2:10" ht="18" customHeight="1" thickTop="1">
      <c r="B33" s="77"/>
      <c r="C33" s="78"/>
      <c r="D33" s="66" t="s">
        <v>74</v>
      </c>
      <c r="E33" s="78"/>
      <c r="F33" s="78"/>
      <c r="G33" s="78"/>
      <c r="H33" s="78" t="s">
        <v>75</v>
      </c>
      <c r="I33" s="78"/>
      <c r="J33" s="79"/>
    </row>
    <row r="34" spans="2:10" ht="18" customHeight="1">
      <c r="B34" s="70"/>
      <c r="C34" s="71"/>
      <c r="D34" s="72"/>
      <c r="E34" s="72"/>
      <c r="F34" s="71"/>
      <c r="G34" s="72"/>
      <c r="H34" s="72"/>
      <c r="I34" s="72"/>
      <c r="J34" s="80"/>
    </row>
    <row r="35" spans="2:10" ht="18" customHeight="1">
      <c r="B35" s="70"/>
      <c r="C35" s="72" t="s">
        <v>67</v>
      </c>
      <c r="D35" s="72"/>
      <c r="E35" s="72"/>
      <c r="F35" s="71"/>
      <c r="G35" s="72" t="s">
        <v>67</v>
      </c>
      <c r="H35" s="72"/>
      <c r="I35" s="72"/>
      <c r="J35" s="80"/>
    </row>
    <row r="36" spans="2:10" ht="18" customHeight="1">
      <c r="B36" s="27"/>
      <c r="C36" s="28" t="s">
        <v>69</v>
      </c>
      <c r="D36" s="28"/>
      <c r="E36" s="28"/>
      <c r="F36" s="29"/>
      <c r="G36" s="28" t="s">
        <v>69</v>
      </c>
      <c r="H36" s="28"/>
      <c r="I36" s="28"/>
      <c r="J36" s="30"/>
    </row>
    <row r="37" spans="2:10" ht="18" customHeight="1">
      <c r="B37" s="70"/>
      <c r="C37" s="72" t="s">
        <v>63</v>
      </c>
      <c r="D37" s="72"/>
      <c r="E37" s="72"/>
      <c r="F37" s="71"/>
      <c r="G37" s="72" t="s">
        <v>63</v>
      </c>
      <c r="H37" s="72"/>
      <c r="I37" s="72"/>
      <c r="J37" s="80"/>
    </row>
    <row r="38" spans="2:10" ht="18" customHeight="1">
      <c r="B38" s="70"/>
      <c r="C38" s="72"/>
      <c r="D38" s="72"/>
      <c r="E38" s="72"/>
      <c r="F38" s="72"/>
      <c r="G38" s="72"/>
      <c r="H38" s="72"/>
      <c r="I38" s="72"/>
      <c r="J38" s="80"/>
    </row>
    <row r="39" spans="2:10" ht="18" customHeight="1">
      <c r="B39" s="70"/>
      <c r="C39" s="72"/>
      <c r="D39" s="72"/>
      <c r="E39" s="72"/>
      <c r="F39" s="72"/>
      <c r="G39" s="72"/>
      <c r="H39" s="72"/>
      <c r="I39" s="72"/>
      <c r="J39" s="80"/>
    </row>
    <row r="40" spans="2:10" ht="18" customHeight="1">
      <c r="B40" s="70"/>
      <c r="C40" s="72"/>
      <c r="D40" s="72"/>
      <c r="E40" s="72"/>
      <c r="F40" s="72"/>
      <c r="G40" s="72"/>
      <c r="H40" s="72"/>
      <c r="I40" s="72"/>
      <c r="J40" s="80"/>
    </row>
    <row r="41" spans="2:10" ht="18" customHeight="1" thickBot="1">
      <c r="B41" s="42"/>
      <c r="C41" s="43"/>
      <c r="D41" s="43"/>
      <c r="E41" s="43"/>
      <c r="F41" s="43"/>
      <c r="G41" s="43"/>
      <c r="H41" s="43"/>
      <c r="I41" s="43"/>
      <c r="J41" s="44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showGridLines="0" workbookViewId="0">
      <pane ySplit="10" topLeftCell="A11" activePane="bottomLeft" state="frozen"/>
      <selection pane="bottomLeft" activeCell="H18" sqref="H18"/>
    </sheetView>
  </sheetViews>
  <sheetFormatPr defaultRowHeight="12.75"/>
  <cols>
    <col min="1" max="1" width="42.28515625" style="1" customWidth="1"/>
    <col min="2" max="2" width="11.85546875" style="6" customWidth="1"/>
    <col min="3" max="3" width="11.42578125" style="6" customWidth="1"/>
    <col min="4" max="4" width="11.5703125" style="6" customWidth="1"/>
    <col min="5" max="5" width="12.140625" style="7" customWidth="1"/>
    <col min="6" max="6" width="8.5703125" style="5" customWidth="1"/>
    <col min="7" max="7" width="9.140625" style="5"/>
    <col min="8" max="23" width="9.140625" style="1"/>
    <col min="24" max="25" width="5.7109375" style="1" customWidth="1"/>
    <col min="26" max="26" width="6.5703125" style="1" customWidth="1"/>
    <col min="27" max="27" width="24.285156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1:30">
      <c r="A1" s="22" t="s">
        <v>286</v>
      </c>
      <c r="C1" s="1"/>
      <c r="E1" s="22" t="s">
        <v>287</v>
      </c>
      <c r="F1" s="1"/>
      <c r="G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2" t="s">
        <v>77</v>
      </c>
      <c r="C2" s="1"/>
      <c r="E2" s="22" t="s">
        <v>78</v>
      </c>
      <c r="F2" s="1"/>
      <c r="G2" s="1"/>
      <c r="Z2" s="104" t="s">
        <v>6</v>
      </c>
      <c r="AA2" s="105" t="s">
        <v>79</v>
      </c>
      <c r="AB2" s="105" t="s">
        <v>8</v>
      </c>
      <c r="AC2" s="105"/>
      <c r="AD2" s="106"/>
    </row>
    <row r="3" spans="1:30">
      <c r="A3" s="22" t="s">
        <v>80</v>
      </c>
      <c r="C3" s="1"/>
      <c r="E3" s="22" t="s">
        <v>328</v>
      </c>
      <c r="F3" s="1"/>
      <c r="G3" s="1"/>
      <c r="Z3" s="104" t="s">
        <v>11</v>
      </c>
      <c r="AA3" s="105" t="s">
        <v>81</v>
      </c>
      <c r="AB3" s="105" t="s">
        <v>13</v>
      </c>
      <c r="AC3" s="105" t="s">
        <v>14</v>
      </c>
      <c r="AD3" s="106" t="s">
        <v>15</v>
      </c>
    </row>
    <row r="4" spans="1:30">
      <c r="B4" s="1"/>
      <c r="C4" s="1"/>
      <c r="D4" s="1"/>
      <c r="E4" s="1"/>
      <c r="F4" s="1"/>
      <c r="G4" s="1"/>
      <c r="Z4" s="104" t="s">
        <v>16</v>
      </c>
      <c r="AA4" s="105" t="s">
        <v>82</v>
      </c>
      <c r="AB4" s="105" t="s">
        <v>13</v>
      </c>
      <c r="AC4" s="105"/>
      <c r="AD4" s="106"/>
    </row>
    <row r="5" spans="1:30">
      <c r="A5" s="22" t="s">
        <v>283</v>
      </c>
      <c r="B5" s="1"/>
      <c r="C5" s="1"/>
      <c r="D5" s="1"/>
      <c r="E5" s="1"/>
      <c r="F5" s="1"/>
      <c r="G5" s="1"/>
      <c r="Z5" s="104" t="s">
        <v>22</v>
      </c>
      <c r="AA5" s="105" t="s">
        <v>81</v>
      </c>
      <c r="AB5" s="105" t="s">
        <v>13</v>
      </c>
      <c r="AC5" s="105" t="s">
        <v>14</v>
      </c>
      <c r="AD5" s="106" t="s">
        <v>15</v>
      </c>
    </row>
    <row r="6" spans="1:30">
      <c r="A6" s="22" t="s">
        <v>9</v>
      </c>
      <c r="B6" s="1"/>
      <c r="C6" s="1"/>
      <c r="D6" s="1"/>
      <c r="E6" s="1"/>
      <c r="F6" s="1"/>
      <c r="G6" s="1"/>
    </row>
    <row r="7" spans="1:30">
      <c r="A7" s="22"/>
      <c r="B7" s="1"/>
      <c r="C7" s="1"/>
      <c r="D7" s="1"/>
      <c r="E7" s="1"/>
      <c r="F7" s="1"/>
      <c r="G7" s="1"/>
    </row>
    <row r="8" spans="1:30" ht="14.25" thickBot="1">
      <c r="B8" s="4" t="str">
        <f>CONCATENATE(AA2," ",AB2," ",AC2," ",AD2)</f>
        <v xml:space="preserve">Rekapitulácia rozpočtu v EUR  </v>
      </c>
      <c r="G8" s="1"/>
    </row>
    <row r="9" spans="1:30" ht="13.5" thickTop="1">
      <c r="A9" s="9" t="s">
        <v>83</v>
      </c>
      <c r="B9" s="10" t="s">
        <v>84</v>
      </c>
      <c r="C9" s="10" t="s">
        <v>85</v>
      </c>
      <c r="D9" s="10" t="s">
        <v>86</v>
      </c>
      <c r="E9" s="19" t="s">
        <v>87</v>
      </c>
      <c r="F9" s="20" t="s">
        <v>88</v>
      </c>
      <c r="G9" s="1"/>
    </row>
    <row r="10" spans="1:30" ht="13.5" thickBot="1">
      <c r="A10" s="14"/>
      <c r="B10" s="15" t="s">
        <v>89</v>
      </c>
      <c r="C10" s="15" t="s">
        <v>36</v>
      </c>
      <c r="D10" s="15"/>
      <c r="E10" s="15" t="s">
        <v>86</v>
      </c>
      <c r="F10" s="21" t="s">
        <v>86</v>
      </c>
      <c r="G10" s="109" t="s">
        <v>90</v>
      </c>
    </row>
    <row r="11" spans="1:30" ht="13.5" thickTop="1"/>
    <row r="12" spans="1:30">
      <c r="A12" s="1" t="s">
        <v>91</v>
      </c>
      <c r="B12" s="6">
        <f>Prehlad!H14</f>
        <v>0</v>
      </c>
      <c r="C12" s="6">
        <f>Prehlad!I14</f>
        <v>0</v>
      </c>
      <c r="D12" s="6">
        <f>Prehlad!J14</f>
        <v>0</v>
      </c>
      <c r="E12" s="7">
        <f>Prehlad!L14</f>
        <v>0</v>
      </c>
      <c r="F12" s="5">
        <f>Prehlad!N14</f>
        <v>0</v>
      </c>
      <c r="G12" s="5">
        <f>Prehlad!W14</f>
        <v>0</v>
      </c>
    </row>
    <row r="13" spans="1:30">
      <c r="A13" s="1" t="s">
        <v>92</v>
      </c>
      <c r="B13" s="6">
        <f>Prehlad!H17</f>
        <v>0</v>
      </c>
      <c r="C13" s="6">
        <f>Prehlad!I17</f>
        <v>0</v>
      </c>
      <c r="D13" s="6">
        <f>Prehlad!J17</f>
        <v>0</v>
      </c>
      <c r="E13" s="7">
        <f>Prehlad!L17</f>
        <v>0</v>
      </c>
      <c r="F13" s="5">
        <f>Prehlad!N17</f>
        <v>0</v>
      </c>
      <c r="G13" s="5">
        <f>Prehlad!W17</f>
        <v>0</v>
      </c>
    </row>
    <row r="14" spans="1:30">
      <c r="A14" s="1" t="s">
        <v>93</v>
      </c>
      <c r="B14" s="6">
        <f>Prehlad!H20</f>
        <v>0</v>
      </c>
      <c r="C14" s="6">
        <f>Prehlad!I20</f>
        <v>0</v>
      </c>
      <c r="D14" s="6">
        <f>Prehlad!J20</f>
        <v>0</v>
      </c>
      <c r="E14" s="7">
        <f>Prehlad!L20</f>
        <v>0</v>
      </c>
      <c r="F14" s="5">
        <f>Prehlad!N20</f>
        <v>0</v>
      </c>
      <c r="G14" s="5">
        <f>Prehlad!W20</f>
        <v>0</v>
      </c>
    </row>
    <row r="15" spans="1:30">
      <c r="A15" s="1" t="s">
        <v>94</v>
      </c>
      <c r="B15" s="6">
        <f>Prehlad!H23</f>
        <v>0</v>
      </c>
      <c r="C15" s="6">
        <f>Prehlad!I23</f>
        <v>0</v>
      </c>
      <c r="D15" s="6">
        <f>Prehlad!J23</f>
        <v>0</v>
      </c>
      <c r="E15" s="7">
        <f>Prehlad!L23</f>
        <v>0</v>
      </c>
      <c r="F15" s="5">
        <f>Prehlad!N23</f>
        <v>0</v>
      </c>
      <c r="G15" s="5">
        <f>Prehlad!W23</f>
        <v>0</v>
      </c>
    </row>
    <row r="16" spans="1:30">
      <c r="A16" s="1" t="s">
        <v>95</v>
      </c>
      <c r="B16" s="6">
        <f>Prehlad!H26</f>
        <v>0</v>
      </c>
      <c r="C16" s="6">
        <f>Prehlad!I26</f>
        <v>0</v>
      </c>
      <c r="D16" s="6">
        <f>Prehlad!J26</f>
        <v>0</v>
      </c>
      <c r="E16" s="7">
        <f>Prehlad!L26</f>
        <v>0</v>
      </c>
      <c r="F16" s="5">
        <f>Prehlad!N26</f>
        <v>0</v>
      </c>
      <c r="G16" s="5">
        <f>Prehlad!W26</f>
        <v>0</v>
      </c>
    </row>
    <row r="17" spans="1:7">
      <c r="A17" s="1" t="s">
        <v>96</v>
      </c>
      <c r="B17" s="6">
        <f>Prehlad!H29</f>
        <v>0</v>
      </c>
      <c r="C17" s="6">
        <f>Prehlad!I29</f>
        <v>0</v>
      </c>
      <c r="D17" s="6">
        <f>Prehlad!J29</f>
        <v>0</v>
      </c>
      <c r="E17" s="7">
        <f>Prehlad!L29</f>
        <v>0</v>
      </c>
      <c r="F17" s="5">
        <f>Prehlad!N29</f>
        <v>0</v>
      </c>
      <c r="G17" s="5">
        <f>Prehlad!W29</f>
        <v>0</v>
      </c>
    </row>
    <row r="18" spans="1:7">
      <c r="A18" s="1" t="s">
        <v>97</v>
      </c>
      <c r="B18" s="6">
        <f>Prehlad!H32</f>
        <v>0</v>
      </c>
      <c r="C18" s="6">
        <f>Prehlad!I32</f>
        <v>0</v>
      </c>
      <c r="D18" s="6">
        <f>Prehlad!J32</f>
        <v>0</v>
      </c>
      <c r="E18" s="7">
        <f>Prehlad!L32</f>
        <v>0</v>
      </c>
      <c r="F18" s="5">
        <f>Prehlad!N32</f>
        <v>0</v>
      </c>
      <c r="G18" s="5">
        <f>Prehlad!W32</f>
        <v>0</v>
      </c>
    </row>
    <row r="19" spans="1:7">
      <c r="A19" s="1" t="s">
        <v>98</v>
      </c>
      <c r="B19" s="6">
        <f>Prehlad!H38</f>
        <v>0</v>
      </c>
      <c r="C19" s="6">
        <f>Prehlad!I38</f>
        <v>0</v>
      </c>
      <c r="D19" s="6">
        <f>Prehlad!J38</f>
        <v>0</v>
      </c>
      <c r="E19" s="7">
        <f>Prehlad!L38</f>
        <v>9.4E-2</v>
      </c>
      <c r="F19" s="5">
        <f>Prehlad!N38</f>
        <v>0</v>
      </c>
      <c r="G19" s="5">
        <f>Prehlad!W38</f>
        <v>381.714</v>
      </c>
    </row>
    <row r="20" spans="1:7">
      <c r="A20" s="1" t="s">
        <v>99</v>
      </c>
      <c r="B20" s="6">
        <f>Prehlad!H40</f>
        <v>0</v>
      </c>
      <c r="C20" s="6">
        <f>Prehlad!I40</f>
        <v>0</v>
      </c>
      <c r="D20" s="6">
        <f>Prehlad!J40</f>
        <v>0</v>
      </c>
      <c r="E20" s="7">
        <f>Prehlad!L40</f>
        <v>9.4E-2</v>
      </c>
      <c r="F20" s="5">
        <f>Prehlad!N40</f>
        <v>0</v>
      </c>
      <c r="G20" s="5">
        <f>Prehlad!W40</f>
        <v>381.714</v>
      </c>
    </row>
    <row r="22" spans="1:7">
      <c r="A22" s="1" t="s">
        <v>100</v>
      </c>
      <c r="B22" s="6">
        <f>Prehlad!H44</f>
        <v>0</v>
      </c>
      <c r="C22" s="6">
        <f>Prehlad!I44</f>
        <v>0</v>
      </c>
      <c r="D22" s="6">
        <f>Prehlad!J44</f>
        <v>0</v>
      </c>
      <c r="E22" s="7">
        <f>Prehlad!L44</f>
        <v>0</v>
      </c>
      <c r="F22" s="5">
        <f>Prehlad!N44</f>
        <v>0</v>
      </c>
      <c r="G22" s="5">
        <f>Prehlad!W44</f>
        <v>0</v>
      </c>
    </row>
    <row r="23" spans="1:7">
      <c r="A23" s="1" t="s">
        <v>101</v>
      </c>
      <c r="B23" s="6">
        <f>Prehlad!H47</f>
        <v>0</v>
      </c>
      <c r="C23" s="6">
        <f>Prehlad!I47</f>
        <v>0</v>
      </c>
      <c r="D23" s="6">
        <f>Prehlad!J47</f>
        <v>0</v>
      </c>
      <c r="E23" s="7">
        <f>Prehlad!L47</f>
        <v>0</v>
      </c>
      <c r="F23" s="5">
        <f>Prehlad!N47</f>
        <v>0</v>
      </c>
      <c r="G23" s="5">
        <f>Prehlad!W47</f>
        <v>0</v>
      </c>
    </row>
    <row r="24" spans="1:7">
      <c r="A24" s="1" t="s">
        <v>102</v>
      </c>
      <c r="B24" s="6">
        <f>Prehlad!H50</f>
        <v>0</v>
      </c>
      <c r="C24" s="6">
        <f>Prehlad!I50</f>
        <v>0</v>
      </c>
      <c r="D24" s="6">
        <f>Prehlad!J50</f>
        <v>0</v>
      </c>
      <c r="E24" s="7">
        <f>Prehlad!L50</f>
        <v>0</v>
      </c>
      <c r="F24" s="5">
        <f>Prehlad!N50</f>
        <v>0</v>
      </c>
      <c r="G24" s="5">
        <f>Prehlad!W50</f>
        <v>0</v>
      </c>
    </row>
    <row r="25" spans="1:7">
      <c r="A25" s="1" t="s">
        <v>103</v>
      </c>
      <c r="B25" s="6">
        <f>Prehlad!H53</f>
        <v>0</v>
      </c>
      <c r="C25" s="6">
        <f>Prehlad!I53</f>
        <v>0</v>
      </c>
      <c r="D25" s="6">
        <f>Prehlad!J53</f>
        <v>0</v>
      </c>
      <c r="E25" s="7">
        <f>Prehlad!L53</f>
        <v>0</v>
      </c>
      <c r="F25" s="5">
        <f>Prehlad!N53</f>
        <v>0</v>
      </c>
      <c r="G25" s="5">
        <f>Prehlad!W53</f>
        <v>0</v>
      </c>
    </row>
    <row r="26" spans="1:7">
      <c r="A26" s="1" t="s">
        <v>104</v>
      </c>
      <c r="B26" s="6">
        <f>Prehlad!H56</f>
        <v>0</v>
      </c>
      <c r="C26" s="6">
        <f>Prehlad!I56</f>
        <v>0</v>
      </c>
      <c r="D26" s="6">
        <f>Prehlad!J56</f>
        <v>0</v>
      </c>
      <c r="E26" s="7">
        <f>Prehlad!L56</f>
        <v>0</v>
      </c>
      <c r="F26" s="5">
        <f>Prehlad!N56</f>
        <v>0</v>
      </c>
      <c r="G26" s="5">
        <f>Prehlad!W56</f>
        <v>0</v>
      </c>
    </row>
    <row r="27" spans="1:7">
      <c r="A27" s="1" t="s">
        <v>105</v>
      </c>
      <c r="B27" s="6">
        <f>Prehlad!H59</f>
        <v>0</v>
      </c>
      <c r="C27" s="6">
        <f>Prehlad!I59</f>
        <v>0</v>
      </c>
      <c r="D27" s="6">
        <f>Prehlad!J59</f>
        <v>0</v>
      </c>
      <c r="E27" s="7">
        <f>Prehlad!L59</f>
        <v>0</v>
      </c>
      <c r="F27" s="5">
        <f>Prehlad!N59</f>
        <v>0</v>
      </c>
      <c r="G27" s="5">
        <f>Prehlad!W59</f>
        <v>0</v>
      </c>
    </row>
    <row r="28" spans="1:7">
      <c r="A28" s="1" t="s">
        <v>106</v>
      </c>
      <c r="B28" s="6">
        <f>Prehlad!H62</f>
        <v>0</v>
      </c>
      <c r="C28" s="6">
        <f>Prehlad!I62</f>
        <v>0</v>
      </c>
      <c r="D28" s="6">
        <f>Prehlad!J62</f>
        <v>0</v>
      </c>
      <c r="E28" s="7">
        <f>Prehlad!L62</f>
        <v>0</v>
      </c>
      <c r="F28" s="5">
        <f>Prehlad!N62</f>
        <v>0</v>
      </c>
      <c r="G28" s="5">
        <f>Prehlad!W62</f>
        <v>0</v>
      </c>
    </row>
    <row r="29" spans="1:7">
      <c r="A29" s="1" t="s">
        <v>107</v>
      </c>
      <c r="B29" s="6">
        <f>Prehlad!H65</f>
        <v>0</v>
      </c>
      <c r="C29" s="6">
        <f>Prehlad!I65</f>
        <v>0</v>
      </c>
      <c r="D29" s="6">
        <f>Prehlad!J65</f>
        <v>0</v>
      </c>
      <c r="E29" s="7">
        <f>Prehlad!L65</f>
        <v>0</v>
      </c>
      <c r="F29" s="5">
        <f>Prehlad!N65</f>
        <v>0</v>
      </c>
      <c r="G29" s="5">
        <f>Prehlad!W65</f>
        <v>0</v>
      </c>
    </row>
    <row r="30" spans="1:7">
      <c r="A30" s="1" t="s">
        <v>108</v>
      </c>
      <c r="B30" s="6">
        <f>Prehlad!H89</f>
        <v>0</v>
      </c>
      <c r="C30" s="6">
        <f>Prehlad!I89</f>
        <v>0</v>
      </c>
      <c r="D30" s="6">
        <f>Prehlad!J89</f>
        <v>0</v>
      </c>
      <c r="E30" s="7">
        <f>Prehlad!L89</f>
        <v>23.875620999999999</v>
      </c>
      <c r="F30" s="5">
        <f>Prehlad!N89</f>
        <v>0</v>
      </c>
      <c r="G30" s="5">
        <f>Prehlad!W89</f>
        <v>526.02600000000007</v>
      </c>
    </row>
    <row r="31" spans="1:7">
      <c r="A31" s="1" t="s">
        <v>109</v>
      </c>
      <c r="B31" s="6">
        <f>Prehlad!H92</f>
        <v>0</v>
      </c>
      <c r="C31" s="6">
        <f>Prehlad!I92</f>
        <v>0</v>
      </c>
      <c r="D31" s="6">
        <f>Prehlad!J92</f>
        <v>0</v>
      </c>
      <c r="E31" s="7">
        <f>Prehlad!L92</f>
        <v>0</v>
      </c>
      <c r="F31" s="5">
        <f>Prehlad!N92</f>
        <v>0</v>
      </c>
      <c r="G31" s="5">
        <f>Prehlad!W92</f>
        <v>0</v>
      </c>
    </row>
    <row r="32" spans="1:7">
      <c r="A32" s="1" t="s">
        <v>110</v>
      </c>
      <c r="B32" s="6">
        <f>Prehlad!H111</f>
        <v>0</v>
      </c>
      <c r="C32" s="6">
        <f>Prehlad!I111</f>
        <v>0</v>
      </c>
      <c r="D32" s="6">
        <f>Prehlad!J111</f>
        <v>0</v>
      </c>
      <c r="E32" s="7">
        <f>Prehlad!L111</f>
        <v>3.42204</v>
      </c>
      <c r="F32" s="5">
        <f>Prehlad!N111</f>
        <v>0</v>
      </c>
      <c r="G32" s="5">
        <f>Prehlad!W111</f>
        <v>3094.1479999999997</v>
      </c>
    </row>
    <row r="33" spans="1:7">
      <c r="A33" s="1" t="s">
        <v>111</v>
      </c>
      <c r="B33" s="6">
        <f>Prehlad!H120</f>
        <v>0</v>
      </c>
      <c r="C33" s="6">
        <f>Prehlad!I120</f>
        <v>0</v>
      </c>
      <c r="D33" s="6">
        <f>Prehlad!J120</f>
        <v>0</v>
      </c>
      <c r="E33" s="7">
        <f>Prehlad!L120</f>
        <v>0.13500000000000001</v>
      </c>
      <c r="F33" s="5">
        <f>Prehlad!N120</f>
        <v>0</v>
      </c>
      <c r="G33" s="5">
        <f>Prehlad!W120</f>
        <v>17.745999999999999</v>
      </c>
    </row>
    <row r="34" spans="1:7">
      <c r="A34" s="1" t="s">
        <v>112</v>
      </c>
      <c r="B34" s="6">
        <f>Prehlad!H124</f>
        <v>0</v>
      </c>
      <c r="C34" s="6">
        <f>Prehlad!I124</f>
        <v>0</v>
      </c>
      <c r="D34" s="6">
        <f>Prehlad!J124</f>
        <v>0</v>
      </c>
      <c r="E34" s="7">
        <f>Prehlad!L124</f>
        <v>0</v>
      </c>
      <c r="F34" s="5">
        <f>Prehlad!N124</f>
        <v>0</v>
      </c>
      <c r="G34" s="5">
        <f>Prehlad!W124</f>
        <v>0</v>
      </c>
    </row>
    <row r="35" spans="1:7">
      <c r="A35" s="1" t="s">
        <v>113</v>
      </c>
      <c r="B35" s="6">
        <f>Prehlad!H128</f>
        <v>0</v>
      </c>
      <c r="C35" s="6">
        <f>Prehlad!I128</f>
        <v>0</v>
      </c>
      <c r="D35" s="6">
        <f>Prehlad!J128</f>
        <v>0</v>
      </c>
      <c r="E35" s="7">
        <f>Prehlad!L128</f>
        <v>0</v>
      </c>
      <c r="F35" s="5">
        <f>Prehlad!N128</f>
        <v>0</v>
      </c>
      <c r="G35" s="5">
        <f>Prehlad!W128</f>
        <v>0</v>
      </c>
    </row>
    <row r="36" spans="1:7">
      <c r="A36" s="1" t="s">
        <v>114</v>
      </c>
      <c r="B36" s="6">
        <f>Prehlad!H131</f>
        <v>0</v>
      </c>
      <c r="C36" s="6">
        <f>Prehlad!I131</f>
        <v>0</v>
      </c>
      <c r="D36" s="6">
        <f>Prehlad!J131</f>
        <v>0</v>
      </c>
      <c r="E36" s="7">
        <f>Prehlad!L131</f>
        <v>0</v>
      </c>
      <c r="F36" s="5">
        <f>Prehlad!N131</f>
        <v>0</v>
      </c>
      <c r="G36" s="5">
        <f>Prehlad!W131</f>
        <v>0</v>
      </c>
    </row>
    <row r="37" spans="1:7">
      <c r="A37" s="1" t="s">
        <v>115</v>
      </c>
      <c r="B37" s="6">
        <f>Prehlad!H134</f>
        <v>0</v>
      </c>
      <c r="C37" s="6">
        <f>Prehlad!I134</f>
        <v>0</v>
      </c>
      <c r="D37" s="6">
        <f>Prehlad!J134</f>
        <v>0</v>
      </c>
      <c r="E37" s="7">
        <f>Prehlad!L134</f>
        <v>0</v>
      </c>
      <c r="F37" s="5">
        <f>Prehlad!N134</f>
        <v>0</v>
      </c>
      <c r="G37" s="5">
        <f>Prehlad!W134</f>
        <v>0</v>
      </c>
    </row>
    <row r="38" spans="1:7">
      <c r="A38" s="1" t="s">
        <v>116</v>
      </c>
      <c r="B38" s="6">
        <f>Prehlad!H137</f>
        <v>0</v>
      </c>
      <c r="C38" s="6">
        <f>Prehlad!I137</f>
        <v>0</v>
      </c>
      <c r="D38" s="6">
        <f>Prehlad!J137</f>
        <v>0</v>
      </c>
      <c r="E38" s="7">
        <f>Prehlad!L137</f>
        <v>0</v>
      </c>
      <c r="F38" s="5">
        <f>Prehlad!N137</f>
        <v>0</v>
      </c>
      <c r="G38" s="5">
        <f>Prehlad!W137</f>
        <v>0</v>
      </c>
    </row>
    <row r="39" spans="1:7">
      <c r="A39" s="1" t="s">
        <v>117</v>
      </c>
      <c r="B39" s="6">
        <f>Prehlad!H140</f>
        <v>0</v>
      </c>
      <c r="C39" s="6">
        <f>Prehlad!I140</f>
        <v>0</v>
      </c>
      <c r="D39" s="6">
        <f>Prehlad!J140</f>
        <v>0</v>
      </c>
      <c r="E39" s="7">
        <f>Prehlad!L140</f>
        <v>0</v>
      </c>
      <c r="F39" s="5">
        <f>Prehlad!N140</f>
        <v>0</v>
      </c>
      <c r="G39" s="5">
        <f>Prehlad!W140</f>
        <v>0</v>
      </c>
    </row>
    <row r="40" spans="1:7">
      <c r="A40" s="1" t="s">
        <v>118</v>
      </c>
      <c r="B40" s="6">
        <f>Prehlad!H143</f>
        <v>0</v>
      </c>
      <c r="C40" s="6">
        <f>Prehlad!I143</f>
        <v>0</v>
      </c>
      <c r="D40" s="6">
        <f>Prehlad!J143</f>
        <v>0</v>
      </c>
      <c r="E40" s="7">
        <f>Prehlad!L143</f>
        <v>0</v>
      </c>
      <c r="F40" s="5">
        <f>Prehlad!N143</f>
        <v>0</v>
      </c>
      <c r="G40" s="5">
        <f>Prehlad!W143</f>
        <v>0</v>
      </c>
    </row>
    <row r="41" spans="1:7">
      <c r="A41" s="1" t="s">
        <v>119</v>
      </c>
      <c r="B41" s="6">
        <f>Prehlad!H146</f>
        <v>0</v>
      </c>
      <c r="C41" s="6">
        <f>Prehlad!I146</f>
        <v>0</v>
      </c>
      <c r="D41" s="6">
        <f>Prehlad!J146</f>
        <v>0</v>
      </c>
      <c r="E41" s="7">
        <f>Prehlad!L146</f>
        <v>0</v>
      </c>
      <c r="F41" s="5">
        <f>Prehlad!N146</f>
        <v>0</v>
      </c>
      <c r="G41" s="5">
        <f>Prehlad!W146</f>
        <v>0</v>
      </c>
    </row>
    <row r="42" spans="1:7">
      <c r="A42" s="1" t="s">
        <v>120</v>
      </c>
      <c r="B42" s="6">
        <f>Prehlad!H152</f>
        <v>0</v>
      </c>
      <c r="C42" s="6">
        <f>Prehlad!I152</f>
        <v>0</v>
      </c>
      <c r="D42" s="6">
        <f>Prehlad!J152</f>
        <v>0</v>
      </c>
      <c r="E42" s="7">
        <f>Prehlad!L152</f>
        <v>0.24500558</v>
      </c>
      <c r="F42" s="5">
        <f>Prehlad!N152</f>
        <v>0</v>
      </c>
      <c r="G42" s="5">
        <f>Prehlad!W152</f>
        <v>13.013999999999999</v>
      </c>
    </row>
    <row r="43" spans="1:7">
      <c r="A43" s="1" t="s">
        <v>121</v>
      </c>
      <c r="B43" s="6">
        <f>Prehlad!H156</f>
        <v>0</v>
      </c>
      <c r="C43" s="6">
        <f>Prehlad!I156</f>
        <v>0</v>
      </c>
      <c r="D43" s="6">
        <f>Prehlad!J156</f>
        <v>0</v>
      </c>
      <c r="E43" s="7">
        <f>Prehlad!L156</f>
        <v>0</v>
      </c>
      <c r="F43" s="5">
        <f>Prehlad!N156</f>
        <v>0</v>
      </c>
      <c r="G43" s="5">
        <f>Prehlad!W156</f>
        <v>0</v>
      </c>
    </row>
    <row r="44" spans="1:7">
      <c r="A44" s="1" t="s">
        <v>122</v>
      </c>
      <c r="B44" s="6">
        <f>Prehlad!H158</f>
        <v>0</v>
      </c>
      <c r="C44" s="6">
        <f>Prehlad!I158</f>
        <v>0</v>
      </c>
      <c r="D44" s="6">
        <f>Prehlad!J158</f>
        <v>0</v>
      </c>
      <c r="E44" s="7">
        <f>Prehlad!L158</f>
        <v>27.67766658</v>
      </c>
      <c r="F44" s="5">
        <f>Prehlad!N158</f>
        <v>0</v>
      </c>
      <c r="G44" s="5">
        <f>Prehlad!W158</f>
        <v>3650.9340000000002</v>
      </c>
    </row>
    <row r="46" spans="1:7">
      <c r="A46" s="1" t="s">
        <v>123</v>
      </c>
      <c r="B46" s="6">
        <f>Prehlad!H163</f>
        <v>0</v>
      </c>
      <c r="C46" s="6">
        <f>Prehlad!I163</f>
        <v>0</v>
      </c>
      <c r="D46" s="6">
        <f>Prehlad!J163</f>
        <v>0</v>
      </c>
      <c r="E46" s="7">
        <f>Prehlad!L163</f>
        <v>0</v>
      </c>
      <c r="F46" s="5">
        <f>Prehlad!N163</f>
        <v>0</v>
      </c>
      <c r="G46" s="5">
        <f>Prehlad!W163</f>
        <v>0</v>
      </c>
    </row>
    <row r="47" spans="1:7">
      <c r="A47" s="1" t="s">
        <v>124</v>
      </c>
      <c r="B47" s="6">
        <f>Prehlad!H166</f>
        <v>0</v>
      </c>
      <c r="C47" s="6">
        <f>Prehlad!I166</f>
        <v>0</v>
      </c>
      <c r="D47" s="6">
        <f>Prehlad!J166</f>
        <v>0</v>
      </c>
      <c r="E47" s="7">
        <f>Prehlad!L166</f>
        <v>0</v>
      </c>
      <c r="F47" s="5">
        <f>Prehlad!N166</f>
        <v>0</v>
      </c>
      <c r="G47" s="5">
        <f>Prehlad!W166</f>
        <v>0</v>
      </c>
    </row>
    <row r="48" spans="1:7">
      <c r="A48" s="1" t="s">
        <v>125</v>
      </c>
      <c r="B48" s="6">
        <f>Prehlad!H170</f>
        <v>0</v>
      </c>
      <c r="C48" s="6">
        <f>Prehlad!I170</f>
        <v>0</v>
      </c>
      <c r="D48" s="6">
        <f>Prehlad!J170</f>
        <v>0</v>
      </c>
      <c r="E48" s="7">
        <f>Prehlad!L170</f>
        <v>0</v>
      </c>
      <c r="F48" s="5">
        <f>Prehlad!N170</f>
        <v>0</v>
      </c>
      <c r="G48" s="5">
        <f>Prehlad!W170</f>
        <v>0</v>
      </c>
    </row>
    <row r="49" spans="1:7">
      <c r="A49" s="1" t="s">
        <v>126</v>
      </c>
      <c r="B49" s="6">
        <f>Prehlad!H172</f>
        <v>0</v>
      </c>
      <c r="C49" s="6">
        <f>Prehlad!I172</f>
        <v>0</v>
      </c>
      <c r="D49" s="6">
        <f>Prehlad!J172</f>
        <v>0</v>
      </c>
      <c r="E49" s="7">
        <f>Prehlad!L172</f>
        <v>0</v>
      </c>
      <c r="F49" s="5">
        <f>Prehlad!N172</f>
        <v>0</v>
      </c>
      <c r="G49" s="5">
        <f>Prehlad!W172</f>
        <v>0</v>
      </c>
    </row>
    <row r="52" spans="1:7">
      <c r="A52" s="1" t="s">
        <v>127</v>
      </c>
      <c r="B52" s="6">
        <f>Prehlad!H174</f>
        <v>0</v>
      </c>
      <c r="C52" s="6">
        <f>Prehlad!I174</f>
        <v>0</v>
      </c>
      <c r="D52" s="6">
        <f>Prehlad!J174</f>
        <v>0</v>
      </c>
      <c r="E52" s="7">
        <f>Prehlad!L174</f>
        <v>27.771666580000002</v>
      </c>
      <c r="F52" s="5">
        <f>Prehlad!N174</f>
        <v>0</v>
      </c>
      <c r="G52" s="5">
        <f>Prehlad!W174</f>
        <v>4032.6480000000001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4"/>
  <sheetViews>
    <sheetView showGridLines="0" tabSelected="1" zoomScaleNormal="100" workbookViewId="0">
      <pane ySplit="10" topLeftCell="A162" activePane="bottomLeft" state="frozen"/>
      <selection pane="bottomLeft" activeCell="F162" sqref="F162"/>
    </sheetView>
  </sheetViews>
  <sheetFormatPr defaultRowHeight="12.75"/>
  <cols>
    <col min="1" max="1" width="3.5703125" style="18" customWidth="1"/>
    <col min="2" max="2" width="3.140625" style="2" customWidth="1"/>
    <col min="3" max="3" width="7.85546875" style="3" customWidth="1"/>
    <col min="4" max="4" width="49.28515625" style="1" customWidth="1"/>
    <col min="5" max="5" width="9.140625" style="5"/>
    <col min="6" max="6" width="5.28515625" style="1" customWidth="1"/>
    <col min="7" max="7" width="8.85546875" style="6" customWidth="1"/>
    <col min="8" max="9" width="9.7109375" style="6" hidden="1" customWidth="1"/>
    <col min="10" max="10" width="9" style="6" customWidth="1"/>
    <col min="11" max="11" width="7.42578125" style="7" hidden="1" customWidth="1"/>
    <col min="12" max="12" width="8.28515625" style="7" hidden="1" customWidth="1"/>
    <col min="13" max="13" width="9.140625" style="5" hidden="1" customWidth="1"/>
    <col min="14" max="14" width="7" style="5" hidden="1" customWidth="1"/>
    <col min="15" max="15" width="3.5703125" style="1" hidden="1" customWidth="1"/>
    <col min="16" max="16" width="12.7109375" style="1" hidden="1" customWidth="1"/>
    <col min="17" max="19" width="13.28515625" style="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 hidden="1" customWidth="1"/>
    <col min="24" max="25" width="5.7109375" style="1" hidden="1" customWidth="1"/>
    <col min="26" max="26" width="6.5703125" style="1" hidden="1" customWidth="1"/>
    <col min="27" max="27" width="24.85546875" style="1" hidden="1" customWidth="1"/>
    <col min="28" max="28" width="4.28515625" style="1" hidden="1" customWidth="1"/>
    <col min="29" max="29" width="8.28515625" style="1" hidden="1" customWidth="1"/>
    <col min="30" max="30" width="8.7109375" style="1" hidden="1" customWidth="1"/>
    <col min="31" max="16384" width="9.140625" style="1"/>
  </cols>
  <sheetData>
    <row r="1" spans="1:30">
      <c r="A1" s="22" t="s">
        <v>286</v>
      </c>
      <c r="B1" s="1"/>
      <c r="C1" s="1"/>
      <c r="E1" s="22" t="s">
        <v>288</v>
      </c>
      <c r="H1" s="1"/>
      <c r="I1" s="1"/>
      <c r="L1" s="1"/>
      <c r="M1" s="1"/>
      <c r="N1" s="1"/>
      <c r="T1" s="1"/>
      <c r="U1" s="1"/>
      <c r="V1" s="1"/>
      <c r="W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2" t="s">
        <v>77</v>
      </c>
      <c r="B2" s="1"/>
      <c r="C2" s="1"/>
      <c r="E2" s="22" t="s">
        <v>78</v>
      </c>
      <c r="H2" s="8"/>
      <c r="I2" s="1"/>
      <c r="L2" s="1"/>
      <c r="M2" s="1"/>
      <c r="N2" s="1"/>
      <c r="T2" s="1"/>
      <c r="U2" s="1"/>
      <c r="V2" s="1"/>
      <c r="W2" s="1"/>
      <c r="Z2" s="104" t="s">
        <v>6</v>
      </c>
      <c r="AA2" s="105" t="s">
        <v>128</v>
      </c>
      <c r="AB2" s="105" t="s">
        <v>8</v>
      </c>
      <c r="AC2" s="105"/>
      <c r="AD2" s="106"/>
    </row>
    <row r="3" spans="1:30">
      <c r="A3" s="22" t="s">
        <v>80</v>
      </c>
      <c r="B3" s="1"/>
      <c r="C3" s="1"/>
      <c r="E3" s="22" t="s">
        <v>329</v>
      </c>
      <c r="H3" s="1"/>
      <c r="I3" s="1"/>
      <c r="L3" s="1"/>
      <c r="M3" s="1"/>
      <c r="N3" s="1"/>
      <c r="T3" s="1"/>
      <c r="U3" s="1"/>
      <c r="V3" s="1"/>
      <c r="W3" s="1"/>
      <c r="Z3" s="104" t="s">
        <v>11</v>
      </c>
      <c r="AA3" s="105" t="s">
        <v>129</v>
      </c>
      <c r="AB3" s="105" t="s">
        <v>13</v>
      </c>
      <c r="AC3" s="105" t="s">
        <v>14</v>
      </c>
      <c r="AD3" s="106" t="s">
        <v>15</v>
      </c>
    </row>
    <row r="4" spans="1:30">
      <c r="A4" s="1"/>
      <c r="B4" s="1"/>
      <c r="C4" s="1"/>
      <c r="E4" s="1"/>
      <c r="G4" s="1"/>
      <c r="H4" s="1"/>
      <c r="I4" s="1"/>
      <c r="J4" s="1"/>
      <c r="K4" s="1"/>
      <c r="L4" s="1"/>
      <c r="M4" s="1"/>
      <c r="N4" s="1"/>
      <c r="T4" s="1"/>
      <c r="U4" s="1"/>
      <c r="V4" s="1"/>
      <c r="W4" s="1"/>
      <c r="Z4" s="104" t="s">
        <v>16</v>
      </c>
      <c r="AA4" s="105" t="s">
        <v>130</v>
      </c>
      <c r="AB4" s="105" t="s">
        <v>13</v>
      </c>
      <c r="AC4" s="105"/>
      <c r="AD4" s="106"/>
    </row>
    <row r="5" spans="1:30">
      <c r="A5" s="22" t="s">
        <v>283</v>
      </c>
      <c r="B5" s="1"/>
      <c r="C5" s="1"/>
      <c r="E5" s="1"/>
      <c r="G5" s="1"/>
      <c r="H5" s="1"/>
      <c r="I5" s="1"/>
      <c r="J5" s="1"/>
      <c r="K5" s="1"/>
      <c r="L5" s="1"/>
      <c r="M5" s="1"/>
      <c r="N5" s="1"/>
      <c r="T5" s="1"/>
      <c r="U5" s="1"/>
      <c r="V5" s="1"/>
      <c r="W5" s="1"/>
      <c r="Z5" s="104" t="s">
        <v>22</v>
      </c>
      <c r="AA5" s="105" t="s">
        <v>129</v>
      </c>
      <c r="AB5" s="105" t="s">
        <v>13</v>
      </c>
      <c r="AC5" s="105" t="s">
        <v>14</v>
      </c>
      <c r="AD5" s="106" t="s">
        <v>15</v>
      </c>
    </row>
    <row r="6" spans="1:30">
      <c r="A6" s="22" t="s">
        <v>9</v>
      </c>
      <c r="B6" s="1"/>
      <c r="C6" s="1"/>
      <c r="E6" s="1"/>
      <c r="G6" s="1"/>
      <c r="H6" s="1"/>
      <c r="I6" s="1"/>
      <c r="J6" s="1"/>
      <c r="K6" s="1"/>
      <c r="L6" s="1"/>
      <c r="M6" s="1"/>
      <c r="N6" s="1"/>
      <c r="T6" s="1"/>
      <c r="U6" s="1"/>
      <c r="V6" s="1"/>
      <c r="W6" s="1"/>
    </row>
    <row r="7" spans="1:30">
      <c r="A7" s="22"/>
      <c r="B7" s="1"/>
      <c r="C7" s="1"/>
      <c r="E7" s="1"/>
      <c r="G7" s="1"/>
      <c r="H7" s="1"/>
      <c r="I7" s="1"/>
      <c r="J7" s="1"/>
      <c r="K7" s="1"/>
      <c r="L7" s="1"/>
      <c r="M7" s="1"/>
      <c r="N7" s="1"/>
      <c r="T7" s="1"/>
      <c r="U7" s="1"/>
      <c r="V7" s="1"/>
      <c r="W7" s="1"/>
    </row>
    <row r="8" spans="1:30" ht="14.25" thickBot="1">
      <c r="A8" s="1"/>
      <c r="D8" s="4" t="str">
        <f>CONCATENATE(AA2," ",AB2," ",AC2," ",AD2)</f>
        <v xml:space="preserve">Prehľad rozpočtových nákladov v EUR  </v>
      </c>
      <c r="T8" s="1"/>
      <c r="U8" s="1"/>
      <c r="V8" s="1"/>
      <c r="W8" s="1"/>
    </row>
    <row r="9" spans="1:30" ht="13.5" thickTop="1">
      <c r="A9" s="9" t="s">
        <v>131</v>
      </c>
      <c r="B9" s="10" t="s">
        <v>132</v>
      </c>
      <c r="C9" s="10" t="s">
        <v>133</v>
      </c>
      <c r="D9" s="10" t="s">
        <v>134</v>
      </c>
      <c r="E9" s="10" t="s">
        <v>135</v>
      </c>
      <c r="F9" s="10" t="s">
        <v>136</v>
      </c>
      <c r="G9" s="10" t="s">
        <v>137</v>
      </c>
      <c r="H9" s="10" t="s">
        <v>84</v>
      </c>
      <c r="I9" s="10" t="s">
        <v>85</v>
      </c>
      <c r="J9" s="10" t="s">
        <v>86</v>
      </c>
      <c r="K9" s="11" t="s">
        <v>87</v>
      </c>
      <c r="L9" s="12"/>
      <c r="M9" s="13" t="s">
        <v>88</v>
      </c>
      <c r="N9" s="12"/>
      <c r="O9" s="97" t="s">
        <v>138</v>
      </c>
      <c r="P9" s="98" t="s">
        <v>139</v>
      </c>
      <c r="Q9" s="99" t="s">
        <v>135</v>
      </c>
      <c r="R9" s="99" t="s">
        <v>135</v>
      </c>
      <c r="S9" s="100" t="s">
        <v>135</v>
      </c>
      <c r="T9" s="108" t="s">
        <v>140</v>
      </c>
      <c r="U9" s="108" t="s">
        <v>141</v>
      </c>
      <c r="V9" s="108" t="s">
        <v>142</v>
      </c>
      <c r="W9" s="1"/>
    </row>
    <row r="10" spans="1:30" ht="13.5" thickBot="1">
      <c r="A10" s="14" t="s">
        <v>143</v>
      </c>
      <c r="B10" s="15" t="s">
        <v>144</v>
      </c>
      <c r="C10" s="16"/>
      <c r="D10" s="15" t="s">
        <v>145</v>
      </c>
      <c r="E10" s="15" t="s">
        <v>146</v>
      </c>
      <c r="F10" s="15" t="s">
        <v>147</v>
      </c>
      <c r="G10" s="15" t="s">
        <v>148</v>
      </c>
      <c r="H10" s="15" t="s">
        <v>89</v>
      </c>
      <c r="I10" s="15" t="s">
        <v>36</v>
      </c>
      <c r="J10" s="15"/>
      <c r="K10" s="15" t="s">
        <v>137</v>
      </c>
      <c r="L10" s="15" t="s">
        <v>86</v>
      </c>
      <c r="M10" s="17" t="s">
        <v>137</v>
      </c>
      <c r="N10" s="15" t="s">
        <v>86</v>
      </c>
      <c r="O10" s="21" t="s">
        <v>149</v>
      </c>
      <c r="P10" s="101"/>
      <c r="Q10" s="102" t="s">
        <v>150</v>
      </c>
      <c r="R10" s="102" t="s">
        <v>151</v>
      </c>
      <c r="S10" s="103" t="s">
        <v>152</v>
      </c>
      <c r="T10" s="108" t="s">
        <v>153</v>
      </c>
      <c r="U10" s="108" t="s">
        <v>154</v>
      </c>
      <c r="V10" s="108" t="s">
        <v>155</v>
      </c>
      <c r="W10" s="109" t="s">
        <v>90</v>
      </c>
    </row>
    <row r="11" spans="1:30" ht="13.5" thickTop="1"/>
    <row r="12" spans="1:30">
      <c r="B12" s="141" t="s">
        <v>156</v>
      </c>
    </row>
    <row r="13" spans="1:30">
      <c r="B13" s="3" t="s">
        <v>91</v>
      </c>
    </row>
    <row r="14" spans="1:30">
      <c r="D14" s="18" t="s">
        <v>159</v>
      </c>
      <c r="E14" s="142">
        <f>J14</f>
        <v>0</v>
      </c>
      <c r="H14" s="142">
        <f>SUM(H12:H13)</f>
        <v>0</v>
      </c>
      <c r="I14" s="142">
        <f>SUM(I12:I13)</f>
        <v>0</v>
      </c>
      <c r="J14" s="142">
        <f>SUM(J12:J13)</f>
        <v>0</v>
      </c>
      <c r="L14" s="143">
        <f>SUM(L12:L13)</f>
        <v>0</v>
      </c>
      <c r="N14" s="144">
        <f>SUM(N12:N13)</f>
        <v>0</v>
      </c>
      <c r="W14" s="110">
        <f>SUM(W12:W13)</f>
        <v>0</v>
      </c>
    </row>
    <row r="16" spans="1:30">
      <c r="B16" s="3" t="s">
        <v>92</v>
      </c>
    </row>
    <row r="17" spans="2:23">
      <c r="D17" s="18" t="s">
        <v>164</v>
      </c>
      <c r="E17" s="142">
        <f>J17</f>
        <v>0</v>
      </c>
      <c r="H17" s="142">
        <f>SUM(H16:H16)</f>
        <v>0</v>
      </c>
      <c r="I17" s="142">
        <f>SUM(I16:I16)</f>
        <v>0</v>
      </c>
      <c r="J17" s="142">
        <f>SUM(J16:J16)</f>
        <v>0</v>
      </c>
      <c r="L17" s="143">
        <f>SUM(L16:L16)</f>
        <v>0</v>
      </c>
      <c r="N17" s="144">
        <f>SUM(N16:N16)</f>
        <v>0</v>
      </c>
      <c r="W17" s="110">
        <f>SUM(W16:W16)</f>
        <v>0</v>
      </c>
    </row>
    <row r="19" spans="2:23">
      <c r="B19" s="3" t="s">
        <v>93</v>
      </c>
    </row>
    <row r="20" spans="2:23">
      <c r="D20" s="18" t="s">
        <v>166</v>
      </c>
      <c r="E20" s="142">
        <f>J20</f>
        <v>0</v>
      </c>
      <c r="H20" s="142">
        <f>SUM(H19:H19)</f>
        <v>0</v>
      </c>
      <c r="I20" s="142">
        <f>SUM(I19:I19)</f>
        <v>0</v>
      </c>
      <c r="J20" s="142">
        <f>SUM(J19:J19)</f>
        <v>0</v>
      </c>
      <c r="L20" s="143">
        <f>SUM(L19:L19)</f>
        <v>0</v>
      </c>
      <c r="N20" s="144">
        <f>SUM(N19:N19)</f>
        <v>0</v>
      </c>
      <c r="W20" s="110">
        <f>SUM(W19:W19)</f>
        <v>0</v>
      </c>
    </row>
    <row r="22" spans="2:23">
      <c r="B22" s="3" t="s">
        <v>94</v>
      </c>
    </row>
    <row r="23" spans="2:23">
      <c r="D23" s="18" t="s">
        <v>169</v>
      </c>
      <c r="E23" s="142">
        <f>J23</f>
        <v>0</v>
      </c>
      <c r="H23" s="142">
        <f>SUM(H22:H22)</f>
        <v>0</v>
      </c>
      <c r="I23" s="142">
        <f>SUM(I22:I22)</f>
        <v>0</v>
      </c>
      <c r="J23" s="142">
        <f>SUM(J22:J22)</f>
        <v>0</v>
      </c>
      <c r="L23" s="143">
        <f>SUM(L22:L22)</f>
        <v>0</v>
      </c>
      <c r="N23" s="144">
        <f>SUM(N22:N22)</f>
        <v>0</v>
      </c>
      <c r="W23" s="110">
        <f>SUM(W22:W22)</f>
        <v>0</v>
      </c>
    </row>
    <row r="25" spans="2:23">
      <c r="B25" s="3" t="s">
        <v>95</v>
      </c>
    </row>
    <row r="26" spans="2:23">
      <c r="D26" s="18" t="s">
        <v>171</v>
      </c>
      <c r="E26" s="142">
        <f>J26</f>
        <v>0</v>
      </c>
      <c r="H26" s="142">
        <f>SUM(H25:H25)</f>
        <v>0</v>
      </c>
      <c r="I26" s="142">
        <f>SUM(I25:I25)</f>
        <v>0</v>
      </c>
      <c r="J26" s="142">
        <f>SUM(J25:J25)</f>
        <v>0</v>
      </c>
      <c r="L26" s="143">
        <f>SUM(L25:L25)</f>
        <v>0</v>
      </c>
      <c r="N26" s="144">
        <f>SUM(N25:N25)</f>
        <v>0</v>
      </c>
      <c r="W26" s="110">
        <f>SUM(W25:W25)</f>
        <v>0</v>
      </c>
    </row>
    <row r="28" spans="2:23">
      <c r="B28" s="3" t="s">
        <v>96</v>
      </c>
    </row>
    <row r="29" spans="2:23">
      <c r="D29" s="18" t="s">
        <v>172</v>
      </c>
      <c r="E29" s="142">
        <f>J29</f>
        <v>0</v>
      </c>
      <c r="H29" s="142">
        <f>SUM(H28:H28)</f>
        <v>0</v>
      </c>
      <c r="I29" s="142">
        <f>SUM(I28:I28)</f>
        <v>0</v>
      </c>
      <c r="J29" s="142">
        <f>SUM(J28:J28)</f>
        <v>0</v>
      </c>
      <c r="L29" s="143">
        <f>SUM(L28:L28)</f>
        <v>0</v>
      </c>
      <c r="N29" s="144">
        <f>SUM(N28:N28)</f>
        <v>0</v>
      </c>
      <c r="W29" s="110">
        <f>SUM(W28:W28)</f>
        <v>0</v>
      </c>
    </row>
    <row r="31" spans="2:23">
      <c r="B31" s="3" t="s">
        <v>97</v>
      </c>
    </row>
    <row r="32" spans="2:23">
      <c r="D32" s="18" t="s">
        <v>173</v>
      </c>
      <c r="E32" s="142">
        <f>J32</f>
        <v>0</v>
      </c>
      <c r="H32" s="142">
        <f>SUM(H31:H31)</f>
        <v>0</v>
      </c>
      <c r="I32" s="142">
        <f>SUM(I31:I31)</f>
        <v>0</v>
      </c>
      <c r="J32" s="142">
        <f>SUM(J31:J31)</f>
        <v>0</v>
      </c>
      <c r="L32" s="143">
        <f>SUM(L31:L31)</f>
        <v>0</v>
      </c>
      <c r="N32" s="144">
        <f>SUM(N31:N31)</f>
        <v>0</v>
      </c>
      <c r="W32" s="110">
        <f>SUM(W31:W31)</f>
        <v>0</v>
      </c>
    </row>
    <row r="34" spans="1:27">
      <c r="B34" s="3" t="s">
        <v>98</v>
      </c>
    </row>
    <row r="35" spans="1:27">
      <c r="A35" s="18">
        <v>1</v>
      </c>
      <c r="B35" s="2" t="s">
        <v>174</v>
      </c>
      <c r="C35" s="3" t="s">
        <v>175</v>
      </c>
      <c r="D35" s="1" t="s">
        <v>176</v>
      </c>
      <c r="E35" s="5">
        <v>50</v>
      </c>
      <c r="F35" s="1" t="s">
        <v>157</v>
      </c>
      <c r="H35" s="6">
        <f>ROUND(E35*G35, 2)</f>
        <v>0</v>
      </c>
      <c r="J35" s="6">
        <f>ROUND(E35*G35, 2)</f>
        <v>0</v>
      </c>
      <c r="K35" s="7">
        <v>1.66E-3</v>
      </c>
      <c r="L35" s="7">
        <f>E35*K35</f>
        <v>8.3000000000000004E-2</v>
      </c>
      <c r="O35" s="1">
        <v>20</v>
      </c>
      <c r="P35" s="1">
        <v>154</v>
      </c>
      <c r="T35" s="109" t="s">
        <v>47</v>
      </c>
      <c r="U35" s="109" t="s">
        <v>47</v>
      </c>
      <c r="V35" s="109" t="s">
        <v>64</v>
      </c>
      <c r="Z35" s="1" t="s">
        <v>161</v>
      </c>
      <c r="AA35" s="1" t="s">
        <v>158</v>
      </c>
    </row>
    <row r="36" spans="1:27">
      <c r="A36" s="18">
        <v>2</v>
      </c>
      <c r="B36" s="2" t="s">
        <v>165</v>
      </c>
      <c r="C36" s="3" t="s">
        <v>177</v>
      </c>
      <c r="D36" s="1" t="s">
        <v>178</v>
      </c>
      <c r="E36" s="5">
        <v>550</v>
      </c>
      <c r="F36" s="1" t="s">
        <v>157</v>
      </c>
      <c r="H36" s="6">
        <f>ROUND(E36*G36, 2)</f>
        <v>0</v>
      </c>
      <c r="J36" s="6">
        <f>ROUND(E36*G36, 2)</f>
        <v>0</v>
      </c>
      <c r="K36" s="7">
        <v>2.0000000000000002E-5</v>
      </c>
      <c r="L36" s="7">
        <f>E36*K36</f>
        <v>1.1000000000000001E-2</v>
      </c>
      <c r="O36" s="1">
        <v>20</v>
      </c>
      <c r="P36" s="1">
        <v>155</v>
      </c>
      <c r="T36" s="109" t="s">
        <v>47</v>
      </c>
      <c r="U36" s="109" t="s">
        <v>47</v>
      </c>
      <c r="V36" s="109" t="s">
        <v>64</v>
      </c>
      <c r="Z36" s="1" t="s">
        <v>161</v>
      </c>
      <c r="AA36" s="1" t="s">
        <v>158</v>
      </c>
    </row>
    <row r="37" spans="1:27">
      <c r="A37" s="18">
        <v>3</v>
      </c>
      <c r="B37" s="2" t="s">
        <v>165</v>
      </c>
      <c r="C37" s="3" t="s">
        <v>179</v>
      </c>
      <c r="D37" s="1" t="s">
        <v>180</v>
      </c>
      <c r="E37" s="5">
        <v>121.52200000000001</v>
      </c>
      <c r="F37" s="1" t="s">
        <v>163</v>
      </c>
      <c r="H37" s="6">
        <f>ROUND(E37*G37, 2)</f>
        <v>0</v>
      </c>
      <c r="J37" s="6">
        <f>ROUND(E37*G37, 2)</f>
        <v>0</v>
      </c>
      <c r="O37" s="1">
        <v>20</v>
      </c>
      <c r="P37" s="1">
        <v>164</v>
      </c>
      <c r="T37" s="109" t="s">
        <v>47</v>
      </c>
      <c r="U37" s="109" t="s">
        <v>47</v>
      </c>
      <c r="V37" s="109" t="s">
        <v>64</v>
      </c>
      <c r="W37" s="110">
        <v>381.714</v>
      </c>
      <c r="Z37" s="1" t="s">
        <v>181</v>
      </c>
      <c r="AA37" s="1">
        <v>149914</v>
      </c>
    </row>
    <row r="38" spans="1:27">
      <c r="D38" s="18" t="s">
        <v>182</v>
      </c>
      <c r="E38" s="142">
        <f>J38</f>
        <v>0</v>
      </c>
      <c r="H38" s="142">
        <f>SUM(H34:H37)</f>
        <v>0</v>
      </c>
      <c r="I38" s="142">
        <f>SUM(I34:I37)</f>
        <v>0</v>
      </c>
      <c r="J38" s="142">
        <f>SUM(J34:J37)</f>
        <v>0</v>
      </c>
      <c r="L38" s="143">
        <f>SUM(L34:L37)</f>
        <v>9.4E-2</v>
      </c>
      <c r="N38" s="144">
        <f>SUM(N34:N37)</f>
        <v>0</v>
      </c>
      <c r="W38" s="110">
        <f>SUM(W34:W37)</f>
        <v>381.714</v>
      </c>
    </row>
    <row r="40" spans="1:27">
      <c r="D40" s="18" t="s">
        <v>99</v>
      </c>
      <c r="E40" s="144">
        <f>J40</f>
        <v>0</v>
      </c>
      <c r="H40" s="142">
        <f>+H14+H17+H20+H23+H26+H29+H32+H38</f>
        <v>0</v>
      </c>
      <c r="I40" s="142">
        <f>+I14+I17+I20+I23+I26+I29+I32+I38</f>
        <v>0</v>
      </c>
      <c r="J40" s="142">
        <f>+J14+J17+J20+J23+J26+J29+J32+J38</f>
        <v>0</v>
      </c>
      <c r="L40" s="143">
        <f>+L14+L17+L20+L23+L26+L29+L32+L38</f>
        <v>9.4E-2</v>
      </c>
      <c r="N40" s="144">
        <f>+N14+N17+N20+N23+N26+N29+N32+N38</f>
        <v>0</v>
      </c>
      <c r="W40" s="110">
        <f>+W14+W17+W20+W23+W26+W29+W32+W38</f>
        <v>381.714</v>
      </c>
    </row>
    <row r="42" spans="1:27">
      <c r="B42" s="141" t="s">
        <v>183</v>
      </c>
    </row>
    <row r="43" spans="1:27">
      <c r="B43" s="3" t="s">
        <v>100</v>
      </c>
    </row>
    <row r="44" spans="1:27">
      <c r="D44" s="18" t="s">
        <v>186</v>
      </c>
      <c r="E44" s="142">
        <f>J44</f>
        <v>0</v>
      </c>
      <c r="H44" s="142">
        <f>SUM(H42:H43)</f>
        <v>0</v>
      </c>
      <c r="I44" s="142">
        <f>SUM(I42:I43)</f>
        <v>0</v>
      </c>
      <c r="J44" s="142">
        <f>SUM(J42:J43)</f>
        <v>0</v>
      </c>
      <c r="L44" s="143">
        <f>SUM(L42:L43)</f>
        <v>0</v>
      </c>
      <c r="N44" s="144">
        <f>SUM(N42:N43)</f>
        <v>0</v>
      </c>
      <c r="W44" s="110">
        <f>SUM(W42:W43)</f>
        <v>0</v>
      </c>
    </row>
    <row r="46" spans="1:27">
      <c r="B46" s="3" t="s">
        <v>101</v>
      </c>
    </row>
    <row r="47" spans="1:27">
      <c r="D47" s="18" t="s">
        <v>188</v>
      </c>
      <c r="E47" s="142">
        <f>J47</f>
        <v>0</v>
      </c>
      <c r="H47" s="142">
        <f>SUM(H46:H46)</f>
        <v>0</v>
      </c>
      <c r="I47" s="142">
        <f>SUM(I46:I46)</f>
        <v>0</v>
      </c>
      <c r="J47" s="142">
        <f>SUM(J46:J46)</f>
        <v>0</v>
      </c>
      <c r="L47" s="143">
        <f>SUM(L46:L46)</f>
        <v>0</v>
      </c>
      <c r="N47" s="144">
        <f>SUM(N46:N46)</f>
        <v>0</v>
      </c>
      <c r="W47" s="110">
        <f>SUM(W46:W46)</f>
        <v>0</v>
      </c>
    </row>
    <row r="49" spans="2:23">
      <c r="B49" s="3" t="s">
        <v>102</v>
      </c>
    </row>
    <row r="50" spans="2:23">
      <c r="D50" s="18" t="s">
        <v>189</v>
      </c>
      <c r="E50" s="142">
        <f>J50</f>
        <v>0</v>
      </c>
      <c r="H50" s="142">
        <f>SUM(H49:H49)</f>
        <v>0</v>
      </c>
      <c r="I50" s="142">
        <f>SUM(I49:I49)</f>
        <v>0</v>
      </c>
      <c r="J50" s="142">
        <f>SUM(J49:J49)</f>
        <v>0</v>
      </c>
      <c r="L50" s="143">
        <f>SUM(L49:L49)</f>
        <v>0</v>
      </c>
      <c r="N50" s="144">
        <f>SUM(N49:N49)</f>
        <v>0</v>
      </c>
      <c r="W50" s="110">
        <f>SUM(W49:W49)</f>
        <v>0</v>
      </c>
    </row>
    <row r="52" spans="2:23">
      <c r="B52" s="3" t="s">
        <v>103</v>
      </c>
    </row>
    <row r="53" spans="2:23">
      <c r="D53" s="18" t="s">
        <v>190</v>
      </c>
      <c r="E53" s="142">
        <f>J53</f>
        <v>0</v>
      </c>
      <c r="H53" s="142">
        <f>SUM(H52:H52)</f>
        <v>0</v>
      </c>
      <c r="I53" s="142">
        <f>SUM(I52:I52)</f>
        <v>0</v>
      </c>
      <c r="J53" s="142">
        <f>SUM(J52:J52)</f>
        <v>0</v>
      </c>
      <c r="L53" s="143">
        <f>SUM(L52:L52)</f>
        <v>0</v>
      </c>
      <c r="N53" s="144">
        <f>SUM(N52:N52)</f>
        <v>0</v>
      </c>
      <c r="W53" s="110">
        <f>SUM(W52:W52)</f>
        <v>0</v>
      </c>
    </row>
    <row r="55" spans="2:23">
      <c r="B55" s="3" t="s">
        <v>104</v>
      </c>
    </row>
    <row r="56" spans="2:23">
      <c r="D56" s="18" t="s">
        <v>191</v>
      </c>
      <c r="E56" s="142">
        <f>J56</f>
        <v>0</v>
      </c>
      <c r="H56" s="142">
        <f>SUM(H55:H55)</f>
        <v>0</v>
      </c>
      <c r="I56" s="142">
        <f>SUM(I55:I55)</f>
        <v>0</v>
      </c>
      <c r="J56" s="142">
        <f>SUM(J55:J55)</f>
        <v>0</v>
      </c>
      <c r="L56" s="143">
        <f>SUM(L55:L55)</f>
        <v>0</v>
      </c>
      <c r="N56" s="144">
        <f>SUM(N55:N55)</f>
        <v>0</v>
      </c>
      <c r="W56" s="110">
        <f>SUM(W55:W55)</f>
        <v>0</v>
      </c>
    </row>
    <row r="58" spans="2:23">
      <c r="B58" s="3" t="s">
        <v>105</v>
      </c>
    </row>
    <row r="59" spans="2:23">
      <c r="D59" s="18" t="s">
        <v>192</v>
      </c>
      <c r="E59" s="142">
        <f>J59</f>
        <v>0</v>
      </c>
      <c r="H59" s="142">
        <f>SUM(H58:H58)</f>
        <v>0</v>
      </c>
      <c r="I59" s="142">
        <f>SUM(I58:I58)</f>
        <v>0</v>
      </c>
      <c r="J59" s="142">
        <f>SUM(J58:J58)</f>
        <v>0</v>
      </c>
      <c r="L59" s="143">
        <f>SUM(L58:L58)</f>
        <v>0</v>
      </c>
      <c r="N59" s="144">
        <f>SUM(N58:N58)</f>
        <v>0</v>
      </c>
      <c r="W59" s="110">
        <f>SUM(W58:W58)</f>
        <v>0</v>
      </c>
    </row>
    <row r="61" spans="2:23">
      <c r="B61" s="3" t="s">
        <v>106</v>
      </c>
    </row>
    <row r="62" spans="2:23">
      <c r="D62" s="18" t="s">
        <v>193</v>
      </c>
      <c r="E62" s="142">
        <f>J62</f>
        <v>0</v>
      </c>
      <c r="H62" s="142">
        <f>SUM(H61:H61)</f>
        <v>0</v>
      </c>
      <c r="I62" s="142">
        <f>SUM(I61:I61)</f>
        <v>0</v>
      </c>
      <c r="J62" s="142">
        <f>SUM(J61:J61)</f>
        <v>0</v>
      </c>
      <c r="L62" s="143">
        <f>SUM(L61:L61)</f>
        <v>0</v>
      </c>
      <c r="N62" s="144">
        <f>SUM(N61:N61)</f>
        <v>0</v>
      </c>
      <c r="W62" s="110">
        <f>SUM(W61:W61)</f>
        <v>0</v>
      </c>
    </row>
    <row r="64" spans="2:23">
      <c r="B64" s="3" t="s">
        <v>107</v>
      </c>
    </row>
    <row r="65" spans="1:27">
      <c r="D65" s="18" t="s">
        <v>194</v>
      </c>
      <c r="E65" s="142">
        <f>J65</f>
        <v>0</v>
      </c>
      <c r="H65" s="142">
        <f>SUM(H64:H64)</f>
        <v>0</v>
      </c>
      <c r="I65" s="142">
        <f>SUM(I64:I64)</f>
        <v>0</v>
      </c>
      <c r="J65" s="142">
        <f>SUM(J64:J64)</f>
        <v>0</v>
      </c>
      <c r="L65" s="143">
        <f>SUM(L64:L64)</f>
        <v>0</v>
      </c>
      <c r="N65" s="144">
        <f>SUM(N64:N64)</f>
        <v>0</v>
      </c>
      <c r="W65" s="110">
        <f>SUM(W64:W64)</f>
        <v>0</v>
      </c>
    </row>
    <row r="67" spans="1:27">
      <c r="B67" s="3" t="s">
        <v>108</v>
      </c>
    </row>
    <row r="68" spans="1:27">
      <c r="A68" s="18">
        <v>4</v>
      </c>
      <c r="B68" s="2" t="s">
        <v>195</v>
      </c>
      <c r="C68" s="3" t="s">
        <v>196</v>
      </c>
      <c r="D68" s="1" t="s">
        <v>197</v>
      </c>
      <c r="E68" s="5">
        <v>92</v>
      </c>
      <c r="F68" s="1" t="s">
        <v>170</v>
      </c>
      <c r="H68" s="6">
        <f>ROUND(E68*G68, 2)</f>
        <v>0</v>
      </c>
      <c r="J68" s="6">
        <f>ROUND(E68*G68, 2)</f>
        <v>0</v>
      </c>
      <c r="K68" s="7">
        <v>2.5999999999999998E-4</v>
      </c>
      <c r="L68" s="7">
        <f>E68*K68</f>
        <v>2.3919999999999997E-2</v>
      </c>
      <c r="O68" s="1">
        <v>20</v>
      </c>
      <c r="P68" s="1">
        <v>197</v>
      </c>
      <c r="T68" s="109" t="s">
        <v>47</v>
      </c>
      <c r="U68" s="109" t="s">
        <v>47</v>
      </c>
      <c r="V68" s="109" t="s">
        <v>184</v>
      </c>
      <c r="Z68" s="1" t="s">
        <v>161</v>
      </c>
      <c r="AA68" s="1" t="s">
        <v>158</v>
      </c>
    </row>
    <row r="69" spans="1:27">
      <c r="A69" s="18">
        <v>5</v>
      </c>
      <c r="B69" s="2" t="s">
        <v>195</v>
      </c>
      <c r="C69" s="3" t="s">
        <v>198</v>
      </c>
      <c r="D69" s="1" t="s">
        <v>199</v>
      </c>
      <c r="E69" s="5">
        <v>695</v>
      </c>
      <c r="F69" s="1" t="s">
        <v>170</v>
      </c>
      <c r="H69" s="6">
        <f>ROUND(E69*G69, 2)</f>
        <v>0</v>
      </c>
      <c r="J69" s="6">
        <f>ROUND(E69*G69, 2)</f>
        <v>0</v>
      </c>
      <c r="K69" s="7">
        <v>2.5999999999999998E-4</v>
      </c>
      <c r="L69" s="7">
        <f>E69*K69</f>
        <v>0.18069999999999997</v>
      </c>
      <c r="O69" s="1">
        <v>20</v>
      </c>
      <c r="P69" s="1">
        <v>197</v>
      </c>
      <c r="T69" s="109" t="s">
        <v>47</v>
      </c>
      <c r="U69" s="109" t="s">
        <v>47</v>
      </c>
      <c r="V69" s="109" t="s">
        <v>184</v>
      </c>
      <c r="W69" s="110">
        <v>398.33499999999998</v>
      </c>
      <c r="Z69" s="1" t="s">
        <v>200</v>
      </c>
      <c r="AA69" s="1">
        <v>6204020101002</v>
      </c>
    </row>
    <row r="70" spans="1:27">
      <c r="A70" s="18">
        <v>6</v>
      </c>
      <c r="B70" s="2" t="s">
        <v>195</v>
      </c>
      <c r="C70" s="3" t="s">
        <v>201</v>
      </c>
      <c r="D70" s="1" t="s">
        <v>202</v>
      </c>
      <c r="E70" s="5">
        <v>164</v>
      </c>
      <c r="F70" s="1" t="s">
        <v>157</v>
      </c>
      <c r="H70" s="6">
        <f>ROUND(E70*G70, 2)</f>
        <v>0</v>
      </c>
      <c r="J70" s="6">
        <f>ROUND(E70*G70, 2)</f>
        <v>0</v>
      </c>
      <c r="O70" s="1">
        <v>20</v>
      </c>
      <c r="P70" s="1">
        <v>200</v>
      </c>
      <c r="T70" s="109" t="s">
        <v>47</v>
      </c>
      <c r="U70" s="109" t="s">
        <v>47</v>
      </c>
      <c r="V70" s="109" t="s">
        <v>184</v>
      </c>
      <c r="Z70" s="1" t="s">
        <v>161</v>
      </c>
      <c r="AA70" s="1" t="s">
        <v>158</v>
      </c>
    </row>
    <row r="71" spans="1:27">
      <c r="A71" s="18">
        <v>7</v>
      </c>
      <c r="B71" s="2" t="s">
        <v>162</v>
      </c>
      <c r="C71" s="3" t="s">
        <v>203</v>
      </c>
      <c r="D71" s="1" t="s">
        <v>204</v>
      </c>
      <c r="E71" s="5">
        <v>5</v>
      </c>
      <c r="F71" s="1" t="s">
        <v>160</v>
      </c>
      <c r="I71" s="6">
        <f>ROUND(E71*G71, 2)</f>
        <v>0</v>
      </c>
      <c r="J71" s="6">
        <f>ROUND(E71*G71, 2)</f>
        <v>0</v>
      </c>
      <c r="K71" s="7">
        <v>0.55000000000000004</v>
      </c>
      <c r="L71" s="7">
        <f>E71*K71</f>
        <v>2.75</v>
      </c>
      <c r="O71" s="1">
        <v>20</v>
      </c>
      <c r="P71" s="1">
        <v>202</v>
      </c>
      <c r="T71" s="109" t="s">
        <v>47</v>
      </c>
      <c r="U71" s="109" t="s">
        <v>47</v>
      </c>
      <c r="V71" s="109" t="s">
        <v>184</v>
      </c>
      <c r="Z71" s="1" t="s">
        <v>205</v>
      </c>
      <c r="AA71" s="1" t="s">
        <v>158</v>
      </c>
    </row>
    <row r="72" spans="1:27" ht="11.25" customHeight="1">
      <c r="A72" s="18">
        <v>8</v>
      </c>
      <c r="B72" s="2" t="s">
        <v>195</v>
      </c>
      <c r="C72" s="3" t="s">
        <v>206</v>
      </c>
      <c r="D72" s="1" t="s">
        <v>207</v>
      </c>
      <c r="E72" s="5">
        <v>805</v>
      </c>
      <c r="F72" s="1" t="s">
        <v>157</v>
      </c>
      <c r="H72" s="6">
        <f>ROUND(E72*G72, 2)</f>
        <v>0</v>
      </c>
      <c r="J72" s="6">
        <f>ROUND(E72*G72, 2)</f>
        <v>0</v>
      </c>
      <c r="O72" s="1">
        <v>20</v>
      </c>
      <c r="P72" s="1">
        <v>201</v>
      </c>
      <c r="T72" s="109" t="s">
        <v>47</v>
      </c>
      <c r="U72" s="109" t="s">
        <v>47</v>
      </c>
      <c r="V72" s="109" t="s">
        <v>184</v>
      </c>
      <c r="Z72" s="1" t="s">
        <v>161</v>
      </c>
      <c r="AA72" s="1" t="s">
        <v>158</v>
      </c>
    </row>
    <row r="73" spans="1:27" hidden="1">
      <c r="D73" s="1" t="s">
        <v>167</v>
      </c>
    </row>
    <row r="74" spans="1:27">
      <c r="A74" s="18">
        <v>9</v>
      </c>
      <c r="B74" s="2" t="s">
        <v>162</v>
      </c>
      <c r="C74" s="3" t="s">
        <v>208</v>
      </c>
      <c r="D74" s="1" t="s">
        <v>209</v>
      </c>
      <c r="E74" s="5">
        <v>24.5</v>
      </c>
      <c r="F74" s="1" t="s">
        <v>160</v>
      </c>
      <c r="I74" s="6">
        <f>ROUND(E74*G74, 2)</f>
        <v>0</v>
      </c>
      <c r="J74" s="6">
        <f t="shared" ref="J74:J81" si="0">ROUND(E74*G74, 2)</f>
        <v>0</v>
      </c>
      <c r="K74" s="7">
        <v>0.55000000000000004</v>
      </c>
      <c r="L74" s="7">
        <f>E74*K74</f>
        <v>13.475000000000001</v>
      </c>
      <c r="O74" s="1">
        <v>20</v>
      </c>
      <c r="P74" s="1">
        <v>202</v>
      </c>
      <c r="T74" s="109" t="s">
        <v>47</v>
      </c>
      <c r="U74" s="109" t="s">
        <v>47</v>
      </c>
      <c r="V74" s="109" t="s">
        <v>184</v>
      </c>
      <c r="Z74" s="1" t="s">
        <v>161</v>
      </c>
      <c r="AA74" s="1" t="s">
        <v>158</v>
      </c>
    </row>
    <row r="75" spans="1:27">
      <c r="A75" s="18">
        <v>10</v>
      </c>
      <c r="B75" s="2" t="s">
        <v>195</v>
      </c>
      <c r="C75" s="3" t="s">
        <v>210</v>
      </c>
      <c r="D75" s="1" t="s">
        <v>211</v>
      </c>
      <c r="E75" s="5">
        <v>805</v>
      </c>
      <c r="F75" s="1" t="s">
        <v>157</v>
      </c>
      <c r="H75" s="6">
        <f>ROUND(E75*G75, 2)</f>
        <v>0</v>
      </c>
      <c r="J75" s="6">
        <f t="shared" ref="J75:J76" si="1">ROUND(E75*G75, 2)</f>
        <v>0</v>
      </c>
      <c r="O75" s="1">
        <v>20</v>
      </c>
      <c r="P75" s="1">
        <v>201</v>
      </c>
      <c r="T75" s="109" t="s">
        <v>47</v>
      </c>
      <c r="U75" s="109" t="s">
        <v>47</v>
      </c>
      <c r="V75" s="109" t="s">
        <v>184</v>
      </c>
      <c r="W75" s="110">
        <v>37.597999999999999</v>
      </c>
      <c r="Z75" s="1" t="s">
        <v>200</v>
      </c>
      <c r="AA75" s="1">
        <v>62040308</v>
      </c>
    </row>
    <row r="76" spans="1:27">
      <c r="A76" s="18">
        <v>11</v>
      </c>
      <c r="B76" s="2" t="s">
        <v>195</v>
      </c>
      <c r="C76" s="3" t="s">
        <v>295</v>
      </c>
      <c r="D76" s="1" t="s">
        <v>296</v>
      </c>
      <c r="E76" s="5">
        <v>1</v>
      </c>
      <c r="F76" s="1" t="s">
        <v>294</v>
      </c>
      <c r="H76" s="6">
        <f>ROUND(E76*G76, 2)</f>
        <v>0</v>
      </c>
      <c r="J76" s="6">
        <f t="shared" si="1"/>
        <v>0</v>
      </c>
      <c r="O76" s="1">
        <v>20</v>
      </c>
      <c r="P76" s="1">
        <v>201</v>
      </c>
      <c r="T76" s="109" t="s">
        <v>47</v>
      </c>
      <c r="U76" s="109" t="s">
        <v>47</v>
      </c>
      <c r="V76" s="109" t="s">
        <v>184</v>
      </c>
      <c r="W76" s="110">
        <v>37.597999999999999</v>
      </c>
      <c r="Z76" s="1" t="s">
        <v>200</v>
      </c>
      <c r="AA76" s="1">
        <v>62040308</v>
      </c>
    </row>
    <row r="77" spans="1:27">
      <c r="A77" s="18">
        <v>12</v>
      </c>
      <c r="B77" s="2" t="s">
        <v>195</v>
      </c>
      <c r="C77" s="3" t="s">
        <v>293</v>
      </c>
      <c r="D77" s="1" t="s">
        <v>297</v>
      </c>
      <c r="E77" s="5">
        <v>8</v>
      </c>
      <c r="F77" s="1" t="s">
        <v>294</v>
      </c>
      <c r="H77" s="6">
        <f>ROUND(E77*G77, 2)</f>
        <v>0</v>
      </c>
      <c r="J77" s="6">
        <f t="shared" si="0"/>
        <v>0</v>
      </c>
      <c r="O77" s="1">
        <v>20</v>
      </c>
      <c r="P77" s="1">
        <v>201</v>
      </c>
      <c r="T77" s="109" t="s">
        <v>47</v>
      </c>
      <c r="U77" s="109" t="s">
        <v>47</v>
      </c>
      <c r="V77" s="109" t="s">
        <v>184</v>
      </c>
      <c r="W77" s="110">
        <v>37.597999999999999</v>
      </c>
      <c r="Z77" s="1" t="s">
        <v>200</v>
      </c>
      <c r="AA77" s="1">
        <v>62040308</v>
      </c>
    </row>
    <row r="78" spans="1:27">
      <c r="A78" s="18">
        <v>13</v>
      </c>
      <c r="B78" s="2" t="s">
        <v>162</v>
      </c>
      <c r="C78" s="3" t="s">
        <v>212</v>
      </c>
      <c r="D78" s="1" t="s">
        <v>213</v>
      </c>
      <c r="E78" s="5">
        <v>7.5</v>
      </c>
      <c r="F78" s="1" t="s">
        <v>160</v>
      </c>
      <c r="I78" s="6">
        <f>ROUND(E78*G78, 2)</f>
        <v>0</v>
      </c>
      <c r="J78" s="6">
        <f t="shared" si="0"/>
        <v>0</v>
      </c>
      <c r="K78" s="7">
        <v>0.55000000000000004</v>
      </c>
      <c r="L78" s="7">
        <f>E78*K78</f>
        <v>4.125</v>
      </c>
      <c r="O78" s="1">
        <v>20</v>
      </c>
      <c r="P78" s="1">
        <v>201</v>
      </c>
      <c r="T78" s="109" t="s">
        <v>47</v>
      </c>
      <c r="U78" s="109" t="s">
        <v>47</v>
      </c>
      <c r="V78" s="109" t="s">
        <v>184</v>
      </c>
      <c r="Z78" s="1" t="s">
        <v>205</v>
      </c>
      <c r="AA78" s="1" t="s">
        <v>158</v>
      </c>
    </row>
    <row r="79" spans="1:27">
      <c r="A79" s="18">
        <v>14</v>
      </c>
      <c r="B79" s="2" t="s">
        <v>195</v>
      </c>
      <c r="C79" s="3" t="s">
        <v>214</v>
      </c>
      <c r="D79" s="1" t="s">
        <v>215</v>
      </c>
      <c r="E79" s="5">
        <v>22.5</v>
      </c>
      <c r="F79" s="1" t="s">
        <v>160</v>
      </c>
      <c r="H79" s="6">
        <f>ROUND(E79*G79, 2)</f>
        <v>0</v>
      </c>
      <c r="J79" s="6">
        <f t="shared" si="0"/>
        <v>0</v>
      </c>
      <c r="K79" s="7">
        <v>2.0889999999999999E-2</v>
      </c>
      <c r="L79" s="7">
        <f>E79*K79</f>
        <v>0.47002499999999997</v>
      </c>
      <c r="O79" s="1">
        <v>20</v>
      </c>
      <c r="P79" s="1">
        <v>203</v>
      </c>
      <c r="T79" s="109" t="s">
        <v>47</v>
      </c>
      <c r="U79" s="109" t="s">
        <v>47</v>
      </c>
      <c r="V79" s="109" t="s">
        <v>184</v>
      </c>
      <c r="Z79" s="1" t="s">
        <v>161</v>
      </c>
      <c r="AA79" s="1" t="s">
        <v>158</v>
      </c>
    </row>
    <row r="80" spans="1:27">
      <c r="A80" s="18">
        <v>15</v>
      </c>
      <c r="B80" s="2" t="s">
        <v>195</v>
      </c>
      <c r="C80" s="3" t="s">
        <v>216</v>
      </c>
      <c r="D80" s="1" t="s">
        <v>217</v>
      </c>
      <c r="E80" s="5">
        <v>55</v>
      </c>
      <c r="F80" s="1" t="s">
        <v>157</v>
      </c>
      <c r="H80" s="6">
        <f>ROUND(E80*G80, 2)</f>
        <v>0</v>
      </c>
      <c r="J80" s="6">
        <f t="shared" si="0"/>
        <v>0</v>
      </c>
      <c r="O80" s="1">
        <v>20</v>
      </c>
      <c r="P80" s="1">
        <v>211</v>
      </c>
      <c r="T80" s="109" t="s">
        <v>47</v>
      </c>
      <c r="U80" s="109" t="s">
        <v>47</v>
      </c>
      <c r="V80" s="109" t="s">
        <v>184</v>
      </c>
      <c r="W80" s="110">
        <v>14.897</v>
      </c>
      <c r="Z80" s="1" t="s">
        <v>218</v>
      </c>
      <c r="AA80" s="1">
        <v>6206020502001</v>
      </c>
    </row>
    <row r="81" spans="1:27">
      <c r="A81" s="18">
        <v>16</v>
      </c>
      <c r="B81" s="2" t="s">
        <v>162</v>
      </c>
      <c r="C81" s="3" t="s">
        <v>219</v>
      </c>
      <c r="D81" s="1" t="s">
        <v>220</v>
      </c>
      <c r="E81" s="5">
        <v>2.5</v>
      </c>
      <c r="F81" s="1" t="s">
        <v>160</v>
      </c>
      <c r="I81" s="6">
        <f>ROUND(E81*G81, 2)</f>
        <v>0</v>
      </c>
      <c r="J81" s="6">
        <f t="shared" si="0"/>
        <v>0</v>
      </c>
      <c r="K81" s="7">
        <v>0.55000000000000004</v>
      </c>
      <c r="L81" s="7">
        <f>E81*K81</f>
        <v>1.375</v>
      </c>
      <c r="O81" s="1">
        <v>20</v>
      </c>
      <c r="P81" s="1">
        <v>211</v>
      </c>
      <c r="T81" s="109" t="s">
        <v>47</v>
      </c>
      <c r="U81" s="109" t="s">
        <v>47</v>
      </c>
      <c r="V81" s="109" t="s">
        <v>184</v>
      </c>
      <c r="Z81" s="1" t="s">
        <v>205</v>
      </c>
      <c r="AA81" s="1" t="s">
        <v>158</v>
      </c>
    </row>
    <row r="82" spans="1:27" hidden="1">
      <c r="D82" s="1" t="s">
        <v>167</v>
      </c>
    </row>
    <row r="83" spans="1:27" hidden="1">
      <c r="D83" s="1" t="s">
        <v>167</v>
      </c>
    </row>
    <row r="84" spans="1:27">
      <c r="A84" s="18">
        <v>17</v>
      </c>
      <c r="B84" s="2" t="s">
        <v>162</v>
      </c>
      <c r="C84" s="3" t="s">
        <v>221</v>
      </c>
      <c r="D84" s="1" t="s">
        <v>222</v>
      </c>
      <c r="E84" s="5">
        <v>2.67</v>
      </c>
      <c r="F84" s="1" t="s">
        <v>160</v>
      </c>
      <c r="I84" s="6">
        <f>ROUND(E84*G84, 2)</f>
        <v>0</v>
      </c>
      <c r="J84" s="6">
        <f>ROUND(E84*G84, 2)</f>
        <v>0</v>
      </c>
      <c r="K84" s="7">
        <v>0.55000000000000004</v>
      </c>
      <c r="L84" s="7">
        <f>E84*K84</f>
        <v>1.4685000000000001</v>
      </c>
      <c r="O84" s="1">
        <v>20</v>
      </c>
      <c r="P84" s="1">
        <v>217</v>
      </c>
      <c r="T84" s="109" t="s">
        <v>47</v>
      </c>
      <c r="U84" s="109" t="s">
        <v>47</v>
      </c>
      <c r="V84" s="109" t="s">
        <v>184</v>
      </c>
      <c r="Z84" s="1" t="s">
        <v>205</v>
      </c>
      <c r="AA84" s="1" t="s">
        <v>158</v>
      </c>
    </row>
    <row r="85" spans="1:27" hidden="1">
      <c r="D85" s="1" t="s">
        <v>167</v>
      </c>
    </row>
    <row r="86" spans="1:27">
      <c r="A86" s="18">
        <v>18</v>
      </c>
      <c r="B86" s="2" t="s">
        <v>195</v>
      </c>
      <c r="C86" s="3" t="s">
        <v>223</v>
      </c>
      <c r="D86" s="1" t="s">
        <v>224</v>
      </c>
      <c r="E86" s="5">
        <v>2.67</v>
      </c>
      <c r="F86" s="1" t="s">
        <v>160</v>
      </c>
      <c r="H86" s="6">
        <f>ROUND(E86*G86, 2)</f>
        <v>0</v>
      </c>
      <c r="J86" s="6">
        <f>ROUND(E86*G86, 2)</f>
        <v>0</v>
      </c>
      <c r="K86" s="7">
        <v>2.8E-3</v>
      </c>
      <c r="L86" s="7">
        <f>E86*K86</f>
        <v>7.476E-3</v>
      </c>
      <c r="O86" s="1">
        <v>20</v>
      </c>
      <c r="P86" s="1">
        <v>217</v>
      </c>
      <c r="T86" s="109" t="s">
        <v>47</v>
      </c>
      <c r="U86" s="109" t="s">
        <v>47</v>
      </c>
      <c r="V86" s="109" t="s">
        <v>184</v>
      </c>
      <c r="Z86" s="1" t="s">
        <v>218</v>
      </c>
      <c r="AA86" s="1">
        <v>6209010</v>
      </c>
    </row>
    <row r="87" spans="1:27" hidden="1">
      <c r="D87" s="1" t="s">
        <v>167</v>
      </c>
    </row>
    <row r="88" spans="1:27">
      <c r="A88" s="18">
        <v>19</v>
      </c>
      <c r="B88" s="2" t="s">
        <v>195</v>
      </c>
      <c r="C88" s="3" t="s">
        <v>225</v>
      </c>
      <c r="D88" s="1" t="s">
        <v>226</v>
      </c>
      <c r="E88" s="5">
        <v>403</v>
      </c>
      <c r="F88" s="1" t="s">
        <v>185</v>
      </c>
      <c r="H88" s="6">
        <f>ROUND(E88*G88, 2)</f>
        <v>0</v>
      </c>
      <c r="J88" s="6">
        <f>ROUND(E88*G88, 2)</f>
        <v>0</v>
      </c>
      <c r="O88" s="1">
        <v>20</v>
      </c>
      <c r="P88" s="1">
        <v>218</v>
      </c>
      <c r="T88" s="109" t="s">
        <v>47</v>
      </c>
      <c r="U88" s="109" t="s">
        <v>47</v>
      </c>
      <c r="V88" s="109" t="s">
        <v>184</v>
      </c>
      <c r="Z88" s="1" t="s">
        <v>161</v>
      </c>
      <c r="AA88" s="1" t="s">
        <v>158</v>
      </c>
    </row>
    <row r="89" spans="1:27">
      <c r="D89" s="18" t="s">
        <v>227</v>
      </c>
      <c r="E89" s="142">
        <f>J89</f>
        <v>0</v>
      </c>
      <c r="H89" s="142">
        <f>SUM(H67:H88)</f>
        <v>0</v>
      </c>
      <c r="I89" s="142">
        <f>SUM(I67:I88)</f>
        <v>0</v>
      </c>
      <c r="J89" s="142">
        <f>SUM(J67:J88)</f>
        <v>0</v>
      </c>
      <c r="L89" s="143">
        <f>SUM(L67:L88)</f>
        <v>23.875620999999999</v>
      </c>
      <c r="N89" s="144">
        <f>SUM(N67:N88)</f>
        <v>0</v>
      </c>
      <c r="W89" s="110">
        <f>SUM(W67:W88)</f>
        <v>526.02600000000007</v>
      </c>
    </row>
    <row r="91" spans="1:27">
      <c r="B91" s="3" t="s">
        <v>109</v>
      </c>
    </row>
    <row r="92" spans="1:27">
      <c r="D92" s="18" t="s">
        <v>228</v>
      </c>
      <c r="E92" s="142">
        <f>J92</f>
        <v>0</v>
      </c>
      <c r="H92" s="142">
        <f>SUM(H91:H91)</f>
        <v>0</v>
      </c>
      <c r="I92" s="142">
        <f>SUM(I91:I91)</f>
        <v>0</v>
      </c>
      <c r="J92" s="142">
        <f>SUM(J91:J91)</f>
        <v>0</v>
      </c>
      <c r="L92" s="143">
        <f>SUM(L91:L91)</f>
        <v>0</v>
      </c>
      <c r="N92" s="144">
        <f>SUM(N91:N91)</f>
        <v>0</v>
      </c>
      <c r="W92" s="110">
        <f>SUM(W91:W91)</f>
        <v>0</v>
      </c>
    </row>
    <row r="94" spans="1:27">
      <c r="B94" s="3" t="s">
        <v>110</v>
      </c>
    </row>
    <row r="95" spans="1:27">
      <c r="A95" s="18">
        <v>20</v>
      </c>
      <c r="B95" s="2" t="s">
        <v>229</v>
      </c>
      <c r="C95" s="3" t="s">
        <v>230</v>
      </c>
      <c r="D95" s="1" t="s">
        <v>312</v>
      </c>
      <c r="E95" s="5">
        <v>320</v>
      </c>
      <c r="F95" s="1" t="s">
        <v>157</v>
      </c>
      <c r="H95" s="6">
        <f>ROUND(E95*G95, 2)</f>
        <v>0</v>
      </c>
      <c r="J95" s="6">
        <f>ROUND(E95*G95, 2)</f>
        <v>0</v>
      </c>
      <c r="K95" s="7">
        <v>7.3099999999999997E-3</v>
      </c>
      <c r="L95" s="7">
        <f>E95*K95</f>
        <v>2.3391999999999999</v>
      </c>
      <c r="O95" s="1">
        <v>20</v>
      </c>
      <c r="P95" s="1">
        <v>233</v>
      </c>
      <c r="T95" s="109" t="s">
        <v>47</v>
      </c>
      <c r="U95" s="109" t="s">
        <v>47</v>
      </c>
      <c r="V95" s="109" t="s">
        <v>184</v>
      </c>
      <c r="W95" s="110">
        <v>721.67100000000005</v>
      </c>
      <c r="Z95" s="1" t="s">
        <v>231</v>
      </c>
      <c r="AA95" s="1">
        <v>6401010502902</v>
      </c>
    </row>
    <row r="96" spans="1:27">
      <c r="A96" s="18">
        <v>21</v>
      </c>
      <c r="B96" s="2" t="s">
        <v>229</v>
      </c>
      <c r="C96" s="3" t="s">
        <v>230</v>
      </c>
      <c r="D96" s="1" t="s">
        <v>298</v>
      </c>
      <c r="E96" s="5">
        <v>1</v>
      </c>
      <c r="F96" s="1" t="s">
        <v>168</v>
      </c>
      <c r="H96" s="6">
        <f>ROUND(E96*G96, 2)</f>
        <v>0</v>
      </c>
      <c r="J96" s="6">
        <f>ROUND(E96*G96, 2)</f>
        <v>0</v>
      </c>
      <c r="K96" s="7">
        <v>7.3099999999999997E-3</v>
      </c>
      <c r="L96" s="7">
        <f>E96*K96</f>
        <v>7.3099999999999997E-3</v>
      </c>
      <c r="O96" s="1">
        <v>20</v>
      </c>
      <c r="P96" s="1">
        <v>233</v>
      </c>
      <c r="T96" s="109" t="s">
        <v>47</v>
      </c>
      <c r="U96" s="109" t="s">
        <v>47</v>
      </c>
      <c r="V96" s="109" t="s">
        <v>184</v>
      </c>
      <c r="W96" s="110">
        <v>721.67100000000005</v>
      </c>
      <c r="Z96" s="1" t="s">
        <v>231</v>
      </c>
      <c r="AA96" s="1">
        <v>6401010502902</v>
      </c>
    </row>
    <row r="97" spans="1:27">
      <c r="A97" s="18">
        <v>22</v>
      </c>
      <c r="B97" s="2" t="s">
        <v>229</v>
      </c>
      <c r="C97" s="3" t="s">
        <v>230</v>
      </c>
      <c r="D97" s="1" t="s">
        <v>299</v>
      </c>
      <c r="E97" s="5">
        <v>8</v>
      </c>
      <c r="F97" s="1" t="s">
        <v>168</v>
      </c>
      <c r="H97" s="6">
        <f>ROUND(E97*G97, 2)</f>
        <v>0</v>
      </c>
      <c r="J97" s="6">
        <f>ROUND(E97*G97, 2)</f>
        <v>0</v>
      </c>
      <c r="K97" s="7">
        <v>7.3099999999999997E-3</v>
      </c>
      <c r="L97" s="7">
        <f>E97*K97</f>
        <v>5.8479999999999997E-2</v>
      </c>
      <c r="O97" s="1">
        <v>20</v>
      </c>
      <c r="P97" s="1">
        <v>233</v>
      </c>
      <c r="T97" s="109" t="s">
        <v>47</v>
      </c>
      <c r="U97" s="109" t="s">
        <v>47</v>
      </c>
      <c r="V97" s="109" t="s">
        <v>184</v>
      </c>
      <c r="W97" s="110">
        <v>721.67100000000005</v>
      </c>
      <c r="Z97" s="1" t="s">
        <v>231</v>
      </c>
      <c r="AA97" s="1">
        <v>6401010502902</v>
      </c>
    </row>
    <row r="98" spans="1:27">
      <c r="A98" s="18">
        <v>23</v>
      </c>
      <c r="B98" s="2" t="s">
        <v>229</v>
      </c>
      <c r="C98" s="3" t="s">
        <v>230</v>
      </c>
      <c r="D98" s="1" t="s">
        <v>300</v>
      </c>
      <c r="E98" s="5">
        <v>7</v>
      </c>
      <c r="F98" s="1" t="s">
        <v>168</v>
      </c>
      <c r="H98" s="6">
        <f>ROUND(E98*G98, 2)</f>
        <v>0</v>
      </c>
      <c r="J98" s="6">
        <f>ROUND(E98*G98, 2)</f>
        <v>0</v>
      </c>
      <c r="K98" s="7">
        <v>7.3099999999999997E-3</v>
      </c>
      <c r="L98" s="7">
        <f>E98*K98</f>
        <v>5.117E-2</v>
      </c>
      <c r="O98" s="1">
        <v>20</v>
      </c>
      <c r="P98" s="1">
        <v>233</v>
      </c>
      <c r="T98" s="109" t="s">
        <v>47</v>
      </c>
      <c r="U98" s="109" t="s">
        <v>47</v>
      </c>
      <c r="V98" s="109" t="s">
        <v>184</v>
      </c>
      <c r="W98" s="110">
        <v>721.67100000000005</v>
      </c>
      <c r="Z98" s="1" t="s">
        <v>231</v>
      </c>
      <c r="AA98" s="1">
        <v>6401010502902</v>
      </c>
    </row>
    <row r="99" spans="1:27">
      <c r="A99" s="18">
        <v>24</v>
      </c>
      <c r="B99" s="2" t="s">
        <v>229</v>
      </c>
      <c r="C99" s="3" t="s">
        <v>232</v>
      </c>
      <c r="D99" s="1" t="s">
        <v>301</v>
      </c>
      <c r="E99" s="5">
        <v>15</v>
      </c>
      <c r="F99" s="1" t="s">
        <v>170</v>
      </c>
      <c r="H99" s="6">
        <f t="shared" ref="H99:H104" si="2">ROUND(E99*G99, 2)</f>
        <v>0</v>
      </c>
      <c r="J99" s="6">
        <f t="shared" ref="J99:J104" si="3">ROUND(E99*G99, 2)</f>
        <v>0</v>
      </c>
      <c r="K99" s="7">
        <v>3.2000000000000002E-3</v>
      </c>
      <c r="L99" s="7">
        <f t="shared" ref="L99:L104" si="4">E99*K99</f>
        <v>4.8000000000000001E-2</v>
      </c>
      <c r="O99" s="1">
        <v>20</v>
      </c>
      <c r="P99" s="1">
        <v>94</v>
      </c>
      <c r="T99" s="109" t="s">
        <v>47</v>
      </c>
      <c r="U99" s="109" t="s">
        <v>47</v>
      </c>
      <c r="V99" s="109" t="s">
        <v>184</v>
      </c>
      <c r="W99" s="110">
        <v>6.3639999999999999</v>
      </c>
      <c r="Z99" s="1" t="s">
        <v>231</v>
      </c>
      <c r="AA99" s="1">
        <v>6402020501001</v>
      </c>
    </row>
    <row r="100" spans="1:27">
      <c r="A100" s="18">
        <v>25</v>
      </c>
      <c r="B100" s="2" t="s">
        <v>229</v>
      </c>
      <c r="C100" s="3" t="s">
        <v>233</v>
      </c>
      <c r="D100" s="1" t="s">
        <v>302</v>
      </c>
      <c r="E100" s="5">
        <v>15</v>
      </c>
      <c r="F100" s="1" t="s">
        <v>170</v>
      </c>
      <c r="H100" s="6">
        <f t="shared" si="2"/>
        <v>0</v>
      </c>
      <c r="J100" s="6">
        <f t="shared" si="3"/>
        <v>0</v>
      </c>
      <c r="K100" s="7">
        <v>3.2000000000000002E-3</v>
      </c>
      <c r="L100" s="7">
        <f t="shared" si="4"/>
        <v>4.8000000000000001E-2</v>
      </c>
      <c r="O100" s="1">
        <v>20</v>
      </c>
      <c r="P100" s="1">
        <v>94</v>
      </c>
      <c r="T100" s="109" t="s">
        <v>47</v>
      </c>
      <c r="U100" s="109" t="s">
        <v>47</v>
      </c>
      <c r="V100" s="109" t="s">
        <v>184</v>
      </c>
      <c r="W100" s="110">
        <v>8.5250000000000004</v>
      </c>
      <c r="Z100" s="1" t="s">
        <v>231</v>
      </c>
      <c r="AA100" s="1" t="s">
        <v>158</v>
      </c>
    </row>
    <row r="101" spans="1:27">
      <c r="A101" s="18">
        <v>26</v>
      </c>
      <c r="B101" s="2" t="s">
        <v>229</v>
      </c>
      <c r="C101" s="3" t="s">
        <v>234</v>
      </c>
      <c r="D101" s="1" t="s">
        <v>303</v>
      </c>
      <c r="E101" s="5">
        <v>10</v>
      </c>
      <c r="F101" s="1" t="s">
        <v>170</v>
      </c>
      <c r="H101" s="6">
        <f t="shared" si="2"/>
        <v>0</v>
      </c>
      <c r="J101" s="6">
        <f t="shared" si="3"/>
        <v>0</v>
      </c>
      <c r="K101" s="7">
        <v>3.2000000000000002E-3</v>
      </c>
      <c r="L101" s="7">
        <f t="shared" si="4"/>
        <v>3.2000000000000001E-2</v>
      </c>
      <c r="O101" s="1">
        <v>20</v>
      </c>
      <c r="P101" s="1">
        <v>233</v>
      </c>
      <c r="T101" s="109" t="s">
        <v>47</v>
      </c>
      <c r="U101" s="109" t="s">
        <v>47</v>
      </c>
      <c r="V101" s="109" t="s">
        <v>184</v>
      </c>
      <c r="W101" s="110">
        <v>0.17</v>
      </c>
      <c r="Z101" s="1" t="s">
        <v>231</v>
      </c>
      <c r="AA101" s="1" t="s">
        <v>158</v>
      </c>
    </row>
    <row r="102" spans="1:27">
      <c r="A102" s="18">
        <v>27</v>
      </c>
      <c r="B102" s="2" t="s">
        <v>229</v>
      </c>
      <c r="C102" s="3" t="s">
        <v>235</v>
      </c>
      <c r="D102" s="1" t="s">
        <v>304</v>
      </c>
      <c r="E102" s="5">
        <v>65</v>
      </c>
      <c r="F102" s="1" t="s">
        <v>170</v>
      </c>
      <c r="H102" s="6">
        <f t="shared" si="2"/>
        <v>0</v>
      </c>
      <c r="J102" s="6">
        <f t="shared" si="3"/>
        <v>0</v>
      </c>
      <c r="K102" s="7">
        <v>3.8800000000000002E-3</v>
      </c>
      <c r="L102" s="7">
        <f t="shared" si="4"/>
        <v>0.25220000000000004</v>
      </c>
      <c r="O102" s="1">
        <v>20</v>
      </c>
      <c r="P102" s="1">
        <v>233</v>
      </c>
      <c r="T102" s="109" t="s">
        <v>47</v>
      </c>
      <c r="U102" s="109" t="s">
        <v>47</v>
      </c>
      <c r="V102" s="109" t="s">
        <v>184</v>
      </c>
      <c r="W102" s="110">
        <v>113.4</v>
      </c>
      <c r="Z102" s="1" t="s">
        <v>231</v>
      </c>
      <c r="AA102" s="1">
        <v>6404030302001</v>
      </c>
    </row>
    <row r="103" spans="1:27">
      <c r="A103" s="18">
        <v>28</v>
      </c>
      <c r="B103" s="2" t="s">
        <v>229</v>
      </c>
      <c r="C103" s="3" t="s">
        <v>236</v>
      </c>
      <c r="D103" s="1" t="s">
        <v>305</v>
      </c>
      <c r="E103" s="5">
        <v>35</v>
      </c>
      <c r="F103" s="1" t="s">
        <v>170</v>
      </c>
      <c r="H103" s="6">
        <f t="shared" si="2"/>
        <v>0</v>
      </c>
      <c r="J103" s="6">
        <f t="shared" si="3"/>
        <v>0</v>
      </c>
      <c r="K103" s="7">
        <v>2.8E-3</v>
      </c>
      <c r="L103" s="7">
        <f t="shared" si="4"/>
        <v>9.8000000000000004E-2</v>
      </c>
      <c r="O103" s="1">
        <v>20</v>
      </c>
      <c r="P103" s="1">
        <v>233</v>
      </c>
      <c r="T103" s="109" t="s">
        <v>47</v>
      </c>
      <c r="U103" s="109" t="s">
        <v>47</v>
      </c>
      <c r="V103" s="109" t="s">
        <v>184</v>
      </c>
      <c r="W103" s="110">
        <v>19.814</v>
      </c>
      <c r="Z103" s="1" t="s">
        <v>231</v>
      </c>
      <c r="AA103" s="1">
        <v>6405010502002</v>
      </c>
    </row>
    <row r="104" spans="1:27">
      <c r="A104" s="18">
        <v>29</v>
      </c>
      <c r="B104" s="2" t="s">
        <v>229</v>
      </c>
      <c r="C104" s="3" t="s">
        <v>237</v>
      </c>
      <c r="D104" s="1" t="s">
        <v>306</v>
      </c>
      <c r="E104" s="5">
        <v>24</v>
      </c>
      <c r="F104" s="1" t="s">
        <v>170</v>
      </c>
      <c r="H104" s="6">
        <f t="shared" si="2"/>
        <v>0</v>
      </c>
      <c r="J104" s="6">
        <f t="shared" si="3"/>
        <v>0</v>
      </c>
      <c r="K104" s="7">
        <v>2.0100000000000001E-3</v>
      </c>
      <c r="L104" s="7">
        <f t="shared" si="4"/>
        <v>4.8240000000000005E-2</v>
      </c>
      <c r="O104" s="1">
        <v>20</v>
      </c>
      <c r="P104" s="1">
        <v>233</v>
      </c>
      <c r="T104" s="109" t="s">
        <v>47</v>
      </c>
      <c r="U104" s="109" t="s">
        <v>47</v>
      </c>
      <c r="V104" s="109" t="s">
        <v>184</v>
      </c>
      <c r="W104" s="110">
        <v>7.7469999999999999</v>
      </c>
      <c r="Z104" s="1" t="s">
        <v>231</v>
      </c>
      <c r="AA104" s="1">
        <v>6404040500003</v>
      </c>
    </row>
    <row r="105" spans="1:27">
      <c r="A105" s="18">
        <v>30</v>
      </c>
      <c r="B105" s="2" t="s">
        <v>229</v>
      </c>
      <c r="C105" s="3" t="s">
        <v>238</v>
      </c>
      <c r="D105" s="1" t="s">
        <v>307</v>
      </c>
      <c r="E105" s="5">
        <v>63</v>
      </c>
      <c r="F105" s="1" t="s">
        <v>170</v>
      </c>
      <c r="H105" s="6">
        <f t="shared" ref="H105:H110" si="5">ROUND(E105*G105, 2)</f>
        <v>0</v>
      </c>
      <c r="J105" s="6">
        <f t="shared" ref="J105:J110" si="6">ROUND(E105*G105, 2)</f>
        <v>0</v>
      </c>
      <c r="K105" s="7">
        <v>1.92E-3</v>
      </c>
      <c r="L105" s="7">
        <f t="shared" ref="L105:L109" si="7">E105*K105</f>
        <v>0.12096</v>
      </c>
      <c r="O105" s="1">
        <v>20</v>
      </c>
      <c r="P105" s="1">
        <v>233</v>
      </c>
      <c r="T105" s="109" t="s">
        <v>47</v>
      </c>
      <c r="U105" s="109" t="s">
        <v>47</v>
      </c>
      <c r="V105" s="109" t="s">
        <v>184</v>
      </c>
      <c r="W105" s="110">
        <v>6.3570000000000002</v>
      </c>
      <c r="Z105" s="1" t="s">
        <v>231</v>
      </c>
      <c r="AA105" s="1">
        <v>6402050500003</v>
      </c>
    </row>
    <row r="106" spans="1:27">
      <c r="A106" s="18">
        <v>31</v>
      </c>
      <c r="B106" s="2" t="s">
        <v>229</v>
      </c>
      <c r="C106" s="3" t="s">
        <v>239</v>
      </c>
      <c r="D106" s="1" t="s">
        <v>308</v>
      </c>
      <c r="E106" s="5">
        <v>49.5</v>
      </c>
      <c r="F106" s="1" t="s">
        <v>170</v>
      </c>
      <c r="H106" s="6">
        <f t="shared" si="5"/>
        <v>0</v>
      </c>
      <c r="J106" s="6">
        <f t="shared" si="6"/>
        <v>0</v>
      </c>
      <c r="K106" s="7">
        <v>2.3999999999999998E-3</v>
      </c>
      <c r="L106" s="7">
        <f t="shared" si="7"/>
        <v>0.11879999999999999</v>
      </c>
      <c r="O106" s="1">
        <v>20</v>
      </c>
      <c r="P106" s="1">
        <v>233</v>
      </c>
      <c r="T106" s="109" t="s">
        <v>47</v>
      </c>
      <c r="U106" s="109" t="s">
        <v>47</v>
      </c>
      <c r="V106" s="109" t="s">
        <v>184</v>
      </c>
      <c r="W106" s="110">
        <v>4.774</v>
      </c>
      <c r="Z106" s="1" t="s">
        <v>231</v>
      </c>
      <c r="AA106" s="1">
        <v>6402050500004</v>
      </c>
    </row>
    <row r="107" spans="1:27">
      <c r="A107" s="18">
        <v>32</v>
      </c>
      <c r="B107" s="2" t="s">
        <v>229</v>
      </c>
      <c r="C107" s="3" t="s">
        <v>240</v>
      </c>
      <c r="D107" s="1" t="s">
        <v>309</v>
      </c>
      <c r="E107" s="5">
        <v>10</v>
      </c>
      <c r="F107" s="1" t="s">
        <v>170</v>
      </c>
      <c r="H107" s="6">
        <f t="shared" si="5"/>
        <v>0</v>
      </c>
      <c r="J107" s="6">
        <f t="shared" si="6"/>
        <v>0</v>
      </c>
      <c r="K107" s="7">
        <v>3.5999999999999999E-3</v>
      </c>
      <c r="L107" s="7">
        <f t="shared" si="7"/>
        <v>3.5999999999999997E-2</v>
      </c>
      <c r="O107" s="1">
        <v>20</v>
      </c>
      <c r="P107" s="1">
        <v>233</v>
      </c>
      <c r="T107" s="109" t="s">
        <v>47</v>
      </c>
      <c r="U107" s="109" t="s">
        <v>47</v>
      </c>
      <c r="V107" s="109" t="s">
        <v>184</v>
      </c>
      <c r="W107" s="110">
        <v>4.9749999999999996</v>
      </c>
      <c r="Z107" s="1" t="s">
        <v>231</v>
      </c>
      <c r="AA107" s="1">
        <v>6402050500006</v>
      </c>
    </row>
    <row r="108" spans="1:27">
      <c r="A108" s="18">
        <v>33</v>
      </c>
      <c r="B108" s="2" t="s">
        <v>229</v>
      </c>
      <c r="C108" s="3" t="s">
        <v>241</v>
      </c>
      <c r="D108" s="1" t="s">
        <v>310</v>
      </c>
      <c r="E108" s="5">
        <v>49</v>
      </c>
      <c r="F108" s="1" t="s">
        <v>170</v>
      </c>
      <c r="H108" s="6">
        <f t="shared" si="5"/>
        <v>0</v>
      </c>
      <c r="J108" s="6">
        <f t="shared" si="6"/>
        <v>0</v>
      </c>
      <c r="K108" s="7">
        <v>2.0699999999999998E-3</v>
      </c>
      <c r="L108" s="7">
        <f t="shared" si="7"/>
        <v>0.10142999999999999</v>
      </c>
      <c r="O108" s="1">
        <v>20</v>
      </c>
      <c r="P108" s="1">
        <v>233</v>
      </c>
      <c r="T108" s="109" t="s">
        <v>47</v>
      </c>
      <c r="U108" s="109" t="s">
        <v>47</v>
      </c>
      <c r="V108" s="109" t="s">
        <v>184</v>
      </c>
      <c r="W108" s="110">
        <v>22.638000000000002</v>
      </c>
      <c r="Z108" s="1" t="s">
        <v>231</v>
      </c>
      <c r="AA108" s="1">
        <v>6406020500002</v>
      </c>
    </row>
    <row r="109" spans="1:27">
      <c r="A109" s="18">
        <v>34</v>
      </c>
      <c r="B109" s="2" t="s">
        <v>229</v>
      </c>
      <c r="C109" s="3" t="s">
        <v>242</v>
      </c>
      <c r="D109" s="1" t="s">
        <v>311</v>
      </c>
      <c r="E109" s="5">
        <v>25</v>
      </c>
      <c r="F109" s="1" t="s">
        <v>170</v>
      </c>
      <c r="H109" s="6">
        <f t="shared" si="5"/>
        <v>0</v>
      </c>
      <c r="J109" s="6">
        <f t="shared" si="6"/>
        <v>0</v>
      </c>
      <c r="K109" s="7">
        <v>2.49E-3</v>
      </c>
      <c r="L109" s="7">
        <f t="shared" si="7"/>
        <v>6.225E-2</v>
      </c>
      <c r="O109" s="1">
        <v>20</v>
      </c>
      <c r="P109" s="1">
        <v>233</v>
      </c>
      <c r="T109" s="109" t="s">
        <v>47</v>
      </c>
      <c r="U109" s="109" t="s">
        <v>47</v>
      </c>
      <c r="V109" s="109" t="s">
        <v>184</v>
      </c>
      <c r="W109" s="110">
        <v>12.7</v>
      </c>
      <c r="Z109" s="1" t="s">
        <v>231</v>
      </c>
      <c r="AA109" s="1">
        <v>6406020500003</v>
      </c>
    </row>
    <row r="110" spans="1:27">
      <c r="A110" s="18">
        <v>35</v>
      </c>
      <c r="B110" s="2" t="s">
        <v>229</v>
      </c>
      <c r="C110" s="3" t="s">
        <v>243</v>
      </c>
      <c r="D110" s="1" t="s">
        <v>244</v>
      </c>
      <c r="E110" s="5">
        <v>667</v>
      </c>
      <c r="F110" s="1" t="s">
        <v>185</v>
      </c>
      <c r="H110" s="6">
        <f t="shared" si="5"/>
        <v>0</v>
      </c>
      <c r="J110" s="6">
        <f t="shared" si="6"/>
        <v>0</v>
      </c>
      <c r="O110" s="1">
        <v>20</v>
      </c>
      <c r="P110" s="1">
        <v>234</v>
      </c>
      <c r="T110" s="109" t="s">
        <v>47</v>
      </c>
      <c r="U110" s="109" t="s">
        <v>47</v>
      </c>
      <c r="V110" s="109" t="s">
        <v>184</v>
      </c>
      <c r="Z110" s="1" t="s">
        <v>161</v>
      </c>
      <c r="AA110" s="1" t="s">
        <v>158</v>
      </c>
    </row>
    <row r="111" spans="1:27">
      <c r="D111" s="18" t="s">
        <v>245</v>
      </c>
      <c r="E111" s="142">
        <f>J111</f>
        <v>0</v>
      </c>
      <c r="H111" s="142">
        <f>SUM(H94:H110)</f>
        <v>0</v>
      </c>
      <c r="I111" s="142">
        <f>SUM(I94:I110)</f>
        <v>0</v>
      </c>
      <c r="J111" s="142">
        <f>SUM(J94:J110)</f>
        <v>0</v>
      </c>
      <c r="L111" s="143">
        <f>SUM(L94:L110)</f>
        <v>3.42204</v>
      </c>
      <c r="N111" s="144">
        <f>SUM(N94:N110)</f>
        <v>0</v>
      </c>
      <c r="W111" s="110">
        <f>SUM(W94:W110)</f>
        <v>3094.1479999999997</v>
      </c>
    </row>
    <row r="113" spans="1:27">
      <c r="B113" s="3" t="s">
        <v>111</v>
      </c>
    </row>
    <row r="114" spans="1:27" ht="0.75" customHeight="1">
      <c r="D114" s="1" t="s">
        <v>167</v>
      </c>
    </row>
    <row r="115" spans="1:27">
      <c r="A115" s="18">
        <v>36</v>
      </c>
      <c r="B115" s="2" t="s">
        <v>246</v>
      </c>
      <c r="C115" s="3" t="s">
        <v>247</v>
      </c>
      <c r="D115" s="1" t="s">
        <v>248</v>
      </c>
      <c r="E115" s="5">
        <v>1125</v>
      </c>
      <c r="F115" s="1" t="s">
        <v>157</v>
      </c>
      <c r="H115" s="6">
        <f>ROUND(E115*G115, 2)</f>
        <v>0</v>
      </c>
      <c r="J115" s="6">
        <f>ROUND(E115*G115, 2)</f>
        <v>0</v>
      </c>
      <c r="K115" s="7">
        <v>1.2E-4</v>
      </c>
      <c r="L115" s="7">
        <f>E115*K115</f>
        <v>0.13500000000000001</v>
      </c>
      <c r="O115" s="1">
        <v>20</v>
      </c>
      <c r="P115" s="1">
        <v>142</v>
      </c>
      <c r="T115" s="109" t="s">
        <v>47</v>
      </c>
      <c r="U115" s="109" t="s">
        <v>47</v>
      </c>
      <c r="V115" s="109" t="s">
        <v>184</v>
      </c>
      <c r="W115" s="110">
        <v>17.745999999999999</v>
      </c>
      <c r="Z115" s="1" t="s">
        <v>187</v>
      </c>
      <c r="AA115" s="1">
        <v>6501019000010</v>
      </c>
    </row>
    <row r="116" spans="1:27">
      <c r="A116" s="18">
        <v>37</v>
      </c>
      <c r="B116" s="2" t="s">
        <v>246</v>
      </c>
      <c r="C116" s="3" t="s">
        <v>290</v>
      </c>
      <c r="D116" s="1" t="s">
        <v>315</v>
      </c>
      <c r="E116" s="5">
        <v>40</v>
      </c>
      <c r="F116" s="1" t="s">
        <v>316</v>
      </c>
      <c r="H116" s="6">
        <f>ROUND(E116*G116, 2)</f>
        <v>0</v>
      </c>
      <c r="J116" s="6">
        <f>ROUND(E116*G116, 2)</f>
        <v>0</v>
      </c>
    </row>
    <row r="117" spans="1:27">
      <c r="A117" s="18">
        <v>38</v>
      </c>
      <c r="B117" s="2" t="s">
        <v>246</v>
      </c>
      <c r="C117" s="3" t="s">
        <v>290</v>
      </c>
      <c r="D117" s="1" t="s">
        <v>291</v>
      </c>
      <c r="E117" s="5">
        <v>69</v>
      </c>
      <c r="F117" s="1" t="s">
        <v>313</v>
      </c>
      <c r="H117" s="6">
        <f>ROUND(E117*G117, 2)</f>
        <v>0</v>
      </c>
      <c r="J117" s="6">
        <f>ROUND(E117*G117, 2)</f>
        <v>0</v>
      </c>
    </row>
    <row r="118" spans="1:27" ht="15.75" customHeight="1">
      <c r="A118" s="18">
        <v>39</v>
      </c>
      <c r="B118" s="2" t="s">
        <v>246</v>
      </c>
      <c r="C118" s="146" t="s">
        <v>292</v>
      </c>
      <c r="D118" s="146" t="s">
        <v>314</v>
      </c>
      <c r="E118" s="5">
        <v>805</v>
      </c>
      <c r="F118" s="1" t="s">
        <v>157</v>
      </c>
      <c r="H118" s="6">
        <f>ROUND(E118*G118, 2)</f>
        <v>0</v>
      </c>
      <c r="J118" s="6">
        <f>ROUND(E118*G118, 2)</f>
        <v>0</v>
      </c>
    </row>
    <row r="119" spans="1:27">
      <c r="A119" s="18">
        <v>40</v>
      </c>
      <c r="B119" s="2" t="s">
        <v>246</v>
      </c>
      <c r="C119" s="3" t="s">
        <v>249</v>
      </c>
      <c r="D119" s="1" t="s">
        <v>250</v>
      </c>
      <c r="E119" s="5">
        <v>357.18099999999998</v>
      </c>
      <c r="F119" s="1" t="s">
        <v>185</v>
      </c>
      <c r="H119" s="6">
        <f>ROUND(E119*G119, 2)</f>
        <v>0</v>
      </c>
      <c r="J119" s="6">
        <f>ROUND(E119*G119, 2)</f>
        <v>0</v>
      </c>
      <c r="O119" s="1">
        <v>20</v>
      </c>
      <c r="P119" s="1">
        <v>142</v>
      </c>
      <c r="T119" s="109" t="s">
        <v>47</v>
      </c>
      <c r="U119" s="109" t="s">
        <v>47</v>
      </c>
      <c r="V119" s="109" t="s">
        <v>184</v>
      </c>
      <c r="Z119" s="1" t="s">
        <v>187</v>
      </c>
      <c r="AA119" s="1">
        <v>6599650001603</v>
      </c>
    </row>
    <row r="120" spans="1:27">
      <c r="D120" s="18" t="s">
        <v>251</v>
      </c>
      <c r="E120" s="142">
        <f>J120</f>
        <v>0</v>
      </c>
      <c r="H120" s="142">
        <f>SUM(H113:H119)</f>
        <v>0</v>
      </c>
      <c r="I120" s="142">
        <f>SUM(I113:I119)</f>
        <v>0</v>
      </c>
      <c r="J120" s="142">
        <f>SUM(J113:J119)</f>
        <v>0</v>
      </c>
      <c r="L120" s="143">
        <f>SUM(L113:L119)</f>
        <v>0.13500000000000001</v>
      </c>
      <c r="N120" s="144">
        <f>SUM(N113:N119)</f>
        <v>0</v>
      </c>
      <c r="W120" s="110">
        <f>SUM(W113:W119)</f>
        <v>17.745999999999999</v>
      </c>
    </row>
    <row r="122" spans="1:27">
      <c r="B122" s="3" t="s">
        <v>112</v>
      </c>
    </row>
    <row r="123" spans="1:27">
      <c r="A123" s="18">
        <v>41</v>
      </c>
      <c r="B123" s="2" t="s">
        <v>318</v>
      </c>
      <c r="C123" s="3" t="s">
        <v>321</v>
      </c>
      <c r="D123" s="1" t="s">
        <v>320</v>
      </c>
      <c r="E123" s="5">
        <v>2</v>
      </c>
      <c r="F123" s="1" t="s">
        <v>168</v>
      </c>
      <c r="H123" s="6">
        <f t="shared" ref="H123" si="8">ROUND(E123*G123, 2)</f>
        <v>0</v>
      </c>
      <c r="J123" s="6">
        <f t="shared" ref="J123" si="9">ROUND(E123*G123, 2)</f>
        <v>0</v>
      </c>
      <c r="K123" s="7">
        <v>3.5119999999999998E-2</v>
      </c>
      <c r="L123" s="7">
        <f t="shared" ref="L123" si="10">E123*K123</f>
        <v>7.0239999999999997E-2</v>
      </c>
      <c r="O123" s="1">
        <v>20</v>
      </c>
      <c r="P123" s="1">
        <v>260</v>
      </c>
      <c r="T123" s="109" t="s">
        <v>47</v>
      </c>
      <c r="U123" s="109" t="s">
        <v>47</v>
      </c>
      <c r="V123" s="109" t="s">
        <v>184</v>
      </c>
      <c r="W123" s="110">
        <v>11.61</v>
      </c>
      <c r="Z123" s="1" t="s">
        <v>319</v>
      </c>
      <c r="AA123" s="1">
        <v>6604040101</v>
      </c>
    </row>
    <row r="124" spans="1:27">
      <c r="D124" s="18" t="s">
        <v>252</v>
      </c>
      <c r="E124" s="142">
        <f>J124</f>
        <v>0</v>
      </c>
      <c r="H124" s="142">
        <f>SUM(H122:H122)</f>
        <v>0</v>
      </c>
      <c r="I124" s="142">
        <f>SUM(I122:I122)</f>
        <v>0</v>
      </c>
      <c r="J124" s="142">
        <f>SUM(J122:J122)</f>
        <v>0</v>
      </c>
      <c r="L124" s="143">
        <f>SUM(L122:L122)</f>
        <v>0</v>
      </c>
      <c r="N124" s="144">
        <f>SUM(N122:N122)</f>
        <v>0</v>
      </c>
      <c r="W124" s="110">
        <f>SUM(W122:W122)</f>
        <v>0</v>
      </c>
    </row>
    <row r="126" spans="1:27">
      <c r="B126" s="3" t="s">
        <v>113</v>
      </c>
    </row>
    <row r="127" spans="1:27" hidden="1">
      <c r="D127" s="1" t="s">
        <v>167</v>
      </c>
    </row>
    <row r="128" spans="1:27">
      <c r="D128" s="18" t="s">
        <v>253</v>
      </c>
      <c r="E128" s="142">
        <f>J128</f>
        <v>0</v>
      </c>
      <c r="H128" s="142">
        <f>SUM(H126:H127)</f>
        <v>0</v>
      </c>
      <c r="I128" s="142">
        <f>SUM(I126:I127)</f>
        <v>0</v>
      </c>
      <c r="J128" s="142">
        <f>SUM(J126:J127)</f>
        <v>0</v>
      </c>
      <c r="L128" s="143">
        <f>SUM(L126:L127)</f>
        <v>0</v>
      </c>
      <c r="N128" s="144">
        <f>SUM(N126:N127)</f>
        <v>0</v>
      </c>
      <c r="W128" s="110">
        <f>SUM(W126:W127)</f>
        <v>0</v>
      </c>
    </row>
    <row r="130" spans="2:23">
      <c r="B130" s="3" t="s">
        <v>114</v>
      </c>
    </row>
    <row r="131" spans="2:23">
      <c r="D131" s="18" t="s">
        <v>254</v>
      </c>
      <c r="E131" s="142">
        <f>J131</f>
        <v>0</v>
      </c>
      <c r="H131" s="142">
        <f>SUM(H130:H130)</f>
        <v>0</v>
      </c>
      <c r="I131" s="142">
        <f>SUM(I130:I130)</f>
        <v>0</v>
      </c>
      <c r="J131" s="142">
        <f>SUM(J130:J130)</f>
        <v>0</v>
      </c>
      <c r="L131" s="143">
        <f>SUM(L130:L130)</f>
        <v>0</v>
      </c>
      <c r="N131" s="144">
        <f>SUM(N130:N130)</f>
        <v>0</v>
      </c>
      <c r="W131" s="110">
        <f>SUM(W130:W130)</f>
        <v>0</v>
      </c>
    </row>
    <row r="133" spans="2:23">
      <c r="B133" s="3" t="s">
        <v>115</v>
      </c>
    </row>
    <row r="134" spans="2:23">
      <c r="D134" s="18" t="s">
        <v>255</v>
      </c>
      <c r="E134" s="142">
        <f>J134</f>
        <v>0</v>
      </c>
      <c r="H134" s="142">
        <f>SUM(H133:H133)</f>
        <v>0</v>
      </c>
      <c r="I134" s="142">
        <f>SUM(I133:I133)</f>
        <v>0</v>
      </c>
      <c r="J134" s="142">
        <f>SUM(J133:J133)</f>
        <v>0</v>
      </c>
      <c r="L134" s="143">
        <f>SUM(L133:L133)</f>
        <v>0</v>
      </c>
      <c r="N134" s="144">
        <f>SUM(N133:N133)</f>
        <v>0</v>
      </c>
      <c r="W134" s="110">
        <f>SUM(W133:W133)</f>
        <v>0</v>
      </c>
    </row>
    <row r="136" spans="2:23">
      <c r="B136" s="3" t="s">
        <v>116</v>
      </c>
    </row>
    <row r="137" spans="2:23">
      <c r="D137" s="18" t="s">
        <v>256</v>
      </c>
      <c r="E137" s="142">
        <f>J137</f>
        <v>0</v>
      </c>
      <c r="H137" s="142">
        <f>SUM(H136:H136)</f>
        <v>0</v>
      </c>
      <c r="I137" s="142">
        <f>SUM(I136:I136)</f>
        <v>0</v>
      </c>
      <c r="J137" s="142">
        <f>SUM(J136:J136)</f>
        <v>0</v>
      </c>
      <c r="L137" s="143">
        <f>SUM(L136:L136)</f>
        <v>0</v>
      </c>
      <c r="N137" s="144">
        <f>SUM(N136:N136)</f>
        <v>0</v>
      </c>
      <c r="W137" s="110">
        <f>SUM(W136:W136)</f>
        <v>0</v>
      </c>
    </row>
    <row r="139" spans="2:23">
      <c r="B139" s="3" t="s">
        <v>117</v>
      </c>
    </row>
    <row r="140" spans="2:23">
      <c r="D140" s="18" t="s">
        <v>257</v>
      </c>
      <c r="E140" s="142">
        <f>J140</f>
        <v>0</v>
      </c>
      <c r="H140" s="142">
        <f>SUM(H139:H139)</f>
        <v>0</v>
      </c>
      <c r="I140" s="142">
        <f>SUM(I139:I139)</f>
        <v>0</v>
      </c>
      <c r="J140" s="142">
        <f>SUM(J139:J139)</f>
        <v>0</v>
      </c>
      <c r="L140" s="143">
        <f>SUM(L139:L139)</f>
        <v>0</v>
      </c>
      <c r="N140" s="144">
        <f>SUM(N139:N139)</f>
        <v>0</v>
      </c>
      <c r="W140" s="110">
        <f>SUM(W139:W139)</f>
        <v>0</v>
      </c>
    </row>
    <row r="142" spans="2:23">
      <c r="B142" s="3" t="s">
        <v>118</v>
      </c>
    </row>
    <row r="143" spans="2:23">
      <c r="D143" s="18" t="s">
        <v>258</v>
      </c>
      <c r="E143" s="142">
        <f>J143</f>
        <v>0</v>
      </c>
      <c r="H143" s="142">
        <f>SUM(H142:H142)</f>
        <v>0</v>
      </c>
      <c r="I143" s="142">
        <f>SUM(I142:I142)</f>
        <v>0</v>
      </c>
      <c r="J143" s="142">
        <f>SUM(J142:J142)</f>
        <v>0</v>
      </c>
      <c r="L143" s="143">
        <f>SUM(L142:L142)</f>
        <v>0</v>
      </c>
      <c r="N143" s="144">
        <f>SUM(N142:N142)</f>
        <v>0</v>
      </c>
      <c r="W143" s="110">
        <f>SUM(W142:W142)</f>
        <v>0</v>
      </c>
    </row>
    <row r="145" spans="1:27">
      <c r="B145" s="3" t="s">
        <v>119</v>
      </c>
    </row>
    <row r="146" spans="1:27">
      <c r="D146" s="18" t="s">
        <v>259</v>
      </c>
      <c r="E146" s="142">
        <f>J146</f>
        <v>0</v>
      </c>
      <c r="H146" s="142">
        <f>SUM(H145:H145)</f>
        <v>0</v>
      </c>
      <c r="I146" s="142">
        <f>SUM(I145:I145)</f>
        <v>0</v>
      </c>
      <c r="J146" s="142">
        <f>SUM(J145:J145)</f>
        <v>0</v>
      </c>
      <c r="L146" s="143">
        <f>SUM(L145:L145)</f>
        <v>0</v>
      </c>
      <c r="N146" s="144">
        <f>SUM(N145:N145)</f>
        <v>0</v>
      </c>
      <c r="W146" s="110">
        <f>SUM(W145:W145)</f>
        <v>0</v>
      </c>
    </row>
    <row r="148" spans="1:27">
      <c r="B148" s="3" t="s">
        <v>120</v>
      </c>
    </row>
    <row r="149" spans="1:27">
      <c r="A149" s="18">
        <v>42</v>
      </c>
      <c r="B149" s="2" t="s">
        <v>260</v>
      </c>
      <c r="C149" s="3" t="s">
        <v>262</v>
      </c>
      <c r="D149" s="1" t="s">
        <v>263</v>
      </c>
      <c r="E149" s="5">
        <v>100</v>
      </c>
      <c r="F149" s="1" t="s">
        <v>157</v>
      </c>
      <c r="H149" s="6">
        <f>ROUND(E149*G149, 2)</f>
        <v>0</v>
      </c>
      <c r="J149" s="6">
        <f>ROUND(E149*G149, 2)</f>
        <v>0</v>
      </c>
      <c r="K149" s="7">
        <v>3.2000000000000003E-4</v>
      </c>
      <c r="L149" s="7">
        <f>E149*K149</f>
        <v>3.2000000000000001E-2</v>
      </c>
      <c r="O149" s="1">
        <v>20</v>
      </c>
      <c r="P149" s="1">
        <v>396</v>
      </c>
      <c r="T149" s="109" t="s">
        <v>47</v>
      </c>
      <c r="U149" s="109" t="s">
        <v>47</v>
      </c>
      <c r="V149" s="109" t="s">
        <v>184</v>
      </c>
      <c r="W149" s="110">
        <v>13.013999999999999</v>
      </c>
      <c r="Z149" s="1" t="s">
        <v>261</v>
      </c>
      <c r="AA149" s="1">
        <v>8401070207003</v>
      </c>
    </row>
    <row r="150" spans="1:27">
      <c r="D150" s="1" t="s">
        <v>289</v>
      </c>
    </row>
    <row r="151" spans="1:27">
      <c r="A151" s="18">
        <v>43</v>
      </c>
      <c r="B151" s="2" t="s">
        <v>260</v>
      </c>
      <c r="C151" s="3" t="s">
        <v>264</v>
      </c>
      <c r="D151" s="1" t="s">
        <v>265</v>
      </c>
      <c r="E151" s="5">
        <v>626.48699999999997</v>
      </c>
      <c r="F151" s="1" t="s">
        <v>157</v>
      </c>
      <c r="H151" s="6">
        <f>ROUND(E151*G151, 2)</f>
        <v>0</v>
      </c>
      <c r="J151" s="6">
        <f>ROUND(E151*G151, 2)</f>
        <v>0</v>
      </c>
      <c r="K151" s="7">
        <v>3.4000000000000002E-4</v>
      </c>
      <c r="L151" s="7">
        <f>E151*K151</f>
        <v>0.21300558</v>
      </c>
      <c r="O151" s="1">
        <v>20</v>
      </c>
      <c r="P151" s="1">
        <v>396</v>
      </c>
      <c r="T151" s="109" t="s">
        <v>47</v>
      </c>
      <c r="U151" s="109" t="s">
        <v>47</v>
      </c>
      <c r="V151" s="109" t="s">
        <v>184</v>
      </c>
      <c r="Z151" s="1" t="s">
        <v>161</v>
      </c>
      <c r="AA151" s="1" t="s">
        <v>158</v>
      </c>
    </row>
    <row r="152" spans="1:27">
      <c r="D152" s="18" t="s">
        <v>266</v>
      </c>
      <c r="E152" s="142">
        <f>J152</f>
        <v>0</v>
      </c>
      <c r="H152" s="142">
        <f>SUM(H148:H151)</f>
        <v>0</v>
      </c>
      <c r="I152" s="142">
        <f>SUM(I148:I151)</f>
        <v>0</v>
      </c>
      <c r="J152" s="142">
        <f>SUM(J148:J151)</f>
        <v>0</v>
      </c>
      <c r="L152" s="143">
        <f>SUM(L148:L151)</f>
        <v>0.24500558</v>
      </c>
      <c r="N152" s="144">
        <f>SUM(N148:N151)</f>
        <v>0</v>
      </c>
      <c r="W152" s="110">
        <f>SUM(W148:W151)</f>
        <v>13.013999999999999</v>
      </c>
    </row>
    <row r="154" spans="1:27">
      <c r="B154" s="3" t="s">
        <v>121</v>
      </c>
    </row>
    <row r="155" spans="1:27" hidden="1">
      <c r="D155" s="1" t="s">
        <v>167</v>
      </c>
    </row>
    <row r="156" spans="1:27">
      <c r="D156" s="18" t="s">
        <v>267</v>
      </c>
      <c r="E156" s="142">
        <f>J156</f>
        <v>0</v>
      </c>
      <c r="H156" s="142">
        <f>SUM(H154:H155)</f>
        <v>0</v>
      </c>
      <c r="I156" s="142">
        <f>SUM(I154:I155)</f>
        <v>0</v>
      </c>
      <c r="J156" s="142">
        <f>SUM(J154:J155)</f>
        <v>0</v>
      </c>
      <c r="L156" s="143">
        <f>SUM(L154:L155)</f>
        <v>0</v>
      </c>
      <c r="N156" s="144">
        <f>SUM(N154:N155)</f>
        <v>0</v>
      </c>
      <c r="W156" s="110">
        <f>SUM(W154:W155)</f>
        <v>0</v>
      </c>
    </row>
    <row r="158" spans="1:27">
      <c r="D158" s="18" t="s">
        <v>122</v>
      </c>
      <c r="E158" s="144">
        <f>J158</f>
        <v>0</v>
      </c>
      <c r="H158" s="142">
        <f>+H44+H47+H50+H53+H56+H59+H62+H65+H89+H92+H111+H120+H124+H128+H131+H134+H137+H140+H143+H146+H152+H156</f>
        <v>0</v>
      </c>
      <c r="I158" s="142">
        <f>+I44+I47+I50+I53+I56+I59+I62+I65+I89+I92+I111+I120+I124+I128+I131+I134+I137+I140+I143+I146+I152+I156</f>
        <v>0</v>
      </c>
      <c r="J158" s="142">
        <f>+J44+J47+J50+J53+J56+J59+J62+J65+J89+J92+J111+J120+J124+J128+J131+J134+J137+J140+J143+J146+J152+J156</f>
        <v>0</v>
      </c>
      <c r="L158" s="143">
        <f>+L44+L47+L50+L53+L56+L59+L62+L65+L89+L92+L111+L120+L124+L128+L131+L134+L137+L140+L143+L146+L152+L156</f>
        <v>27.67766658</v>
      </c>
      <c r="N158" s="144">
        <f>+N44+N47+N50+N53+N56+N59+N62+N65+N89+N92+N111+N120+N124+N128+N131+N134+N137+N140+N143+N146+N152+N156</f>
        <v>0</v>
      </c>
      <c r="W158" s="110">
        <f>+W44+W47+W50+W53+W56+W59+W62+W65+W89+W92+W111+W120+W124+W128+W131+W134+W137+W140+W143+W146+W152+W156</f>
        <v>3650.9340000000002</v>
      </c>
    </row>
    <row r="160" spans="1:27">
      <c r="B160" s="141" t="s">
        <v>268</v>
      </c>
    </row>
    <row r="161" spans="1:27">
      <c r="B161" s="3" t="s">
        <v>123</v>
      </c>
    </row>
    <row r="162" spans="1:27">
      <c r="A162" s="18">
        <v>349</v>
      </c>
      <c r="B162" s="2" t="s">
        <v>325</v>
      </c>
      <c r="C162" s="3" t="s">
        <v>326</v>
      </c>
      <c r="D162" s="1" t="s">
        <v>327</v>
      </c>
      <c r="E162" s="5">
        <v>1</v>
      </c>
      <c r="F162" s="1" t="s">
        <v>330</v>
      </c>
      <c r="H162" s="6">
        <f>ROUND(E162*G162, 2)</f>
        <v>0</v>
      </c>
      <c r="J162" s="6">
        <f>ROUND(E162*G162, 2)</f>
        <v>0</v>
      </c>
      <c r="O162" s="1">
        <v>20</v>
      </c>
      <c r="P162" s="1" t="s">
        <v>158</v>
      </c>
      <c r="T162" s="109" t="s">
        <v>47</v>
      </c>
      <c r="U162" s="109" t="s">
        <v>47</v>
      </c>
      <c r="V162" s="109" t="s">
        <v>30</v>
      </c>
      <c r="Z162" s="1" t="s">
        <v>161</v>
      </c>
      <c r="AA162" s="1" t="s">
        <v>158</v>
      </c>
    </row>
    <row r="163" spans="1:27">
      <c r="D163" s="18" t="s">
        <v>269</v>
      </c>
      <c r="E163" s="142">
        <f>J163</f>
        <v>0</v>
      </c>
      <c r="H163" s="142">
        <f>SUM(H160:H161)</f>
        <v>0</v>
      </c>
      <c r="I163" s="142">
        <f>SUM(I160:I161)</f>
        <v>0</v>
      </c>
      <c r="J163" s="142">
        <f>SUM(J160:J162)</f>
        <v>0</v>
      </c>
      <c r="L163" s="143">
        <f>SUM(L160:L161)</f>
        <v>0</v>
      </c>
      <c r="N163" s="144">
        <f>SUM(N160:N161)</f>
        <v>0</v>
      </c>
      <c r="W163" s="110">
        <f>SUM(W160:W161)</f>
        <v>0</v>
      </c>
    </row>
    <row r="165" spans="1:27">
      <c r="B165" s="3" t="s">
        <v>124</v>
      </c>
    </row>
    <row r="166" spans="1:27">
      <c r="D166" s="18" t="s">
        <v>270</v>
      </c>
      <c r="E166" s="142">
        <f>J166</f>
        <v>0</v>
      </c>
      <c r="H166" s="142">
        <f>SUM(H165:H165)</f>
        <v>0</v>
      </c>
      <c r="I166" s="142">
        <f>SUM(I165:I165)</f>
        <v>0</v>
      </c>
      <c r="J166" s="142">
        <f>SUM(J165:J165)</f>
        <v>0</v>
      </c>
      <c r="L166" s="143">
        <f>SUM(L165:L165)</f>
        <v>0</v>
      </c>
      <c r="N166" s="144">
        <f>SUM(N165:N165)</f>
        <v>0</v>
      </c>
      <c r="W166" s="110">
        <f>SUM(W165:W165)</f>
        <v>0</v>
      </c>
    </row>
    <row r="168" spans="1:27">
      <c r="B168" s="3" t="s">
        <v>125</v>
      </c>
    </row>
    <row r="169" spans="1:27">
      <c r="A169" s="18">
        <v>44</v>
      </c>
      <c r="B169" s="2" t="s">
        <v>271</v>
      </c>
      <c r="C169" s="3" t="s">
        <v>272</v>
      </c>
      <c r="D169" s="1" t="s">
        <v>317</v>
      </c>
      <c r="E169" s="5">
        <v>7570</v>
      </c>
      <c r="F169" s="1" t="s">
        <v>273</v>
      </c>
      <c r="H169" s="6">
        <f>ROUND(E169*G169, 2)</f>
        <v>0</v>
      </c>
      <c r="J169" s="6">
        <f>ROUND(E169*G169, 2)</f>
        <v>0</v>
      </c>
      <c r="O169" s="1">
        <v>20</v>
      </c>
      <c r="P169" s="1">
        <v>59</v>
      </c>
      <c r="T169" s="109" t="s">
        <v>47</v>
      </c>
      <c r="U169" s="109" t="s">
        <v>47</v>
      </c>
      <c r="V169" s="109" t="s">
        <v>30</v>
      </c>
      <c r="Z169" s="1" t="s">
        <v>161</v>
      </c>
      <c r="AA169" s="1" t="s">
        <v>158</v>
      </c>
    </row>
    <row r="170" spans="1:27">
      <c r="D170" s="18" t="s">
        <v>274</v>
      </c>
      <c r="E170" s="142">
        <f>J170</f>
        <v>0</v>
      </c>
      <c r="H170" s="142">
        <f>SUM(H168:H169)</f>
        <v>0</v>
      </c>
      <c r="I170" s="142">
        <f>SUM(I168:I169)</f>
        <v>0</v>
      </c>
      <c r="J170" s="142">
        <f>SUM(J168:J169)</f>
        <v>0</v>
      </c>
      <c r="L170" s="143">
        <f>SUM(L168:L169)</f>
        <v>0</v>
      </c>
      <c r="N170" s="144">
        <f>SUM(N168:N169)</f>
        <v>0</v>
      </c>
      <c r="W170" s="110">
        <f>SUM(W168:W169)</f>
        <v>0</v>
      </c>
    </row>
    <row r="172" spans="1:27">
      <c r="D172" s="18" t="s">
        <v>126</v>
      </c>
      <c r="E172" s="142">
        <f>J172</f>
        <v>0</v>
      </c>
      <c r="H172" s="142">
        <f>+H163+H166+H170</f>
        <v>0</v>
      </c>
      <c r="I172" s="142">
        <f>+I163+I166+I170</f>
        <v>0</v>
      </c>
      <c r="J172" s="142">
        <f>+J163+J166+J170</f>
        <v>0</v>
      </c>
      <c r="L172" s="143">
        <f>+L163+L166+L170</f>
        <v>0</v>
      </c>
      <c r="N172" s="144">
        <f>+N163+N166+N170</f>
        <v>0</v>
      </c>
      <c r="W172" s="110">
        <f>+W163+W166+W170</f>
        <v>0</v>
      </c>
    </row>
    <row r="174" spans="1:27">
      <c r="D174" s="22" t="s">
        <v>127</v>
      </c>
      <c r="E174" s="142">
        <f>J174</f>
        <v>0</v>
      </c>
      <c r="H174" s="142">
        <f>+H40+H158+H172</f>
        <v>0</v>
      </c>
      <c r="I174" s="142">
        <f>+I40+I158+I172</f>
        <v>0</v>
      </c>
      <c r="J174" s="142">
        <f>+J40+J158+J172</f>
        <v>0</v>
      </c>
      <c r="L174" s="143">
        <f>+L40+L158+L172</f>
        <v>27.771666580000002</v>
      </c>
      <c r="N174" s="144">
        <f>+N40+N158+N172</f>
        <v>0</v>
      </c>
      <c r="W174" s="110">
        <f>+W40+W158+W172</f>
        <v>4032.6480000000001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workbookViewId="0">
      <pane ySplit="10" topLeftCell="A11" activePane="bottomLeft" state="frozen"/>
      <selection pane="bottomLeft" activeCell="B14" sqref="B14"/>
    </sheetView>
  </sheetViews>
  <sheetFormatPr defaultRowHeight="12.75"/>
  <cols>
    <col min="1" max="1" width="15.7109375" style="124" customWidth="1"/>
    <col min="2" max="3" width="45.7109375" style="124" customWidth="1"/>
    <col min="4" max="4" width="11.28515625" style="125" customWidth="1"/>
    <col min="5" max="16384" width="9.140625" style="1"/>
  </cols>
  <sheetData>
    <row r="1" spans="1:4">
      <c r="A1" s="111" t="s">
        <v>76</v>
      </c>
      <c r="B1" s="112"/>
      <c r="C1" s="112"/>
      <c r="D1" s="113" t="s">
        <v>275</v>
      </c>
    </row>
    <row r="2" spans="1:4">
      <c r="A2" s="111" t="s">
        <v>77</v>
      </c>
      <c r="B2" s="112"/>
      <c r="C2" s="112"/>
      <c r="D2" s="113" t="s">
        <v>78</v>
      </c>
    </row>
    <row r="3" spans="1:4">
      <c r="A3" s="111" t="s">
        <v>80</v>
      </c>
      <c r="B3" s="112"/>
      <c r="C3" s="112"/>
      <c r="D3" s="113" t="s">
        <v>324</v>
      </c>
    </row>
    <row r="4" spans="1:4">
      <c r="A4" s="112"/>
      <c r="B4" s="112"/>
      <c r="C4" s="112"/>
      <c r="D4" s="112"/>
    </row>
    <row r="5" spans="1:4">
      <c r="A5" s="111"/>
      <c r="B5" s="112"/>
      <c r="C5" s="112"/>
      <c r="D5" s="112"/>
    </row>
    <row r="6" spans="1:4">
      <c r="A6" s="111"/>
      <c r="B6" s="112"/>
      <c r="C6" s="112"/>
      <c r="D6" s="112"/>
    </row>
    <row r="7" spans="1:4">
      <c r="A7" s="111"/>
      <c r="B7" s="112"/>
      <c r="C7" s="112"/>
      <c r="D7" s="112"/>
    </row>
    <row r="8" spans="1:4" ht="13.5" thickBot="1">
      <c r="A8" s="1"/>
      <c r="B8" s="114"/>
      <c r="C8" s="115"/>
      <c r="D8" s="116"/>
    </row>
    <row r="9" spans="1:4" ht="13.5" thickTop="1">
      <c r="A9" s="117" t="s">
        <v>276</v>
      </c>
      <c r="B9" s="118" t="s">
        <v>277</v>
      </c>
      <c r="C9" s="118" t="s">
        <v>278</v>
      </c>
      <c r="D9" s="119" t="s">
        <v>279</v>
      </c>
    </row>
    <row r="10" spans="1:4" ht="13.5" thickBot="1">
      <c r="A10" s="120"/>
      <c r="B10" s="121"/>
      <c r="C10" s="122"/>
      <c r="D10" s="123"/>
    </row>
    <row r="11" spans="1:4" ht="13.5" thickTop="1">
      <c r="A11" s="124" t="s">
        <v>280</v>
      </c>
      <c r="B11" s="124" t="s">
        <v>281</v>
      </c>
      <c r="C11" s="124" t="s">
        <v>282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landscape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Kryci list</vt:lpstr>
      <vt:lpstr>Rekapitulacia</vt:lpstr>
      <vt:lpstr>Prehlad</vt:lpstr>
      <vt:lpstr>Figury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Brano</dc:creator>
  <cp:lastModifiedBy>Debnárová Monika</cp:lastModifiedBy>
  <cp:lastPrinted>2012-05-14T17:00:17Z</cp:lastPrinted>
  <dcterms:created xsi:type="dcterms:W3CDTF">1999-04-06T07:39:42Z</dcterms:created>
  <dcterms:modified xsi:type="dcterms:W3CDTF">2018-07-18T09:01:57Z</dcterms:modified>
</cp:coreProperties>
</file>