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rháč Daniel\Desktop\"/>
    </mc:Choice>
  </mc:AlternateContent>
  <bookViews>
    <workbookView xWindow="0" yWindow="0" windowWidth="28800" windowHeight="12636"/>
  </bookViews>
  <sheets>
    <sheet name="Rekapitulácia stavby" sheetId="1" r:id="rId1"/>
    <sheet name="01 - SO 01 Rekonštrukcia ..." sheetId="2" r:id="rId2"/>
  </sheets>
  <definedNames>
    <definedName name="_xlnm._FilterDatabase" localSheetId="1" hidden="1">'01 - SO 01 Rekonštrukcia ...'!$C$174:$K$744</definedName>
    <definedName name="_xlnm.Print_Titles" localSheetId="1">'01 - SO 01 Rekonštrukcia ...'!$174:$174</definedName>
    <definedName name="_xlnm.Print_Titles" localSheetId="0">'Rekapitulácia stavby'!$92:$92</definedName>
    <definedName name="_xlnm.Print_Area" localSheetId="1">'01 - SO 01 Rekonštrukcia ...'!$C$4:$J$76,'01 - SO 01 Rekonštrukcia ...'!$C$82:$J$156,'01 - SO 01 Rekonštrukcia ...'!$C$162:$K$744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 s="1"/>
  <c r="BI744" i="2"/>
  <c r="BH744" i="2"/>
  <c r="BG744" i="2"/>
  <c r="BE744" i="2"/>
  <c r="T744" i="2"/>
  <c r="T743" i="2" s="1"/>
  <c r="R744" i="2"/>
  <c r="R743" i="2" s="1"/>
  <c r="P744" i="2"/>
  <c r="P743" i="2"/>
  <c r="BI742" i="2"/>
  <c r="BH742" i="2"/>
  <c r="BG742" i="2"/>
  <c r="BE742" i="2"/>
  <c r="T742" i="2"/>
  <c r="R742" i="2"/>
  <c r="P742" i="2"/>
  <c r="BI741" i="2"/>
  <c r="BH741" i="2"/>
  <c r="BG741" i="2"/>
  <c r="BE741" i="2"/>
  <c r="T741" i="2"/>
  <c r="R741" i="2"/>
  <c r="P741" i="2"/>
  <c r="BI740" i="2"/>
  <c r="BH740" i="2"/>
  <c r="BG740" i="2"/>
  <c r="BE740" i="2"/>
  <c r="T740" i="2"/>
  <c r="R740" i="2"/>
  <c r="P740" i="2"/>
  <c r="BI739" i="2"/>
  <c r="BH739" i="2"/>
  <c r="BG739" i="2"/>
  <c r="BE739" i="2"/>
  <c r="T739" i="2"/>
  <c r="R739" i="2"/>
  <c r="P739" i="2"/>
  <c r="BI738" i="2"/>
  <c r="BH738" i="2"/>
  <c r="BG738" i="2"/>
  <c r="BE738" i="2"/>
  <c r="T738" i="2"/>
  <c r="R738" i="2"/>
  <c r="P738" i="2"/>
  <c r="BI737" i="2"/>
  <c r="BH737" i="2"/>
  <c r="BG737" i="2"/>
  <c r="BE737" i="2"/>
  <c r="T737" i="2"/>
  <c r="R737" i="2"/>
  <c r="P737" i="2"/>
  <c r="BI736" i="2"/>
  <c r="BH736" i="2"/>
  <c r="BG736" i="2"/>
  <c r="BE736" i="2"/>
  <c r="T736" i="2"/>
  <c r="R736" i="2"/>
  <c r="P736" i="2"/>
  <c r="BI734" i="2"/>
  <c r="BH734" i="2"/>
  <c r="BG734" i="2"/>
  <c r="BE734" i="2"/>
  <c r="T734" i="2"/>
  <c r="R734" i="2"/>
  <c r="P734" i="2"/>
  <c r="BI733" i="2"/>
  <c r="BH733" i="2"/>
  <c r="BG733" i="2"/>
  <c r="BE733" i="2"/>
  <c r="T733" i="2"/>
  <c r="R733" i="2"/>
  <c r="P733" i="2"/>
  <c r="BI732" i="2"/>
  <c r="BH732" i="2"/>
  <c r="BG732" i="2"/>
  <c r="BE732" i="2"/>
  <c r="T732" i="2"/>
  <c r="R732" i="2"/>
  <c r="P732" i="2"/>
  <c r="BI730" i="2"/>
  <c r="BH730" i="2"/>
  <c r="BG730" i="2"/>
  <c r="BE730" i="2"/>
  <c r="T730" i="2"/>
  <c r="R730" i="2"/>
  <c r="P730" i="2"/>
  <c r="BI729" i="2"/>
  <c r="BH729" i="2"/>
  <c r="BG729" i="2"/>
  <c r="BE729" i="2"/>
  <c r="T729" i="2"/>
  <c r="R729" i="2"/>
  <c r="P729" i="2"/>
  <c r="BI728" i="2"/>
  <c r="BH728" i="2"/>
  <c r="BG728" i="2"/>
  <c r="BE728" i="2"/>
  <c r="T728" i="2"/>
  <c r="R728" i="2"/>
  <c r="P728" i="2"/>
  <c r="BI727" i="2"/>
  <c r="BH727" i="2"/>
  <c r="BG727" i="2"/>
  <c r="BE727" i="2"/>
  <c r="T727" i="2"/>
  <c r="R727" i="2"/>
  <c r="P727" i="2"/>
  <c r="BI726" i="2"/>
  <c r="BH726" i="2"/>
  <c r="BG726" i="2"/>
  <c r="BE726" i="2"/>
  <c r="T726" i="2"/>
  <c r="R726" i="2"/>
  <c r="P726" i="2"/>
  <c r="BI724" i="2"/>
  <c r="BH724" i="2"/>
  <c r="BG724" i="2"/>
  <c r="BE724" i="2"/>
  <c r="T724" i="2"/>
  <c r="R724" i="2"/>
  <c r="P724" i="2"/>
  <c r="BI723" i="2"/>
  <c r="BH723" i="2"/>
  <c r="BG723" i="2"/>
  <c r="BE723" i="2"/>
  <c r="T723" i="2"/>
  <c r="R723" i="2"/>
  <c r="P723" i="2"/>
  <c r="BI722" i="2"/>
  <c r="BH722" i="2"/>
  <c r="BG722" i="2"/>
  <c r="BE722" i="2"/>
  <c r="T722" i="2"/>
  <c r="R722" i="2"/>
  <c r="P722" i="2"/>
  <c r="BI721" i="2"/>
  <c r="BH721" i="2"/>
  <c r="BG721" i="2"/>
  <c r="BE721" i="2"/>
  <c r="T721" i="2"/>
  <c r="R721" i="2"/>
  <c r="P721" i="2"/>
  <c r="BI720" i="2"/>
  <c r="BH720" i="2"/>
  <c r="BG720" i="2"/>
  <c r="BE720" i="2"/>
  <c r="T720" i="2"/>
  <c r="R720" i="2"/>
  <c r="P720" i="2"/>
  <c r="BI719" i="2"/>
  <c r="BH719" i="2"/>
  <c r="BG719" i="2"/>
  <c r="BE719" i="2"/>
  <c r="T719" i="2"/>
  <c r="R719" i="2"/>
  <c r="P719" i="2"/>
  <c r="BI718" i="2"/>
  <c r="BH718" i="2"/>
  <c r="BG718" i="2"/>
  <c r="BE718" i="2"/>
  <c r="T718" i="2"/>
  <c r="R718" i="2"/>
  <c r="P718" i="2"/>
  <c r="BI717" i="2"/>
  <c r="BH717" i="2"/>
  <c r="BG717" i="2"/>
  <c r="BE717" i="2"/>
  <c r="T717" i="2"/>
  <c r="R717" i="2"/>
  <c r="P717" i="2"/>
  <c r="BI716" i="2"/>
  <c r="BH716" i="2"/>
  <c r="BG716" i="2"/>
  <c r="BE716" i="2"/>
  <c r="T716" i="2"/>
  <c r="R716" i="2"/>
  <c r="P716" i="2"/>
  <c r="BI715" i="2"/>
  <c r="BH715" i="2"/>
  <c r="BG715" i="2"/>
  <c r="BE715" i="2"/>
  <c r="T715" i="2"/>
  <c r="R715" i="2"/>
  <c r="P715" i="2"/>
  <c r="BI714" i="2"/>
  <c r="BH714" i="2"/>
  <c r="BG714" i="2"/>
  <c r="BE714" i="2"/>
  <c r="T714" i="2"/>
  <c r="R714" i="2"/>
  <c r="P714" i="2"/>
  <c r="BI713" i="2"/>
  <c r="BH713" i="2"/>
  <c r="BG713" i="2"/>
  <c r="BE713" i="2"/>
  <c r="T713" i="2"/>
  <c r="R713" i="2"/>
  <c r="P713" i="2"/>
  <c r="BI712" i="2"/>
  <c r="BH712" i="2"/>
  <c r="BG712" i="2"/>
  <c r="BE712" i="2"/>
  <c r="T712" i="2"/>
  <c r="R712" i="2"/>
  <c r="P712" i="2"/>
  <c r="BI711" i="2"/>
  <c r="BH711" i="2"/>
  <c r="BG711" i="2"/>
  <c r="BE711" i="2"/>
  <c r="T711" i="2"/>
  <c r="R711" i="2"/>
  <c r="P711" i="2"/>
  <c r="BI709" i="2"/>
  <c r="BH709" i="2"/>
  <c r="BG709" i="2"/>
  <c r="BE709" i="2"/>
  <c r="T709" i="2"/>
  <c r="R709" i="2"/>
  <c r="P709" i="2"/>
  <c r="BI708" i="2"/>
  <c r="BH708" i="2"/>
  <c r="BG708" i="2"/>
  <c r="BE708" i="2"/>
  <c r="T708" i="2"/>
  <c r="R708" i="2"/>
  <c r="P708" i="2"/>
  <c r="BI707" i="2"/>
  <c r="BH707" i="2"/>
  <c r="BG707" i="2"/>
  <c r="BE707" i="2"/>
  <c r="T707" i="2"/>
  <c r="R707" i="2"/>
  <c r="P707" i="2"/>
  <c r="BI706" i="2"/>
  <c r="BH706" i="2"/>
  <c r="BG706" i="2"/>
  <c r="BE706" i="2"/>
  <c r="T706" i="2"/>
  <c r="R706" i="2"/>
  <c r="P706" i="2"/>
  <c r="BI705" i="2"/>
  <c r="BH705" i="2"/>
  <c r="BG705" i="2"/>
  <c r="BE705" i="2"/>
  <c r="T705" i="2"/>
  <c r="R705" i="2"/>
  <c r="P705" i="2"/>
  <c r="BI704" i="2"/>
  <c r="BH704" i="2"/>
  <c r="BG704" i="2"/>
  <c r="BE704" i="2"/>
  <c r="T704" i="2"/>
  <c r="R704" i="2"/>
  <c r="P704" i="2"/>
  <c r="BI703" i="2"/>
  <c r="BH703" i="2"/>
  <c r="BG703" i="2"/>
  <c r="BE703" i="2"/>
  <c r="T703" i="2"/>
  <c r="R703" i="2"/>
  <c r="P703" i="2"/>
  <c r="BI702" i="2"/>
  <c r="BH702" i="2"/>
  <c r="BG702" i="2"/>
  <c r="BE702" i="2"/>
  <c r="T702" i="2"/>
  <c r="R702" i="2"/>
  <c r="P702" i="2"/>
  <c r="BI701" i="2"/>
  <c r="BH701" i="2"/>
  <c r="BG701" i="2"/>
  <c r="BE701" i="2"/>
  <c r="T701" i="2"/>
  <c r="R701" i="2"/>
  <c r="P701" i="2"/>
  <c r="BI700" i="2"/>
  <c r="BH700" i="2"/>
  <c r="BG700" i="2"/>
  <c r="BE700" i="2"/>
  <c r="T700" i="2"/>
  <c r="R700" i="2"/>
  <c r="P700" i="2"/>
  <c r="BI699" i="2"/>
  <c r="BH699" i="2"/>
  <c r="BG699" i="2"/>
  <c r="BE699" i="2"/>
  <c r="T699" i="2"/>
  <c r="R699" i="2"/>
  <c r="P699" i="2"/>
  <c r="BI698" i="2"/>
  <c r="BH698" i="2"/>
  <c r="BG698" i="2"/>
  <c r="BE698" i="2"/>
  <c r="T698" i="2"/>
  <c r="R698" i="2"/>
  <c r="P698" i="2"/>
  <c r="BI697" i="2"/>
  <c r="BH697" i="2"/>
  <c r="BG697" i="2"/>
  <c r="BE697" i="2"/>
  <c r="T697" i="2"/>
  <c r="R697" i="2"/>
  <c r="P697" i="2"/>
  <c r="BI696" i="2"/>
  <c r="BH696" i="2"/>
  <c r="BG696" i="2"/>
  <c r="BE696" i="2"/>
  <c r="T696" i="2"/>
  <c r="R696" i="2"/>
  <c r="P696" i="2"/>
  <c r="BI695" i="2"/>
  <c r="BH695" i="2"/>
  <c r="BG695" i="2"/>
  <c r="BE695" i="2"/>
  <c r="T695" i="2"/>
  <c r="R695" i="2"/>
  <c r="P695" i="2"/>
  <c r="BI694" i="2"/>
  <c r="BH694" i="2"/>
  <c r="BG694" i="2"/>
  <c r="BE694" i="2"/>
  <c r="T694" i="2"/>
  <c r="R694" i="2"/>
  <c r="P694" i="2"/>
  <c r="BI693" i="2"/>
  <c r="BH693" i="2"/>
  <c r="BG693" i="2"/>
  <c r="BE693" i="2"/>
  <c r="T693" i="2"/>
  <c r="R693" i="2"/>
  <c r="P693" i="2"/>
  <c r="BI692" i="2"/>
  <c r="BH692" i="2"/>
  <c r="BG692" i="2"/>
  <c r="BE692" i="2"/>
  <c r="T692" i="2"/>
  <c r="R692" i="2"/>
  <c r="P692" i="2"/>
  <c r="BI691" i="2"/>
  <c r="BH691" i="2"/>
  <c r="BG691" i="2"/>
  <c r="BE691" i="2"/>
  <c r="T691" i="2"/>
  <c r="R691" i="2"/>
  <c r="P691" i="2"/>
  <c r="BI690" i="2"/>
  <c r="BH690" i="2"/>
  <c r="BG690" i="2"/>
  <c r="BE690" i="2"/>
  <c r="T690" i="2"/>
  <c r="R690" i="2"/>
  <c r="P690" i="2"/>
  <c r="BI689" i="2"/>
  <c r="BH689" i="2"/>
  <c r="BG689" i="2"/>
  <c r="BE689" i="2"/>
  <c r="T689" i="2"/>
  <c r="R689" i="2"/>
  <c r="P689" i="2"/>
  <c r="BI688" i="2"/>
  <c r="BH688" i="2"/>
  <c r="BG688" i="2"/>
  <c r="BE688" i="2"/>
  <c r="T688" i="2"/>
  <c r="R688" i="2"/>
  <c r="P688" i="2"/>
  <c r="BI687" i="2"/>
  <c r="BH687" i="2"/>
  <c r="BG687" i="2"/>
  <c r="BE687" i="2"/>
  <c r="T687" i="2"/>
  <c r="R687" i="2"/>
  <c r="P687" i="2"/>
  <c r="BI686" i="2"/>
  <c r="BH686" i="2"/>
  <c r="BG686" i="2"/>
  <c r="BE686" i="2"/>
  <c r="T686" i="2"/>
  <c r="R686" i="2"/>
  <c r="P686" i="2"/>
  <c r="BI685" i="2"/>
  <c r="BH685" i="2"/>
  <c r="BG685" i="2"/>
  <c r="BE685" i="2"/>
  <c r="T685" i="2"/>
  <c r="R685" i="2"/>
  <c r="P685" i="2"/>
  <c r="BI684" i="2"/>
  <c r="BH684" i="2"/>
  <c r="BG684" i="2"/>
  <c r="BE684" i="2"/>
  <c r="T684" i="2"/>
  <c r="R684" i="2"/>
  <c r="P684" i="2"/>
  <c r="BI683" i="2"/>
  <c r="BH683" i="2"/>
  <c r="BG683" i="2"/>
  <c r="BE683" i="2"/>
  <c r="T683" i="2"/>
  <c r="R683" i="2"/>
  <c r="P683" i="2"/>
  <c r="BI682" i="2"/>
  <c r="BH682" i="2"/>
  <c r="BG682" i="2"/>
  <c r="BE682" i="2"/>
  <c r="T682" i="2"/>
  <c r="R682" i="2"/>
  <c r="P682" i="2"/>
  <c r="BI681" i="2"/>
  <c r="BH681" i="2"/>
  <c r="BG681" i="2"/>
  <c r="BE681" i="2"/>
  <c r="T681" i="2"/>
  <c r="R681" i="2"/>
  <c r="P681" i="2"/>
  <c r="BI680" i="2"/>
  <c r="BH680" i="2"/>
  <c r="BG680" i="2"/>
  <c r="BE680" i="2"/>
  <c r="T680" i="2"/>
  <c r="R680" i="2"/>
  <c r="P680" i="2"/>
  <c r="BI678" i="2"/>
  <c r="BH678" i="2"/>
  <c r="BG678" i="2"/>
  <c r="BE678" i="2"/>
  <c r="T678" i="2"/>
  <c r="R678" i="2"/>
  <c r="P678" i="2"/>
  <c r="BI677" i="2"/>
  <c r="BH677" i="2"/>
  <c r="BG677" i="2"/>
  <c r="BE677" i="2"/>
  <c r="T677" i="2"/>
  <c r="R677" i="2"/>
  <c r="P677" i="2"/>
  <c r="BI676" i="2"/>
  <c r="BH676" i="2"/>
  <c r="BG676" i="2"/>
  <c r="BE676" i="2"/>
  <c r="T676" i="2"/>
  <c r="R676" i="2"/>
  <c r="P676" i="2"/>
  <c r="BI675" i="2"/>
  <c r="BH675" i="2"/>
  <c r="BG675" i="2"/>
  <c r="BE675" i="2"/>
  <c r="T675" i="2"/>
  <c r="R675" i="2"/>
  <c r="P675" i="2"/>
  <c r="BI674" i="2"/>
  <c r="BH674" i="2"/>
  <c r="BG674" i="2"/>
  <c r="BE674" i="2"/>
  <c r="T674" i="2"/>
  <c r="R674" i="2"/>
  <c r="P674" i="2"/>
  <c r="BI673" i="2"/>
  <c r="BH673" i="2"/>
  <c r="BG673" i="2"/>
  <c r="BE673" i="2"/>
  <c r="T673" i="2"/>
  <c r="R673" i="2"/>
  <c r="P673" i="2"/>
  <c r="BI672" i="2"/>
  <c r="BH672" i="2"/>
  <c r="BG672" i="2"/>
  <c r="BE672" i="2"/>
  <c r="T672" i="2"/>
  <c r="R672" i="2"/>
  <c r="P672" i="2"/>
  <c r="BI670" i="2"/>
  <c r="BH670" i="2"/>
  <c r="BG670" i="2"/>
  <c r="BE670" i="2"/>
  <c r="T670" i="2"/>
  <c r="R670" i="2"/>
  <c r="P670" i="2"/>
  <c r="BI669" i="2"/>
  <c r="BH669" i="2"/>
  <c r="BG669" i="2"/>
  <c r="BE669" i="2"/>
  <c r="T669" i="2"/>
  <c r="R669" i="2"/>
  <c r="P669" i="2"/>
  <c r="BI668" i="2"/>
  <c r="BH668" i="2"/>
  <c r="BG668" i="2"/>
  <c r="BE668" i="2"/>
  <c r="T668" i="2"/>
  <c r="R668" i="2"/>
  <c r="P668" i="2"/>
  <c r="BI666" i="2"/>
  <c r="BH666" i="2"/>
  <c r="BG666" i="2"/>
  <c r="BE666" i="2"/>
  <c r="T666" i="2"/>
  <c r="R666" i="2"/>
  <c r="P666" i="2"/>
  <c r="BI665" i="2"/>
  <c r="BH665" i="2"/>
  <c r="BG665" i="2"/>
  <c r="BE665" i="2"/>
  <c r="T665" i="2"/>
  <c r="R665" i="2"/>
  <c r="P665" i="2"/>
  <c r="BI664" i="2"/>
  <c r="BH664" i="2"/>
  <c r="BG664" i="2"/>
  <c r="BE664" i="2"/>
  <c r="T664" i="2"/>
  <c r="R664" i="2"/>
  <c r="P664" i="2"/>
  <c r="BI663" i="2"/>
  <c r="BH663" i="2"/>
  <c r="BG663" i="2"/>
  <c r="BE663" i="2"/>
  <c r="T663" i="2"/>
  <c r="R663" i="2"/>
  <c r="P663" i="2"/>
  <c r="BI662" i="2"/>
  <c r="BH662" i="2"/>
  <c r="BG662" i="2"/>
  <c r="BE662" i="2"/>
  <c r="T662" i="2"/>
  <c r="R662" i="2"/>
  <c r="P662" i="2"/>
  <c r="BI660" i="2"/>
  <c r="BH660" i="2"/>
  <c r="BG660" i="2"/>
  <c r="BE660" i="2"/>
  <c r="T660" i="2"/>
  <c r="R660" i="2"/>
  <c r="P660" i="2"/>
  <c r="BI659" i="2"/>
  <c r="BH659" i="2"/>
  <c r="BG659" i="2"/>
  <c r="BE659" i="2"/>
  <c r="T659" i="2"/>
  <c r="R659" i="2"/>
  <c r="P659" i="2"/>
  <c r="BI658" i="2"/>
  <c r="BH658" i="2"/>
  <c r="BG658" i="2"/>
  <c r="BE658" i="2"/>
  <c r="T658" i="2"/>
  <c r="R658" i="2"/>
  <c r="P658" i="2"/>
  <c r="BI657" i="2"/>
  <c r="BH657" i="2"/>
  <c r="BG657" i="2"/>
  <c r="BE657" i="2"/>
  <c r="T657" i="2"/>
  <c r="R657" i="2"/>
  <c r="P657" i="2"/>
  <c r="BI656" i="2"/>
  <c r="BH656" i="2"/>
  <c r="BG656" i="2"/>
  <c r="BE656" i="2"/>
  <c r="T656" i="2"/>
  <c r="R656" i="2"/>
  <c r="P656" i="2"/>
  <c r="BI655" i="2"/>
  <c r="BH655" i="2"/>
  <c r="BG655" i="2"/>
  <c r="BE655" i="2"/>
  <c r="T655" i="2"/>
  <c r="R655" i="2"/>
  <c r="P655" i="2"/>
  <c r="BI654" i="2"/>
  <c r="BH654" i="2"/>
  <c r="BG654" i="2"/>
  <c r="BE654" i="2"/>
  <c r="T654" i="2"/>
  <c r="R654" i="2"/>
  <c r="P654" i="2"/>
  <c r="BI653" i="2"/>
  <c r="BH653" i="2"/>
  <c r="BG653" i="2"/>
  <c r="BE653" i="2"/>
  <c r="T653" i="2"/>
  <c r="R653" i="2"/>
  <c r="P653" i="2"/>
  <c r="BI652" i="2"/>
  <c r="BH652" i="2"/>
  <c r="BG652" i="2"/>
  <c r="BE652" i="2"/>
  <c r="T652" i="2"/>
  <c r="R652" i="2"/>
  <c r="P652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8" i="2"/>
  <c r="BH648" i="2"/>
  <c r="BG648" i="2"/>
  <c r="BE648" i="2"/>
  <c r="T648" i="2"/>
  <c r="R648" i="2"/>
  <c r="P648" i="2"/>
  <c r="BI647" i="2"/>
  <c r="BH647" i="2"/>
  <c r="BG647" i="2"/>
  <c r="BE647" i="2"/>
  <c r="T647" i="2"/>
  <c r="R647" i="2"/>
  <c r="P647" i="2"/>
  <c r="BI645" i="2"/>
  <c r="BH645" i="2"/>
  <c r="BG645" i="2"/>
  <c r="BE645" i="2"/>
  <c r="T645" i="2"/>
  <c r="R645" i="2"/>
  <c r="P645" i="2"/>
  <c r="BI644" i="2"/>
  <c r="BH644" i="2"/>
  <c r="BG644" i="2"/>
  <c r="BE644" i="2"/>
  <c r="T644" i="2"/>
  <c r="R644" i="2"/>
  <c r="P644" i="2"/>
  <c r="BI643" i="2"/>
  <c r="BH643" i="2"/>
  <c r="BG643" i="2"/>
  <c r="BE643" i="2"/>
  <c r="T643" i="2"/>
  <c r="R643" i="2"/>
  <c r="P643" i="2"/>
  <c r="BI642" i="2"/>
  <c r="BH642" i="2"/>
  <c r="BG642" i="2"/>
  <c r="BE642" i="2"/>
  <c r="T642" i="2"/>
  <c r="R642" i="2"/>
  <c r="P642" i="2"/>
  <c r="BI641" i="2"/>
  <c r="BH641" i="2"/>
  <c r="BG641" i="2"/>
  <c r="BE641" i="2"/>
  <c r="T641" i="2"/>
  <c r="R641" i="2"/>
  <c r="P641" i="2"/>
  <c r="BI640" i="2"/>
  <c r="BH640" i="2"/>
  <c r="BG640" i="2"/>
  <c r="BE640" i="2"/>
  <c r="T640" i="2"/>
  <c r="R640" i="2"/>
  <c r="P640" i="2"/>
  <c r="BI639" i="2"/>
  <c r="BH639" i="2"/>
  <c r="BG639" i="2"/>
  <c r="BE639" i="2"/>
  <c r="T639" i="2"/>
  <c r="R639" i="2"/>
  <c r="P639" i="2"/>
  <c r="BI637" i="2"/>
  <c r="BH637" i="2"/>
  <c r="BG637" i="2"/>
  <c r="BE637" i="2"/>
  <c r="T637" i="2"/>
  <c r="R637" i="2"/>
  <c r="P637" i="2"/>
  <c r="BI636" i="2"/>
  <c r="BH636" i="2"/>
  <c r="BG636" i="2"/>
  <c r="BE636" i="2"/>
  <c r="T636" i="2"/>
  <c r="R636" i="2"/>
  <c r="P636" i="2"/>
  <c r="BI632" i="2"/>
  <c r="BH632" i="2"/>
  <c r="BG632" i="2"/>
  <c r="BE632" i="2"/>
  <c r="T632" i="2"/>
  <c r="R632" i="2"/>
  <c r="P632" i="2"/>
  <c r="BI631" i="2"/>
  <c r="BH631" i="2"/>
  <c r="BG631" i="2"/>
  <c r="BE631" i="2"/>
  <c r="T631" i="2"/>
  <c r="R631" i="2"/>
  <c r="P631" i="2"/>
  <c r="BI629" i="2"/>
  <c r="BH629" i="2"/>
  <c r="BG629" i="2"/>
  <c r="BE629" i="2"/>
  <c r="T629" i="2"/>
  <c r="T628" i="2" s="1"/>
  <c r="R629" i="2"/>
  <c r="R628" i="2" s="1"/>
  <c r="P629" i="2"/>
  <c r="P628" i="2" s="1"/>
  <c r="BI627" i="2"/>
  <c r="BH627" i="2"/>
  <c r="BG627" i="2"/>
  <c r="BE627" i="2"/>
  <c r="T627" i="2"/>
  <c r="R627" i="2"/>
  <c r="P627" i="2"/>
  <c r="BI626" i="2"/>
  <c r="BH626" i="2"/>
  <c r="BG626" i="2"/>
  <c r="BE626" i="2"/>
  <c r="T626" i="2"/>
  <c r="R626" i="2"/>
  <c r="P626" i="2"/>
  <c r="BI625" i="2"/>
  <c r="BH625" i="2"/>
  <c r="BG625" i="2"/>
  <c r="BE625" i="2"/>
  <c r="T625" i="2"/>
  <c r="R625" i="2"/>
  <c r="P625" i="2"/>
  <c r="BI624" i="2"/>
  <c r="BH624" i="2"/>
  <c r="BG624" i="2"/>
  <c r="BE624" i="2"/>
  <c r="T624" i="2"/>
  <c r="R624" i="2"/>
  <c r="P624" i="2"/>
  <c r="BI623" i="2"/>
  <c r="BH623" i="2"/>
  <c r="BG623" i="2"/>
  <c r="BE623" i="2"/>
  <c r="T623" i="2"/>
  <c r="R623" i="2"/>
  <c r="P623" i="2"/>
  <c r="BI621" i="2"/>
  <c r="BH621" i="2"/>
  <c r="BG621" i="2"/>
  <c r="BE621" i="2"/>
  <c r="T621" i="2"/>
  <c r="R621" i="2"/>
  <c r="P621" i="2"/>
  <c r="BI620" i="2"/>
  <c r="BH620" i="2"/>
  <c r="BG620" i="2"/>
  <c r="BE620" i="2"/>
  <c r="T620" i="2"/>
  <c r="R620" i="2"/>
  <c r="P620" i="2"/>
  <c r="BI619" i="2"/>
  <c r="BH619" i="2"/>
  <c r="BG619" i="2"/>
  <c r="BE619" i="2"/>
  <c r="T619" i="2"/>
  <c r="R619" i="2"/>
  <c r="P619" i="2"/>
  <c r="BI618" i="2"/>
  <c r="BH618" i="2"/>
  <c r="BG618" i="2"/>
  <c r="BE618" i="2"/>
  <c r="T618" i="2"/>
  <c r="R618" i="2"/>
  <c r="P618" i="2"/>
  <c r="BI617" i="2"/>
  <c r="BH617" i="2"/>
  <c r="BG617" i="2"/>
  <c r="BE617" i="2"/>
  <c r="T617" i="2"/>
  <c r="R617" i="2"/>
  <c r="P617" i="2"/>
  <c r="BI616" i="2"/>
  <c r="BH616" i="2"/>
  <c r="BG616" i="2"/>
  <c r="BE616" i="2"/>
  <c r="T616" i="2"/>
  <c r="R616" i="2"/>
  <c r="P616" i="2"/>
  <c r="BI614" i="2"/>
  <c r="BH614" i="2"/>
  <c r="BG614" i="2"/>
  <c r="BE614" i="2"/>
  <c r="T614" i="2"/>
  <c r="T613" i="2"/>
  <c r="R614" i="2"/>
  <c r="R613" i="2"/>
  <c r="P614" i="2"/>
  <c r="P613" i="2"/>
  <c r="BI612" i="2"/>
  <c r="BH612" i="2"/>
  <c r="BG612" i="2"/>
  <c r="BE612" i="2"/>
  <c r="T612" i="2"/>
  <c r="R612" i="2"/>
  <c r="P612" i="2"/>
  <c r="BI611" i="2"/>
  <c r="BH611" i="2"/>
  <c r="BG611" i="2"/>
  <c r="BE611" i="2"/>
  <c r="T611" i="2"/>
  <c r="R611" i="2"/>
  <c r="P611" i="2"/>
  <c r="BI610" i="2"/>
  <c r="BH610" i="2"/>
  <c r="BG610" i="2"/>
  <c r="BE610" i="2"/>
  <c r="T610" i="2"/>
  <c r="R610" i="2"/>
  <c r="P610" i="2"/>
  <c r="BI609" i="2"/>
  <c r="BH609" i="2"/>
  <c r="BG609" i="2"/>
  <c r="BE609" i="2"/>
  <c r="T609" i="2"/>
  <c r="R609" i="2"/>
  <c r="P609" i="2"/>
  <c r="BI608" i="2"/>
  <c r="BH608" i="2"/>
  <c r="BG608" i="2"/>
  <c r="BE608" i="2"/>
  <c r="T608" i="2"/>
  <c r="R608" i="2"/>
  <c r="P608" i="2"/>
  <c r="BI606" i="2"/>
  <c r="BH606" i="2"/>
  <c r="BG606" i="2"/>
  <c r="BE606" i="2"/>
  <c r="T606" i="2"/>
  <c r="R606" i="2"/>
  <c r="P606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603" i="2"/>
  <c r="BH603" i="2"/>
  <c r="BG603" i="2"/>
  <c r="BE603" i="2"/>
  <c r="T603" i="2"/>
  <c r="R603" i="2"/>
  <c r="P603" i="2"/>
  <c r="BI602" i="2"/>
  <c r="BH602" i="2"/>
  <c r="BG602" i="2"/>
  <c r="BE602" i="2"/>
  <c r="T602" i="2"/>
  <c r="R602" i="2"/>
  <c r="P602" i="2"/>
  <c r="BI600" i="2"/>
  <c r="BH600" i="2"/>
  <c r="BG600" i="2"/>
  <c r="BE600" i="2"/>
  <c r="T600" i="2"/>
  <c r="R600" i="2"/>
  <c r="P600" i="2"/>
  <c r="BI599" i="2"/>
  <c r="BH599" i="2"/>
  <c r="BG599" i="2"/>
  <c r="BE599" i="2"/>
  <c r="T599" i="2"/>
  <c r="R599" i="2"/>
  <c r="P599" i="2"/>
  <c r="BI598" i="2"/>
  <c r="BH598" i="2"/>
  <c r="BG598" i="2"/>
  <c r="BE598" i="2"/>
  <c r="T598" i="2"/>
  <c r="R598" i="2"/>
  <c r="P598" i="2"/>
  <c r="BI597" i="2"/>
  <c r="BH597" i="2"/>
  <c r="BG597" i="2"/>
  <c r="BE597" i="2"/>
  <c r="T597" i="2"/>
  <c r="R597" i="2"/>
  <c r="P597" i="2"/>
  <c r="BI596" i="2"/>
  <c r="BH596" i="2"/>
  <c r="BG596" i="2"/>
  <c r="BE596" i="2"/>
  <c r="T596" i="2"/>
  <c r="R596" i="2"/>
  <c r="P596" i="2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3" i="2"/>
  <c r="BH593" i="2"/>
  <c r="BG593" i="2"/>
  <c r="BE593" i="2"/>
  <c r="T593" i="2"/>
  <c r="R593" i="2"/>
  <c r="P593" i="2"/>
  <c r="BI592" i="2"/>
  <c r="BH592" i="2"/>
  <c r="BG592" i="2"/>
  <c r="BE592" i="2"/>
  <c r="T592" i="2"/>
  <c r="R592" i="2"/>
  <c r="P592" i="2"/>
  <c r="BI591" i="2"/>
  <c r="BH591" i="2"/>
  <c r="BG591" i="2"/>
  <c r="BE591" i="2"/>
  <c r="T591" i="2"/>
  <c r="R591" i="2"/>
  <c r="P591" i="2"/>
  <c r="BI590" i="2"/>
  <c r="BH590" i="2"/>
  <c r="BG590" i="2"/>
  <c r="BE590" i="2"/>
  <c r="T590" i="2"/>
  <c r="R590" i="2"/>
  <c r="P590" i="2"/>
  <c r="BI589" i="2"/>
  <c r="BH589" i="2"/>
  <c r="BG589" i="2"/>
  <c r="BE589" i="2"/>
  <c r="T589" i="2"/>
  <c r="R589" i="2"/>
  <c r="P589" i="2"/>
  <c r="BI588" i="2"/>
  <c r="BH588" i="2"/>
  <c r="BG588" i="2"/>
  <c r="BE588" i="2"/>
  <c r="T588" i="2"/>
  <c r="R588" i="2"/>
  <c r="P588" i="2"/>
  <c r="BI587" i="2"/>
  <c r="BH587" i="2"/>
  <c r="BG587" i="2"/>
  <c r="BE587" i="2"/>
  <c r="T587" i="2"/>
  <c r="R587" i="2"/>
  <c r="P587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84" i="2"/>
  <c r="BH584" i="2"/>
  <c r="BG584" i="2"/>
  <c r="BE584" i="2"/>
  <c r="T584" i="2"/>
  <c r="R584" i="2"/>
  <c r="P584" i="2"/>
  <c r="BI583" i="2"/>
  <c r="BH583" i="2"/>
  <c r="BG583" i="2"/>
  <c r="BE583" i="2"/>
  <c r="T583" i="2"/>
  <c r="R583" i="2"/>
  <c r="P583" i="2"/>
  <c r="BI582" i="2"/>
  <c r="BH582" i="2"/>
  <c r="BG582" i="2"/>
  <c r="BE582" i="2"/>
  <c r="T582" i="2"/>
  <c r="R582" i="2"/>
  <c r="P582" i="2"/>
  <c r="BI580" i="2"/>
  <c r="BH580" i="2"/>
  <c r="BG580" i="2"/>
  <c r="BE580" i="2"/>
  <c r="T580" i="2"/>
  <c r="R580" i="2"/>
  <c r="P580" i="2"/>
  <c r="BI579" i="2"/>
  <c r="BH579" i="2"/>
  <c r="BG579" i="2"/>
  <c r="BE579" i="2"/>
  <c r="T579" i="2"/>
  <c r="R579" i="2"/>
  <c r="P579" i="2"/>
  <c r="BI578" i="2"/>
  <c r="BH578" i="2"/>
  <c r="BG578" i="2"/>
  <c r="BE578" i="2"/>
  <c r="T578" i="2"/>
  <c r="R578" i="2"/>
  <c r="P578" i="2"/>
  <c r="BI577" i="2"/>
  <c r="BH577" i="2"/>
  <c r="BG577" i="2"/>
  <c r="BE577" i="2"/>
  <c r="T577" i="2"/>
  <c r="R577" i="2"/>
  <c r="P577" i="2"/>
  <c r="BI576" i="2"/>
  <c r="BH576" i="2"/>
  <c r="BG576" i="2"/>
  <c r="BE576" i="2"/>
  <c r="T576" i="2"/>
  <c r="R576" i="2"/>
  <c r="P576" i="2"/>
  <c r="BI575" i="2"/>
  <c r="BH575" i="2"/>
  <c r="BG575" i="2"/>
  <c r="BE575" i="2"/>
  <c r="T575" i="2"/>
  <c r="R575" i="2"/>
  <c r="P575" i="2"/>
  <c r="BI574" i="2"/>
  <c r="BH574" i="2"/>
  <c r="BG574" i="2"/>
  <c r="BE574" i="2"/>
  <c r="T574" i="2"/>
  <c r="R574" i="2"/>
  <c r="P574" i="2"/>
  <c r="BI572" i="2"/>
  <c r="BH572" i="2"/>
  <c r="BG572" i="2"/>
  <c r="BE572" i="2"/>
  <c r="T572" i="2"/>
  <c r="R572" i="2"/>
  <c r="P572" i="2"/>
  <c r="BI571" i="2"/>
  <c r="BH571" i="2"/>
  <c r="BG571" i="2"/>
  <c r="BE571" i="2"/>
  <c r="T571" i="2"/>
  <c r="R571" i="2"/>
  <c r="P571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5" i="2"/>
  <c r="BH565" i="2"/>
  <c r="BG565" i="2"/>
  <c r="BE565" i="2"/>
  <c r="T565" i="2"/>
  <c r="R565" i="2"/>
  <c r="P565" i="2"/>
  <c r="BI564" i="2"/>
  <c r="BH564" i="2"/>
  <c r="BG564" i="2"/>
  <c r="BE564" i="2"/>
  <c r="T564" i="2"/>
  <c r="R564" i="2"/>
  <c r="P564" i="2"/>
  <c r="BI562" i="2"/>
  <c r="BH562" i="2"/>
  <c r="BG562" i="2"/>
  <c r="BE562" i="2"/>
  <c r="T562" i="2"/>
  <c r="R562" i="2"/>
  <c r="P562" i="2"/>
  <c r="BI561" i="2"/>
  <c r="BH561" i="2"/>
  <c r="BG561" i="2"/>
  <c r="BE561" i="2"/>
  <c r="T561" i="2"/>
  <c r="R561" i="2"/>
  <c r="P561" i="2"/>
  <c r="BI559" i="2"/>
  <c r="BH559" i="2"/>
  <c r="BG559" i="2"/>
  <c r="BE559" i="2"/>
  <c r="T559" i="2"/>
  <c r="R559" i="2"/>
  <c r="P559" i="2"/>
  <c r="BI558" i="2"/>
  <c r="BH558" i="2"/>
  <c r="BG558" i="2"/>
  <c r="BE558" i="2"/>
  <c r="T558" i="2"/>
  <c r="R558" i="2"/>
  <c r="P558" i="2"/>
  <c r="BI557" i="2"/>
  <c r="BH557" i="2"/>
  <c r="BG557" i="2"/>
  <c r="BE557" i="2"/>
  <c r="T557" i="2"/>
  <c r="R557" i="2"/>
  <c r="P557" i="2"/>
  <c r="BI556" i="2"/>
  <c r="BH556" i="2"/>
  <c r="BG556" i="2"/>
  <c r="BE556" i="2"/>
  <c r="T556" i="2"/>
  <c r="R556" i="2"/>
  <c r="P556" i="2"/>
  <c r="BI555" i="2"/>
  <c r="BH555" i="2"/>
  <c r="BG555" i="2"/>
  <c r="BE555" i="2"/>
  <c r="T555" i="2"/>
  <c r="R555" i="2"/>
  <c r="P555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50" i="2"/>
  <c r="BH550" i="2"/>
  <c r="BG550" i="2"/>
  <c r="BE550" i="2"/>
  <c r="T550" i="2"/>
  <c r="R550" i="2"/>
  <c r="P550" i="2"/>
  <c r="BI549" i="2"/>
  <c r="BH549" i="2"/>
  <c r="BG549" i="2"/>
  <c r="BE549" i="2"/>
  <c r="T549" i="2"/>
  <c r="R549" i="2"/>
  <c r="P549" i="2"/>
  <c r="BI548" i="2"/>
  <c r="BH548" i="2"/>
  <c r="BG548" i="2"/>
  <c r="BE548" i="2"/>
  <c r="T548" i="2"/>
  <c r="R548" i="2"/>
  <c r="P548" i="2"/>
  <c r="BI546" i="2"/>
  <c r="BH546" i="2"/>
  <c r="BG546" i="2"/>
  <c r="BE546" i="2"/>
  <c r="T546" i="2"/>
  <c r="R546" i="2"/>
  <c r="P546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3" i="2"/>
  <c r="BH543" i="2"/>
  <c r="BG543" i="2"/>
  <c r="BE543" i="2"/>
  <c r="T543" i="2"/>
  <c r="R543" i="2"/>
  <c r="P543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7" i="2"/>
  <c r="BH537" i="2"/>
  <c r="BG537" i="2"/>
  <c r="BE537" i="2"/>
  <c r="T537" i="2"/>
  <c r="R537" i="2"/>
  <c r="P537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8" i="2"/>
  <c r="BH528" i="2"/>
  <c r="BG528" i="2"/>
  <c r="BE528" i="2"/>
  <c r="T528" i="2"/>
  <c r="R528" i="2"/>
  <c r="P528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5" i="2"/>
  <c r="BH525" i="2"/>
  <c r="BG525" i="2"/>
  <c r="BE525" i="2"/>
  <c r="T525" i="2"/>
  <c r="R525" i="2"/>
  <c r="P525" i="2"/>
  <c r="BI524" i="2"/>
  <c r="BH524" i="2"/>
  <c r="BG524" i="2"/>
  <c r="BE524" i="2"/>
  <c r="T524" i="2"/>
  <c r="R524" i="2"/>
  <c r="P524" i="2"/>
  <c r="BI523" i="2"/>
  <c r="BH523" i="2"/>
  <c r="BG523" i="2"/>
  <c r="BE523" i="2"/>
  <c r="T523" i="2"/>
  <c r="R523" i="2"/>
  <c r="P523" i="2"/>
  <c r="BI521" i="2"/>
  <c r="BH521" i="2"/>
  <c r="BG521" i="2"/>
  <c r="BE521" i="2"/>
  <c r="T521" i="2"/>
  <c r="R521" i="2"/>
  <c r="P521" i="2"/>
  <c r="BI520" i="2"/>
  <c r="BH520" i="2"/>
  <c r="BG520" i="2"/>
  <c r="BE520" i="2"/>
  <c r="T520" i="2"/>
  <c r="R520" i="2"/>
  <c r="P520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7" i="2"/>
  <c r="BH517" i="2"/>
  <c r="BG517" i="2"/>
  <c r="BE517" i="2"/>
  <c r="T517" i="2"/>
  <c r="R517" i="2"/>
  <c r="P517" i="2"/>
  <c r="BI516" i="2"/>
  <c r="BH516" i="2"/>
  <c r="BG516" i="2"/>
  <c r="BE516" i="2"/>
  <c r="T516" i="2"/>
  <c r="R516" i="2"/>
  <c r="P516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3" i="2"/>
  <c r="BH503" i="2"/>
  <c r="BG503" i="2"/>
  <c r="BE503" i="2"/>
  <c r="T503" i="2"/>
  <c r="R503" i="2"/>
  <c r="P503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7" i="2"/>
  <c r="BH487" i="2"/>
  <c r="BG487" i="2"/>
  <c r="BE487" i="2"/>
  <c r="T487" i="2"/>
  <c r="R487" i="2"/>
  <c r="P487" i="2"/>
  <c r="BI486" i="2"/>
  <c r="BH486" i="2"/>
  <c r="BG486" i="2"/>
  <c r="BE486" i="2"/>
  <c r="T486" i="2"/>
  <c r="R486" i="2"/>
  <c r="P486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1" i="2"/>
  <c r="BH481" i="2"/>
  <c r="BG481" i="2"/>
  <c r="BE481" i="2"/>
  <c r="T481" i="2"/>
  <c r="R481" i="2"/>
  <c r="P481" i="2"/>
  <c r="BI480" i="2"/>
  <c r="BH480" i="2"/>
  <c r="BG480" i="2"/>
  <c r="BE480" i="2"/>
  <c r="T480" i="2"/>
  <c r="R480" i="2"/>
  <c r="P480" i="2"/>
  <c r="BI479" i="2"/>
  <c r="BH479" i="2"/>
  <c r="BG479" i="2"/>
  <c r="BE479" i="2"/>
  <c r="T479" i="2"/>
  <c r="R479" i="2"/>
  <c r="P479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76" i="2"/>
  <c r="BH476" i="2"/>
  <c r="BG476" i="2"/>
  <c r="BE476" i="2"/>
  <c r="T476" i="2"/>
  <c r="R476" i="2"/>
  <c r="P47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6" i="2"/>
  <c r="BH466" i="2"/>
  <c r="BG466" i="2"/>
  <c r="BE466" i="2"/>
  <c r="T466" i="2"/>
  <c r="R466" i="2"/>
  <c r="P466" i="2"/>
  <c r="BI465" i="2"/>
  <c r="BH465" i="2"/>
  <c r="BG465" i="2"/>
  <c r="BE465" i="2"/>
  <c r="T465" i="2"/>
  <c r="R465" i="2"/>
  <c r="P465" i="2"/>
  <c r="BI464" i="2"/>
  <c r="BH464" i="2"/>
  <c r="BG464" i="2"/>
  <c r="BE464" i="2"/>
  <c r="T464" i="2"/>
  <c r="R464" i="2"/>
  <c r="P464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61" i="2"/>
  <c r="BH461" i="2"/>
  <c r="BG461" i="2"/>
  <c r="BE461" i="2"/>
  <c r="T461" i="2"/>
  <c r="R461" i="2"/>
  <c r="P461" i="2"/>
  <c r="BI460" i="2"/>
  <c r="BH460" i="2"/>
  <c r="BG460" i="2"/>
  <c r="BE460" i="2"/>
  <c r="T460" i="2"/>
  <c r="R460" i="2"/>
  <c r="P460" i="2"/>
  <c r="BI459" i="2"/>
  <c r="BH459" i="2"/>
  <c r="BG459" i="2"/>
  <c r="BE459" i="2"/>
  <c r="T459" i="2"/>
  <c r="R459" i="2"/>
  <c r="P459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52" i="2"/>
  <c r="BH452" i="2"/>
  <c r="BG452" i="2"/>
  <c r="BE452" i="2"/>
  <c r="T452" i="2"/>
  <c r="R452" i="2"/>
  <c r="P452" i="2"/>
  <c r="BI451" i="2"/>
  <c r="BH451" i="2"/>
  <c r="BG451" i="2"/>
  <c r="BE451" i="2"/>
  <c r="T451" i="2"/>
  <c r="R451" i="2"/>
  <c r="P451" i="2"/>
  <c r="BI450" i="2"/>
  <c r="BH450" i="2"/>
  <c r="BG450" i="2"/>
  <c r="BE450" i="2"/>
  <c r="T450" i="2"/>
  <c r="R450" i="2"/>
  <c r="P450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7" i="2"/>
  <c r="BH447" i="2"/>
  <c r="BG447" i="2"/>
  <c r="BE447" i="2"/>
  <c r="T447" i="2"/>
  <c r="R447" i="2"/>
  <c r="P447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40" i="2"/>
  <c r="BH440" i="2"/>
  <c r="BG440" i="2"/>
  <c r="BE440" i="2"/>
  <c r="T440" i="2"/>
  <c r="R440" i="2"/>
  <c r="P440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5" i="2"/>
  <c r="BH435" i="2"/>
  <c r="BG435" i="2"/>
  <c r="BE435" i="2"/>
  <c r="T435" i="2"/>
  <c r="R435" i="2"/>
  <c r="P435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1" i="2"/>
  <c r="BH301" i="2"/>
  <c r="BG301" i="2"/>
  <c r="BE301" i="2"/>
  <c r="T301" i="2"/>
  <c r="T300" i="2" s="1"/>
  <c r="R301" i="2"/>
  <c r="R300" i="2"/>
  <c r="P301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J171" i="2"/>
  <c r="F171" i="2"/>
  <c r="F169" i="2"/>
  <c r="E167" i="2"/>
  <c r="BI154" i="2"/>
  <c r="BH154" i="2"/>
  <c r="BG154" i="2"/>
  <c r="BE154" i="2"/>
  <c r="BI153" i="2"/>
  <c r="BH153" i="2"/>
  <c r="BG153" i="2"/>
  <c r="BF153" i="2"/>
  <c r="BE153" i="2"/>
  <c r="BI152" i="2"/>
  <c r="BH152" i="2"/>
  <c r="BG152" i="2"/>
  <c r="BF152" i="2"/>
  <c r="BE152" i="2"/>
  <c r="BI151" i="2"/>
  <c r="BH151" i="2"/>
  <c r="BG151" i="2"/>
  <c r="BF151" i="2"/>
  <c r="BE151" i="2"/>
  <c r="BI150" i="2"/>
  <c r="BH150" i="2"/>
  <c r="BG150" i="2"/>
  <c r="BF150" i="2"/>
  <c r="BE150" i="2"/>
  <c r="BI149" i="2"/>
  <c r="BH149" i="2"/>
  <c r="BG149" i="2"/>
  <c r="BF149" i="2"/>
  <c r="BE149" i="2"/>
  <c r="J91" i="2"/>
  <c r="F91" i="2"/>
  <c r="F89" i="2"/>
  <c r="E87" i="2"/>
  <c r="J24" i="2"/>
  <c r="E24" i="2"/>
  <c r="J172" i="2" s="1"/>
  <c r="J23" i="2"/>
  <c r="J18" i="2"/>
  <c r="E18" i="2"/>
  <c r="F92" i="2" s="1"/>
  <c r="J17" i="2"/>
  <c r="J169" i="2"/>
  <c r="E7" i="2"/>
  <c r="E165" i="2"/>
  <c r="L90" i="1"/>
  <c r="AM90" i="1"/>
  <c r="AM89" i="1"/>
  <c r="L89" i="1"/>
  <c r="AM87" i="1"/>
  <c r="L87" i="1"/>
  <c r="L85" i="1"/>
  <c r="L84" i="1"/>
  <c r="BK744" i="2"/>
  <c r="J744" i="2"/>
  <c r="BK742" i="2"/>
  <c r="BK741" i="2"/>
  <c r="J740" i="2"/>
  <c r="BK739" i="2"/>
  <c r="J738" i="2"/>
  <c r="J737" i="2"/>
  <c r="BK736" i="2"/>
  <c r="BK734" i="2"/>
  <c r="J734" i="2"/>
  <c r="BK733" i="2"/>
  <c r="J733" i="2"/>
  <c r="BK732" i="2"/>
  <c r="J732" i="2"/>
  <c r="BK730" i="2"/>
  <c r="J730" i="2"/>
  <c r="BK729" i="2"/>
  <c r="J729" i="2"/>
  <c r="BK728" i="2"/>
  <c r="J728" i="2"/>
  <c r="BK727" i="2"/>
  <c r="J727" i="2"/>
  <c r="BK726" i="2"/>
  <c r="J726" i="2"/>
  <c r="BK724" i="2"/>
  <c r="J724" i="2"/>
  <c r="BK723" i="2"/>
  <c r="J723" i="2"/>
  <c r="BK722" i="2"/>
  <c r="BK721" i="2"/>
  <c r="J721" i="2"/>
  <c r="BK720" i="2"/>
  <c r="BK719" i="2"/>
  <c r="BK718" i="2"/>
  <c r="BK717" i="2"/>
  <c r="BK716" i="2"/>
  <c r="BK715" i="2"/>
  <c r="J715" i="2"/>
  <c r="BK713" i="2"/>
  <c r="BK712" i="2"/>
  <c r="J712" i="2"/>
  <c r="BK711" i="2"/>
  <c r="J711" i="2"/>
  <c r="J709" i="2"/>
  <c r="BK708" i="2"/>
  <c r="BK707" i="2"/>
  <c r="J707" i="2"/>
  <c r="BK706" i="2"/>
  <c r="J706" i="2"/>
  <c r="BK705" i="2"/>
  <c r="J705" i="2"/>
  <c r="BK704" i="2"/>
  <c r="BK703" i="2"/>
  <c r="BK702" i="2"/>
  <c r="J702" i="2"/>
  <c r="BK701" i="2"/>
  <c r="J701" i="2"/>
  <c r="BK700" i="2"/>
  <c r="BK699" i="2"/>
  <c r="BK698" i="2"/>
  <c r="J698" i="2"/>
  <c r="J697" i="2"/>
  <c r="BK696" i="2"/>
  <c r="J696" i="2"/>
  <c r="BK695" i="2"/>
  <c r="J695" i="2"/>
  <c r="BK694" i="2"/>
  <c r="BK693" i="2"/>
  <c r="J692" i="2"/>
  <c r="BK691" i="2"/>
  <c r="J691" i="2"/>
  <c r="BK690" i="2"/>
  <c r="J690" i="2"/>
  <c r="BK689" i="2"/>
  <c r="BK688" i="2"/>
  <c r="J688" i="2"/>
  <c r="BK687" i="2"/>
  <c r="J687" i="2"/>
  <c r="BK686" i="2"/>
  <c r="J686" i="2"/>
  <c r="BK685" i="2"/>
  <c r="J685" i="2"/>
  <c r="BK684" i="2"/>
  <c r="J684" i="2"/>
  <c r="BK683" i="2"/>
  <c r="J683" i="2"/>
  <c r="BK682" i="2"/>
  <c r="J682" i="2"/>
  <c r="BK681" i="2"/>
  <c r="J681" i="2"/>
  <c r="BK680" i="2"/>
  <c r="J680" i="2"/>
  <c r="BK678" i="2"/>
  <c r="J678" i="2"/>
  <c r="BK677" i="2"/>
  <c r="J677" i="2"/>
  <c r="BK676" i="2"/>
  <c r="J676" i="2"/>
  <c r="BK675" i="2"/>
  <c r="J675" i="2"/>
  <c r="J674" i="2"/>
  <c r="BK673" i="2"/>
  <c r="J672" i="2"/>
  <c r="J670" i="2"/>
  <c r="BK669" i="2"/>
  <c r="J668" i="2"/>
  <c r="J666" i="2"/>
  <c r="BK665" i="2"/>
  <c r="J664" i="2"/>
  <c r="BK663" i="2"/>
  <c r="J662" i="2"/>
  <c r="J660" i="2"/>
  <c r="BK659" i="2"/>
  <c r="J658" i="2"/>
  <c r="J657" i="2"/>
  <c r="J656" i="2"/>
  <c r="J655" i="2"/>
  <c r="J654" i="2"/>
  <c r="J653" i="2"/>
  <c r="BK652" i="2"/>
  <c r="BK651" i="2"/>
  <c r="J650" i="2"/>
  <c r="J648" i="2"/>
  <c r="BK647" i="2"/>
  <c r="J645" i="2"/>
  <c r="J644" i="2"/>
  <c r="BK643" i="2"/>
  <c r="BK642" i="2"/>
  <c r="BK641" i="2"/>
  <c r="BK640" i="2"/>
  <c r="J639" i="2"/>
  <c r="J637" i="2"/>
  <c r="J636" i="2"/>
  <c r="J632" i="2"/>
  <c r="J631" i="2"/>
  <c r="J629" i="2"/>
  <c r="BK627" i="2"/>
  <c r="J626" i="2"/>
  <c r="J625" i="2"/>
  <c r="J624" i="2"/>
  <c r="BK623" i="2"/>
  <c r="BK621" i="2"/>
  <c r="J620" i="2"/>
  <c r="BK619" i="2"/>
  <c r="BK618" i="2"/>
  <c r="BK617" i="2"/>
  <c r="BK616" i="2"/>
  <c r="J614" i="2"/>
  <c r="J612" i="2"/>
  <c r="BK611" i="2"/>
  <c r="BK610" i="2"/>
  <c r="BK609" i="2"/>
  <c r="BK608" i="2"/>
  <c r="J606" i="2"/>
  <c r="J605" i="2"/>
  <c r="BK604" i="2"/>
  <c r="BK603" i="2"/>
  <c r="BK602" i="2"/>
  <c r="BK600" i="2"/>
  <c r="J599" i="2"/>
  <c r="J598" i="2"/>
  <c r="J597" i="2"/>
  <c r="J596" i="2"/>
  <c r="BK595" i="2"/>
  <c r="BK594" i="2"/>
  <c r="J593" i="2"/>
  <c r="BK592" i="2"/>
  <c r="BK591" i="2"/>
  <c r="J590" i="2"/>
  <c r="J589" i="2"/>
  <c r="J588" i="2"/>
  <c r="J587" i="2"/>
  <c r="BK586" i="2"/>
  <c r="BK585" i="2"/>
  <c r="BK584" i="2"/>
  <c r="J583" i="2"/>
  <c r="BK582" i="2"/>
  <c r="J580" i="2"/>
  <c r="J579" i="2"/>
  <c r="J578" i="2"/>
  <c r="BK577" i="2"/>
  <c r="BK576" i="2"/>
  <c r="J575" i="2"/>
  <c r="BK574" i="2"/>
  <c r="J572" i="2"/>
  <c r="BK571" i="2"/>
  <c r="J571" i="2"/>
  <c r="J570" i="2"/>
  <c r="J569" i="2"/>
  <c r="J568" i="2"/>
  <c r="BK567" i="2"/>
  <c r="BK566" i="2"/>
  <c r="BK565" i="2"/>
  <c r="BK564" i="2"/>
  <c r="BK562" i="2"/>
  <c r="J561" i="2"/>
  <c r="BK559" i="2"/>
  <c r="J559" i="2"/>
  <c r="BK558" i="2"/>
  <c r="J557" i="2"/>
  <c r="BK556" i="2"/>
  <c r="BK552" i="2"/>
  <c r="BK551" i="2"/>
  <c r="BK550" i="2"/>
  <c r="J549" i="2"/>
  <c r="J548" i="2"/>
  <c r="BK546" i="2"/>
  <c r="BK545" i="2"/>
  <c r="J544" i="2"/>
  <c r="J543" i="2"/>
  <c r="J542" i="2"/>
  <c r="J541" i="2"/>
  <c r="BK540" i="2"/>
  <c r="BK539" i="2"/>
  <c r="BK537" i="2"/>
  <c r="J536" i="2"/>
  <c r="BK535" i="2"/>
  <c r="BK534" i="2"/>
  <c r="BK533" i="2"/>
  <c r="BK532" i="2"/>
  <c r="BK531" i="2"/>
  <c r="BK530" i="2"/>
  <c r="J529" i="2"/>
  <c r="BK528" i="2"/>
  <c r="BK527" i="2"/>
  <c r="BK526" i="2"/>
  <c r="J526" i="2"/>
  <c r="BK525" i="2"/>
  <c r="J525" i="2"/>
  <c r="BK524" i="2"/>
  <c r="J524" i="2"/>
  <c r="J523" i="2"/>
  <c r="J521" i="2"/>
  <c r="BK520" i="2"/>
  <c r="BK519" i="2"/>
  <c r="BK518" i="2"/>
  <c r="BK517" i="2"/>
  <c r="BK516" i="2"/>
  <c r="J515" i="2"/>
  <c r="J514" i="2"/>
  <c r="J513" i="2"/>
  <c r="J512" i="2"/>
  <c r="BK511" i="2"/>
  <c r="J510" i="2"/>
  <c r="J509" i="2"/>
  <c r="BK508" i="2"/>
  <c r="BK506" i="2"/>
  <c r="J505" i="2"/>
  <c r="BK504" i="2"/>
  <c r="BK503" i="2"/>
  <c r="BK502" i="2"/>
  <c r="J501" i="2"/>
  <c r="BK500" i="2"/>
  <c r="BK499" i="2"/>
  <c r="BK498" i="2"/>
  <c r="J497" i="2"/>
  <c r="BK496" i="2"/>
  <c r="BK495" i="2"/>
  <c r="BK494" i="2"/>
  <c r="J493" i="2"/>
  <c r="BK492" i="2"/>
  <c r="J490" i="2"/>
  <c r="J489" i="2"/>
  <c r="J488" i="2"/>
  <c r="BK487" i="2"/>
  <c r="BK486" i="2"/>
  <c r="J485" i="2"/>
  <c r="BK484" i="2"/>
  <c r="BK483" i="2"/>
  <c r="BK482" i="2"/>
  <c r="J481" i="2"/>
  <c r="J480" i="2"/>
  <c r="BK479" i="2"/>
  <c r="BK478" i="2"/>
  <c r="BK477" i="2"/>
  <c r="BK476" i="2"/>
  <c r="J474" i="2"/>
  <c r="J473" i="2"/>
  <c r="J472" i="2"/>
  <c r="BK471" i="2"/>
  <c r="J470" i="2"/>
  <c r="BK469" i="2"/>
  <c r="BK468" i="2"/>
  <c r="J467" i="2"/>
  <c r="BK466" i="2"/>
  <c r="J465" i="2"/>
  <c r="J464" i="2"/>
  <c r="BK463" i="2"/>
  <c r="BK462" i="2"/>
  <c r="J461" i="2"/>
  <c r="J459" i="2"/>
  <c r="J457" i="2"/>
  <c r="J456" i="2"/>
  <c r="BK455" i="2"/>
  <c r="BK454" i="2"/>
  <c r="BK453" i="2"/>
  <c r="J452" i="2"/>
  <c r="BK451" i="2"/>
  <c r="J450" i="2"/>
  <c r="BK449" i="2"/>
  <c r="BK448" i="2"/>
  <c r="BK447" i="2"/>
  <c r="J446" i="2"/>
  <c r="BK445" i="2"/>
  <c r="BK441" i="2"/>
  <c r="BK440" i="2"/>
  <c r="BK438" i="2"/>
  <c r="BK437" i="2"/>
  <c r="BK436" i="2"/>
  <c r="J435" i="2"/>
  <c r="BK434" i="2"/>
  <c r="J433" i="2"/>
  <c r="J432" i="2"/>
  <c r="BK431" i="2"/>
  <c r="BK430" i="2"/>
  <c r="BK429" i="2"/>
  <c r="J428" i="2"/>
  <c r="J427" i="2"/>
  <c r="BK426" i="2"/>
  <c r="J425" i="2"/>
  <c r="BK424" i="2"/>
  <c r="J423" i="2"/>
  <c r="BK422" i="2"/>
  <c r="BK421" i="2"/>
  <c r="BK420" i="2"/>
  <c r="J419" i="2"/>
  <c r="BK418" i="2"/>
  <c r="BK417" i="2"/>
  <c r="BK416" i="2"/>
  <c r="BK415" i="2"/>
  <c r="J414" i="2"/>
  <c r="BK413" i="2"/>
  <c r="J412" i="2"/>
  <c r="J411" i="2"/>
  <c r="BK410" i="2"/>
  <c r="BK409" i="2"/>
  <c r="BK408" i="2"/>
  <c r="J407" i="2"/>
  <c r="BK406" i="2"/>
  <c r="J405" i="2"/>
  <c r="BK404" i="2"/>
  <c r="BK403" i="2"/>
  <c r="J402" i="2"/>
  <c r="J401" i="2"/>
  <c r="BK399" i="2"/>
  <c r="J398" i="2"/>
  <c r="J397" i="2"/>
  <c r="BK395" i="2"/>
  <c r="J394" i="2"/>
  <c r="J393" i="2"/>
  <c r="J392" i="2"/>
  <c r="J391" i="2"/>
  <c r="BK390" i="2"/>
  <c r="J389" i="2"/>
  <c r="J388" i="2"/>
  <c r="J387" i="2"/>
  <c r="BK386" i="2"/>
  <c r="J385" i="2"/>
  <c r="BK384" i="2"/>
  <c r="BK383" i="2"/>
  <c r="J382" i="2"/>
  <c r="J381" i="2"/>
  <c r="BK380" i="2"/>
  <c r="J377" i="2"/>
  <c r="BK376" i="2"/>
  <c r="BK375" i="2"/>
  <c r="J374" i="2"/>
  <c r="BK373" i="2"/>
  <c r="J372" i="2"/>
  <c r="BK371" i="2"/>
  <c r="J370" i="2"/>
  <c r="BK369" i="2"/>
  <c r="BK368" i="2"/>
  <c r="BK367" i="2"/>
  <c r="BK366" i="2"/>
  <c r="J365" i="2"/>
  <c r="BK364" i="2"/>
  <c r="BK362" i="2"/>
  <c r="J361" i="2"/>
  <c r="BK360" i="2"/>
  <c r="J359" i="2"/>
  <c r="BK358" i="2"/>
  <c r="J357" i="2"/>
  <c r="BK356" i="2"/>
  <c r="J355" i="2"/>
  <c r="J354" i="2"/>
  <c r="BK353" i="2"/>
  <c r="J352" i="2"/>
  <c r="J351" i="2"/>
  <c r="J350" i="2"/>
  <c r="J349" i="2"/>
  <c r="BK348" i="2"/>
  <c r="BK347" i="2"/>
  <c r="BK346" i="2"/>
  <c r="BK345" i="2"/>
  <c r="BK344" i="2"/>
  <c r="BK343" i="2"/>
  <c r="BK342" i="2"/>
  <c r="BK341" i="2"/>
  <c r="BK340" i="2"/>
  <c r="BK339" i="2"/>
  <c r="J338" i="2"/>
  <c r="J337" i="2"/>
  <c r="J336" i="2"/>
  <c r="J334" i="2"/>
  <c r="BK333" i="2"/>
  <c r="BK332" i="2"/>
  <c r="J331" i="2"/>
  <c r="J330" i="2"/>
  <c r="J329" i="2"/>
  <c r="BK328" i="2"/>
  <c r="BK327" i="2"/>
  <c r="BK326" i="2"/>
  <c r="J325" i="2"/>
  <c r="J324" i="2"/>
  <c r="J323" i="2"/>
  <c r="J322" i="2"/>
  <c r="BK321" i="2"/>
  <c r="J320" i="2"/>
  <c r="J319" i="2"/>
  <c r="BK318" i="2"/>
  <c r="BK317" i="2"/>
  <c r="J316" i="2"/>
  <c r="J315" i="2"/>
  <c r="J314" i="2"/>
  <c r="BK313" i="2"/>
  <c r="BK312" i="2"/>
  <c r="BK311" i="2"/>
  <c r="BK310" i="2"/>
  <c r="J308" i="2"/>
  <c r="BK307" i="2"/>
  <c r="J306" i="2"/>
  <c r="J305" i="2"/>
  <c r="J304" i="2"/>
  <c r="J301" i="2"/>
  <c r="J299" i="2"/>
  <c r="BK298" i="2"/>
  <c r="BK297" i="2"/>
  <c r="BK296" i="2"/>
  <c r="BK295" i="2"/>
  <c r="BK294" i="2"/>
  <c r="J293" i="2"/>
  <c r="J292" i="2"/>
  <c r="BK291" i="2"/>
  <c r="J290" i="2"/>
  <c r="J289" i="2"/>
  <c r="BK288" i="2"/>
  <c r="BK287" i="2"/>
  <c r="BK286" i="2"/>
  <c r="J285" i="2"/>
  <c r="BK284" i="2"/>
  <c r="BK283" i="2"/>
  <c r="J280" i="2"/>
  <c r="J277" i="2"/>
  <c r="J276" i="2"/>
  <c r="BK275" i="2"/>
  <c r="J274" i="2"/>
  <c r="BK270" i="2"/>
  <c r="J265" i="2"/>
  <c r="BK261" i="2"/>
  <c r="BK260" i="2"/>
  <c r="J258" i="2"/>
  <c r="J256" i="2"/>
  <c r="BK254" i="2"/>
  <c r="BK253" i="2"/>
  <c r="J251" i="2"/>
  <c r="BK250" i="2"/>
  <c r="BK248" i="2"/>
  <c r="BK245" i="2"/>
  <c r="BK243" i="2"/>
  <c r="BK239" i="2"/>
  <c r="J237" i="2"/>
  <c r="J235" i="2"/>
  <c r="J231" i="2"/>
  <c r="J230" i="2"/>
  <c r="BK229" i="2"/>
  <c r="BK227" i="2"/>
  <c r="BK226" i="2"/>
  <c r="J224" i="2"/>
  <c r="BK221" i="2"/>
  <c r="J217" i="2"/>
  <c r="BK215" i="2"/>
  <c r="BK214" i="2"/>
  <c r="BK212" i="2"/>
  <c r="J209" i="2"/>
  <c r="J208" i="2"/>
  <c r="BK206" i="2"/>
  <c r="J202" i="2"/>
  <c r="J199" i="2"/>
  <c r="J196" i="2"/>
  <c r="BK195" i="2"/>
  <c r="J192" i="2"/>
  <c r="BK190" i="2"/>
  <c r="J187" i="2"/>
  <c r="J183" i="2"/>
  <c r="J181" i="2"/>
  <c r="AS94" i="1"/>
  <c r="J742" i="2"/>
  <c r="J741" i="2"/>
  <c r="BK740" i="2"/>
  <c r="J739" i="2"/>
  <c r="BK738" i="2"/>
  <c r="BK737" i="2"/>
  <c r="J736" i="2"/>
  <c r="J722" i="2"/>
  <c r="J720" i="2"/>
  <c r="J719" i="2"/>
  <c r="J718" i="2"/>
  <c r="J717" i="2"/>
  <c r="J716" i="2"/>
  <c r="BK714" i="2"/>
  <c r="J714" i="2"/>
  <c r="J713" i="2"/>
  <c r="BK709" i="2"/>
  <c r="J708" i="2"/>
  <c r="J704" i="2"/>
  <c r="J703" i="2"/>
  <c r="J700" i="2"/>
  <c r="J699" i="2"/>
  <c r="BK697" i="2"/>
  <c r="J694" i="2"/>
  <c r="J693" i="2"/>
  <c r="BK692" i="2"/>
  <c r="J689" i="2"/>
  <c r="BK674" i="2"/>
  <c r="J673" i="2"/>
  <c r="BK672" i="2"/>
  <c r="BK670" i="2"/>
  <c r="J669" i="2"/>
  <c r="BK668" i="2"/>
  <c r="BK666" i="2"/>
  <c r="J665" i="2"/>
  <c r="BK664" i="2"/>
  <c r="J663" i="2"/>
  <c r="BK662" i="2"/>
  <c r="BK660" i="2"/>
  <c r="J659" i="2"/>
  <c r="BK658" i="2"/>
  <c r="BK657" i="2"/>
  <c r="BK656" i="2"/>
  <c r="BK655" i="2"/>
  <c r="BK654" i="2"/>
  <c r="BK653" i="2"/>
  <c r="J652" i="2"/>
  <c r="J651" i="2"/>
  <c r="BK650" i="2"/>
  <c r="BK648" i="2"/>
  <c r="J647" i="2"/>
  <c r="BK645" i="2"/>
  <c r="BK644" i="2"/>
  <c r="J643" i="2"/>
  <c r="J642" i="2"/>
  <c r="J641" i="2"/>
  <c r="J640" i="2"/>
  <c r="BK639" i="2"/>
  <c r="BK637" i="2"/>
  <c r="BK636" i="2"/>
  <c r="BK632" i="2"/>
  <c r="BK631" i="2"/>
  <c r="BK629" i="2"/>
  <c r="J627" i="2"/>
  <c r="BK626" i="2"/>
  <c r="BK625" i="2"/>
  <c r="BK624" i="2"/>
  <c r="J623" i="2"/>
  <c r="J621" i="2"/>
  <c r="BK620" i="2"/>
  <c r="J619" i="2"/>
  <c r="J618" i="2"/>
  <c r="J617" i="2"/>
  <c r="J616" i="2"/>
  <c r="BK614" i="2"/>
  <c r="BK612" i="2"/>
  <c r="J611" i="2"/>
  <c r="J610" i="2"/>
  <c r="J609" i="2"/>
  <c r="J608" i="2"/>
  <c r="BK606" i="2"/>
  <c r="BK605" i="2"/>
  <c r="J604" i="2"/>
  <c r="J603" i="2"/>
  <c r="J602" i="2"/>
  <c r="J600" i="2"/>
  <c r="BK599" i="2"/>
  <c r="BK598" i="2"/>
  <c r="BK597" i="2"/>
  <c r="BK596" i="2"/>
  <c r="J595" i="2"/>
  <c r="J594" i="2"/>
  <c r="BK593" i="2"/>
  <c r="J592" i="2"/>
  <c r="J591" i="2"/>
  <c r="BK590" i="2"/>
  <c r="BK589" i="2"/>
  <c r="BK588" i="2"/>
  <c r="BK587" i="2"/>
  <c r="J586" i="2"/>
  <c r="J585" i="2"/>
  <c r="J584" i="2"/>
  <c r="BK583" i="2"/>
  <c r="J582" i="2"/>
  <c r="BK580" i="2"/>
  <c r="BK579" i="2"/>
  <c r="BK578" i="2"/>
  <c r="J577" i="2"/>
  <c r="J576" i="2"/>
  <c r="BK575" i="2"/>
  <c r="J574" i="2"/>
  <c r="BK572" i="2"/>
  <c r="BK282" i="2"/>
  <c r="BK281" i="2"/>
  <c r="BK280" i="2"/>
  <c r="J279" i="2"/>
  <c r="BK273" i="2"/>
  <c r="BK272" i="2"/>
  <c r="BK269" i="2"/>
  <c r="BK268" i="2"/>
  <c r="J267" i="2"/>
  <c r="BK266" i="2"/>
  <c r="BK265" i="2"/>
  <c r="J264" i="2"/>
  <c r="J263" i="2"/>
  <c r="J262" i="2"/>
  <c r="J261" i="2"/>
  <c r="J259" i="2"/>
  <c r="J257" i="2"/>
  <c r="J255" i="2"/>
  <c r="J252" i="2"/>
  <c r="J249" i="2"/>
  <c r="BK247" i="2"/>
  <c r="J246" i="2"/>
  <c r="J245" i="2"/>
  <c r="J244" i="2"/>
  <c r="J242" i="2"/>
  <c r="J241" i="2"/>
  <c r="J240" i="2"/>
  <c r="J238" i="2"/>
  <c r="BK236" i="2"/>
  <c r="J234" i="2"/>
  <c r="J232" i="2"/>
  <c r="BK231" i="2"/>
  <c r="BK230" i="2"/>
  <c r="J228" i="2"/>
  <c r="J225" i="2"/>
  <c r="BK222" i="2"/>
  <c r="J221" i="2"/>
  <c r="J218" i="2"/>
  <c r="J216" i="2"/>
  <c r="J214" i="2"/>
  <c r="J213" i="2"/>
  <c r="J211" i="2"/>
  <c r="BK210" i="2"/>
  <c r="BK208" i="2"/>
  <c r="J206" i="2"/>
  <c r="BK205" i="2"/>
  <c r="BK204" i="2"/>
  <c r="J203" i="2"/>
  <c r="BK201" i="2"/>
  <c r="J200" i="2"/>
  <c r="BK198" i="2"/>
  <c r="J197" i="2"/>
  <c r="J193" i="2"/>
  <c r="J191" i="2"/>
  <c r="BK189" i="2"/>
  <c r="J188" i="2"/>
  <c r="BK187" i="2"/>
  <c r="BK186" i="2"/>
  <c r="J184" i="2"/>
  <c r="J182" i="2"/>
  <c r="BK181" i="2"/>
  <c r="J180" i="2"/>
  <c r="J179" i="2"/>
  <c r="BK570" i="2"/>
  <c r="BK569" i="2"/>
  <c r="BK568" i="2"/>
  <c r="J567" i="2"/>
  <c r="J566" i="2"/>
  <c r="J565" i="2"/>
  <c r="J564" i="2"/>
  <c r="J562" i="2"/>
  <c r="BK561" i="2"/>
  <c r="J558" i="2"/>
  <c r="BK557" i="2"/>
  <c r="J556" i="2"/>
  <c r="BK555" i="2"/>
  <c r="J555" i="2"/>
  <c r="BK554" i="2"/>
  <c r="J554" i="2"/>
  <c r="BK553" i="2"/>
  <c r="J553" i="2"/>
  <c r="J552" i="2"/>
  <c r="J551" i="2"/>
  <c r="J550" i="2"/>
  <c r="BK549" i="2"/>
  <c r="BK548" i="2"/>
  <c r="J546" i="2"/>
  <c r="J545" i="2"/>
  <c r="BK544" i="2"/>
  <c r="BK543" i="2"/>
  <c r="BK542" i="2"/>
  <c r="BK541" i="2"/>
  <c r="J540" i="2"/>
  <c r="J539" i="2"/>
  <c r="BK538" i="2"/>
  <c r="J538" i="2"/>
  <c r="J537" i="2"/>
  <c r="BK536" i="2"/>
  <c r="J535" i="2"/>
  <c r="J534" i="2"/>
  <c r="J533" i="2"/>
  <c r="J532" i="2"/>
  <c r="J531" i="2"/>
  <c r="J530" i="2"/>
  <c r="BK529" i="2"/>
  <c r="J528" i="2"/>
  <c r="J527" i="2"/>
  <c r="BK523" i="2"/>
  <c r="BK521" i="2"/>
  <c r="J520" i="2"/>
  <c r="J519" i="2"/>
  <c r="J518" i="2"/>
  <c r="J517" i="2"/>
  <c r="J516" i="2"/>
  <c r="BK515" i="2"/>
  <c r="BK514" i="2"/>
  <c r="BK513" i="2"/>
  <c r="BK512" i="2"/>
  <c r="J511" i="2"/>
  <c r="BK510" i="2"/>
  <c r="BK509" i="2"/>
  <c r="J508" i="2"/>
  <c r="BK507" i="2"/>
  <c r="J507" i="2"/>
  <c r="J506" i="2"/>
  <c r="BK505" i="2"/>
  <c r="J504" i="2"/>
  <c r="J503" i="2"/>
  <c r="J502" i="2"/>
  <c r="BK501" i="2"/>
  <c r="J500" i="2"/>
  <c r="J499" i="2"/>
  <c r="J498" i="2"/>
  <c r="BK497" i="2"/>
  <c r="J496" i="2"/>
  <c r="J495" i="2"/>
  <c r="J494" i="2"/>
  <c r="BK493" i="2"/>
  <c r="J492" i="2"/>
  <c r="BK490" i="2"/>
  <c r="BK489" i="2"/>
  <c r="BK488" i="2"/>
  <c r="J487" i="2"/>
  <c r="J486" i="2"/>
  <c r="BK485" i="2"/>
  <c r="J484" i="2"/>
  <c r="J483" i="2"/>
  <c r="J482" i="2"/>
  <c r="BK481" i="2"/>
  <c r="BK480" i="2"/>
  <c r="J479" i="2"/>
  <c r="J478" i="2"/>
  <c r="J477" i="2"/>
  <c r="J476" i="2"/>
  <c r="BK475" i="2"/>
  <c r="J475" i="2"/>
  <c r="BK474" i="2"/>
  <c r="BK473" i="2"/>
  <c r="BK472" i="2"/>
  <c r="J471" i="2"/>
  <c r="BK470" i="2"/>
  <c r="J469" i="2"/>
  <c r="J468" i="2"/>
  <c r="BK467" i="2"/>
  <c r="J466" i="2"/>
  <c r="BK465" i="2"/>
  <c r="BK464" i="2"/>
  <c r="J463" i="2"/>
  <c r="J462" i="2"/>
  <c r="BK461" i="2"/>
  <c r="BK460" i="2"/>
  <c r="J460" i="2"/>
  <c r="BK459" i="2"/>
  <c r="BK457" i="2"/>
  <c r="BK456" i="2"/>
  <c r="J455" i="2"/>
  <c r="J454" i="2"/>
  <c r="J453" i="2"/>
  <c r="BK452" i="2"/>
  <c r="J451" i="2"/>
  <c r="BK450" i="2"/>
  <c r="J449" i="2"/>
  <c r="J448" i="2"/>
  <c r="J447" i="2"/>
  <c r="BK446" i="2"/>
  <c r="J445" i="2"/>
  <c r="BK443" i="2"/>
  <c r="J443" i="2"/>
  <c r="BK442" i="2"/>
  <c r="J442" i="2"/>
  <c r="J441" i="2"/>
  <c r="J440" i="2"/>
  <c r="J438" i="2"/>
  <c r="J437" i="2"/>
  <c r="J436" i="2"/>
  <c r="BK435" i="2"/>
  <c r="J434" i="2"/>
  <c r="BK433" i="2"/>
  <c r="BK432" i="2"/>
  <c r="J431" i="2"/>
  <c r="J430" i="2"/>
  <c r="J429" i="2"/>
  <c r="BK428" i="2"/>
  <c r="BK427" i="2"/>
  <c r="J426" i="2"/>
  <c r="BK425" i="2"/>
  <c r="J424" i="2"/>
  <c r="BK423" i="2"/>
  <c r="J422" i="2"/>
  <c r="J421" i="2"/>
  <c r="J420" i="2"/>
  <c r="BK419" i="2"/>
  <c r="J418" i="2"/>
  <c r="J417" i="2"/>
  <c r="J416" i="2"/>
  <c r="J415" i="2"/>
  <c r="BK414" i="2"/>
  <c r="J413" i="2"/>
  <c r="BK412" i="2"/>
  <c r="BK411" i="2"/>
  <c r="J410" i="2"/>
  <c r="J409" i="2"/>
  <c r="J408" i="2"/>
  <c r="BK407" i="2"/>
  <c r="J406" i="2"/>
  <c r="BK405" i="2"/>
  <c r="J404" i="2"/>
  <c r="J403" i="2"/>
  <c r="BK402" i="2"/>
  <c r="BK401" i="2"/>
  <c r="J399" i="2"/>
  <c r="BK398" i="2"/>
  <c r="BK397" i="2"/>
  <c r="J395" i="2"/>
  <c r="BK394" i="2"/>
  <c r="BK393" i="2"/>
  <c r="BK392" i="2"/>
  <c r="BK391" i="2"/>
  <c r="J390" i="2"/>
  <c r="BK389" i="2"/>
  <c r="BK388" i="2"/>
  <c r="BK387" i="2"/>
  <c r="J386" i="2"/>
  <c r="BK385" i="2"/>
  <c r="J384" i="2"/>
  <c r="J383" i="2"/>
  <c r="BK382" i="2"/>
  <c r="BK381" i="2"/>
  <c r="J380" i="2"/>
  <c r="BK379" i="2"/>
  <c r="J379" i="2"/>
  <c r="BK378" i="2"/>
  <c r="J378" i="2"/>
  <c r="BK377" i="2"/>
  <c r="J376" i="2"/>
  <c r="J375" i="2"/>
  <c r="BK374" i="2"/>
  <c r="J373" i="2"/>
  <c r="BK372" i="2"/>
  <c r="J371" i="2"/>
  <c r="BK370" i="2"/>
  <c r="J369" i="2"/>
  <c r="J368" i="2"/>
  <c r="J367" i="2"/>
  <c r="J366" i="2"/>
  <c r="BK365" i="2"/>
  <c r="J364" i="2"/>
  <c r="J362" i="2"/>
  <c r="BK361" i="2"/>
  <c r="J360" i="2"/>
  <c r="BK359" i="2"/>
  <c r="J358" i="2"/>
  <c r="BK357" i="2"/>
  <c r="J356" i="2"/>
  <c r="BK355" i="2"/>
  <c r="BK354" i="2"/>
  <c r="J353" i="2"/>
  <c r="BK352" i="2"/>
  <c r="BK351" i="2"/>
  <c r="BK350" i="2"/>
  <c r="BK349" i="2"/>
  <c r="J348" i="2"/>
  <c r="J347" i="2"/>
  <c r="J346" i="2"/>
  <c r="J345" i="2"/>
  <c r="J344" i="2"/>
  <c r="J343" i="2"/>
  <c r="J342" i="2"/>
  <c r="J341" i="2"/>
  <c r="J340" i="2"/>
  <c r="J339" i="2"/>
  <c r="BK338" i="2"/>
  <c r="BK337" i="2"/>
  <c r="BK336" i="2"/>
  <c r="BK334" i="2"/>
  <c r="J333" i="2"/>
  <c r="J332" i="2"/>
  <c r="BK331" i="2"/>
  <c r="BK330" i="2"/>
  <c r="BK329" i="2"/>
  <c r="J328" i="2"/>
  <c r="J327" i="2"/>
  <c r="J326" i="2"/>
  <c r="BK325" i="2"/>
  <c r="BK324" i="2"/>
  <c r="BK323" i="2"/>
  <c r="BK322" i="2"/>
  <c r="J321" i="2"/>
  <c r="BK320" i="2"/>
  <c r="BK319" i="2"/>
  <c r="J318" i="2"/>
  <c r="J317" i="2"/>
  <c r="BK316" i="2"/>
  <c r="BK315" i="2"/>
  <c r="BK314" i="2"/>
  <c r="J313" i="2"/>
  <c r="J312" i="2"/>
  <c r="J311" i="2"/>
  <c r="J310" i="2"/>
  <c r="BK308" i="2"/>
  <c r="J307" i="2"/>
  <c r="BK306" i="2"/>
  <c r="BK305" i="2"/>
  <c r="BK304" i="2"/>
  <c r="BK301" i="2"/>
  <c r="BK299" i="2"/>
  <c r="J298" i="2"/>
  <c r="J297" i="2"/>
  <c r="J296" i="2"/>
  <c r="J295" i="2"/>
  <c r="J294" i="2"/>
  <c r="BK293" i="2"/>
  <c r="BK292" i="2"/>
  <c r="J291" i="2"/>
  <c r="BK290" i="2"/>
  <c r="BK289" i="2"/>
  <c r="J288" i="2"/>
  <c r="J287" i="2"/>
  <c r="J286" i="2"/>
  <c r="BK285" i="2"/>
  <c r="J284" i="2"/>
  <c r="J283" i="2"/>
  <c r="J282" i="2"/>
  <c r="J281" i="2"/>
  <c r="BK279" i="2"/>
  <c r="BK277" i="2"/>
  <c r="BK276" i="2"/>
  <c r="J275" i="2"/>
  <c r="BK274" i="2"/>
  <c r="J273" i="2"/>
  <c r="J272" i="2"/>
  <c r="BK271" i="2"/>
  <c r="J271" i="2"/>
  <c r="J270" i="2"/>
  <c r="J269" i="2"/>
  <c r="J268" i="2"/>
  <c r="BK267" i="2"/>
  <c r="J266" i="2"/>
  <c r="BK264" i="2"/>
  <c r="BK263" i="2"/>
  <c r="BK262" i="2"/>
  <c r="J260" i="2"/>
  <c r="BK259" i="2"/>
  <c r="BK258" i="2"/>
  <c r="BK257" i="2"/>
  <c r="BK256" i="2"/>
  <c r="BK255" i="2"/>
  <c r="J254" i="2"/>
  <c r="J253" i="2"/>
  <c r="BK252" i="2"/>
  <c r="BK251" i="2"/>
  <c r="J250" i="2"/>
  <c r="BK249" i="2"/>
  <c r="J248" i="2"/>
  <c r="J247" i="2"/>
  <c r="BK246" i="2"/>
  <c r="BK244" i="2"/>
  <c r="J243" i="2"/>
  <c r="BK242" i="2"/>
  <c r="BK241" i="2"/>
  <c r="BK240" i="2"/>
  <c r="J239" i="2"/>
  <c r="BK238" i="2"/>
  <c r="BK237" i="2"/>
  <c r="J236" i="2"/>
  <c r="BK235" i="2"/>
  <c r="BK234" i="2"/>
  <c r="BK232" i="2"/>
  <c r="J229" i="2"/>
  <c r="BK228" i="2"/>
  <c r="J227" i="2"/>
  <c r="J226" i="2"/>
  <c r="BK225" i="2"/>
  <c r="BK224" i="2"/>
  <c r="J222" i="2"/>
  <c r="BK219" i="2"/>
  <c r="J219" i="2"/>
  <c r="BK218" i="2"/>
  <c r="BK217" i="2"/>
  <c r="BK216" i="2"/>
  <c r="J215" i="2"/>
  <c r="BK213" i="2"/>
  <c r="J212" i="2"/>
  <c r="BK211" i="2"/>
  <c r="J210" i="2"/>
  <c r="BK209" i="2"/>
  <c r="J205" i="2"/>
  <c r="J204" i="2"/>
  <c r="BK203" i="2"/>
  <c r="BK202" i="2"/>
  <c r="J201" i="2"/>
  <c r="BK200" i="2"/>
  <c r="BK199" i="2"/>
  <c r="J198" i="2"/>
  <c r="BK197" i="2"/>
  <c r="BK196" i="2"/>
  <c r="J195" i="2"/>
  <c r="BK193" i="2"/>
  <c r="BK192" i="2"/>
  <c r="BK191" i="2"/>
  <c r="J190" i="2"/>
  <c r="J189" i="2"/>
  <c r="BK188" i="2"/>
  <c r="J186" i="2"/>
  <c r="BK184" i="2"/>
  <c r="BK183" i="2"/>
  <c r="BK182" i="2"/>
  <c r="BK180" i="2"/>
  <c r="BK179" i="2"/>
  <c r="BK178" i="2"/>
  <c r="J178" i="2"/>
  <c r="BK177" i="2" l="1"/>
  <c r="J177" i="2" s="1"/>
  <c r="J98" i="2" s="1"/>
  <c r="P177" i="2"/>
  <c r="R177" i="2"/>
  <c r="T177" i="2"/>
  <c r="BK185" i="2"/>
  <c r="J185" i="2" s="1"/>
  <c r="J99" i="2" s="1"/>
  <c r="P185" i="2"/>
  <c r="R185" i="2"/>
  <c r="T185" i="2"/>
  <c r="BK194" i="2"/>
  <c r="J194" i="2"/>
  <c r="J100" i="2"/>
  <c r="P194" i="2"/>
  <c r="R194" i="2"/>
  <c r="T194" i="2"/>
  <c r="BK207" i="2"/>
  <c r="J207" i="2"/>
  <c r="J101" i="2"/>
  <c r="P207" i="2"/>
  <c r="R207" i="2"/>
  <c r="T207" i="2"/>
  <c r="BK220" i="2"/>
  <c r="J220" i="2" s="1"/>
  <c r="J102" i="2" s="1"/>
  <c r="P220" i="2"/>
  <c r="R220" i="2"/>
  <c r="T220" i="2"/>
  <c r="BK223" i="2"/>
  <c r="J223" i="2" s="1"/>
  <c r="J103" i="2" s="1"/>
  <c r="P223" i="2"/>
  <c r="R223" i="2"/>
  <c r="T223" i="2"/>
  <c r="BK233" i="2"/>
  <c r="J233" i="2" s="1"/>
  <c r="J104" i="2" s="1"/>
  <c r="P233" i="2"/>
  <c r="R233" i="2"/>
  <c r="T233" i="2"/>
  <c r="BK278" i="2"/>
  <c r="J278" i="2"/>
  <c r="J105" i="2"/>
  <c r="P278" i="2"/>
  <c r="R278" i="2"/>
  <c r="T278" i="2"/>
  <c r="BK303" i="2"/>
  <c r="J303" i="2" s="1"/>
  <c r="J108" i="2" s="1"/>
  <c r="P303" i="2"/>
  <c r="R303" i="2"/>
  <c r="T303" i="2"/>
  <c r="BK309" i="2"/>
  <c r="J309" i="2" s="1"/>
  <c r="J109" i="2" s="1"/>
  <c r="P309" i="2"/>
  <c r="R309" i="2"/>
  <c r="T309" i="2"/>
  <c r="BK335" i="2"/>
  <c r="J335" i="2" s="1"/>
  <c r="J110" i="2" s="1"/>
  <c r="P335" i="2"/>
  <c r="R335" i="2"/>
  <c r="T335" i="2"/>
  <c r="BK363" i="2"/>
  <c r="J363" i="2" s="1"/>
  <c r="J111" i="2" s="1"/>
  <c r="P363" i="2"/>
  <c r="R363" i="2"/>
  <c r="T363" i="2"/>
  <c r="BK396" i="2"/>
  <c r="J396" i="2"/>
  <c r="J112" i="2" s="1"/>
  <c r="P396" i="2"/>
  <c r="R396" i="2"/>
  <c r="T396" i="2"/>
  <c r="BK400" i="2"/>
  <c r="J400" i="2" s="1"/>
  <c r="J113" i="2" s="1"/>
  <c r="P400" i="2"/>
  <c r="R400" i="2"/>
  <c r="T400" i="2"/>
  <c r="BK439" i="2"/>
  <c r="J439" i="2" s="1"/>
  <c r="J114" i="2" s="1"/>
  <c r="P439" i="2"/>
  <c r="R439" i="2"/>
  <c r="T439" i="2"/>
  <c r="BK444" i="2"/>
  <c r="J444" i="2" s="1"/>
  <c r="J115" i="2" s="1"/>
  <c r="P444" i="2"/>
  <c r="R444" i="2"/>
  <c r="T444" i="2"/>
  <c r="BK458" i="2"/>
  <c r="J458" i="2" s="1"/>
  <c r="J116" i="2" s="1"/>
  <c r="P458" i="2"/>
  <c r="R458" i="2"/>
  <c r="T458" i="2"/>
  <c r="BK491" i="2"/>
  <c r="J491" i="2" s="1"/>
  <c r="J117" i="2" s="1"/>
  <c r="P491" i="2"/>
  <c r="R491" i="2"/>
  <c r="T491" i="2"/>
  <c r="BK522" i="2"/>
  <c r="J522" i="2" s="1"/>
  <c r="J118" i="2" s="1"/>
  <c r="P522" i="2"/>
  <c r="R522" i="2"/>
  <c r="T522" i="2"/>
  <c r="BK547" i="2"/>
  <c r="J547" i="2" s="1"/>
  <c r="J119" i="2" s="1"/>
  <c r="P547" i="2"/>
  <c r="R547" i="2"/>
  <c r="T547" i="2"/>
  <c r="BK560" i="2"/>
  <c r="J560" i="2"/>
  <c r="J120" i="2" s="1"/>
  <c r="P560" i="2"/>
  <c r="R560" i="2"/>
  <c r="T560" i="2"/>
  <c r="BK563" i="2"/>
  <c r="J563" i="2" s="1"/>
  <c r="J121" i="2" s="1"/>
  <c r="P563" i="2"/>
  <c r="R563" i="2"/>
  <c r="T563" i="2"/>
  <c r="BK573" i="2"/>
  <c r="J573" i="2" s="1"/>
  <c r="J122" i="2" s="1"/>
  <c r="P573" i="2"/>
  <c r="R573" i="2"/>
  <c r="T573" i="2"/>
  <c r="BK581" i="2"/>
  <c r="J581" i="2" s="1"/>
  <c r="J123" i="2" s="1"/>
  <c r="P581" i="2"/>
  <c r="R581" i="2"/>
  <c r="T581" i="2"/>
  <c r="BK601" i="2"/>
  <c r="J601" i="2" s="1"/>
  <c r="J124" i="2" s="1"/>
  <c r="P601" i="2"/>
  <c r="R601" i="2"/>
  <c r="T601" i="2"/>
  <c r="BK607" i="2"/>
  <c r="J607" i="2" s="1"/>
  <c r="J125" i="2" s="1"/>
  <c r="P607" i="2"/>
  <c r="R607" i="2"/>
  <c r="T607" i="2"/>
  <c r="BK615" i="2"/>
  <c r="J615" i="2" s="1"/>
  <c r="J127" i="2" s="1"/>
  <c r="P615" i="2"/>
  <c r="R615" i="2"/>
  <c r="T615" i="2"/>
  <c r="BK622" i="2"/>
  <c r="J622" i="2" s="1"/>
  <c r="J128" i="2" s="1"/>
  <c r="P622" i="2"/>
  <c r="R622" i="2"/>
  <c r="T622" i="2"/>
  <c r="BK630" i="2"/>
  <c r="J630" i="2" s="1"/>
  <c r="J130" i="2" s="1"/>
  <c r="P630" i="2"/>
  <c r="R630" i="2"/>
  <c r="T630" i="2"/>
  <c r="BK635" i="2"/>
  <c r="J635" i="2" s="1"/>
  <c r="J133" i="2" s="1"/>
  <c r="P635" i="2"/>
  <c r="R635" i="2"/>
  <c r="T635" i="2"/>
  <c r="BK638" i="2"/>
  <c r="J638" i="2" s="1"/>
  <c r="J134" i="2" s="1"/>
  <c r="P638" i="2"/>
  <c r="R638" i="2"/>
  <c r="T638" i="2"/>
  <c r="BK646" i="2"/>
  <c r="J646" i="2" s="1"/>
  <c r="J135" i="2" s="1"/>
  <c r="P646" i="2"/>
  <c r="R646" i="2"/>
  <c r="T646" i="2"/>
  <c r="BK649" i="2"/>
  <c r="J649" i="2" s="1"/>
  <c r="J136" i="2" s="1"/>
  <c r="P649" i="2"/>
  <c r="R649" i="2"/>
  <c r="T649" i="2"/>
  <c r="BK661" i="2"/>
  <c r="J661" i="2" s="1"/>
  <c r="J137" i="2" s="1"/>
  <c r="P661" i="2"/>
  <c r="R661" i="2"/>
  <c r="T661" i="2"/>
  <c r="BK667" i="2"/>
  <c r="J667" i="2" s="1"/>
  <c r="J138" i="2" s="1"/>
  <c r="P667" i="2"/>
  <c r="R667" i="2"/>
  <c r="T667" i="2"/>
  <c r="BK671" i="2"/>
  <c r="J671" i="2" s="1"/>
  <c r="J139" i="2" s="1"/>
  <c r="P671" i="2"/>
  <c r="R671" i="2"/>
  <c r="T671" i="2"/>
  <c r="BK679" i="2"/>
  <c r="J679" i="2" s="1"/>
  <c r="J140" i="2" s="1"/>
  <c r="P679" i="2"/>
  <c r="R679" i="2"/>
  <c r="T679" i="2"/>
  <c r="BK710" i="2"/>
  <c r="J710" i="2" s="1"/>
  <c r="J141" i="2" s="1"/>
  <c r="P710" i="2"/>
  <c r="R710" i="2"/>
  <c r="T710" i="2"/>
  <c r="BK725" i="2"/>
  <c r="J725" i="2" s="1"/>
  <c r="J142" i="2" s="1"/>
  <c r="P725" i="2"/>
  <c r="R725" i="2"/>
  <c r="T725" i="2"/>
  <c r="BK731" i="2"/>
  <c r="J731" i="2" s="1"/>
  <c r="J143" i="2" s="1"/>
  <c r="P731" i="2"/>
  <c r="R731" i="2"/>
  <c r="T731" i="2"/>
  <c r="BK735" i="2"/>
  <c r="J735" i="2" s="1"/>
  <c r="J144" i="2" s="1"/>
  <c r="P735" i="2"/>
  <c r="R735" i="2"/>
  <c r="T735" i="2"/>
  <c r="E85" i="2"/>
  <c r="J89" i="2"/>
  <c r="J92" i="2"/>
  <c r="BF179" i="2"/>
  <c r="BF180" i="2"/>
  <c r="BF181" i="2"/>
  <c r="BF182" i="2"/>
  <c r="BF183" i="2"/>
  <c r="BF184" i="2"/>
  <c r="BF187" i="2"/>
  <c r="BF188" i="2"/>
  <c r="BF190" i="2"/>
  <c r="BF191" i="2"/>
  <c r="BF193" i="2"/>
  <c r="BF195" i="2"/>
  <c r="BF196" i="2"/>
  <c r="BF197" i="2"/>
  <c r="BF198" i="2"/>
  <c r="BF200" i="2"/>
  <c r="BF202" i="2"/>
  <c r="BF203" i="2"/>
  <c r="BF204" i="2"/>
  <c r="BF206" i="2"/>
  <c r="BF208" i="2"/>
  <c r="BF209" i="2"/>
  <c r="BF210" i="2"/>
  <c r="BF211" i="2"/>
  <c r="BF212" i="2"/>
  <c r="BF216" i="2"/>
  <c r="BF217" i="2"/>
  <c r="BF218" i="2"/>
  <c r="BF221" i="2"/>
  <c r="BF222" i="2"/>
  <c r="BF225" i="2"/>
  <c r="BF226" i="2"/>
  <c r="BF227" i="2"/>
  <c r="BF228" i="2"/>
  <c r="BF232" i="2"/>
  <c r="BF234" i="2"/>
  <c r="BF235" i="2"/>
  <c r="BF237" i="2"/>
  <c r="BF238" i="2"/>
  <c r="BF239" i="2"/>
  <c r="BF240" i="2"/>
  <c r="BF241" i="2"/>
  <c r="BF242" i="2"/>
  <c r="BF245" i="2"/>
  <c r="BF246" i="2"/>
  <c r="BF255" i="2"/>
  <c r="BF256" i="2"/>
  <c r="BF257" i="2"/>
  <c r="BF259" i="2"/>
  <c r="BF262" i="2"/>
  <c r="BF263" i="2"/>
  <c r="BF265" i="2"/>
  <c r="BF266" i="2"/>
  <c r="BF267" i="2"/>
  <c r="BF268" i="2"/>
  <c r="BF269" i="2"/>
  <c r="BF272" i="2"/>
  <c r="BF273" i="2"/>
  <c r="BF275" i="2"/>
  <c r="BF276" i="2"/>
  <c r="BF280" i="2"/>
  <c r="BF284" i="2"/>
  <c r="BF285" i="2"/>
  <c r="BF286" i="2"/>
  <c r="BF287" i="2"/>
  <c r="BF289" i="2"/>
  <c r="BF292" i="2"/>
  <c r="BF296" i="2"/>
  <c r="BF297" i="2"/>
  <c r="BF306" i="2"/>
  <c r="BF310" i="2"/>
  <c r="BF311" i="2"/>
  <c r="BF312" i="2"/>
  <c r="BF316" i="2"/>
  <c r="BF317" i="2"/>
  <c r="BF318" i="2"/>
  <c r="BF320" i="2"/>
  <c r="BF325" i="2"/>
  <c r="BF327" i="2"/>
  <c r="BF331" i="2"/>
  <c r="BF332" i="2"/>
  <c r="BF334" i="2"/>
  <c r="BF338" i="2"/>
  <c r="BF339" i="2"/>
  <c r="BF340" i="2"/>
  <c r="BF341" i="2"/>
  <c r="BF343" i="2"/>
  <c r="BF344" i="2"/>
  <c r="BF345" i="2"/>
  <c r="BF346" i="2"/>
  <c r="BF347" i="2"/>
  <c r="BF350" i="2"/>
  <c r="BF359" i="2"/>
  <c r="BF360" i="2"/>
  <c r="BF365" i="2"/>
  <c r="BF366" i="2"/>
  <c r="BF367" i="2"/>
  <c r="BF368" i="2"/>
  <c r="BF369" i="2"/>
  <c r="BF370" i="2"/>
  <c r="BF374" i="2"/>
  <c r="BF375" i="2"/>
  <c r="BF377" i="2"/>
  <c r="BF378" i="2"/>
  <c r="BF379" i="2"/>
  <c r="BF382" i="2"/>
  <c r="BF383" i="2"/>
  <c r="BF389" i="2"/>
  <c r="BF390" i="2"/>
  <c r="BF393" i="2"/>
  <c r="BF394" i="2"/>
  <c r="BF395" i="2"/>
  <c r="BF397" i="2"/>
  <c r="BF398" i="2"/>
  <c r="BF399" i="2"/>
  <c r="BF402" i="2"/>
  <c r="BF403" i="2"/>
  <c r="BF404" i="2"/>
  <c r="BF405" i="2"/>
  <c r="BF407" i="2"/>
  <c r="BF408" i="2"/>
  <c r="BF409" i="2"/>
  <c r="BF411" i="2"/>
  <c r="BF412" i="2"/>
  <c r="BF414" i="2"/>
  <c r="BF416" i="2"/>
  <c r="BF417" i="2"/>
  <c r="BF418" i="2"/>
  <c r="BF419" i="2"/>
  <c r="BF420" i="2"/>
  <c r="BF421" i="2"/>
  <c r="BF422" i="2"/>
  <c r="BF427" i="2"/>
  <c r="BF428" i="2"/>
  <c r="BF429" i="2"/>
  <c r="BF430" i="2"/>
  <c r="BF432" i="2"/>
  <c r="BF433" i="2"/>
  <c r="BF435" i="2"/>
  <c r="BF436" i="2"/>
  <c r="BF437" i="2"/>
  <c r="BF438" i="2"/>
  <c r="BF440" i="2"/>
  <c r="BF441" i="2"/>
  <c r="BF442" i="2"/>
  <c r="BF443" i="2"/>
  <c r="BF445" i="2"/>
  <c r="BF446" i="2"/>
  <c r="BF447" i="2"/>
  <c r="BF450" i="2"/>
  <c r="BF451" i="2"/>
  <c r="BF452" i="2"/>
  <c r="BF453" i="2"/>
  <c r="BF454" i="2"/>
  <c r="BF457" i="2"/>
  <c r="BF459" i="2"/>
  <c r="BF460" i="2"/>
  <c r="BF461" i="2"/>
  <c r="BF462" i="2"/>
  <c r="BF465" i="2"/>
  <c r="BF466" i="2"/>
  <c r="BF467" i="2"/>
  <c r="BF470" i="2"/>
  <c r="BF475" i="2"/>
  <c r="BF476" i="2"/>
  <c r="BF477" i="2"/>
  <c r="BF478" i="2"/>
  <c r="BF481" i="2"/>
  <c r="BF482" i="2"/>
  <c r="BF484" i="2"/>
  <c r="BF485" i="2"/>
  <c r="BF486" i="2"/>
  <c r="BF489" i="2"/>
  <c r="BF490" i="2"/>
  <c r="BF492" i="2"/>
  <c r="BF493" i="2"/>
  <c r="BF495" i="2"/>
  <c r="BF496" i="2"/>
  <c r="BF499" i="2"/>
  <c r="BF502" i="2"/>
  <c r="BF503" i="2"/>
  <c r="BF505" i="2"/>
  <c r="BF506" i="2"/>
  <c r="BF512" i="2"/>
  <c r="BF515" i="2"/>
  <c r="BF516" i="2"/>
  <c r="BF517" i="2"/>
  <c r="BF518" i="2"/>
  <c r="BF519" i="2"/>
  <c r="BF526" i="2"/>
  <c r="BF527" i="2"/>
  <c r="BF529" i="2"/>
  <c r="BF530" i="2"/>
  <c r="BF531" i="2"/>
  <c r="BF532" i="2"/>
  <c r="BF533" i="2"/>
  <c r="BF536" i="2"/>
  <c r="BF537" i="2"/>
  <c r="BF538" i="2"/>
  <c r="BF539" i="2"/>
  <c r="BF544" i="2"/>
  <c r="BF545" i="2"/>
  <c r="BF546" i="2"/>
  <c r="BF548" i="2"/>
  <c r="BF549" i="2"/>
  <c r="BF550" i="2"/>
  <c r="BF552" i="2"/>
  <c r="BF553" i="2"/>
  <c r="BF554" i="2"/>
  <c r="BF555" i="2"/>
  <c r="BF558" i="2"/>
  <c r="BF559" i="2"/>
  <c r="BF562" i="2"/>
  <c r="F172" i="2"/>
  <c r="BF178" i="2"/>
  <c r="BF189" i="2"/>
  <c r="BF192" i="2"/>
  <c r="BF205" i="2"/>
  <c r="BF214" i="2"/>
  <c r="BF219" i="2"/>
  <c r="BF230" i="2"/>
  <c r="BF231" i="2"/>
  <c r="BF236" i="2"/>
  <c r="BF243" i="2"/>
  <c r="BF247" i="2"/>
  <c r="BF249" i="2"/>
  <c r="BF251" i="2"/>
  <c r="BF252" i="2"/>
  <c r="BF253" i="2"/>
  <c r="BF270" i="2"/>
  <c r="BF274" i="2"/>
  <c r="BF277" i="2"/>
  <c r="BF281" i="2"/>
  <c r="BF282" i="2"/>
  <c r="BF283" i="2"/>
  <c r="BF574" i="2"/>
  <c r="BF575" i="2"/>
  <c r="BF576" i="2"/>
  <c r="BF583" i="2"/>
  <c r="BF584" i="2"/>
  <c r="BF590" i="2"/>
  <c r="BF594" i="2"/>
  <c r="BF595" i="2"/>
  <c r="BF598" i="2"/>
  <c r="BF602" i="2"/>
  <c r="BF603" i="2"/>
  <c r="BF606" i="2"/>
  <c r="BF608" i="2"/>
  <c r="BF611" i="2"/>
  <c r="BF612" i="2"/>
  <c r="BF616" i="2"/>
  <c r="BF617" i="2"/>
  <c r="BF623" i="2"/>
  <c r="BF624" i="2"/>
  <c r="BF626" i="2"/>
  <c r="BF627" i="2"/>
  <c r="BF632" i="2"/>
  <c r="BF639" i="2"/>
  <c r="BF640" i="2"/>
  <c r="BF641" i="2"/>
  <c r="BF642" i="2"/>
  <c r="BF648" i="2"/>
  <c r="BF650" i="2"/>
  <c r="BF651" i="2"/>
  <c r="BF655" i="2"/>
  <c r="BF658" i="2"/>
  <c r="BF666" i="2"/>
  <c r="BF668" i="2"/>
  <c r="BF670" i="2"/>
  <c r="BF672" i="2"/>
  <c r="BF673" i="2"/>
  <c r="BF674" i="2"/>
  <c r="BF696" i="2"/>
  <c r="BF704" i="2"/>
  <c r="BF709" i="2"/>
  <c r="BF712" i="2"/>
  <c r="BF738" i="2"/>
  <c r="BF739" i="2"/>
  <c r="BF740" i="2"/>
  <c r="BF741" i="2"/>
  <c r="BF186" i="2"/>
  <c r="BF199" i="2"/>
  <c r="BF201" i="2"/>
  <c r="BF213" i="2"/>
  <c r="BF215" i="2"/>
  <c r="BF224" i="2"/>
  <c r="BF229" i="2"/>
  <c r="BF244" i="2"/>
  <c r="BF248" i="2"/>
  <c r="BF250" i="2"/>
  <c r="BF254" i="2"/>
  <c r="BF258" i="2"/>
  <c r="BF260" i="2"/>
  <c r="BF261" i="2"/>
  <c r="BF264" i="2"/>
  <c r="BF271" i="2"/>
  <c r="BF279" i="2"/>
  <c r="BF288" i="2"/>
  <c r="BF290" i="2"/>
  <c r="BF291" i="2"/>
  <c r="BF293" i="2"/>
  <c r="BF294" i="2"/>
  <c r="BF295" i="2"/>
  <c r="BF298" i="2"/>
  <c r="BF299" i="2"/>
  <c r="BF301" i="2"/>
  <c r="BF304" i="2"/>
  <c r="BF305" i="2"/>
  <c r="BF307" i="2"/>
  <c r="BF308" i="2"/>
  <c r="BF313" i="2"/>
  <c r="BF314" i="2"/>
  <c r="BF315" i="2"/>
  <c r="BF319" i="2"/>
  <c r="BF321" i="2"/>
  <c r="BF322" i="2"/>
  <c r="BF323" i="2"/>
  <c r="BF324" i="2"/>
  <c r="BF326" i="2"/>
  <c r="BF328" i="2"/>
  <c r="BF329" i="2"/>
  <c r="BF330" i="2"/>
  <c r="BF333" i="2"/>
  <c r="BF336" i="2"/>
  <c r="BF337" i="2"/>
  <c r="BF342" i="2"/>
  <c r="BF348" i="2"/>
  <c r="BF349" i="2"/>
  <c r="BF351" i="2"/>
  <c r="BF352" i="2"/>
  <c r="BF353" i="2"/>
  <c r="BF354" i="2"/>
  <c r="BF355" i="2"/>
  <c r="BF356" i="2"/>
  <c r="BF357" i="2"/>
  <c r="BF358" i="2"/>
  <c r="BF361" i="2"/>
  <c r="BF362" i="2"/>
  <c r="BF364" i="2"/>
  <c r="BF371" i="2"/>
  <c r="BF372" i="2"/>
  <c r="BF373" i="2"/>
  <c r="BF376" i="2"/>
  <c r="BF380" i="2"/>
  <c r="BF381" i="2"/>
  <c r="BF384" i="2"/>
  <c r="BF385" i="2"/>
  <c r="BF386" i="2"/>
  <c r="BF387" i="2"/>
  <c r="BF388" i="2"/>
  <c r="BF391" i="2"/>
  <c r="BF392" i="2"/>
  <c r="BF401" i="2"/>
  <c r="BF406" i="2"/>
  <c r="BF410" i="2"/>
  <c r="BF413" i="2"/>
  <c r="BF415" i="2"/>
  <c r="BF423" i="2"/>
  <c r="BF424" i="2"/>
  <c r="BF425" i="2"/>
  <c r="BF426" i="2"/>
  <c r="BF431" i="2"/>
  <c r="BF434" i="2"/>
  <c r="BF448" i="2"/>
  <c r="BF449" i="2"/>
  <c r="BF455" i="2"/>
  <c r="BF456" i="2"/>
  <c r="BF463" i="2"/>
  <c r="BF464" i="2"/>
  <c r="BF468" i="2"/>
  <c r="BF469" i="2"/>
  <c r="BF471" i="2"/>
  <c r="BF472" i="2"/>
  <c r="BF473" i="2"/>
  <c r="BF474" i="2"/>
  <c r="BF479" i="2"/>
  <c r="BF480" i="2"/>
  <c r="BF483" i="2"/>
  <c r="BF487" i="2"/>
  <c r="BF488" i="2"/>
  <c r="BF494" i="2"/>
  <c r="BF497" i="2"/>
  <c r="BF498" i="2"/>
  <c r="BF500" i="2"/>
  <c r="BF501" i="2"/>
  <c r="BF504" i="2"/>
  <c r="BF507" i="2"/>
  <c r="BF508" i="2"/>
  <c r="BF509" i="2"/>
  <c r="BF510" i="2"/>
  <c r="BF511" i="2"/>
  <c r="BF513" i="2"/>
  <c r="BF514" i="2"/>
  <c r="BF520" i="2"/>
  <c r="BF521" i="2"/>
  <c r="BF523" i="2"/>
  <c r="BF524" i="2"/>
  <c r="BF525" i="2"/>
  <c r="BF528" i="2"/>
  <c r="BF534" i="2"/>
  <c r="BF535" i="2"/>
  <c r="BF540" i="2"/>
  <c r="BF541" i="2"/>
  <c r="BF542" i="2"/>
  <c r="BF543" i="2"/>
  <c r="BF551" i="2"/>
  <c r="BF556" i="2"/>
  <c r="BF557" i="2"/>
  <c r="BF561" i="2"/>
  <c r="BF564" i="2"/>
  <c r="BF565" i="2"/>
  <c r="BF566" i="2"/>
  <c r="BF567" i="2"/>
  <c r="BF568" i="2"/>
  <c r="BF569" i="2"/>
  <c r="BF570" i="2"/>
  <c r="BF571" i="2"/>
  <c r="BF572" i="2"/>
  <c r="BF577" i="2"/>
  <c r="BF578" i="2"/>
  <c r="BF579" i="2"/>
  <c r="BF580" i="2"/>
  <c r="BF582" i="2"/>
  <c r="BF585" i="2"/>
  <c r="BF586" i="2"/>
  <c r="BF587" i="2"/>
  <c r="BF588" i="2"/>
  <c r="BF589" i="2"/>
  <c r="BF591" i="2"/>
  <c r="BF592" i="2"/>
  <c r="BF593" i="2"/>
  <c r="BF596" i="2"/>
  <c r="BF597" i="2"/>
  <c r="BF599" i="2"/>
  <c r="BF600" i="2"/>
  <c r="BF604" i="2"/>
  <c r="BF605" i="2"/>
  <c r="BF609" i="2"/>
  <c r="BF610" i="2"/>
  <c r="BF614" i="2"/>
  <c r="BF618" i="2"/>
  <c r="BF619" i="2"/>
  <c r="BF620" i="2"/>
  <c r="BF621" i="2"/>
  <c r="BF625" i="2"/>
  <c r="BF629" i="2"/>
  <c r="BF631" i="2"/>
  <c r="BF636" i="2"/>
  <c r="BF637" i="2"/>
  <c r="BF643" i="2"/>
  <c r="BF644" i="2"/>
  <c r="BF645" i="2"/>
  <c r="BF647" i="2"/>
  <c r="BF652" i="2"/>
  <c r="BF653" i="2"/>
  <c r="BF654" i="2"/>
  <c r="BF656" i="2"/>
  <c r="BF657" i="2"/>
  <c r="BF659" i="2"/>
  <c r="BF660" i="2"/>
  <c r="BF662" i="2"/>
  <c r="BF663" i="2"/>
  <c r="BF664" i="2"/>
  <c r="BF665" i="2"/>
  <c r="BF669" i="2"/>
  <c r="BF675" i="2"/>
  <c r="BF676" i="2"/>
  <c r="BF677" i="2"/>
  <c r="BF678" i="2"/>
  <c r="BF680" i="2"/>
  <c r="BF681" i="2"/>
  <c r="BF682" i="2"/>
  <c r="BF683" i="2"/>
  <c r="BF684" i="2"/>
  <c r="BF685" i="2"/>
  <c r="BF686" i="2"/>
  <c r="BF687" i="2"/>
  <c r="BF688" i="2"/>
  <c r="BF689" i="2"/>
  <c r="BF690" i="2"/>
  <c r="BF691" i="2"/>
  <c r="BF692" i="2"/>
  <c r="BF693" i="2"/>
  <c r="BF694" i="2"/>
  <c r="BF695" i="2"/>
  <c r="BF697" i="2"/>
  <c r="BF698" i="2"/>
  <c r="BF699" i="2"/>
  <c r="BF700" i="2"/>
  <c r="BF701" i="2"/>
  <c r="BF702" i="2"/>
  <c r="BF703" i="2"/>
  <c r="BF705" i="2"/>
  <c r="BF706" i="2"/>
  <c r="BF707" i="2"/>
  <c r="BF708" i="2"/>
  <c r="BF711" i="2"/>
  <c r="BF713" i="2"/>
  <c r="BF714" i="2"/>
  <c r="BF715" i="2"/>
  <c r="BF716" i="2"/>
  <c r="BF717" i="2"/>
  <c r="BF718" i="2"/>
  <c r="BF719" i="2"/>
  <c r="BF720" i="2"/>
  <c r="BF721" i="2"/>
  <c r="BF722" i="2"/>
  <c r="BF723" i="2"/>
  <c r="BF724" i="2"/>
  <c r="BF726" i="2"/>
  <c r="BF727" i="2"/>
  <c r="BF728" i="2"/>
  <c r="BF729" i="2"/>
  <c r="BF730" i="2"/>
  <c r="BF732" i="2"/>
  <c r="BF733" i="2"/>
  <c r="BF734" i="2"/>
  <c r="BF736" i="2"/>
  <c r="BF737" i="2"/>
  <c r="BF742" i="2"/>
  <c r="BF744" i="2"/>
  <c r="BK300" i="2"/>
  <c r="J300" i="2"/>
  <c r="J106" i="2" s="1"/>
  <c r="BK613" i="2"/>
  <c r="J613" i="2"/>
  <c r="J126" i="2" s="1"/>
  <c r="BK628" i="2"/>
  <c r="J628" i="2"/>
  <c r="J129" i="2" s="1"/>
  <c r="BK743" i="2"/>
  <c r="J743" i="2" s="1"/>
  <c r="J145" i="2" s="1"/>
  <c r="F35" i="2"/>
  <c r="AZ95" i="1"/>
  <c r="F39" i="2"/>
  <c r="BD95" i="1" s="1"/>
  <c r="J35" i="2"/>
  <c r="AV95" i="1" s="1"/>
  <c r="F37" i="2"/>
  <c r="BB95" i="1" s="1"/>
  <c r="F38" i="2"/>
  <c r="BC95" i="1"/>
  <c r="T634" i="2" l="1"/>
  <c r="T633" i="2" s="1"/>
  <c r="T302" i="2"/>
  <c r="P302" i="2"/>
  <c r="P634" i="2"/>
  <c r="P633" i="2" s="1"/>
  <c r="R302" i="2"/>
  <c r="T176" i="2"/>
  <c r="T175" i="2" s="1"/>
  <c r="R176" i="2"/>
  <c r="P176" i="2"/>
  <c r="P175" i="2" s="1"/>
  <c r="AU95" i="1" s="1"/>
  <c r="AU94" i="1" s="1"/>
  <c r="R634" i="2"/>
  <c r="R633" i="2"/>
  <c r="BK176" i="2"/>
  <c r="J176" i="2" s="1"/>
  <c r="J97" i="2" s="1"/>
  <c r="BK302" i="2"/>
  <c r="J302" i="2" s="1"/>
  <c r="J107" i="2" s="1"/>
  <c r="BK634" i="2"/>
  <c r="J634" i="2"/>
  <c r="J132" i="2"/>
  <c r="AZ94" i="1"/>
  <c r="W29" i="1" s="1"/>
  <c r="BC94" i="1"/>
  <c r="AY94" i="1" s="1"/>
  <c r="BB94" i="1"/>
  <c r="W31" i="1" s="1"/>
  <c r="BD94" i="1"/>
  <c r="W33" i="1" s="1"/>
  <c r="R175" i="2" l="1"/>
  <c r="BK633" i="2"/>
  <c r="J633" i="2" s="1"/>
  <c r="J131" i="2" s="1"/>
  <c r="W32" i="1"/>
  <c r="AV94" i="1"/>
  <c r="AK29" i="1" s="1"/>
  <c r="AX94" i="1"/>
  <c r="BK175" i="2" l="1"/>
  <c r="J175" i="2" s="1"/>
  <c r="J96" i="2" s="1"/>
  <c r="J30" i="2" l="1"/>
  <c r="J154" i="2" l="1"/>
  <c r="BF154" i="2"/>
  <c r="J36" i="2" s="1"/>
  <c r="AW95" i="1" s="1"/>
  <c r="AT95" i="1" s="1"/>
  <c r="J148" i="2" l="1"/>
  <c r="J31" i="2" s="1"/>
  <c r="J32" i="2" s="1"/>
  <c r="AG95" i="1" s="1"/>
  <c r="AN95" i="1" s="1"/>
  <c r="F36" i="2"/>
  <c r="BA95" i="1" s="1"/>
  <c r="J41" i="2" l="1"/>
  <c r="AG94" i="1"/>
  <c r="AK26" i="1" s="1"/>
  <c r="J156" i="2"/>
  <c r="BA94" i="1"/>
  <c r="W30" i="1" s="1"/>
  <c r="AW94" i="1" l="1"/>
  <c r="AK30" i="1" s="1"/>
  <c r="AK35" i="1" s="1"/>
  <c r="AT94" i="1" l="1"/>
  <c r="AN94" i="1" s="1"/>
</calcChain>
</file>

<file path=xl/sharedStrings.xml><?xml version="1.0" encoding="utf-8"?>
<sst xmlns="http://schemas.openxmlformats.org/spreadsheetml/2006/main" count="7945" uniqueCount="2310">
  <si>
    <t>Export Komplet</t>
  </si>
  <si>
    <t/>
  </si>
  <si>
    <t>2.0</t>
  </si>
  <si>
    <t>False</t>
  </si>
  <si>
    <t>{13b192c9-2362-41ed-9fc2-ddfd9e607427}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</si>
  <si>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</si>
  <si>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</si>
  <si>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</si>
  <si>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</si>
  <si>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</si>
  <si>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</si>
  <si>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</si>
  <si>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14396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</si>
  <si>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</si>
  <si>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</si>
  <si>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a prestavba RD na pavilón Základnej školy</t>
  </si>
  <si>
    <t>JKSO:</t>
  </si>
  <si>
    <t>KS:</t>
  </si>
  <si>
    <t>Miesto:</t>
  </si>
  <si>
    <t>Krompachy</t>
  </si>
  <si>
    <t>Dátum:</t>
  </si>
  <si>
    <t>Objednávateľ:</t>
  </si>
  <si>
    <t>IČO:</t>
  </si>
  <si>
    <t xml:space="preserve">Mesto Krompachy </t>
  </si>
  <si>
    <t>IČ DPH:</t>
  </si>
  <si>
    <t>Zhotoviteľ:</t>
  </si>
  <si>
    <t>Vyplň údaj</t>
  </si>
  <si>
    <t>Projektant:</t>
  </si>
  <si>
    <t xml:space="preserve">Ing. Ladislav Komjathy 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</si>
  <si>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</si>
  <si>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</si>
  <si>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</si>
  <si>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</si>
  <si>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</si>
  <si>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</si>
  <si>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</si>
  <si>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</si>
  <si>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</si>
  <si>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</si>
  <si>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</si>
  <si>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</si>
  <si>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</si>
  <si>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</si>
  <si>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</si>
  <si>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</si>
  <si>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</si>
  <si>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</si>
  <si>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</si>
  <si>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</si>
  <si>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</si>
  <si>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</si>
  <si>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</si>
  <si>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</si>
  <si>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</si>
  <si>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</si>
  <si>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</si>
  <si>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</si>
  <si>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</si>
  <si>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</si>
  <si>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</si>
  <si>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</si>
  <si>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</si>
  <si>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</si>
  <si>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</si>
  <si>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</si>
  <si>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</si>
  <si>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</si>
  <si>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</si>
  <si>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</si>
  <si>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</si>
  <si>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</si>
  <si>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</si>
  <si>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</si>
  <si>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</si>
  <si>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</si>
  <si>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</si>
  <si>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</si>
  <si>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</si>
  <si>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</si>
  <si>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</si>
  <si>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SO 01 Rekonštrukcia a prestavba RD na pavilon Základnej školy - ASR </t>
  </si>
  <si>
    <t>STA</t>
  </si>
  <si>
    <t>1</t>
  </si>
  <si>
    <t>{b0406ca0-5ae1-4c55-81cb-eb69681d9968}</t>
  </si>
  <si>
    <t>KRYCÍ LIST ROZPOČTU</t>
  </si>
  <si>
    <t>Objekt:</t>
  </si>
  <si>
    <t xml:space="preserve">01 - SO 01 Rekonštrukcia a prestavba RD na pavilon Základnej školy - ASR 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</si>
  <si>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</si>
  <si>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</si>
  <si>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</si>
  <si>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</si>
  <si>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</si>
  <si>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</si>
  <si>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</si>
  <si>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</si>
  <si>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   </t>
  </si>
  <si>
    <t xml:space="preserve">    2 - Zakladanie</t>
  </si>
  <si>
    <t xml:space="preserve">    3 - Zvislé a kompletné konštrukcie</t>
  </si>
  <si>
    <t xml:space="preserve">    4 - Vodorovné konštrukcie   </t>
  </si>
  <si>
    <t xml:space="preserve">    5 - Komunikácie</t>
  </si>
  <si>
    <t xml:space="preserve">    6 - Úpravy povrchov, podlahy, osadenie   </t>
  </si>
  <si>
    <t xml:space="preserve">    8 - Rúrové vedenie   </t>
  </si>
  <si>
    <t xml:space="preserve">    9 - Ostatné konštrukcie a práce-búranie   </t>
  </si>
  <si>
    <t xml:space="preserve">    99 - Presun hmôt HSV   </t>
  </si>
  <si>
    <t>PSV - Práce a dodávky PSV</t>
  </si>
  <si>
    <t xml:space="preserve">    711 - Izolácie proti vode a vlhkosti</t>
  </si>
  <si>
    <t xml:space="preserve">    713 - Izolácie tepelné   </t>
  </si>
  <si>
    <t xml:space="preserve">    721 - Zdravotechnika - vnútorná kanalizácia   </t>
  </si>
  <si>
    <t xml:space="preserve">    722 - Zdravotechnika - vnútorný vodovod   </t>
  </si>
  <si>
    <t xml:space="preserve">    724 - Zdravotechnika - strojné vybavenie   </t>
  </si>
  <si>
    <t xml:space="preserve">    725 - Zdravotechnika - zariaď. predmety   </t>
  </si>
  <si>
    <t xml:space="preserve">    731 - Ústredné kúrenie - kotolne   </t>
  </si>
  <si>
    <t xml:space="preserve">    732 - Ústredné kúrenie - strojovne   </t>
  </si>
  <si>
    <t xml:space="preserve">    733 - Ústredné kúrenie - rozvodné potrubie   </t>
  </si>
  <si>
    <t xml:space="preserve">    734 - Ústredné kúrenie - armatúry   </t>
  </si>
  <si>
    <t xml:space="preserve">    735 - Ústredné kúrenie - vykurovacie telesá   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</si>
  <si>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</si>
  <si>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</si>
  <si>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</si>
  <si>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</si>
  <si>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</si>
  <si>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</si>
  <si>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</si>
  <si>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</si>
  <si>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</si>
  <si>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</si>
  <si>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</si>
  <si>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</si>
  <si>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 xml:space="preserve">M - Práce a dodávky M   </t>
  </si>
  <si>
    <t xml:space="preserve">    D1 - Elektroinštalácia </t>
  </si>
  <si>
    <t xml:space="preserve">      210 10  Ukončenie vo - súbory pre káble</t>
  </si>
  <si>
    <t xml:space="preserve">      D2 - 210 01  Rúrkové vedenie, krabice, svorkovnice</t>
  </si>
  <si>
    <t xml:space="preserve">      D3 - 210 04  Vonkajšie vedenie NN</t>
  </si>
  <si>
    <t xml:space="preserve">      D4 - 210 11  Spínacie, spúšťacie a regulač.ústrojenstvo</t>
  </si>
  <si>
    <t xml:space="preserve">      D5 - 210 14  Ovládacie, návestné a signálne prístroje</t>
  </si>
  <si>
    <t xml:space="preserve">      D6 - 210 19  Rozvádzače, rozvodné skrine, dosky, svork.</t>
  </si>
  <si>
    <t xml:space="preserve">      D7 - 210 20  Svietidlá a osvetľovacie zariadenia</t>
  </si>
  <si>
    <t xml:space="preserve">      D8 - 210 22  Vedenia uzemňovacie</t>
  </si>
  <si>
    <t xml:space="preserve">      D9 - 210 8    Vodiče, šnúry a káble medené</t>
  </si>
  <si>
    <t xml:space="preserve">      D10 - 213 2    PPV a HZS</t>
  </si>
  <si>
    <t xml:space="preserve">      M46 - 202 Zemné práce pri ext. montážach</t>
  </si>
  <si>
    <t xml:space="preserve">    23-M - Montáže potrubia pre UK </t>
  </si>
  <si>
    <t xml:space="preserve">HZS - Hodinové zúčtovacie sadzby   </t>
  </si>
  <si>
    <t>2) Ostatné náklady</t>
  </si>
  <si>
    <t>Zariad. staveniska</t>
  </si>
  <si>
    <t>VRN</t>
  </si>
  <si>
    <t>2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</si>
  <si>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</si>
  <si>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</si>
  <si>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</si>
  <si>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</si>
  <si>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</si>
  <si>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</si>
  <si>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</si>
  <si>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</si>
  <si>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</si>
  <si>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</si>
  <si>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</si>
  <si>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</si>
  <si>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</si>
  <si>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</si>
  <si>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</si>
  <si>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</si>
  <si>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</si>
  <si>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</si>
  <si>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</si>
  <si>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</si>
  <si>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</si>
  <si>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</si>
  <si>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 xml:space="preserve">Zemné práce   </t>
  </si>
  <si>
    <t>K</t>
  </si>
  <si>
    <t>132201101.S</t>
  </si>
  <si>
    <t>Výkop ryhy do šírky 600 mm v horn.3 do 100 m3</t>
  </si>
  <si>
    <t>m3</t>
  </si>
  <si>
    <t>4</t>
  </si>
  <si>
    <t>1104051562</t>
  </si>
  <si>
    <t>132201109.S</t>
  </si>
  <si>
    <t>Príplatok k cene za lepivosť pri hĺbení rýh šírky do 600 mm zapažených i nezapažených s urovnaním dna v hornine 3</t>
  </si>
  <si>
    <t>1134296758</t>
  </si>
  <si>
    <t>3</t>
  </si>
  <si>
    <t>132201201.S</t>
  </si>
  <si>
    <t>Výkop ryhy šírky 600-2000mm horn.3 do 100m3</t>
  </si>
  <si>
    <t>-736892300</t>
  </si>
  <si>
    <t>132201209.S</t>
  </si>
  <si>
    <t>Príplatok k cenám za lepivosť pri hĺbení rýh š. nad 600 do 2 000 mm zapaž. i nezapažených, s urovnaním dna v hornine 3</t>
  </si>
  <si>
    <t>-2028549078</t>
  </si>
  <si>
    <t>5</t>
  </si>
  <si>
    <t>162501102.S</t>
  </si>
  <si>
    <t>Vodorovné premiestnenie výkopku po spevnenej ceste z horniny tr.1-4, do 100 m3 na vzdialenosť do 3000 m</t>
  </si>
  <si>
    <t>-2069386044</t>
  </si>
  <si>
    <t>6</t>
  </si>
  <si>
    <t>174101102.S</t>
  </si>
  <si>
    <t>Zásyp suťou pivnice v uzavretých priestoroch s urovnaním povrchu zásypu (objem sute vyburaneho muriva )</t>
  </si>
  <si>
    <t>1124681863</t>
  </si>
  <si>
    <t>7</t>
  </si>
  <si>
    <t>181101104.S</t>
  </si>
  <si>
    <t xml:space="preserve">Úprava pláne po buracích pracach </t>
  </si>
  <si>
    <t>m2</t>
  </si>
  <si>
    <t>-1118081135</t>
  </si>
  <si>
    <t>Zakladanie</t>
  </si>
  <si>
    <t>8</t>
  </si>
  <si>
    <t>215901101.S</t>
  </si>
  <si>
    <t>Zhutnenie podložia z rastlej horniny 1 až 4 pod násypy, z hornina súdržných do 92 % PS a nesúdržných</t>
  </si>
  <si>
    <t>-2061612278</t>
  </si>
  <si>
    <t>9</t>
  </si>
  <si>
    <t>271573001.S</t>
  </si>
  <si>
    <t>Násyp pod základové konštrukcie so zhutnením zo štrkopiesku fr.0-32 mm</t>
  </si>
  <si>
    <t>259019748</t>
  </si>
  <si>
    <t>10</t>
  </si>
  <si>
    <t>273313612.S</t>
  </si>
  <si>
    <t>Betón základových dosiek, prostý tr. C 20/25</t>
  </si>
  <si>
    <t>1082723381</t>
  </si>
  <si>
    <t>11</t>
  </si>
  <si>
    <t>273351215.S</t>
  </si>
  <si>
    <t>Debnenie stien základových dosiek, zhotovenie-dielce</t>
  </si>
  <si>
    <t>894641958</t>
  </si>
  <si>
    <t>12</t>
  </si>
  <si>
    <t>273351216.S</t>
  </si>
  <si>
    <t>Debnenie stien základových dosiek, odstránenie-dielce</t>
  </si>
  <si>
    <t>-1809142159</t>
  </si>
  <si>
    <t>13</t>
  </si>
  <si>
    <t>273362442.S</t>
  </si>
  <si>
    <t>Výstuž základových dosiek zo zvár. sietí KARI, priemer drôtu 8/8 mm, veľkosť oka 150x150 mm</t>
  </si>
  <si>
    <t>818545702</t>
  </si>
  <si>
    <t>14</t>
  </si>
  <si>
    <t>274271031.S</t>
  </si>
  <si>
    <t>Murivo základových pásov (m3) z betónových debniacich tvárnic s betónovou výplňou C 16/20 hrúbky 250 mm</t>
  </si>
  <si>
    <t>2134682546</t>
  </si>
  <si>
    <t>15</t>
  </si>
  <si>
    <t>274313612.S</t>
  </si>
  <si>
    <t>Betón základových pásov, prostý tr. C 20/25</t>
  </si>
  <si>
    <t>568356806</t>
  </si>
  <si>
    <t>Zvislé a kompletné konštrukcie</t>
  </si>
  <si>
    <t>16</t>
  </si>
  <si>
    <t>311272511</t>
  </si>
  <si>
    <t>Murivo nosné (m3) z tvárnic YTONG Univerzal hr. 250 mm P3-450 PD, na MVC a maltu YTONG (250x249x599)</t>
  </si>
  <si>
    <t>-1330384638</t>
  </si>
  <si>
    <t>17</t>
  </si>
  <si>
    <t>311272563</t>
  </si>
  <si>
    <t>Murivo nosné (m3) z tvárnic YTONG Statik hr. 300 mm P4-550 PD, na MVC a maltu YTONG (300x249x499)</t>
  </si>
  <si>
    <t>-2090644023</t>
  </si>
  <si>
    <t>18</t>
  </si>
  <si>
    <t>317161141.S</t>
  </si>
  <si>
    <t>Pórobetónový preklad nenosný šírky 150 mm, výšky 250 mm, dĺžky 1000 mm</t>
  </si>
  <si>
    <t>ks</t>
  </si>
  <si>
    <t>1319510482</t>
  </si>
  <si>
    <t>19</t>
  </si>
  <si>
    <t>317321411.S</t>
  </si>
  <si>
    <t>Betón prekladov železový (bez výstuže) tr. C 25/30</t>
  </si>
  <si>
    <t>-1588317548</t>
  </si>
  <si>
    <t>317351107.S</t>
  </si>
  <si>
    <t>Debnenie prekladu  vrátane podpornej konštrukcie výšky do 4 m zhotovenie</t>
  </si>
  <si>
    <t>-836086739</t>
  </si>
  <si>
    <t>21</t>
  </si>
  <si>
    <t>317351108.S</t>
  </si>
  <si>
    <t>Debnenie prekladu  vrátane podpornej konštrukcie výšky do 4 m odstránenie</t>
  </si>
  <si>
    <t>-883162448</t>
  </si>
  <si>
    <t>22</t>
  </si>
  <si>
    <t>317351109.S</t>
  </si>
  <si>
    <t>Príplatok za podpornú konštrukciu pri debnení prekladu (zhotovenie i odstránenie) výšky nad 4 do 6 m</t>
  </si>
  <si>
    <t>1325391443</t>
  </si>
  <si>
    <t>23</t>
  </si>
  <si>
    <t>317361821.S</t>
  </si>
  <si>
    <t>Výstuž prekladov z ocele 10505</t>
  </si>
  <si>
    <t>t</t>
  </si>
  <si>
    <t>-95291337</t>
  </si>
  <si>
    <t>24</t>
  </si>
  <si>
    <t>340238239</t>
  </si>
  <si>
    <t>Zamurovanie otvorov plochy od 0,25 do 1 m2 tvárnicami YTONG (300x399x249)</t>
  </si>
  <si>
    <t>-839990736</t>
  </si>
  <si>
    <t>25</t>
  </si>
  <si>
    <t>342272101</t>
  </si>
  <si>
    <t>Priečky z tvárnic YTONG hr. 75 mm P2-500 hladkých, na MVC a maltu YTONG (75x249x599)</t>
  </si>
  <si>
    <t>1068643063</t>
  </si>
  <si>
    <t>26</t>
  </si>
  <si>
    <t>342272104</t>
  </si>
  <si>
    <t>Priečky z tvárnic YTONG hr. 150 mm P2-500 hladkých, na MVC a maltu YTONG (150x249x599)</t>
  </si>
  <si>
    <t>-505194622</t>
  </si>
  <si>
    <t>27</t>
  </si>
  <si>
    <t>342948112.S</t>
  </si>
  <si>
    <t>Ukotvenie priečok k murovaným konštrukciám priskrutkovaním</t>
  </si>
  <si>
    <t>m</t>
  </si>
  <si>
    <t>-251737327</t>
  </si>
  <si>
    <t xml:space="preserve">Vodorovné konštrukcie   </t>
  </si>
  <si>
    <t>28</t>
  </si>
  <si>
    <t>413941121.S</t>
  </si>
  <si>
    <t>Osadenie oceľových valcovaných nosníkov I, IE, U, UE, L do č. 12, alebo výšky do 120 mm</t>
  </si>
  <si>
    <t>2022901122</t>
  </si>
  <si>
    <t>29</t>
  </si>
  <si>
    <t>M</t>
  </si>
  <si>
    <t>133840000300.S</t>
  </si>
  <si>
    <t>Tyč oceľová prierezu U 12 mm, ozn. 11 373, podľa EN ISO S185</t>
  </si>
  <si>
    <t>1530043786</t>
  </si>
  <si>
    <t>30</t>
  </si>
  <si>
    <t>417321414.S</t>
  </si>
  <si>
    <t>Betón stužujúcich pásov a vencov železový tr. C 20/25</t>
  </si>
  <si>
    <t>-1772937412</t>
  </si>
  <si>
    <t>31</t>
  </si>
  <si>
    <t>417351115.S</t>
  </si>
  <si>
    <t>Debnenie bočníc stužujúcich pásov a vencov vrátane vzpier zhotovenie</t>
  </si>
  <si>
    <t>-2123615936</t>
  </si>
  <si>
    <t>32</t>
  </si>
  <si>
    <t>417351116.S</t>
  </si>
  <si>
    <t>Debnenie bočníc stužujúcich pásov a vencov vrátane vzpier odstránenie</t>
  </si>
  <si>
    <t>-1097653820</t>
  </si>
  <si>
    <t>33</t>
  </si>
  <si>
    <t>417361821.S</t>
  </si>
  <si>
    <t>Výstuž stužujúcich pásov a vencov z betonárskej ocele 10505</t>
  </si>
  <si>
    <t>-213273110</t>
  </si>
  <si>
    <t>34</t>
  </si>
  <si>
    <t>417391151.S</t>
  </si>
  <si>
    <t>Montáž obkladu betónových konštrukcií vykonaný súčasne s betónovaním extrudovaným polystyrénom</t>
  </si>
  <si>
    <t>1615610387</t>
  </si>
  <si>
    <t>35</t>
  </si>
  <si>
    <t>283750001300</t>
  </si>
  <si>
    <t>Doska XPS STYRODUR 2800 C hr. 160 mm, zateplenie soklov, suterénov, podláh, ISOVER</t>
  </si>
  <si>
    <t>259019353</t>
  </si>
  <si>
    <t>36</t>
  </si>
  <si>
    <t>430321414.S</t>
  </si>
  <si>
    <t>Schodiskové a rampove konštrukcie, betón železový tr. C 25/30</t>
  </si>
  <si>
    <t>1280349811</t>
  </si>
  <si>
    <t>37</t>
  </si>
  <si>
    <t>430362021.S</t>
  </si>
  <si>
    <t>Výstuž schodiskových konštrukcií zo zváraných sietí z drôtov typu KARI</t>
  </si>
  <si>
    <t>-1592718709</t>
  </si>
  <si>
    <t>38</t>
  </si>
  <si>
    <t>431351121.S</t>
  </si>
  <si>
    <t>Debnenie do 4 m výšky - podest a podstupňových dosiek pôdorysne priamočiarych zhotovenie</t>
  </si>
  <si>
    <t>-39808426</t>
  </si>
  <si>
    <t>39</t>
  </si>
  <si>
    <t>431351122.S</t>
  </si>
  <si>
    <t>Debnenie do 4 m výšky - podest a podstupňových dosiek pôdorysne priamočiarych odstránenie</t>
  </si>
  <si>
    <t>-1607520319</t>
  </si>
  <si>
    <t>Komunikácie</t>
  </si>
  <si>
    <t>40</t>
  </si>
  <si>
    <t>596811330.S</t>
  </si>
  <si>
    <t>Kladenie betónovej dlažby s vyplnením škár do lôžka z cementovej malty, veľ. do 0,09 m2 plochy do 50 m2</t>
  </si>
  <si>
    <t>-1027493982</t>
  </si>
  <si>
    <t>41</t>
  </si>
  <si>
    <t>592460022200.S</t>
  </si>
  <si>
    <t>Platňa betónová vymývaná, rozmer 400x400x37 mm, prírodná</t>
  </si>
  <si>
    <t>-1533058729</t>
  </si>
  <si>
    <t xml:space="preserve">Úpravy povrchov, podlahy, osadenie   </t>
  </si>
  <si>
    <t>42</t>
  </si>
  <si>
    <t>612460383.S</t>
  </si>
  <si>
    <t>Vnútorná omietka stien vápennocementová štuková (jemná), hr. 3 mm</t>
  </si>
  <si>
    <t>-671465142</t>
  </si>
  <si>
    <t>43</t>
  </si>
  <si>
    <t>612481119.S</t>
  </si>
  <si>
    <t>Potiahnutie vnútorných stien sklotextílnou mriežkou s celoplošným prilepením</t>
  </si>
  <si>
    <t>1233051440</t>
  </si>
  <si>
    <t>44</t>
  </si>
  <si>
    <t>622461012.S</t>
  </si>
  <si>
    <t>Vonkajšia omietka stien pastovitá akrylátová roztieraná, hr. 1,5 mm</t>
  </si>
  <si>
    <t>-640157534</t>
  </si>
  <si>
    <t>45</t>
  </si>
  <si>
    <t>625250733.S</t>
  </si>
  <si>
    <t>Kontaktný zatepľovací systém štablonu  z minerálnej vlny hr. 50 mm, zatĺkacie kotvy</t>
  </si>
  <si>
    <t>2020504864</t>
  </si>
  <si>
    <t>46</t>
  </si>
  <si>
    <t>625250740.S</t>
  </si>
  <si>
    <t>Kontaktný zatepľovací systém z minerálnej vlny hr. 150 mm, zatĺkacie kotvy</t>
  </si>
  <si>
    <t>526767713</t>
  </si>
  <si>
    <t>47</t>
  </si>
  <si>
    <t>625250762.S</t>
  </si>
  <si>
    <t>Kontaktný zatepľovací systém ostenia z minerálnej vlny hr. 30 mm</t>
  </si>
  <si>
    <t>-2017123675</t>
  </si>
  <si>
    <t>48</t>
  </si>
  <si>
    <t>631571003.S</t>
  </si>
  <si>
    <t>Násyp zo štrkopiesku 0-32 (pre spevnenie podkladu)</t>
  </si>
  <si>
    <t>-1082008888</t>
  </si>
  <si>
    <t>49</t>
  </si>
  <si>
    <t>632455601</t>
  </si>
  <si>
    <t>Cementový poter BAUMIT Estrich, triedy CT-C20-F5, hr. 30-40 mm</t>
  </si>
  <si>
    <t>1246318604</t>
  </si>
  <si>
    <t>50</t>
  </si>
  <si>
    <t>632455604</t>
  </si>
  <si>
    <t>Cementový poter BAUMIT Estrich, triedy CT-C20-F5, hr. 50 mm</t>
  </si>
  <si>
    <t>-822838681</t>
  </si>
  <si>
    <t xml:space="preserve">Rúrové vedenie   </t>
  </si>
  <si>
    <t>51</t>
  </si>
  <si>
    <t>132201202.S</t>
  </si>
  <si>
    <t>Výkop ryhy šírky 600-2000mm horn.3 od 100 do 1000 m3</t>
  </si>
  <si>
    <t>334935887</t>
  </si>
  <si>
    <t>52</t>
  </si>
  <si>
    <t>714888572</t>
  </si>
  <si>
    <t>53</t>
  </si>
  <si>
    <t>151201101</t>
  </si>
  <si>
    <t>Paženie rýh pre podzemné vedenie, záťažné hĺbky do 2 m</t>
  </si>
  <si>
    <t>316183814</t>
  </si>
  <si>
    <t>54</t>
  </si>
  <si>
    <t>151201111</t>
  </si>
  <si>
    <t>Odstránenie paženia rýh pre podzemné vedenie, záťažné hĺbky do 2 m</t>
  </si>
  <si>
    <t>-1375841289</t>
  </si>
  <si>
    <t>55</t>
  </si>
  <si>
    <t>162201101</t>
  </si>
  <si>
    <t>Vodorovné premiestnenie výkopku z horniny 1-4 do 20m</t>
  </si>
  <si>
    <t>-1737902447</t>
  </si>
  <si>
    <t>56</t>
  </si>
  <si>
    <t>162501122</t>
  </si>
  <si>
    <t>Vodorovné premiestnenie výkopku po spevnenej ceste z horniny tr.1-4, nad 100 do 1000 m3 na vzdialenosť do 3000 m</t>
  </si>
  <si>
    <t>-797826586</t>
  </si>
  <si>
    <t>57</t>
  </si>
  <si>
    <t>167101102</t>
  </si>
  <si>
    <t>Nakladanie neuľahnutého výkopku z hornín tr.1-4 nad 100 do 1000 m3</t>
  </si>
  <si>
    <t>-1517974207</t>
  </si>
  <si>
    <t>58</t>
  </si>
  <si>
    <t>171201202</t>
  </si>
  <si>
    <t>Uloženie sypaniny na skládky nad 100 do 1000 m3</t>
  </si>
  <si>
    <t>-439842683</t>
  </si>
  <si>
    <t>59</t>
  </si>
  <si>
    <t>174101002</t>
  </si>
  <si>
    <t>Zásyp sypaninou so zhutnením jám, šachiet, rýh, zárezov alebo okolo objektov nad 100 do 1000 m3</t>
  </si>
  <si>
    <t>-952520357</t>
  </si>
  <si>
    <t>60</t>
  </si>
  <si>
    <t>175101102</t>
  </si>
  <si>
    <t>Obsyp potrubia sypaninou z vhodných hornín 1 až 4 s prehodením sypaniny</t>
  </si>
  <si>
    <t>-876207767</t>
  </si>
  <si>
    <t>61</t>
  </si>
  <si>
    <t>5833773700</t>
  </si>
  <si>
    <t>Štrkopiesok drvený 0-16 N</t>
  </si>
  <si>
    <t>-1876023377</t>
  </si>
  <si>
    <t>62</t>
  </si>
  <si>
    <t>451572111</t>
  </si>
  <si>
    <t>Lôžko pod potrubie, stoky a drobné objekty, v otvorenom výkope z kameniva drobného ťaženého 0-4 mm</t>
  </si>
  <si>
    <t>-729807814</t>
  </si>
  <si>
    <t>63</t>
  </si>
  <si>
    <t>871181114</t>
  </si>
  <si>
    <t>Montáž vodovodného potrubia z dvojvsrtvového PE 100 SDR11, SDR17 zváraných elektrotvarovkami D 40x3,7 mm</t>
  </si>
  <si>
    <t>2019287521</t>
  </si>
  <si>
    <t>64</t>
  </si>
  <si>
    <t>286130033500</t>
  </si>
  <si>
    <t>Rúra HDPE na vodu PE100 PN16 SDR11 40x3,7x100 m</t>
  </si>
  <si>
    <t>451815046</t>
  </si>
  <si>
    <t>65</t>
  </si>
  <si>
    <t>286530227200</t>
  </si>
  <si>
    <t>Elektrospojka PE 100, na vodu, plyn a kanalizáciu, SDR 11, D 40 mm</t>
  </si>
  <si>
    <t>777458648</t>
  </si>
  <si>
    <t>66</t>
  </si>
  <si>
    <t>879172199</t>
  </si>
  <si>
    <t>Príplatok k cene za montáž vodovodných prípojok DN od 32 do 80</t>
  </si>
  <si>
    <t>1247861633</t>
  </si>
  <si>
    <t>67</t>
  </si>
  <si>
    <t>891163111</t>
  </si>
  <si>
    <t>Montáž vodovodnej armatúry na potrubí ventil hlavný pre prípojky DN 25</t>
  </si>
  <si>
    <t>936685093</t>
  </si>
  <si>
    <t>68</t>
  </si>
  <si>
    <t>286220034500</t>
  </si>
  <si>
    <t>Prechodka PE mosadzná s vnútorným závitom PE100 SDR11/PFA/PN16 Elofit ERFF DN 40/1 1/4", GAWAPLAST</t>
  </si>
  <si>
    <t>1927858155</t>
  </si>
  <si>
    <t>69</t>
  </si>
  <si>
    <t>892233111</t>
  </si>
  <si>
    <t>Preplach a dezinfekcia vodovodného potrubia DN od 40 do 70</t>
  </si>
  <si>
    <t>107257061</t>
  </si>
  <si>
    <t>70</t>
  </si>
  <si>
    <t>892241111</t>
  </si>
  <si>
    <t>Ostatné práce na rúrovom vedení, tlakové skúšky vodovodného potrubia DN do 80</t>
  </si>
  <si>
    <t>-1382340443</t>
  </si>
  <si>
    <t>71</t>
  </si>
  <si>
    <t>892372111</t>
  </si>
  <si>
    <t>Zabezpečenie koncov vodovodného potrubia pri tlakových skúškach DN do 300 mm</t>
  </si>
  <si>
    <t>-333509305</t>
  </si>
  <si>
    <t>72</t>
  </si>
  <si>
    <t>894810003</t>
  </si>
  <si>
    <t>Montáž PP revíznej kanalizačnej šachty priemeru 425 do výšky šachty 2 m s roznášacím prstencom a poklopom</t>
  </si>
  <si>
    <t>1185340972</t>
  </si>
  <si>
    <t>73</t>
  </si>
  <si>
    <t>286610033200</t>
  </si>
  <si>
    <t>Šachtové dno s prítokom DN 160-T, ku kanalizačnej revíznej šachte TEGRA 425, PP</t>
  </si>
  <si>
    <t>-1476359292</t>
  </si>
  <si>
    <t>74</t>
  </si>
  <si>
    <t>286610044600</t>
  </si>
  <si>
    <t>Vlnovcová šachtová rúra kanalizačná TEGRA 425, dĺžka 2 m, PP</t>
  </si>
  <si>
    <t>211173667</t>
  </si>
  <si>
    <t>75</t>
  </si>
  <si>
    <t>286610044900</t>
  </si>
  <si>
    <t>Teleskopická rúra s tesnením, ku kanalizačnej revíznej šachte TEGRA 425, dĺžka 375 mm, PVC-U</t>
  </si>
  <si>
    <t>-1031040054</t>
  </si>
  <si>
    <t>76</t>
  </si>
  <si>
    <t>286710035800</t>
  </si>
  <si>
    <t>Gumové tesnenie šachtovej rúry 425 ku kanalizačnej revíznej šachte TEGRA 425</t>
  </si>
  <si>
    <t>-2067261273</t>
  </si>
  <si>
    <t>77</t>
  </si>
  <si>
    <t>899102111</t>
  </si>
  <si>
    <t>Osadenie poklopu liatinového a oceľového vrátane rámu hmotn. nad 50 do 100 kg</t>
  </si>
  <si>
    <t>146732403</t>
  </si>
  <si>
    <t>78</t>
  </si>
  <si>
    <t>552410001100</t>
  </si>
  <si>
    <t>Poklop liatinový okrúhly D 400 na teleskopickú rúru DN 425</t>
  </si>
  <si>
    <t>-484253020</t>
  </si>
  <si>
    <t>79</t>
  </si>
  <si>
    <t>899712111</t>
  </si>
  <si>
    <t>Orientačná tabuľka na vodovodných a kanalizačných radoch na murive</t>
  </si>
  <si>
    <t>-92660498</t>
  </si>
  <si>
    <t>80</t>
  </si>
  <si>
    <t>899721121</t>
  </si>
  <si>
    <t>Signalizačný vodič na potrubí PVC DN do 150 mm</t>
  </si>
  <si>
    <t>-1141559114</t>
  </si>
  <si>
    <t>81</t>
  </si>
  <si>
    <t>899721131</t>
  </si>
  <si>
    <t>Označenie vodovodného potrubia bielou výstražnou fóliou</t>
  </si>
  <si>
    <t>-1342535443</t>
  </si>
  <si>
    <t>82</t>
  </si>
  <si>
    <t>899721132</t>
  </si>
  <si>
    <t>Označenie kanalizačného potrubia hnedou výstražnou fóliou</t>
  </si>
  <si>
    <t>523285800</t>
  </si>
  <si>
    <t>83</t>
  </si>
  <si>
    <t>452112111</t>
  </si>
  <si>
    <t>Osadenie prstenca alebo rámu pod poklopy a mreže, výšky do 100 mm</t>
  </si>
  <si>
    <t>536954619</t>
  </si>
  <si>
    <t>84</t>
  </si>
  <si>
    <t>452311146</t>
  </si>
  <si>
    <t>Dosky, bloky, sedlá z betónu v otvorenom výkope tr.C 20/25</t>
  </si>
  <si>
    <t>-1986132036</t>
  </si>
  <si>
    <t>85</t>
  </si>
  <si>
    <t>632452259.S</t>
  </si>
  <si>
    <t>Cementový poter (vhodný aj ako spádový), pevnosti v tlaku 25 MPa, hr. 100 mm</t>
  </si>
  <si>
    <t>-541927179</t>
  </si>
  <si>
    <t>86</t>
  </si>
  <si>
    <t>632452628.S</t>
  </si>
  <si>
    <t>Cementová samonivelizačná stierka, pevnosti v tlaku 20 MPa, hr. 20 mm</t>
  </si>
  <si>
    <t>272193114</t>
  </si>
  <si>
    <t>87</t>
  </si>
  <si>
    <t>919735123.S</t>
  </si>
  <si>
    <t>Rezanie existujúceho betónového krytu alebo podkladu hĺbky nad 100 do 150 mm</t>
  </si>
  <si>
    <t>761664421</t>
  </si>
  <si>
    <t>88</t>
  </si>
  <si>
    <t>961043111</t>
  </si>
  <si>
    <t>Búranie základov alebo vybúranie otvorov plochy nad 4 m2 z betónu prostého alebo preloženého kameňom,  -2,20000t</t>
  </si>
  <si>
    <t>20725799</t>
  </si>
  <si>
    <t>89</t>
  </si>
  <si>
    <t>965043341</t>
  </si>
  <si>
    <t>Búranie podkladov pod dlažby, liatych dlažieb a mazanín,betón s poterom,teracom hr.do 100 mm, plochy nad 4 m2  -2,20000t</t>
  </si>
  <si>
    <t>1129548000</t>
  </si>
  <si>
    <t>90</t>
  </si>
  <si>
    <t>973049241</t>
  </si>
  <si>
    <t>Vysekanie kapsy v murive betónovom veľkosti do 150/150 mm, hl. do 250 mm,  -0,01000t</t>
  </si>
  <si>
    <t>-128120542</t>
  </si>
  <si>
    <t>91</t>
  </si>
  <si>
    <t>979081111</t>
  </si>
  <si>
    <t>Odvoz sutiny a vybúraných hmôt na skládku do 1 km</t>
  </si>
  <si>
    <t>226208881</t>
  </si>
  <si>
    <t>92</t>
  </si>
  <si>
    <t>979084212.S</t>
  </si>
  <si>
    <t>Vodorovná doprava vybúraných hmôt po suchu s naložením a so zložením na vzdialenosť do 50 m</t>
  </si>
  <si>
    <t>1358776830</t>
  </si>
  <si>
    <t>93</t>
  </si>
  <si>
    <t>979087213.S</t>
  </si>
  <si>
    <t>Nakladanie na dopravné prostriedky pre vodorovnú dopravu vybúraných hmôt</t>
  </si>
  <si>
    <t>669932852</t>
  </si>
  <si>
    <t>94</t>
  </si>
  <si>
    <t>998276101</t>
  </si>
  <si>
    <t>Presun hmôt pre rúrové vedenie hĺbené z rúr z plast., hmôt alebo sklolamin. v otvorenom výkope</t>
  </si>
  <si>
    <t>-367892720</t>
  </si>
  <si>
    <t xml:space="preserve">Ostatné konštrukcie a práce-búranie   </t>
  </si>
  <si>
    <t>95</t>
  </si>
  <si>
    <t>941941032.S</t>
  </si>
  <si>
    <t>Montáž lešenia ľahkého pracovného radového s podlahami šírky od 0,80 do 1,00 m, výšky nad 10 do 30 m</t>
  </si>
  <si>
    <t>762918795</t>
  </si>
  <si>
    <t>96</t>
  </si>
  <si>
    <t>941941191.S</t>
  </si>
  <si>
    <t>Príplatok za prvý a každý ďalší i začatý mesiac použitia lešenia ľahkého pracovného radového s podlahami šírky od 0,80 do 1,00 m, výšky do 10 m</t>
  </si>
  <si>
    <t>637558821</t>
  </si>
  <si>
    <t>97</t>
  </si>
  <si>
    <t>941941841.S</t>
  </si>
  <si>
    <t>Demontáž lešenia ľahkého pracovného radového s podlahami šírky nad 1,00 do 1,20 m, výšky do 10 m</t>
  </si>
  <si>
    <t>-561529183</t>
  </si>
  <si>
    <t>98</t>
  </si>
  <si>
    <t>953945314.S</t>
  </si>
  <si>
    <t>Hliníkový soklový profil šírky 153 mm</t>
  </si>
  <si>
    <t>-499605506</t>
  </si>
  <si>
    <t>99</t>
  </si>
  <si>
    <t>953945351.S</t>
  </si>
  <si>
    <t>Hliníkový rohový ochranný profil s integrovanou mriežkou</t>
  </si>
  <si>
    <t>-775063702</t>
  </si>
  <si>
    <t>100</t>
  </si>
  <si>
    <t>953995411.S</t>
  </si>
  <si>
    <t>Nadokenný profil so skrytou okapničkou</t>
  </si>
  <si>
    <t>-1399718415</t>
  </si>
  <si>
    <t>101</t>
  </si>
  <si>
    <t>953995421.S</t>
  </si>
  <si>
    <t>Rohový profil s integrovanou sieťovinou - pevný</t>
  </si>
  <si>
    <t>-441660429</t>
  </si>
  <si>
    <t>102</t>
  </si>
  <si>
    <t>953995433.S</t>
  </si>
  <si>
    <t>Ukončovací profil pre podhľad striech</t>
  </si>
  <si>
    <t>-1933202115</t>
  </si>
  <si>
    <t>103</t>
  </si>
  <si>
    <t>953996121</t>
  </si>
  <si>
    <t>PCI okenný APU profil s integrovanou tkaninou</t>
  </si>
  <si>
    <t>1532288104</t>
  </si>
  <si>
    <t>104</t>
  </si>
  <si>
    <t>962031135</t>
  </si>
  <si>
    <t>Búranie priečok alebo vybúranie otvorov plochy nad 4 m2 z tvárnic alebo priečkoviek hr. do150 mm,  -0,11500t</t>
  </si>
  <si>
    <t>-1275700491</t>
  </si>
  <si>
    <t>105</t>
  </si>
  <si>
    <t>962032231</t>
  </si>
  <si>
    <t>Búranie muriva alebo vybúranie otvorov plochy nad 4 m2 nadzákladového z tehál pálených, vápenopieskových, cementových na maltu,  -1,90500t</t>
  </si>
  <si>
    <t>774655978</t>
  </si>
  <si>
    <t>106</t>
  </si>
  <si>
    <t>965043441</t>
  </si>
  <si>
    <t>Búranie podkladov pod dlažby, liatych dlažieb a mazanín,betón s poterom,teracom hr.do 150 mm,  plochy nad 4 m2 -2,20000t</t>
  </si>
  <si>
    <t>-762220351</t>
  </si>
  <si>
    <t>107</t>
  </si>
  <si>
    <t>965081812</t>
  </si>
  <si>
    <t>Búranie dlažieb, z kamen., cement., terazzových, čadičových alebo keramických, hr. nad 10 mm,  -0,06500t</t>
  </si>
  <si>
    <t>1888168724</t>
  </si>
  <si>
    <t>108</t>
  </si>
  <si>
    <t>968062355.S</t>
  </si>
  <si>
    <t>Vybúranie drevených rámov okien dvojitých alebo zdvojených, plochy do 2 m2,  -0,06200t</t>
  </si>
  <si>
    <t>1285447956</t>
  </si>
  <si>
    <t>109</t>
  </si>
  <si>
    <t>968062455.S</t>
  </si>
  <si>
    <t>Vybúranie drevených dverových zárubní plochy do 2 m2,  -0,08800t</t>
  </si>
  <si>
    <t>1150923777</t>
  </si>
  <si>
    <t>110</t>
  </si>
  <si>
    <t>971033641</t>
  </si>
  <si>
    <t>Vybúranie otvorov v murive tehl. plochy do 4 m2 hr. do 300 mm,  -1,87500t</t>
  </si>
  <si>
    <t>-461420379</t>
  </si>
  <si>
    <t>111</t>
  </si>
  <si>
    <t>978013191</t>
  </si>
  <si>
    <t>Otlčenie omietok stien vnútorných vápenných alebo vápennocementových v rozsahu do 100 %,  -0,04600t</t>
  </si>
  <si>
    <t>1137189300</t>
  </si>
  <si>
    <t>112</t>
  </si>
  <si>
    <t>978059531</t>
  </si>
  <si>
    <t>Odsekanie a odobratie obkladov stien z obkladačiek vnútorných vrátane podkladovej omietky nad 2 m2,  -0,06800t</t>
  </si>
  <si>
    <t>-1527916001</t>
  </si>
  <si>
    <t>113</t>
  </si>
  <si>
    <t>-1664394856</t>
  </si>
  <si>
    <t>114</t>
  </si>
  <si>
    <t>979081121</t>
  </si>
  <si>
    <t>Odvoz sutiny a vybúraných hmôt na skládku za každý ďalší 1 km</t>
  </si>
  <si>
    <t>-209945530</t>
  </si>
  <si>
    <t>115</t>
  </si>
  <si>
    <t>979089012</t>
  </si>
  <si>
    <t>Poplatok za skladovanie - betón, tehly, dlaždice (17 01) ostatné</t>
  </si>
  <si>
    <t>-830278190</t>
  </si>
  <si>
    <t xml:space="preserve">Presun hmôt HSV   </t>
  </si>
  <si>
    <t>116</t>
  </si>
  <si>
    <t>998011001.S</t>
  </si>
  <si>
    <t>Presun hmôt pre budovy (801, 803, 812), zvislá konštr. z tehál, tvárnic, z kovu výšky do 6 m</t>
  </si>
  <si>
    <t>634105194</t>
  </si>
  <si>
    <t>PSV</t>
  </si>
  <si>
    <t>Práce a dodávky PSV</t>
  </si>
  <si>
    <t>711</t>
  </si>
  <si>
    <t>Izolácie proti vode a vlhkosti</t>
  </si>
  <si>
    <t>117</t>
  </si>
  <si>
    <t>711133001.S</t>
  </si>
  <si>
    <t>Zhotovenie izolácie proti zemnej vlhkosti PVC fóliou položenou voľne na vodorovnej ploche so zvarením spoju</t>
  </si>
  <si>
    <t>-1865101106</t>
  </si>
  <si>
    <t>118</t>
  </si>
  <si>
    <t>283220000300.S</t>
  </si>
  <si>
    <t>Hydroizolačná fólia PVC-P, hr. 1,5 mm, š. 1,3 m, izolácia základov proti zemnej vlhkosti, tlakovej vode, radónu</t>
  </si>
  <si>
    <t>806884989</t>
  </si>
  <si>
    <t>119</t>
  </si>
  <si>
    <t>711133010.S</t>
  </si>
  <si>
    <t>Zhotovenie izolácie proti zemnej vlhkosti PVC fóliou položenou voľne na zvislej ploche so zvarením spoju</t>
  </si>
  <si>
    <t>-1686173698</t>
  </si>
  <si>
    <t>120</t>
  </si>
  <si>
    <t>910641482</t>
  </si>
  <si>
    <t>121</t>
  </si>
  <si>
    <t>998711201.S</t>
  </si>
  <si>
    <t>Presun hmôt pre izoláciu proti vode v objektoch výšky do 6 m</t>
  </si>
  <si>
    <t>%</t>
  </si>
  <si>
    <t>818507526</t>
  </si>
  <si>
    <t>713</t>
  </si>
  <si>
    <t xml:space="preserve">Izolácie tepelné   </t>
  </si>
  <si>
    <t>122</t>
  </si>
  <si>
    <t>713111121</t>
  </si>
  <si>
    <t>Montáž tepelnej izolácie stropov rovných minerálnou vlnou, spodkom s úpravou viazacím drôtom</t>
  </si>
  <si>
    <t>132271074</t>
  </si>
  <si>
    <t>123</t>
  </si>
  <si>
    <t>631440000800</t>
  </si>
  <si>
    <t>Doska NOBASIL MPN, 150x600x1000 mm, čadičová minerálna izolácia pre podhľady a stropy, KNAUF</t>
  </si>
  <si>
    <t>1729984440</t>
  </si>
  <si>
    <t>124</t>
  </si>
  <si>
    <t>283290003800</t>
  </si>
  <si>
    <t>Parozábrana PO JUTAFOL N 110 STANDARD, šxl 1,5x50 m, plošná hmotnosť 110 g/m2</t>
  </si>
  <si>
    <t>1089749919</t>
  </si>
  <si>
    <t>125</t>
  </si>
  <si>
    <t>713122111</t>
  </si>
  <si>
    <t>Montáž tepelnej izolácie podláh polystyrénom, kladeným voľne v jednej vrstve</t>
  </si>
  <si>
    <t>105165212</t>
  </si>
  <si>
    <t>126</t>
  </si>
  <si>
    <t>283720001900</t>
  </si>
  <si>
    <t>Podlahový polystyrén EPS 100 S, 1000x500 mm, BAUMIT</t>
  </si>
  <si>
    <t>516476817</t>
  </si>
  <si>
    <t>127</t>
  </si>
  <si>
    <t>713131131</t>
  </si>
  <si>
    <t>Montáž tepelnej izolácie stien minerálnou vlnou, pristrelením</t>
  </si>
  <si>
    <t>-1048068701</t>
  </si>
  <si>
    <t>128</t>
  </si>
  <si>
    <t>283750001000.S</t>
  </si>
  <si>
    <t>Doska XPS hr. 100 mm, zateplenie soklov, suterénov, podláh</t>
  </si>
  <si>
    <t>-1127990858</t>
  </si>
  <si>
    <t>129</t>
  </si>
  <si>
    <t>713482111</t>
  </si>
  <si>
    <t>Montáž trubíc z PE, hr.do 10 mm,vnút.priemer do 38 mm</t>
  </si>
  <si>
    <t>1830693102</t>
  </si>
  <si>
    <t>130</t>
  </si>
  <si>
    <t>283310001300</t>
  </si>
  <si>
    <t>Izolačná PE trubica TUBOLIT DG 22x9 mm (d potrubia x hr. izolácie), nadrezaná, AZ FLEX</t>
  </si>
  <si>
    <t>-1056077931</t>
  </si>
  <si>
    <t>131</t>
  </si>
  <si>
    <t>283310001500</t>
  </si>
  <si>
    <t>Izolačná PE trubica TUBOLIT DG 28x9 mm (d potrubia x hr. izolácie), nadrezaná, AZ FLEX</t>
  </si>
  <si>
    <t>-199448478</t>
  </si>
  <si>
    <t>132</t>
  </si>
  <si>
    <t>-923764506</t>
  </si>
  <si>
    <t>133</t>
  </si>
  <si>
    <t>-639381043</t>
  </si>
  <si>
    <t>134</t>
  </si>
  <si>
    <t>283310001200</t>
  </si>
  <si>
    <t>Izolačná PE trubica  DG 20x9 mm (d potrubia x hr. izolácie), nadrezaná</t>
  </si>
  <si>
    <t>719067953</t>
  </si>
  <si>
    <t>135</t>
  </si>
  <si>
    <t>-1063126123</t>
  </si>
  <si>
    <t>136</t>
  </si>
  <si>
    <t>713482112</t>
  </si>
  <si>
    <t>Montáž trubíc z PE, hr.do 10 mm,vnút.priemer 39-70 mm</t>
  </si>
  <si>
    <t>565231353</t>
  </si>
  <si>
    <t>137</t>
  </si>
  <si>
    <t>283310001800</t>
  </si>
  <si>
    <t>Izolačná PE trubica  DG 42x9 mm (d potrubia x hr. izolácie), nadrezaná</t>
  </si>
  <si>
    <t>1096071760</t>
  </si>
  <si>
    <t>138</t>
  </si>
  <si>
    <t>713482121</t>
  </si>
  <si>
    <t>Montáž trubíc z PE, hr.15-20 mm,vnút.priemer do 38 mm</t>
  </si>
  <si>
    <t>-947420050</t>
  </si>
  <si>
    <t>139</t>
  </si>
  <si>
    <t>283310003200</t>
  </si>
  <si>
    <t>Izolačná PE trubica TUBOLIT DG 32x13 mm (d potrubia x hr. izolácie), nadrezaná, AZ FLEX</t>
  </si>
  <si>
    <t>1803760927</t>
  </si>
  <si>
    <t>140</t>
  </si>
  <si>
    <t>410586301</t>
  </si>
  <si>
    <t>141</t>
  </si>
  <si>
    <t>283310004700</t>
  </si>
  <si>
    <t>Izolačná PE trubica  DG 22x20 mm (d potrubia x hr. izolácie), nadrezaná</t>
  </si>
  <si>
    <t>-31936680</t>
  </si>
  <si>
    <t>142</t>
  </si>
  <si>
    <t>283310004800</t>
  </si>
  <si>
    <t>Izolačná PE trubica  DG 28x20 mm (d potrubia x hr. izolácie), nadrezaná</t>
  </si>
  <si>
    <t>1370093268</t>
  </si>
  <si>
    <t>143</t>
  </si>
  <si>
    <t>283310004900</t>
  </si>
  <si>
    <t>Izolačná PE trubica  DG 35x20 mm (d potrubia x hr. izolácie), nadrezaná</t>
  </si>
  <si>
    <t>-1614531473</t>
  </si>
  <si>
    <t>144</t>
  </si>
  <si>
    <t>713482122</t>
  </si>
  <si>
    <t>Montáž trubíc z PE, hr.15-20 mm,vnút.priemer 39-70 mm</t>
  </si>
  <si>
    <t>-985346036</t>
  </si>
  <si>
    <t>145</t>
  </si>
  <si>
    <t>283310005000</t>
  </si>
  <si>
    <t>Izolačná PE trubica  DG 42x20 mm (d potrubia x hr. izolácie), nadrezaná</t>
  </si>
  <si>
    <t>1835221530</t>
  </si>
  <si>
    <t>146</t>
  </si>
  <si>
    <t>998713101</t>
  </si>
  <si>
    <t>Presun hmôt pre izolácie tepelné v objektoch výšky do 6 m</t>
  </si>
  <si>
    <t>-1129653781</t>
  </si>
  <si>
    <t>721</t>
  </si>
  <si>
    <t xml:space="preserve">Zdravotechnika - vnútorná kanalizácia   </t>
  </si>
  <si>
    <t>147</t>
  </si>
  <si>
    <t>721170967.S</t>
  </si>
  <si>
    <t>Oprava odpadového potrubia novodurového prepojenie doterajšieho potrubia D 160</t>
  </si>
  <si>
    <t>354438540</t>
  </si>
  <si>
    <t>148</t>
  </si>
  <si>
    <t>721171308.S</t>
  </si>
  <si>
    <t>Potrubie z rúr PE-HD 110/4,3 mm ležaté</t>
  </si>
  <si>
    <t>-1730497888</t>
  </si>
  <si>
    <t>149</t>
  </si>
  <si>
    <t>721171309.S</t>
  </si>
  <si>
    <t>Potrubie z rúr PE-HD 125/4,9 mm ležaté</t>
  </si>
  <si>
    <t>1934910761</t>
  </si>
  <si>
    <t>150</t>
  </si>
  <si>
    <t>721171310.S</t>
  </si>
  <si>
    <t>Potrubie z rúr PE-HD 160/6,2 mm ležaté</t>
  </si>
  <si>
    <t>1881211259</t>
  </si>
  <si>
    <t>151</t>
  </si>
  <si>
    <t>721171502.S</t>
  </si>
  <si>
    <t>Potrubie z rúr PE-HD 40/3 mm odpadné prípojné</t>
  </si>
  <si>
    <t>664235079</t>
  </si>
  <si>
    <t>152</t>
  </si>
  <si>
    <t>721171503.S</t>
  </si>
  <si>
    <t>Potrubie z rúr PE-HD 50/3 mm odpadné prípojné</t>
  </si>
  <si>
    <t>-275386773</t>
  </si>
  <si>
    <t>153</t>
  </si>
  <si>
    <t>721171506.S</t>
  </si>
  <si>
    <t>Potrubie z rúr PE-HD 75/3 mm odpadné prípojné</t>
  </si>
  <si>
    <t>-1861724484</t>
  </si>
  <si>
    <t>154</t>
  </si>
  <si>
    <t>721171508.S</t>
  </si>
  <si>
    <t>Potrubie z rúr PE-HD 110/4,3 mm odpadné prípojné</t>
  </si>
  <si>
    <t>-626740134</t>
  </si>
  <si>
    <t>155</t>
  </si>
  <si>
    <t>721171531.S</t>
  </si>
  <si>
    <t>Potrubie odpadné zvislé z odhlučnených rúr PE D 110/6 mm</t>
  </si>
  <si>
    <t>16454713</t>
  </si>
  <si>
    <t>156</t>
  </si>
  <si>
    <t>721172503.S</t>
  </si>
  <si>
    <t>Montáž čistiaceho kusu pre odhlučnené potrubia DN 110</t>
  </si>
  <si>
    <t>1677238161</t>
  </si>
  <si>
    <t>157</t>
  </si>
  <si>
    <t>286540141400.S</t>
  </si>
  <si>
    <t>Čistiaca tvarovka PP pre odhlučnené potrubia 90° s kruhovým servisným otvorom, D 110 mm</t>
  </si>
  <si>
    <t>-1631017630</t>
  </si>
  <si>
    <t>158</t>
  </si>
  <si>
    <t>721173204.S</t>
  </si>
  <si>
    <t>Potrubie z PVC - U odpadné pripájacie D 40x1,8 mm</t>
  </si>
  <si>
    <t>1669577248</t>
  </si>
  <si>
    <t>159</t>
  </si>
  <si>
    <t>721175015.S</t>
  </si>
  <si>
    <t>Montáž zápachového uzáveru (sifónu) pre klimatizačné zariadenia</t>
  </si>
  <si>
    <t>-1765465588</t>
  </si>
  <si>
    <t>160</t>
  </si>
  <si>
    <t>551620015200</t>
  </si>
  <si>
    <t>Zápachová uzávierka HL136N, DN 40, kondezačný sifón 60 mm, horizontálne pripojenie 5/4", prídavná protizápachová uzávierka, pre vetranie a klimatizáciu, PP</t>
  </si>
  <si>
    <t>1699233385</t>
  </si>
  <si>
    <t>161</t>
  </si>
  <si>
    <t>721194105.S</t>
  </si>
  <si>
    <t>Zriadenie prípojky na potrubí vyvedenie a upevnenie odpadových výpustiek D 50 mm</t>
  </si>
  <si>
    <t>1355300097</t>
  </si>
  <si>
    <t>162</t>
  </si>
  <si>
    <t>721194109.S</t>
  </si>
  <si>
    <t>Zriadenie prípojky na potrubí vyvedenie a upevnenie odpadových výpustiek D 110 mm</t>
  </si>
  <si>
    <t>-1871086374</t>
  </si>
  <si>
    <t>163</t>
  </si>
  <si>
    <t>721213003.S</t>
  </si>
  <si>
    <t>Montáž podlahového vpustu s vodorovným odtokom a integrovaným vztlakovým uzáverom DN 50</t>
  </si>
  <si>
    <t>-136926588</t>
  </si>
  <si>
    <t>164</t>
  </si>
  <si>
    <t>286630024100.S</t>
  </si>
  <si>
    <t>Podlahový vpust horizontálny odtok DN 50, bočný prítok DN 40/50, vztlakový uzáver, mriežka nerez</t>
  </si>
  <si>
    <t>1398224675</t>
  </si>
  <si>
    <t>165</t>
  </si>
  <si>
    <t>721242120.S</t>
  </si>
  <si>
    <t>Lapač strešných splavenín plastový univerzálny priamy DN 110</t>
  </si>
  <si>
    <t>752572893</t>
  </si>
  <si>
    <t>166</t>
  </si>
  <si>
    <t>721274103.S</t>
  </si>
  <si>
    <t>Ventilačná hlavica strešná plastová DN 100</t>
  </si>
  <si>
    <t>-1398048739</t>
  </si>
  <si>
    <t>167</t>
  </si>
  <si>
    <t>721290012.S</t>
  </si>
  <si>
    <t>Montáž privzdušňovacieho ventilu pre odpadové potrubia DN 110</t>
  </si>
  <si>
    <t>-869869900</t>
  </si>
  <si>
    <t>168</t>
  </si>
  <si>
    <t>551610000100</t>
  </si>
  <si>
    <t>Privzdušňovacia hlavica HL900N, DN 50/75/110, (37 l/s), - 40 až + 60°C, dvojitá vzduchová izolácia, vnútorná kanalizácia, PP</t>
  </si>
  <si>
    <t>704623414</t>
  </si>
  <si>
    <t>169</t>
  </si>
  <si>
    <t>721290111.S</t>
  </si>
  <si>
    <t>Ostatné - skúška tesnosti kanalizácie v objektoch vodou do DN 125</t>
  </si>
  <si>
    <t>321126802</t>
  </si>
  <si>
    <t>170</t>
  </si>
  <si>
    <t>721290112.S</t>
  </si>
  <si>
    <t>Ostatné - skúška tesnosti kanalizácie v objektoch vodou DN 150 alebo DN 200</t>
  </si>
  <si>
    <t>1837942459</t>
  </si>
  <si>
    <t>171</t>
  </si>
  <si>
    <t>721290123.S</t>
  </si>
  <si>
    <t>Ostatné - skúška tesnosti kanalizácie v objektoch dymom do DN 300</t>
  </si>
  <si>
    <t>-282186293</t>
  </si>
  <si>
    <t>172</t>
  </si>
  <si>
    <t>721290821.S</t>
  </si>
  <si>
    <t>Vnútrostav. premiestnenie vybúraných hmôt vnútor. kanal. vodorovne do 100 m z budov vysokých do 6 m</t>
  </si>
  <si>
    <t>229051300</t>
  </si>
  <si>
    <t>173</t>
  </si>
  <si>
    <t>998721201.S</t>
  </si>
  <si>
    <t>Presun hmôt pre vnútornú kanalizáciu v objektoch výšky do 6 m</t>
  </si>
  <si>
    <t>-1694767104</t>
  </si>
  <si>
    <t>722</t>
  </si>
  <si>
    <t xml:space="preserve">Zdravotechnika - vnútorný vodovod   </t>
  </si>
  <si>
    <t>174</t>
  </si>
  <si>
    <t>722131933.S</t>
  </si>
  <si>
    <t>Oprava vodovodného potrubia závitového prepojenie doterajšieho potrubia DN 25</t>
  </si>
  <si>
    <t>481866345</t>
  </si>
  <si>
    <t>175</t>
  </si>
  <si>
    <t>722171132.S</t>
  </si>
  <si>
    <t>Potrubie plasthliníkové D 20 mm</t>
  </si>
  <si>
    <t>1003807948</t>
  </si>
  <si>
    <t>176</t>
  </si>
  <si>
    <t>722171133.S</t>
  </si>
  <si>
    <t>Potrubie plasthliníkové D 26 mm</t>
  </si>
  <si>
    <t>-1459614131</t>
  </si>
  <si>
    <t>177</t>
  </si>
  <si>
    <t>722171134.S</t>
  </si>
  <si>
    <t>Potrubie plasthliníkové D 32 mm</t>
  </si>
  <si>
    <t>-364959332</t>
  </si>
  <si>
    <t>178</t>
  </si>
  <si>
    <t>722171135.S</t>
  </si>
  <si>
    <t>Potrubie plasthliníkové D 40 mm</t>
  </si>
  <si>
    <t>2101948731</t>
  </si>
  <si>
    <t>179</t>
  </si>
  <si>
    <t>722181131.S</t>
  </si>
  <si>
    <t>Ochrana potrubia gumovými vložkami do upevňovacích prvkov proti prenášaniu hluku do DN 25</t>
  </si>
  <si>
    <t>-1069919151</t>
  </si>
  <si>
    <t>180</t>
  </si>
  <si>
    <t>722220111.S</t>
  </si>
  <si>
    <t>Montáž armatúry závitovej s jedným závitom, nástenka pre výtokový ventil G 1/2</t>
  </si>
  <si>
    <t>427742322</t>
  </si>
  <si>
    <t>181</t>
  </si>
  <si>
    <t>722221010.S</t>
  </si>
  <si>
    <t>Montáž guľového kohúta závitového priameho pre vodu G 1/2</t>
  </si>
  <si>
    <t>1505496691</t>
  </si>
  <si>
    <t>182</t>
  </si>
  <si>
    <t>551110004900.S</t>
  </si>
  <si>
    <t>Guľový uzáver pre vodu 1/2", niklovaná mosadz</t>
  </si>
  <si>
    <t>-204123055</t>
  </si>
  <si>
    <t>183</t>
  </si>
  <si>
    <t>722221015.S</t>
  </si>
  <si>
    <t>Montáž guľového kohúta závitového priameho pre vodu G 3/4</t>
  </si>
  <si>
    <t>171063732</t>
  </si>
  <si>
    <t>184</t>
  </si>
  <si>
    <t>551110005000.S</t>
  </si>
  <si>
    <t>Guľový uzáver pre vodu 3/4", niklovaná mosadz</t>
  </si>
  <si>
    <t>-1888818079</t>
  </si>
  <si>
    <t>185</t>
  </si>
  <si>
    <t>722221025.S</t>
  </si>
  <si>
    <t>Montáž guľového kohúta závitového priameho pre vodu G 5/4</t>
  </si>
  <si>
    <t>-412363415</t>
  </si>
  <si>
    <t>186</t>
  </si>
  <si>
    <t>551110005200.S</t>
  </si>
  <si>
    <t>Guľový uzáver pre vodu 5/4", niklovaná mosadz</t>
  </si>
  <si>
    <t>-428348692</t>
  </si>
  <si>
    <t>187</t>
  </si>
  <si>
    <t>722221082.S</t>
  </si>
  <si>
    <t>Montáž guľového kohúta vypúšťacieho závitového G 1/2</t>
  </si>
  <si>
    <t>-928728214</t>
  </si>
  <si>
    <t>188</t>
  </si>
  <si>
    <t>551110011200.S</t>
  </si>
  <si>
    <t>Guľový uzáver vypúšťací s páčkou, 1/2" M, mosadz</t>
  </si>
  <si>
    <t>-778090069</t>
  </si>
  <si>
    <t>189</t>
  </si>
  <si>
    <t>722221180.S</t>
  </si>
  <si>
    <t>Montáž poistného ventilu závitového pre vodu G 1</t>
  </si>
  <si>
    <t>1801674856</t>
  </si>
  <si>
    <t>190</t>
  </si>
  <si>
    <t>27110</t>
  </si>
  <si>
    <t>Poistný ventil Prescor B 3/4" - 6 bar</t>
  </si>
  <si>
    <t>1219239617</t>
  </si>
  <si>
    <t>191</t>
  </si>
  <si>
    <t>722221235.S</t>
  </si>
  <si>
    <t>Montáž tlakového redukčného závitového ventilu s manometrom G 5/4</t>
  </si>
  <si>
    <t>-900401044</t>
  </si>
  <si>
    <t>192</t>
  </si>
  <si>
    <t>551110018400.S</t>
  </si>
  <si>
    <t>Tlakový redukčný ventil, 5/4" MM, so šróbením a manometrom, 1 až 6 bar, mosadz, plast</t>
  </si>
  <si>
    <t>-1322596821</t>
  </si>
  <si>
    <t>193</t>
  </si>
  <si>
    <t>722221265.S</t>
  </si>
  <si>
    <t>Montáž spätného ventilu závitového G 1/2</t>
  </si>
  <si>
    <t>214212297</t>
  </si>
  <si>
    <t>194</t>
  </si>
  <si>
    <t>551110016400.S</t>
  </si>
  <si>
    <t>Spätný ventil kontrolovateľný, 1/2" FF, PN 16, mosadz, disk plast</t>
  </si>
  <si>
    <t>390628967</t>
  </si>
  <si>
    <t>195</t>
  </si>
  <si>
    <t>722221280.S</t>
  </si>
  <si>
    <t>Montáž spätného ventilu závitového G 5/4</t>
  </si>
  <si>
    <t>-115172432</t>
  </si>
  <si>
    <t>196</t>
  </si>
  <si>
    <t>551110016700.S</t>
  </si>
  <si>
    <t>Spätný ventil kontrolovateľný, 5/4" FF, PN 16, mosadz, disk plast</t>
  </si>
  <si>
    <t>-70285796</t>
  </si>
  <si>
    <t>197</t>
  </si>
  <si>
    <t>722221375.S</t>
  </si>
  <si>
    <t>Montáž vodovodného filtra závitového G 5/4</t>
  </si>
  <si>
    <t>535388298</t>
  </si>
  <si>
    <t>198</t>
  </si>
  <si>
    <t>422010003200.S</t>
  </si>
  <si>
    <t>Filter závitový na vodu 5/4", FF, PN 20, mosadz</t>
  </si>
  <si>
    <t>-605675033</t>
  </si>
  <si>
    <t>199</t>
  </si>
  <si>
    <t>722263415</t>
  </si>
  <si>
    <t>Montáž vodomeru závit. jednovtokového suchobežného G 3/4 ( 2 m3.h-1)</t>
  </si>
  <si>
    <t>1977694578</t>
  </si>
  <si>
    <t>200</t>
  </si>
  <si>
    <t>722263416.S</t>
  </si>
  <si>
    <t>Montáž vodomeru závitového jednovtokového suchobežného G 3/4 (2 m3.h-1)</t>
  </si>
  <si>
    <t>1598070268</t>
  </si>
  <si>
    <t>201</t>
  </si>
  <si>
    <t>RW1276455</t>
  </si>
  <si>
    <t>Domový vodomer SV Qn 2,5 m3/hod</t>
  </si>
  <si>
    <t>1672856706</t>
  </si>
  <si>
    <t>202</t>
  </si>
  <si>
    <t>722290226.S</t>
  </si>
  <si>
    <t>Tlaková skúška vodovodného potrubia závitového do DN 50</t>
  </si>
  <si>
    <t>1581344269</t>
  </si>
  <si>
    <t>203</t>
  </si>
  <si>
    <t>722290234.S</t>
  </si>
  <si>
    <t>Prepláchnutie a dezinfekcia vodovodného potrubia do DN 80</t>
  </si>
  <si>
    <t>718055582</t>
  </si>
  <si>
    <t>204</t>
  </si>
  <si>
    <t>998722102.S</t>
  </si>
  <si>
    <t>Presun hmôt pre vnútorný vodovod v objektoch výšky nad 6 do 12 m</t>
  </si>
  <si>
    <t>-841772260</t>
  </si>
  <si>
    <t>205</t>
  </si>
  <si>
    <t>998722201.S</t>
  </si>
  <si>
    <t>Presun hmôt pre vnútorný vodovod v objektoch výšky do 6 m</t>
  </si>
  <si>
    <t>792862362</t>
  </si>
  <si>
    <t>724</t>
  </si>
  <si>
    <t xml:space="preserve">Zdravotechnika - strojné vybavenie   </t>
  </si>
  <si>
    <t>206</t>
  </si>
  <si>
    <t>724211112</t>
  </si>
  <si>
    <t>Montáž tlakovej nádoby pre pitnú vodu, objem 35 l</t>
  </si>
  <si>
    <t>-1718641022</t>
  </si>
  <si>
    <t>207</t>
  </si>
  <si>
    <t>484620000200.S</t>
  </si>
  <si>
    <t>Nádoba expanzná prietočná s vakom 35l,, pripojenie G 3/4", 10 bar</t>
  </si>
  <si>
    <t>-1977395771</t>
  </si>
  <si>
    <t>208</t>
  </si>
  <si>
    <t>998724102.S</t>
  </si>
  <si>
    <t>Presun hmôt pre strojné vybavenie v objektoch výšky nad 6 do 12 m</t>
  </si>
  <si>
    <t>-2022337275</t>
  </si>
  <si>
    <t>725</t>
  </si>
  <si>
    <t xml:space="preserve">Zdravotechnika - zariaď. predmety   </t>
  </si>
  <si>
    <t>209</t>
  </si>
  <si>
    <t>725129201.S</t>
  </si>
  <si>
    <t>Montáž pisoáru keramického bez splachovacej nádrže</t>
  </si>
  <si>
    <t>972563706</t>
  </si>
  <si>
    <t>210</t>
  </si>
  <si>
    <t>642510000100.S</t>
  </si>
  <si>
    <t>Pisoár keramický</t>
  </si>
  <si>
    <t>433694643</t>
  </si>
  <si>
    <t>211</t>
  </si>
  <si>
    <t>725149701.S</t>
  </si>
  <si>
    <t>Montáž predstenového systému záchodov do masívnej murovanej konštrukcie</t>
  </si>
  <si>
    <t>-1677746896</t>
  </si>
  <si>
    <t>212</t>
  </si>
  <si>
    <t>725149720.S</t>
  </si>
  <si>
    <t>Montáž záchodu do predstenového systému</t>
  </si>
  <si>
    <t>-1953057105</t>
  </si>
  <si>
    <t>213</t>
  </si>
  <si>
    <t>642360000500.S</t>
  </si>
  <si>
    <t>Misa záchodová keramická závesná so splachovacím okruhom</t>
  </si>
  <si>
    <t>164457578</t>
  </si>
  <si>
    <t>214</t>
  </si>
  <si>
    <t>642360004900.S</t>
  </si>
  <si>
    <t>Misa záchodová keramická závesná bezbariérová, bez splachovacieho okruhu</t>
  </si>
  <si>
    <t>727907414</t>
  </si>
  <si>
    <t>215</t>
  </si>
  <si>
    <t>725219401.S</t>
  </si>
  <si>
    <t>Montáž umývadla keramického na skrutky do muriva, bez výtokovej armatúry</t>
  </si>
  <si>
    <t>-1489210848</t>
  </si>
  <si>
    <t>216</t>
  </si>
  <si>
    <t>642210000300</t>
  </si>
  <si>
    <t>Umývadielko keramické, rozmer 450x360x160 mm, biela</t>
  </si>
  <si>
    <t>-2082521664</t>
  </si>
  <si>
    <t>217</t>
  </si>
  <si>
    <t>642110000100</t>
  </si>
  <si>
    <t>Umývadlo keramické rozmer 550x420x185 mm, biela</t>
  </si>
  <si>
    <t>1997148887</t>
  </si>
  <si>
    <t>218</t>
  </si>
  <si>
    <t>642360004900</t>
  </si>
  <si>
    <t>Misa záchodová keramická závesná bezbariérová, hlboké splachovanie, lxšxv 700x350x340 mm,</t>
  </si>
  <si>
    <t>-1372123288</t>
  </si>
  <si>
    <t>219</t>
  </si>
  <si>
    <t>642150003200.S</t>
  </si>
  <si>
    <t>Súprava inštalačná pre umývadlá</t>
  </si>
  <si>
    <t>-853706931</t>
  </si>
  <si>
    <t>220</t>
  </si>
  <si>
    <t>725291112.S</t>
  </si>
  <si>
    <t>Montáž záchodového sedadla s poklopom</t>
  </si>
  <si>
    <t>1959123185</t>
  </si>
  <si>
    <t>221</t>
  </si>
  <si>
    <t>554330000300.S</t>
  </si>
  <si>
    <t>Záchodové sedadlo plastové s poklopom</t>
  </si>
  <si>
    <t>-719059800</t>
  </si>
  <si>
    <t>222</t>
  </si>
  <si>
    <t>725319113.S</t>
  </si>
  <si>
    <t>Montáž kuchynských drezov jednoduchých, hranatých s rozmerom do 800x600 mm, bez výtokových armatúr</t>
  </si>
  <si>
    <t>1677599123</t>
  </si>
  <si>
    <t>223</t>
  </si>
  <si>
    <t>552310000200.S</t>
  </si>
  <si>
    <t>Kuchynský drez nerezový na zapustenie do dosky 340x400 mm</t>
  </si>
  <si>
    <t>-872200481</t>
  </si>
  <si>
    <t>224</t>
  </si>
  <si>
    <t>725333360.S</t>
  </si>
  <si>
    <t>Montáž výlevky keramickej voľne stojacej bez výtokovej armatúry</t>
  </si>
  <si>
    <t>383682181</t>
  </si>
  <si>
    <t>225</t>
  </si>
  <si>
    <t>642710000100.S</t>
  </si>
  <si>
    <t>Výlevka stojatá keramická s plastovou mrežou</t>
  </si>
  <si>
    <t>969818071</t>
  </si>
  <si>
    <t>226</t>
  </si>
  <si>
    <t>725819201.S</t>
  </si>
  <si>
    <t>Montáž ventilu nástenného G 1/2</t>
  </si>
  <si>
    <t>-557256000</t>
  </si>
  <si>
    <t>227</t>
  </si>
  <si>
    <t>725819401.S</t>
  </si>
  <si>
    <t>Montáž ventilu rohového s pripojovacou rúrkou G 1/2</t>
  </si>
  <si>
    <t>-1788216493</t>
  </si>
  <si>
    <t>228</t>
  </si>
  <si>
    <t>551110020000.S</t>
  </si>
  <si>
    <t>Guľový ventil rohový, 1/2" - 1/2", s filtrom, chrómovaná mosadz</t>
  </si>
  <si>
    <t>2070561041</t>
  </si>
  <si>
    <t>229</t>
  </si>
  <si>
    <t>725829201.S</t>
  </si>
  <si>
    <t>Montáž batérie umývadlovej a drezovej nástennej pákovej alebo klasickej s mechanickým ovládaním</t>
  </si>
  <si>
    <t>-389703903</t>
  </si>
  <si>
    <t>230</t>
  </si>
  <si>
    <t>551450000200.S</t>
  </si>
  <si>
    <t>Batéria drezová nástenná jednopáková, chróm</t>
  </si>
  <si>
    <t>1563414902</t>
  </si>
  <si>
    <t>231</t>
  </si>
  <si>
    <t>725829601.S</t>
  </si>
  <si>
    <t>Montáž batérie umývadlovej a drezovej stojankovej, pákovej alebo klasickej s mechanickým ovládaním</t>
  </si>
  <si>
    <t>-320140181</t>
  </si>
  <si>
    <t>232</t>
  </si>
  <si>
    <t>551450003800.S</t>
  </si>
  <si>
    <t>Batéria umývadlová stojanková páková</t>
  </si>
  <si>
    <t>508529387</t>
  </si>
  <si>
    <t>233</t>
  </si>
  <si>
    <t>59348</t>
  </si>
  <si>
    <t>Umývadlová batéria, len na studenú vodu</t>
  </si>
  <si>
    <t>93065143</t>
  </si>
  <si>
    <t>234</t>
  </si>
  <si>
    <t>551450000600.S</t>
  </si>
  <si>
    <t>Batéria drezová stojanková páková</t>
  </si>
  <si>
    <t>1207830606</t>
  </si>
  <si>
    <t>235</t>
  </si>
  <si>
    <t>725869301.S</t>
  </si>
  <si>
    <t>Montáž zápachovej uzávierky pre zariaďovacie predmety, umývadlovej do D 40</t>
  </si>
  <si>
    <t>2062954604</t>
  </si>
  <si>
    <t>236</t>
  </si>
  <si>
    <t>551620006400.S</t>
  </si>
  <si>
    <t>Zápachová uzávierka - sifón pre umývadlá DN 40</t>
  </si>
  <si>
    <t>-21196997</t>
  </si>
  <si>
    <t>237</t>
  </si>
  <si>
    <t>725869311.S</t>
  </si>
  <si>
    <t>Montáž zápachovej uzávierky pre zariaďovacie predmety, drezovej do D 50 (pre jeden drez)</t>
  </si>
  <si>
    <t>-148781264</t>
  </si>
  <si>
    <t>238</t>
  </si>
  <si>
    <t>551620007100.S</t>
  </si>
  <si>
    <t>Zápachová uzávierka- sifón pre jednodielne drezy DN 50</t>
  </si>
  <si>
    <t>1455222857</t>
  </si>
  <si>
    <t>239</t>
  </si>
  <si>
    <t>725869322.S</t>
  </si>
  <si>
    <t>Montáž zápachovej uzávierky pre zariaďovacie predmety, pračkovej do D 40 (podomietkovej)</t>
  </si>
  <si>
    <t>475638903</t>
  </si>
  <si>
    <t>240</t>
  </si>
  <si>
    <t>725869371.S</t>
  </si>
  <si>
    <t>Montáž zápachovej uzávierky pre zariaďovacie predmety, pisoárovej do D 50</t>
  </si>
  <si>
    <t>1925181596</t>
  </si>
  <si>
    <t>241</t>
  </si>
  <si>
    <t>551620011000.S</t>
  </si>
  <si>
    <t>Zápachová uzávierka - sifón pre pisoáre DN 50</t>
  </si>
  <si>
    <t>-1830841973</t>
  </si>
  <si>
    <t>242</t>
  </si>
  <si>
    <t>725989101</t>
  </si>
  <si>
    <t>Montáž dvierok kovových lakovaných</t>
  </si>
  <si>
    <t>-1793808010</t>
  </si>
  <si>
    <t>243</t>
  </si>
  <si>
    <t>5516757400</t>
  </si>
  <si>
    <t>Dvierka krycie 30x15 cm nerezové</t>
  </si>
  <si>
    <t>-1898053653</t>
  </si>
  <si>
    <t>244</t>
  </si>
  <si>
    <t>732429111</t>
  </si>
  <si>
    <t>Montáž čerpadla (do potrubia) obehového špirálového DN 25</t>
  </si>
  <si>
    <t>súb.</t>
  </si>
  <si>
    <t>1518606545</t>
  </si>
  <si>
    <t>245</t>
  </si>
  <si>
    <t>426150001200</t>
  </si>
  <si>
    <t>Čerpadlo cirkulačné COMFORT 15-14 BX PM</t>
  </si>
  <si>
    <t>2036449611</t>
  </si>
  <si>
    <t>246</t>
  </si>
  <si>
    <t>998725102.S</t>
  </si>
  <si>
    <t>Presun hmôt pre zariaďovacie predmety v objektoch výšky nad 6 do 12 m</t>
  </si>
  <si>
    <t>-615914275</t>
  </si>
  <si>
    <t>731</t>
  </si>
  <si>
    <t xml:space="preserve">Ústredné kúrenie - kotolne   </t>
  </si>
  <si>
    <t>247</t>
  </si>
  <si>
    <t>731291020</t>
  </si>
  <si>
    <t>Montáž rýchlomontážnej sady bez zmiešavača DN 25</t>
  </si>
  <si>
    <t>-824444459</t>
  </si>
  <si>
    <t>248</t>
  </si>
  <si>
    <t>484810004600</t>
  </si>
  <si>
    <t>Rýchlomontážna sada bez zmiešavača M 31, DN 25, typ čerpadla, Alpha2 60, VIESSMANN</t>
  </si>
  <si>
    <t>-1088699327</t>
  </si>
  <si>
    <t>249</t>
  </si>
  <si>
    <t>484810004601p</t>
  </si>
  <si>
    <t>upevnenie RMS</t>
  </si>
  <si>
    <t>90061216</t>
  </si>
  <si>
    <t>250</t>
  </si>
  <si>
    <t>998731201</t>
  </si>
  <si>
    <t>Presun hmôt pre kotolne umiestnené vo výške (hĺbke) do 6 m</t>
  </si>
  <si>
    <t>-2023336913</t>
  </si>
  <si>
    <t>732</t>
  </si>
  <si>
    <t xml:space="preserve">Ústredné kúrenie - strojovne   </t>
  </si>
  <si>
    <t>251</t>
  </si>
  <si>
    <t>732351000</t>
  </si>
  <si>
    <t>Montáž akumulačného zásobníka vykurovacej vody v spojení so solár. systémami, tepel. čerpadlami a kotlami na pevné palivo objem do 400 l</t>
  </si>
  <si>
    <t>-283895707</t>
  </si>
  <si>
    <t>252</t>
  </si>
  <si>
    <t>484420016600</t>
  </si>
  <si>
    <t>Zásobník akumulačný vykurovacej vody Vitocell 100-E/-W, typ SVW biely v spojení s tepelnými čerpadlami, objem 200 l, biely, VIESSMANN</t>
  </si>
  <si>
    <t>1485444404</t>
  </si>
  <si>
    <t>253</t>
  </si>
  <si>
    <t>389610002400</t>
  </si>
  <si>
    <t>Snímač teploty ponorný bez ochranného puzdra, Pt100, rozsah použitia -30 až +130°C, montážna dĺžka 100 mm</t>
  </si>
  <si>
    <t>877068817</t>
  </si>
  <si>
    <t>254</t>
  </si>
  <si>
    <t>732460005</t>
  </si>
  <si>
    <t>Montáž tepelného čerpadla SPLIT 3-12 kW (vzduch-voda)</t>
  </si>
  <si>
    <t>-1417769196</t>
  </si>
  <si>
    <t>255</t>
  </si>
  <si>
    <t>484730001600p</t>
  </si>
  <si>
    <t>Tepelné čerpadlo vzduch-voda Vitocal 200-S AWB-E 201.D10, 400V, pri A2/W35 Q=10,1kW, pri A7/W35 Q=13,6kW. Vnútorná jedn.s obeh.čerp.+ohrievačom vyk.vody-9kW+3-cestný ventil+ diaľk.ovládanie+zásob.ohrievač vody-300L+35L exp.nádoba+poist.skupina UK</t>
  </si>
  <si>
    <t>sada</t>
  </si>
  <si>
    <t>2117367992</t>
  </si>
  <si>
    <t>256</t>
  </si>
  <si>
    <t>484730009900p</t>
  </si>
  <si>
    <t>Konzola na zem pre čerpadlá SPLIT</t>
  </si>
  <si>
    <t>1977245679</t>
  </si>
  <si>
    <t>257</t>
  </si>
  <si>
    <t>48473000991p</t>
  </si>
  <si>
    <t>Výhrevný pás pre vaňu kondenzátu 1,2m</t>
  </si>
  <si>
    <t>961869707</t>
  </si>
  <si>
    <t>258</t>
  </si>
  <si>
    <t>48473000992p</t>
  </si>
  <si>
    <t>Inštalačná sada pre montáž vonkajšej jednotky na zem. medená rúra 10x1mm s tep. izoláciou pre kvapalinu, dĺžka 12,5m. Medená rúra 16x1 mm s tep. izol. pre horúci plyn, dĺžka 12,5m. 2ks hlin. konzol , 10m termoizolačná páska 50x3mm, biela</t>
  </si>
  <si>
    <t>411122811</t>
  </si>
  <si>
    <t>259</t>
  </si>
  <si>
    <t>7324600051p</t>
  </si>
  <si>
    <t>UDP Tepelného čerpadla</t>
  </si>
  <si>
    <t>-1779072575</t>
  </si>
  <si>
    <t>260</t>
  </si>
  <si>
    <t>7324600052p</t>
  </si>
  <si>
    <t>Dopojenie chladiaceho okruhu</t>
  </si>
  <si>
    <t>-813042517</t>
  </si>
  <si>
    <t>261</t>
  </si>
  <si>
    <t>7324600053p</t>
  </si>
  <si>
    <t>Obhliadka pred UDP</t>
  </si>
  <si>
    <t>-1646077648</t>
  </si>
  <si>
    <t>262</t>
  </si>
  <si>
    <t>7324600054</t>
  </si>
  <si>
    <t>Dopravné náklady servisného technika</t>
  </si>
  <si>
    <t>1976379911</t>
  </si>
  <si>
    <t>263</t>
  </si>
  <si>
    <t>998732201</t>
  </si>
  <si>
    <t>Presun hmôt pre strojovne v objektoch výšky do 6 m</t>
  </si>
  <si>
    <t>-1829647707</t>
  </si>
  <si>
    <t>733</t>
  </si>
  <si>
    <t xml:space="preserve">Ústredné kúrenie - rozvodné potrubie   </t>
  </si>
  <si>
    <t>264</t>
  </si>
  <si>
    <t>722173027</t>
  </si>
  <si>
    <t>Montáž vodovodného plasthliníkového potrubia lisovaním D 26x3 mm</t>
  </si>
  <si>
    <t>-1192814790</t>
  </si>
  <si>
    <t>265</t>
  </si>
  <si>
    <t>286210004000p</t>
  </si>
  <si>
    <t>Rúra plasthliníková Herz D 26x3 mm/100 m kotúč</t>
  </si>
  <si>
    <t>-51362125</t>
  </si>
  <si>
    <t>266</t>
  </si>
  <si>
    <t>286220040100p</t>
  </si>
  <si>
    <t>Fitink Herz D 26 mm</t>
  </si>
  <si>
    <t>1031099224</t>
  </si>
  <si>
    <t>267</t>
  </si>
  <si>
    <t>722173030</t>
  </si>
  <si>
    <t>Montáž vodovodného plasthliníkového potrubia lisovaním D 32x3 mm</t>
  </si>
  <si>
    <t>483873674</t>
  </si>
  <si>
    <t>268</t>
  </si>
  <si>
    <t>286210004100p</t>
  </si>
  <si>
    <t>Rúra plasthliníková Herz D 32x3 mm/50 m kotúč</t>
  </si>
  <si>
    <t>-284423911</t>
  </si>
  <si>
    <t>269</t>
  </si>
  <si>
    <t>286220040200p</t>
  </si>
  <si>
    <t>Fitink Herz D 32 mm</t>
  </si>
  <si>
    <t>-767592423</t>
  </si>
  <si>
    <t>270</t>
  </si>
  <si>
    <t>722263414.S</t>
  </si>
  <si>
    <t>Montáž vodomeru závitového jednovtokového suchobežného G 1/2 (3 m3.h-1)</t>
  </si>
  <si>
    <t>1282104082</t>
  </si>
  <si>
    <t>271</t>
  </si>
  <si>
    <t>388240002000</t>
  </si>
  <si>
    <t>Vodomer bytový jednovtokový JM 3 V/3</t>
  </si>
  <si>
    <t>399232614</t>
  </si>
  <si>
    <t>272</t>
  </si>
  <si>
    <t>722263415.S</t>
  </si>
  <si>
    <t>Montáž vodomeru závitového jednovtokového suchobežného G 3/4 ( 2 m3.h-1)</t>
  </si>
  <si>
    <t>797025840</t>
  </si>
  <si>
    <t>273</t>
  </si>
  <si>
    <t>388240002100</t>
  </si>
  <si>
    <t>Vodomer viacvtokový VM 3-5 3/4</t>
  </si>
  <si>
    <t>-98332376</t>
  </si>
  <si>
    <t>274</t>
  </si>
  <si>
    <t>722270130.S</t>
  </si>
  <si>
    <t>Montáž zmäkčovacieho filtra</t>
  </si>
  <si>
    <t>-1542590758</t>
  </si>
  <si>
    <t>275</t>
  </si>
  <si>
    <t>436310000200.S</t>
  </si>
  <si>
    <t>Filter zmäkčovací pre úpravu tvrdosti vody, prietok 0,3 m3/h, rozmer 230x430x330 mm</t>
  </si>
  <si>
    <t>-1837181728</t>
  </si>
  <si>
    <t>276</t>
  </si>
  <si>
    <t>722270150.S</t>
  </si>
  <si>
    <t>Montáž dvojfiltra pre filtrovanie mechanických nečistôt a proti usadzovaniu vodneho kameňa 3/4"</t>
  </si>
  <si>
    <t>-1598830193</t>
  </si>
  <si>
    <t>277</t>
  </si>
  <si>
    <t>436320005200.S</t>
  </si>
  <si>
    <t>Filter 2x10" - 3/4", PN 6, PP, pre zachytávanie mechanických nečistôt z pitnej vody a zníženie rizika usadzovania vodného kameňa</t>
  </si>
  <si>
    <t>347301131</t>
  </si>
  <si>
    <t>278</t>
  </si>
  <si>
    <t>1146240883</t>
  </si>
  <si>
    <t>279</t>
  </si>
  <si>
    <t>-1349776265</t>
  </si>
  <si>
    <t>280</t>
  </si>
  <si>
    <t>733167300</t>
  </si>
  <si>
    <t>Montáž plasthliníkového potrubia lisovaním D 16x2</t>
  </si>
  <si>
    <t>-533974509</t>
  </si>
  <si>
    <t>281</t>
  </si>
  <si>
    <t>286210003700p</t>
  </si>
  <si>
    <t>Rúra plasthliníková Herz D 16x2 mm/200 m kotúč</t>
  </si>
  <si>
    <t>45457828</t>
  </si>
  <si>
    <t>282</t>
  </si>
  <si>
    <t>286220039800p</t>
  </si>
  <si>
    <t>Fitink Herz D 16 mm</t>
  </si>
  <si>
    <t>-1888414143</t>
  </si>
  <si>
    <t>283</t>
  </si>
  <si>
    <t>733167306</t>
  </si>
  <si>
    <t>Montáž plasthliníkového potrubia lisovaním D 20x2</t>
  </si>
  <si>
    <t>-153250413</t>
  </si>
  <si>
    <t>284</t>
  </si>
  <si>
    <t>286210003900p</t>
  </si>
  <si>
    <t>Rúra plasthliníková Herz D 20x2 mm/100 m kotúč</t>
  </si>
  <si>
    <t>1897475255</t>
  </si>
  <si>
    <t>285</t>
  </si>
  <si>
    <t>286220040000p</t>
  </si>
  <si>
    <t>Fitink Herz D 20 mm</t>
  </si>
  <si>
    <t>-1160554817</t>
  </si>
  <si>
    <t>286</t>
  </si>
  <si>
    <t>733167309</t>
  </si>
  <si>
    <t>Montáž plasthliníkového potrubia lisovaním D 26x3</t>
  </si>
  <si>
    <t>1479408130</t>
  </si>
  <si>
    <t>287</t>
  </si>
  <si>
    <t>-1073481519</t>
  </si>
  <si>
    <t>288</t>
  </si>
  <si>
    <t>187388257</t>
  </si>
  <si>
    <t>289</t>
  </si>
  <si>
    <t>733167312</t>
  </si>
  <si>
    <t>Montáž plasthliníkového potrubia Radopress lisovaním D 32x3</t>
  </si>
  <si>
    <t>-2009422244</t>
  </si>
  <si>
    <t>290</t>
  </si>
  <si>
    <t>-1961810768</t>
  </si>
  <si>
    <t>291</t>
  </si>
  <si>
    <t>-1599582856</t>
  </si>
  <si>
    <t>292</t>
  </si>
  <si>
    <t>733181355p</t>
  </si>
  <si>
    <t>Montáž odkalovača závitový spoj G 1</t>
  </si>
  <si>
    <t>-1081055028</t>
  </si>
  <si>
    <t>293</t>
  </si>
  <si>
    <t>551270016000p</t>
  </si>
  <si>
    <t>Odkalovač Vitotrap na odstránenie magnetických/nemagnetických nečistôt od 5 µm, 28 mm, prietok 2,0 m3/h, VIESSMANN</t>
  </si>
  <si>
    <t>938495266</t>
  </si>
  <si>
    <t>294</t>
  </si>
  <si>
    <t>733190107</t>
  </si>
  <si>
    <t>Tlaková skúška potrubia z oceľových rúrok závitových</t>
  </si>
  <si>
    <t>-1748416236</t>
  </si>
  <si>
    <t>295</t>
  </si>
  <si>
    <t>998733201</t>
  </si>
  <si>
    <t>Presun hmôt pre rozvody potrubia v objektoch výšky do 6 m</t>
  </si>
  <si>
    <t>1634190190</t>
  </si>
  <si>
    <t>734</t>
  </si>
  <si>
    <t xml:space="preserve">Ústredné kúrenie - armatúry   </t>
  </si>
  <si>
    <t>296</t>
  </si>
  <si>
    <t>734209112</t>
  </si>
  <si>
    <t>Montáž závitovej armatúry s 2 závitmi do G 1/2</t>
  </si>
  <si>
    <t>568140594</t>
  </si>
  <si>
    <t>297</t>
  </si>
  <si>
    <t>551240000101p</t>
  </si>
  <si>
    <t>Priamy  termostatický ventil Herz TS-90, DN15 , obj.č.1 7723 91</t>
  </si>
  <si>
    <t>-1756677382</t>
  </si>
  <si>
    <t>298</t>
  </si>
  <si>
    <t>5512440000102p</t>
  </si>
  <si>
    <t>Priame regul. šrúbenie Herz RL-5, DN15, obj.č. 1 3923 01</t>
  </si>
  <si>
    <t>713064064</t>
  </si>
  <si>
    <t>299</t>
  </si>
  <si>
    <t>734209122p</t>
  </si>
  <si>
    <t>Montáž závitovej armatúry s 4 závitmi do G 1/2</t>
  </si>
  <si>
    <t>-533680628</t>
  </si>
  <si>
    <t>300</t>
  </si>
  <si>
    <t>551240000100p</t>
  </si>
  <si>
    <t>Rohová štvorcestná  armatúra Herz 3000, DN15, obj.č. 1 3466 12</t>
  </si>
  <si>
    <t>-2085481179</t>
  </si>
  <si>
    <t>301</t>
  </si>
  <si>
    <t>734213250</t>
  </si>
  <si>
    <t>Montáž ventilu odvzdušňovacieho závitového automatického G 1/2</t>
  </si>
  <si>
    <t>-292377789</t>
  </si>
  <si>
    <t>302</t>
  </si>
  <si>
    <t>551210011400</t>
  </si>
  <si>
    <t>Ventil odvzdušňovací automatický hygroskopický, 1/2", PN 10, niklovaná mosadz, plast, IVAR.HYGRO</t>
  </si>
  <si>
    <t>837468618</t>
  </si>
  <si>
    <t>303</t>
  </si>
  <si>
    <t>734223208</t>
  </si>
  <si>
    <t>Montáž termostatickej hlavice kvapalinovej jednoduchej</t>
  </si>
  <si>
    <t>-1198335271</t>
  </si>
  <si>
    <t>304</t>
  </si>
  <si>
    <t>551280002000p</t>
  </si>
  <si>
    <t>Termostatická hlavica kvapalinová Herz  - DESIGN, obj.č.1 9230 98</t>
  </si>
  <si>
    <t>-1847935368</t>
  </si>
  <si>
    <t>305</t>
  </si>
  <si>
    <t>734240000</t>
  </si>
  <si>
    <t>Montáž spätnej klapky závitovej G 1/2</t>
  </si>
  <si>
    <t>307980645</t>
  </si>
  <si>
    <t>306</t>
  </si>
  <si>
    <t>551190000800</t>
  </si>
  <si>
    <t>Spätná klapka vodorovná Clapet, 1/2" FF, mäkké tesnenie na disku, mosadz, FIV.08406</t>
  </si>
  <si>
    <t>1518472366</t>
  </si>
  <si>
    <t>307</t>
  </si>
  <si>
    <t>734240005</t>
  </si>
  <si>
    <t>Montáž spätnej klapky závitovej G 3/4</t>
  </si>
  <si>
    <t>670140378</t>
  </si>
  <si>
    <t>308</t>
  </si>
  <si>
    <t>551190000900</t>
  </si>
  <si>
    <t>Spätná klapka vodorovná Clapet, 3/4" FF, mäkké tesnenie na disku, mosadz, FIV.08406</t>
  </si>
  <si>
    <t>-1502512375</t>
  </si>
  <si>
    <t>309</t>
  </si>
  <si>
    <t>734240010</t>
  </si>
  <si>
    <t>Montáž spätnej klapky závitovej G 1</t>
  </si>
  <si>
    <t>-555651624</t>
  </si>
  <si>
    <t>310</t>
  </si>
  <si>
    <t>551190001000</t>
  </si>
  <si>
    <t>Spätná klapka vodorovná Clapet, 1" FF, mäkké tesnenie na disku, mosadz, FIV.08406</t>
  </si>
  <si>
    <t>39077972</t>
  </si>
  <si>
    <t>311</t>
  </si>
  <si>
    <t>734291113</t>
  </si>
  <si>
    <t>Ostané armatúry, kohútik plniaci a vypúšťací normy 13 7061, PN 1,0/100st. C G 1/2</t>
  </si>
  <si>
    <t>-1914294637</t>
  </si>
  <si>
    <t>312</t>
  </si>
  <si>
    <t>734291340</t>
  </si>
  <si>
    <t>Montáž filtra závitového G 1</t>
  </si>
  <si>
    <t>-178567038</t>
  </si>
  <si>
    <t>313</t>
  </si>
  <si>
    <t>422010003100.S</t>
  </si>
  <si>
    <t>Filter závitový na vodu 1", FF, PN 20, mosadz</t>
  </si>
  <si>
    <t>-1258750985</t>
  </si>
  <si>
    <t>314</t>
  </si>
  <si>
    <t>734315000</t>
  </si>
  <si>
    <t>Montáž oceľového guľového kohúta na horúcu vodu obojstranne závitového DN 15</t>
  </si>
  <si>
    <t>-1095162635</t>
  </si>
  <si>
    <t>315</t>
  </si>
  <si>
    <t>551240001700</t>
  </si>
  <si>
    <t>Guľový kohút DN 15, obojstranne závitový na horúcu vodu, PN 40, vnútorný závit, oceľový, BALLOMAX</t>
  </si>
  <si>
    <t>-854095155</t>
  </si>
  <si>
    <t>316</t>
  </si>
  <si>
    <t>734315005</t>
  </si>
  <si>
    <t>Montáž oceľového guľového kohúta na horúcu vodu obojstranne závitového DN 20</t>
  </si>
  <si>
    <t>1250200243</t>
  </si>
  <si>
    <t>317</t>
  </si>
  <si>
    <t>551240001800</t>
  </si>
  <si>
    <t>Guľový kohút DN 20, obojstranne závitový na horúcu vodu, PN 40, vnútorný závit, oceľový, BALLOMAX</t>
  </si>
  <si>
    <t>-1317732129</t>
  </si>
  <si>
    <t>318</t>
  </si>
  <si>
    <t>734315010</t>
  </si>
  <si>
    <t>Montáž oceľového guľového kohúta na horúcu vodu obojstranne závitového DN 25</t>
  </si>
  <si>
    <t>-470460557</t>
  </si>
  <si>
    <t>319</t>
  </si>
  <si>
    <t>551240001900</t>
  </si>
  <si>
    <t>Guľový kohút DN 25, obojstranne závitový na horúcu vodu, PN 40, vnútorný závit, oceľový, BALLOMAX</t>
  </si>
  <si>
    <t>1677023974</t>
  </si>
  <si>
    <t>320</t>
  </si>
  <si>
    <t>734412115</t>
  </si>
  <si>
    <t>Montáž teplomeru technického axiálneho priemer 63 mm dĺžka 50 mm</t>
  </si>
  <si>
    <t>-753731101</t>
  </si>
  <si>
    <t>321</t>
  </si>
  <si>
    <t>388320001300</t>
  </si>
  <si>
    <t>Teplomer axiálny d 63 mm, pripojenie 1/2" zadné s jímkou dĺžky 50 mm, rozsah 0-120 °C, IVAR.TP 120 A</t>
  </si>
  <si>
    <t>995085325</t>
  </si>
  <si>
    <t>322</t>
  </si>
  <si>
    <t>734424110</t>
  </si>
  <si>
    <t>Montáž tlakomera- manometra axiálneho priemer 50 mm</t>
  </si>
  <si>
    <t>-625795069</t>
  </si>
  <si>
    <t>323</t>
  </si>
  <si>
    <t>388430004100</t>
  </si>
  <si>
    <t>Manometer axiálny d 50 mm, pripojenie 1/4" zadné, 0-6 bar, IVAR.MA 50</t>
  </si>
  <si>
    <t>-1677702592</t>
  </si>
  <si>
    <t>324</t>
  </si>
  <si>
    <t>734424912</t>
  </si>
  <si>
    <t>Kohútik čapový K 70-181-716 M 20 x 1, 5</t>
  </si>
  <si>
    <t>-1931576207</t>
  </si>
  <si>
    <t>325</t>
  </si>
  <si>
    <t>998734201</t>
  </si>
  <si>
    <t>Presun hmôt pre armatúry v objektoch výšky do 6 m</t>
  </si>
  <si>
    <t>1141482177</t>
  </si>
  <si>
    <t>735</t>
  </si>
  <si>
    <t xml:space="preserve">Ústredné kúrenie - vykurovacie telesá   </t>
  </si>
  <si>
    <t>326</t>
  </si>
  <si>
    <t>735153300</t>
  </si>
  <si>
    <t>Príplatok k cene za odvzdušňovací ventil telies U. S. Steel Košice s príplatkom 8 %</t>
  </si>
  <si>
    <t>1768896293</t>
  </si>
  <si>
    <t>327</t>
  </si>
  <si>
    <t>735154140</t>
  </si>
  <si>
    <t>Montáž vykurovacieho telesa panelového dvojradového výšky 600 mm/ dĺžky 400-600 mm</t>
  </si>
  <si>
    <t>-1568435089</t>
  </si>
  <si>
    <t>328</t>
  </si>
  <si>
    <t>484530020900</t>
  </si>
  <si>
    <t>Teleso vykurovacie doskové dvojradové oceľové RADIK VK 21, vxlxhĺ 600x400x100 mm, pripojenie pravé spodné, závit G 1/2" vnútorný, KORADO</t>
  </si>
  <si>
    <t>-216687627</t>
  </si>
  <si>
    <t>329</t>
  </si>
  <si>
    <t>484530065700</t>
  </si>
  <si>
    <t>Teleso vykurovacie doskové dvojpanelové oceľové KORAD 21K, vxl 600x600 mm s bočným pripojením a dvoma konvektormi, U.S.STEEL KOSICE</t>
  </si>
  <si>
    <t>1567473524</t>
  </si>
  <si>
    <t>330</t>
  </si>
  <si>
    <t>735154141</t>
  </si>
  <si>
    <t>Montáž vykurovacieho telesa panelového dvojradového výšky 600 mm/ dĺžky 700-900 mm</t>
  </si>
  <si>
    <t>-1788153473</t>
  </si>
  <si>
    <t>331</t>
  </si>
  <si>
    <t>484530021300</t>
  </si>
  <si>
    <t>Teleso vykurovacie doskové dvojradové oceľové RADIK VK 21, vxlxhĺ 600x800x100 mm, pripojenie pravé spodné, závit G 1/2" vnútorný, KORADO</t>
  </si>
  <si>
    <t>-1435507253</t>
  </si>
  <si>
    <t>332</t>
  </si>
  <si>
    <t>735154142</t>
  </si>
  <si>
    <t>Montáž vykurovacieho telesa panelového dvojradového výšky 600 mm/ dĺžky 1000-1200 mm</t>
  </si>
  <si>
    <t>2137305830</t>
  </si>
  <si>
    <t>333</t>
  </si>
  <si>
    <t>484530021500</t>
  </si>
  <si>
    <t>Teleso vykurovacie doskové dvojradové oceľové RADIK VK 21, vxlxhĺ 600x1000x100 mm, pripojenie pravé spodné, závit G 1/2" vnútorný, KORADO</t>
  </si>
  <si>
    <t>830417896</t>
  </si>
  <si>
    <t>334</t>
  </si>
  <si>
    <t>484530021700</t>
  </si>
  <si>
    <t>Teleso vykurovacie doskové dvojradové oceľové RADIK VK 22, vxlxhĺ 600x1200x100 mm, pripojenie pravé spodné, závit G 1/2" vnútorný, KORADO</t>
  </si>
  <si>
    <t>528545785</t>
  </si>
  <si>
    <t>335</t>
  </si>
  <si>
    <t>735154143</t>
  </si>
  <si>
    <t>Montáž vykurovacieho telesa panelového dvojradového výšky 600 mm/ dĺžky 1400-1800 mm</t>
  </si>
  <si>
    <t>-257581276</t>
  </si>
  <si>
    <t>336</t>
  </si>
  <si>
    <t>484530021800</t>
  </si>
  <si>
    <t>Teleso vykurovacie doskové dvojradové oceľové RADIK VK 22, vxlxhĺ 600x1400x100 mm, pripojenie pravé spodné, závit G 1/2" vnútorný, KORADO</t>
  </si>
  <si>
    <t>-1159832379</t>
  </si>
  <si>
    <t>337</t>
  </si>
  <si>
    <t>484530066500</t>
  </si>
  <si>
    <t>Teleso vykurovacie doskové dvojpanelové oceľové KORAD 22K, vxl 600x1400 mm s bočným pripojením a dvoma konvektormi, U.S.STEEL KOSICE</t>
  </si>
  <si>
    <t>447115379</t>
  </si>
  <si>
    <t>338</t>
  </si>
  <si>
    <t>484530066700</t>
  </si>
  <si>
    <t>Teleso vykurovacie doskové dvojpanelové oceľové KORAD 22K, vxl 600x1600 mm s bočným pripojením a dvoma konvektormi, U.S.STEEL KOSICE</t>
  </si>
  <si>
    <t>-2136390186</t>
  </si>
  <si>
    <t>339</t>
  </si>
  <si>
    <t>735154243</t>
  </si>
  <si>
    <t>Montáž vykurovacieho telesa panelového trojradového výšky 600 mm/ dĺžky 1400-1800 mm</t>
  </si>
  <si>
    <t>-313915694</t>
  </si>
  <si>
    <t>340</t>
  </si>
  <si>
    <t>484530075900</t>
  </si>
  <si>
    <t>Teleso vykurovacie doskové trojpanelové oceľové KORAD 33K, vxl 600x1600 mm s bočným pripojením a troma konvektormi, U.S.STEEL KOSICE</t>
  </si>
  <si>
    <t>-1195348603</t>
  </si>
  <si>
    <t>341</t>
  </si>
  <si>
    <t>735158120</t>
  </si>
  <si>
    <t>Vykurovacie telesá panelové, tlaková skúška telesa vodou U. S. Steel Košice dvojradového</t>
  </si>
  <si>
    <t>-1126644264</t>
  </si>
  <si>
    <t>342</t>
  </si>
  <si>
    <t>735191904</t>
  </si>
  <si>
    <t>Vyčistenie vykurovacích telies prepláchnutím vodou oceľových alebo liatinových</t>
  </si>
  <si>
    <t>-288053049</t>
  </si>
  <si>
    <t>343</t>
  </si>
  <si>
    <t>735191910</t>
  </si>
  <si>
    <t>Napustenie vody do vykurovacieho systému vrátane potrubia o v. pl. vykurovacích telies</t>
  </si>
  <si>
    <t>-1763657898</t>
  </si>
  <si>
    <t>344</t>
  </si>
  <si>
    <t>735311620</t>
  </si>
  <si>
    <t>Montáž zostavy rozdeľovač / zberač na stenu typ 12 cestný</t>
  </si>
  <si>
    <t>800230470</t>
  </si>
  <si>
    <t>345</t>
  </si>
  <si>
    <t>484650016400</t>
  </si>
  <si>
    <t>Zostava rozdeľovač/zberač bez skrine 12-cestný, Herz, nerez, obj.č. 1 8634 12</t>
  </si>
  <si>
    <t>-1478034686</t>
  </si>
  <si>
    <t>346</t>
  </si>
  <si>
    <t>551240011900</t>
  </si>
  <si>
    <t>Sada na pripojenie rozdeľovačov, DN25 ( GK+ regul. GK ), obj.č. SKR1211703</t>
  </si>
  <si>
    <t>pár</t>
  </si>
  <si>
    <t>-1945752125</t>
  </si>
  <si>
    <t>347</t>
  </si>
  <si>
    <t>735311770</t>
  </si>
  <si>
    <t>Montáž skrinky rozdeľovača pod omietku 9-12 okruhov</t>
  </si>
  <si>
    <t>450508301</t>
  </si>
  <si>
    <t>348</t>
  </si>
  <si>
    <t>484650040500</t>
  </si>
  <si>
    <t>Skriňa rozdeľovača pre montáž pod omietku, Herz - SD7 - š=1050mm, obj.č. 1 8569025</t>
  </si>
  <si>
    <t>-1168662463</t>
  </si>
  <si>
    <t>349</t>
  </si>
  <si>
    <t>998735201</t>
  </si>
  <si>
    <t>Presun hmôt pre vykurovacie telesá v objektoch výšky do 6 m</t>
  </si>
  <si>
    <t>-437965007</t>
  </si>
  <si>
    <t>762</t>
  </si>
  <si>
    <t>Konštrukcie tesárske</t>
  </si>
  <si>
    <t>350</t>
  </si>
  <si>
    <t>762332110.S</t>
  </si>
  <si>
    <t xml:space="preserve">Montáž viazaných konštrukcií krovov striech </t>
  </si>
  <si>
    <t>-1774815120</t>
  </si>
  <si>
    <t>351</t>
  </si>
  <si>
    <t>605120006200.S</t>
  </si>
  <si>
    <t>Hranoly z borovice neopracované hranené akosť II dĺ. 4000-6000 mm, hr. 160 mm, š. 160, 180, 220 mm</t>
  </si>
  <si>
    <t>-717570857</t>
  </si>
  <si>
    <t>352</t>
  </si>
  <si>
    <t>762341202.S</t>
  </si>
  <si>
    <t>Montáž latovania zložitých striech pre sklon do 60°</t>
  </si>
  <si>
    <t>424572390</t>
  </si>
  <si>
    <t>353</t>
  </si>
  <si>
    <t>605330001300.S</t>
  </si>
  <si>
    <t>Laty zo smreku akosť I prierez do 25 cm2, dĺ. 1000-2000 mm</t>
  </si>
  <si>
    <t>-430750953</t>
  </si>
  <si>
    <t>354</t>
  </si>
  <si>
    <t>762341252.S</t>
  </si>
  <si>
    <t>Montáž kontralát pre sklon od 22° do 35°</t>
  </si>
  <si>
    <t>-866781616</t>
  </si>
  <si>
    <t>355</t>
  </si>
  <si>
    <t>-74579034</t>
  </si>
  <si>
    <t>356</t>
  </si>
  <si>
    <t>762352811.S</t>
  </si>
  <si>
    <t>Demontáž nadstrešných konštrukcií krovov, svetlíkov z hraneného reziva plochy 224 - 288 cm2, -0,01500 t</t>
  </si>
  <si>
    <t>458118992</t>
  </si>
  <si>
    <t>357</t>
  </si>
  <si>
    <t>762395000.S</t>
  </si>
  <si>
    <t>Spojovacie prostriedky pre viazané konštrukcie krovov, debnenie a laťovanie, nadstrešné konštr., spádové kliny - svorky, dosky, klince, pásová oceľ, vruty</t>
  </si>
  <si>
    <t>918967842</t>
  </si>
  <si>
    <t>358</t>
  </si>
  <si>
    <t>762421304.S</t>
  </si>
  <si>
    <t>Obloženie stropov alebo strešných podhľadov z dosiek OSB skrutkovaných na zraz hr. dosky 18 mm</t>
  </si>
  <si>
    <t>322922836</t>
  </si>
  <si>
    <t>359</t>
  </si>
  <si>
    <t>762822820.S</t>
  </si>
  <si>
    <t>Demontáž stropníc z reziva prierezovej plochy 144 - 288 cm2, -0,01700 t</t>
  </si>
  <si>
    <t>-447204330</t>
  </si>
  <si>
    <t>360</t>
  </si>
  <si>
    <t>762841812.S</t>
  </si>
  <si>
    <t>Demontáž podbíjania obkladov stropov a striech sklonu do 60° z dosiek hr. do 35 mm s omietkou, -0,04000 t</t>
  </si>
  <si>
    <t>981127233</t>
  </si>
  <si>
    <t>361</t>
  </si>
  <si>
    <t>998762102.S</t>
  </si>
  <si>
    <t>Presun hmôt pre konštrukcie tesárske v objektoch výšky do 12 m</t>
  </si>
  <si>
    <t>674710923</t>
  </si>
  <si>
    <t>763</t>
  </si>
  <si>
    <t>Konštrukcie - drevostavby</t>
  </si>
  <si>
    <t>362</t>
  </si>
  <si>
    <t>763134015</t>
  </si>
  <si>
    <t>SDK podhľad KNAUF D116, závesná kca profil UA, montážny profil CD , dosky GKF hr. 12, 5 mm</t>
  </si>
  <si>
    <t>1730826939</t>
  </si>
  <si>
    <t>363</t>
  </si>
  <si>
    <t>998763201</t>
  </si>
  <si>
    <t>Presun hmôt pre drevostavby v objektoch výšky do 12 m</t>
  </si>
  <si>
    <t>-432084573</t>
  </si>
  <si>
    <t>764</t>
  </si>
  <si>
    <t>Konštrukcie klampiarske</t>
  </si>
  <si>
    <t>364</t>
  </si>
  <si>
    <t>764311822</t>
  </si>
  <si>
    <t>Demontáž krytiny hladkej strešnej z tabúľ 2000 x 1000 mm, so sklonom do 30st.,  -0,00732t</t>
  </si>
  <si>
    <t>-1564867770</t>
  </si>
  <si>
    <t>365</t>
  </si>
  <si>
    <t>764351810</t>
  </si>
  <si>
    <t>Demontáž žľabov pododkvap. štvorhranných rovných, oblúkových, do 30° rš 250 a 330 mm,  -0,00347t</t>
  </si>
  <si>
    <t>-1507605191</t>
  </si>
  <si>
    <t>366</t>
  </si>
  <si>
    <t>764711115</t>
  </si>
  <si>
    <t>Oplechovanie parapetov z plechu LINDAB r.š. 330 mm</t>
  </si>
  <si>
    <t>1468333482</t>
  </si>
  <si>
    <t>367</t>
  </si>
  <si>
    <t>764751112</t>
  </si>
  <si>
    <t>Odpadová rúra kruhová D 100 mm Lindab Rainline Elite</t>
  </si>
  <si>
    <t>1849094238</t>
  </si>
  <si>
    <t>368</t>
  </si>
  <si>
    <t>764751132</t>
  </si>
  <si>
    <t>Koleno odpadovej rúry D 100 mm Lindab Rainline Elite</t>
  </si>
  <si>
    <t>-1918149711</t>
  </si>
  <si>
    <t>369</t>
  </si>
  <si>
    <t>764751152</t>
  </si>
  <si>
    <t>Odskok odtokového potrubia D 100 mm Lindab Rainline Elite</t>
  </si>
  <si>
    <t>473586321</t>
  </si>
  <si>
    <t>370</t>
  </si>
  <si>
    <t>764761121</t>
  </si>
  <si>
    <t>Žľab pododkvapový polkruhový R 125 mm, vrátane čela, hákov, rohov, kútov Lindab</t>
  </si>
  <si>
    <t>-259894847</t>
  </si>
  <si>
    <t>371</t>
  </si>
  <si>
    <t>764761231</t>
  </si>
  <si>
    <t>Žľabový kotlík k polkruhovým žľabom D 125 mm Lindab Rainline Elite</t>
  </si>
  <si>
    <t>-580113398</t>
  </si>
  <si>
    <t>372</t>
  </si>
  <si>
    <t>998764101</t>
  </si>
  <si>
    <t>Presun hmôt pre konštrukcie klampiarske v objektoch výšky do 6 m</t>
  </si>
  <si>
    <t>-1020808118</t>
  </si>
  <si>
    <t>765</t>
  </si>
  <si>
    <t>Konštrukcie - krytiny tvrdé</t>
  </si>
  <si>
    <t>373</t>
  </si>
  <si>
    <t>765312203</t>
  </si>
  <si>
    <t>Keramická krytina TONDACH Samba 11, jednoduchých striech, sklon od 22° do 35°</t>
  </si>
  <si>
    <t>-120946455</t>
  </si>
  <si>
    <t>374</t>
  </si>
  <si>
    <t>765314301</t>
  </si>
  <si>
    <t>Hrebeň TONDACH, s použitím vetracieho pásu hliník, sklon od 22° do 35°</t>
  </si>
  <si>
    <t>1129879026</t>
  </si>
  <si>
    <t>375</t>
  </si>
  <si>
    <t>765314401</t>
  </si>
  <si>
    <t>Štítová hrana z okrajových škridiel TONDACH Bobrovka drážková</t>
  </si>
  <si>
    <t>-1374189173</t>
  </si>
  <si>
    <t>376</t>
  </si>
  <si>
    <t>765314501</t>
  </si>
  <si>
    <t>Úžľabie TONDACH, pás so stredovou stojatou drážkou hliník</t>
  </si>
  <si>
    <t>2104772853</t>
  </si>
  <si>
    <t>377</t>
  </si>
  <si>
    <t>765314511</t>
  </si>
  <si>
    <t>Odkvap pod krytinu TONDACH, odkvapový plech hliník</t>
  </si>
  <si>
    <t>189143366</t>
  </si>
  <si>
    <t>378</t>
  </si>
  <si>
    <t>765901402</t>
  </si>
  <si>
    <t>Strešná fólia TONDACH Tuning Fol N od 22° do 35°, na krokvy</t>
  </si>
  <si>
    <t>871768000</t>
  </si>
  <si>
    <t>379</t>
  </si>
  <si>
    <t>998765101</t>
  </si>
  <si>
    <t>Presun hmôt pre tvrdé krytiny v objektoch výšky do 6 m</t>
  </si>
  <si>
    <t>156214665</t>
  </si>
  <si>
    <t>766</t>
  </si>
  <si>
    <t>Konštrukcie stolárske</t>
  </si>
  <si>
    <t>380</t>
  </si>
  <si>
    <t>766621081.S</t>
  </si>
  <si>
    <t>Montáž okna plastového na PUR penu</t>
  </si>
  <si>
    <t>1866931057</t>
  </si>
  <si>
    <t>381</t>
  </si>
  <si>
    <t>611410010300</t>
  </si>
  <si>
    <t>Plastové okno dvojkrídlové OS+O, vxš 1500x2000 mm, izolačné trojsklo, systém GEALAN 9000, 6 komorový profil</t>
  </si>
  <si>
    <t>1575391972</t>
  </si>
  <si>
    <t>382</t>
  </si>
  <si>
    <t>611410009300</t>
  </si>
  <si>
    <t>Plastové okno dvojkrídlové OS+O, vxš 1500x1200 mm, izolačné trojsklo, systém GEALAN 9000, 6 komorový profil</t>
  </si>
  <si>
    <t>-1868367247</t>
  </si>
  <si>
    <t>383</t>
  </si>
  <si>
    <t>611410005300.S</t>
  </si>
  <si>
    <t>Plastové okno jednokrídlové OS, vxš 600x600 mm, izolačné trojsklo, 6 komorový profil</t>
  </si>
  <si>
    <t>1313822376</t>
  </si>
  <si>
    <t>384</t>
  </si>
  <si>
    <t>611410005700.S</t>
  </si>
  <si>
    <t>Plastové okno jednokrídlové OS, vxš 600x1500 mm, izolačné trojsklo, 6 komorový profil</t>
  </si>
  <si>
    <t>980609846</t>
  </si>
  <si>
    <t>385</t>
  </si>
  <si>
    <t>611410005500</t>
  </si>
  <si>
    <t>Plastové okno jednokrídlové OS, vxš 600x1000 mm, izolačné trojsklo, systém GEALAN 9000, 6 komorový profil</t>
  </si>
  <si>
    <t>-906887109</t>
  </si>
  <si>
    <t>386</t>
  </si>
  <si>
    <t>611410010000.S</t>
  </si>
  <si>
    <t>Plastové okno dvojkrídlové OS+O, vxš 1500x1500 mm, izolačné trojsklo, 6 komorový profil</t>
  </si>
  <si>
    <t>1034816755</t>
  </si>
  <si>
    <t>387</t>
  </si>
  <si>
    <t>611410010400.S</t>
  </si>
  <si>
    <t>Plastové okno dvojkrídlové OS+O, vxš 2100x1500 mm, izolačné trojsklo, 6 komorový profil</t>
  </si>
  <si>
    <t>1746401602</t>
  </si>
  <si>
    <t>388</t>
  </si>
  <si>
    <t>611410004100</t>
  </si>
  <si>
    <t xml:space="preserve">Plastové okno dvojkrídlové OS+O, vxš 1500x1500 mm, izolačné dvojsklo, interiérove </t>
  </si>
  <si>
    <t>273133312</t>
  </si>
  <si>
    <t>389</t>
  </si>
  <si>
    <t>611730000100.S</t>
  </si>
  <si>
    <t>Vsupné dvere plastové  šxv 900+600x2000 mm, 5 komorový systém, izolačné Ug = 1.1 W/(m2.K)</t>
  </si>
  <si>
    <t>-253445909</t>
  </si>
  <si>
    <t>390</t>
  </si>
  <si>
    <t>611730000100.S9</t>
  </si>
  <si>
    <t>Zasklenná stena s dverným otvorm   šxv 2200x2800 mm, 5 komorový systém, izolačné Ug = 1.1 W/(m2.K)</t>
  </si>
  <si>
    <t>228198054</t>
  </si>
  <si>
    <t>391</t>
  </si>
  <si>
    <t>766662112.S</t>
  </si>
  <si>
    <t>Montáž dverového krídla otočného jednokrídlového poldrážkového, do existujúcej zárubne, vrátane kovania</t>
  </si>
  <si>
    <t>557510934</t>
  </si>
  <si>
    <t>392</t>
  </si>
  <si>
    <t>549150000600</t>
  </si>
  <si>
    <t>Kľučka dverová 2x, 2x rozeta BB, FAB, nehrdzavejúca oceľ, povrch nerez brúsený, SAPELI</t>
  </si>
  <si>
    <t>1527399536</t>
  </si>
  <si>
    <t>393</t>
  </si>
  <si>
    <t>611610000400.S</t>
  </si>
  <si>
    <t>Dvere vnútorné jednokrídlové, šírka 600-900 mm, výplň papierová voština, povrch fólia, plné</t>
  </si>
  <si>
    <t>-805397878</t>
  </si>
  <si>
    <t>394</t>
  </si>
  <si>
    <t>766694141.S</t>
  </si>
  <si>
    <t>Montáž parapetnej dosky plastovej šírky do 300 mm, dĺžky do 1000 mm</t>
  </si>
  <si>
    <t>-588804266</t>
  </si>
  <si>
    <t>395</t>
  </si>
  <si>
    <t>611560000400.S</t>
  </si>
  <si>
    <t>Parapetná doska plastová, šírka 300 mm, komôrková vnútorná, zlatý dub, mramor, mahagon, svetlý buk, orech</t>
  </si>
  <si>
    <t>-1848531640</t>
  </si>
  <si>
    <t>396</t>
  </si>
  <si>
    <t>766702111.S</t>
  </si>
  <si>
    <t>Montáž zárubní obložkových pre dvere jednokrídlové</t>
  </si>
  <si>
    <t>-329718505</t>
  </si>
  <si>
    <t>397</t>
  </si>
  <si>
    <t>611810000700</t>
  </si>
  <si>
    <t>Zárubňa vnútorná obložková PRAKTIK, šírka 600-900 mm, výška1970 mm, DTD doska, povrch fólia, pre stenu hrúbky 60-170 mm, pre jednokrídlové dvere, SAPELI</t>
  </si>
  <si>
    <t>158239189</t>
  </si>
  <si>
    <t>398</t>
  </si>
  <si>
    <t>998766101.S</t>
  </si>
  <si>
    <t>Presun hmot pre konštrukcie stolárske v objektoch výšky do 6 m</t>
  </si>
  <si>
    <t>-1337057811</t>
  </si>
  <si>
    <t>767</t>
  </si>
  <si>
    <t>Konštrukcie doplnkové kovové</t>
  </si>
  <si>
    <t>399</t>
  </si>
  <si>
    <t>767161210</t>
  </si>
  <si>
    <t>Montáž zábradlia rovného z rúrok na oceľovú konštrukciu, s hmotnosťou 1 m zábradlia do 20 kg</t>
  </si>
  <si>
    <t>-1476608024</t>
  </si>
  <si>
    <t>400</t>
  </si>
  <si>
    <t>553520003100</t>
  </si>
  <si>
    <t xml:space="preserve">Zábradlie </t>
  </si>
  <si>
    <t>1774090400</t>
  </si>
  <si>
    <t>401</t>
  </si>
  <si>
    <t>767661500.S</t>
  </si>
  <si>
    <t>Montáž interierovej žalúzie hliníkovej lamelovej štandardnej</t>
  </si>
  <si>
    <t>-2090985256</t>
  </si>
  <si>
    <t>402</t>
  </si>
  <si>
    <t>611530061400.S</t>
  </si>
  <si>
    <t>Žalúzie interiérové hliníkové, lamela šírky 18/25 mm, imitácia dreva, bez vedenia</t>
  </si>
  <si>
    <t>-1462222720</t>
  </si>
  <si>
    <t>403</t>
  </si>
  <si>
    <t>998767201</t>
  </si>
  <si>
    <t>Presun hmôt pre kovové stavebné doplnkové konštrukcie v objektoch výšky do 6 m</t>
  </si>
  <si>
    <t>-1362328269</t>
  </si>
  <si>
    <t>771</t>
  </si>
  <si>
    <t>Podlahy z dlaždíc</t>
  </si>
  <si>
    <t>404</t>
  </si>
  <si>
    <t>771411014</t>
  </si>
  <si>
    <t xml:space="preserve">Montáž soklíkov </t>
  </si>
  <si>
    <t>182939968</t>
  </si>
  <si>
    <t>405</t>
  </si>
  <si>
    <t>597740002600</t>
  </si>
  <si>
    <t xml:space="preserve">Dlaždice keramické </t>
  </si>
  <si>
    <t>666963429</t>
  </si>
  <si>
    <t>406</t>
  </si>
  <si>
    <t>771575109</t>
  </si>
  <si>
    <t>Montáž podláh z dlaždíc keramických do tmelu veľ. 300 x 300 mm</t>
  </si>
  <si>
    <t>-989040886</t>
  </si>
  <si>
    <t>407</t>
  </si>
  <si>
    <t>1063057103</t>
  </si>
  <si>
    <t>408</t>
  </si>
  <si>
    <t>998771201</t>
  </si>
  <si>
    <t>Presun hmôt pre podlahy z dlaždíc v objektoch výšky do 6m</t>
  </si>
  <si>
    <t>1382552140</t>
  </si>
  <si>
    <t>775</t>
  </si>
  <si>
    <t>Podlahy vlysové a parketové</t>
  </si>
  <si>
    <t>409</t>
  </si>
  <si>
    <t>775521800</t>
  </si>
  <si>
    <t>Demontáž drevených podláh vlysových, mozaikových, parketových, pribíjaných, vrátane líšt -0,0150t</t>
  </si>
  <si>
    <t>-1567039630</t>
  </si>
  <si>
    <t>776</t>
  </si>
  <si>
    <t>Podlahy povlakové</t>
  </si>
  <si>
    <t>410</t>
  </si>
  <si>
    <t>776420010</t>
  </si>
  <si>
    <t>Lepenie podlahových soklov z PVC</t>
  </si>
  <si>
    <t>779492186</t>
  </si>
  <si>
    <t>411</t>
  </si>
  <si>
    <t>283410017800</t>
  </si>
  <si>
    <t>Lišta soklová A 21, farba biela</t>
  </si>
  <si>
    <t>1147895643</t>
  </si>
  <si>
    <t>412</t>
  </si>
  <si>
    <t>776541100</t>
  </si>
  <si>
    <t>Lepenie povlakových podláh PVC heterogénnych v pásoch</t>
  </si>
  <si>
    <t>789722673</t>
  </si>
  <si>
    <t>413</t>
  </si>
  <si>
    <t>284110000100</t>
  </si>
  <si>
    <t>Podlaha PVC heterogénna Acczent Excellence 80, hrúbka 2 mm, trieda záťaže 34/43, TARKETT</t>
  </si>
  <si>
    <t>-1893918236</t>
  </si>
  <si>
    <t>414</t>
  </si>
  <si>
    <t>776990105</t>
  </si>
  <si>
    <t>Vysávanie podkladu pred kladením povlakovýck podláh</t>
  </si>
  <si>
    <t>-1311600164</t>
  </si>
  <si>
    <t>415</t>
  </si>
  <si>
    <t>998776201</t>
  </si>
  <si>
    <t>Presun hmôt pre podlahy povlakové v objektoch výšky do 6 m</t>
  </si>
  <si>
    <t>-1961640801</t>
  </si>
  <si>
    <t>781</t>
  </si>
  <si>
    <t>Obklady</t>
  </si>
  <si>
    <t>416</t>
  </si>
  <si>
    <t>781445017</t>
  </si>
  <si>
    <t>Montáž obkladov vnútor. stien z obkladačiek kladených do tmelu veľ. 300x200 mm</t>
  </si>
  <si>
    <t>-893600769</t>
  </si>
  <si>
    <t>417</t>
  </si>
  <si>
    <t>597640001200</t>
  </si>
  <si>
    <t>Obkladačky keramické</t>
  </si>
  <si>
    <t>1910604655</t>
  </si>
  <si>
    <t>418</t>
  </si>
  <si>
    <t>781732020</t>
  </si>
  <si>
    <t>Montáž obkladov vonkajších stien z obkladačiek tehlových kladených do malty veľ. 250 x 65 mm</t>
  </si>
  <si>
    <t>2052597283</t>
  </si>
  <si>
    <t>419</t>
  </si>
  <si>
    <t>596360000100</t>
  </si>
  <si>
    <t>Obkladový pásik tehlový POROTHERM Terca Standard Agaat, rozmer 210x65x23 mm, rovný</t>
  </si>
  <si>
    <t>-184356507</t>
  </si>
  <si>
    <t>420</t>
  </si>
  <si>
    <t>998781201</t>
  </si>
  <si>
    <t>Presun hmôt pre obklady keramické v objektoch výšky do 6 m</t>
  </si>
  <si>
    <t>-1230424822</t>
  </si>
  <si>
    <t>783</t>
  </si>
  <si>
    <t>Nátery</t>
  </si>
  <si>
    <t>421</t>
  </si>
  <si>
    <t>783782404</t>
  </si>
  <si>
    <t>Nátery tesárskych konštrukcií, povrchová impregnácia proti drevokaznému hmyzu, hubám a plesniam, jednonásobná</t>
  </si>
  <si>
    <t>168792602</t>
  </si>
  <si>
    <t>784</t>
  </si>
  <si>
    <t>Maľby</t>
  </si>
  <si>
    <t>422</t>
  </si>
  <si>
    <t>784410100</t>
  </si>
  <si>
    <t>Penetrovanie jednonásobné jemnozrnných podkladov výšky do 3,80 m</t>
  </si>
  <si>
    <t>1015063213</t>
  </si>
  <si>
    <t>423</t>
  </si>
  <si>
    <t>784422272</t>
  </si>
  <si>
    <t>Maľby základné dvojnásobné, ručne nanášané na jemnozrnný podklad výšky nad 3,80 m</t>
  </si>
  <si>
    <t>1129841713</t>
  </si>
  <si>
    <t xml:space="preserve">Práce a dodávky M   </t>
  </si>
  <si>
    <t>D1</t>
  </si>
  <si>
    <t xml:space="preserve">Elektroinštalácia </t>
  </si>
  <si>
    <t>210 10  Ukončenie vo</t>
  </si>
  <si>
    <t>súbory pre káble</t>
  </si>
  <si>
    <t>424</t>
  </si>
  <si>
    <t>210100017</t>
  </si>
  <si>
    <t>Ukončenie bezhalogénového vodiča v rozvádzači, zapojenie 4-6 mm2</t>
  </si>
  <si>
    <t>kus</t>
  </si>
  <si>
    <t>600158092</t>
  </si>
  <si>
    <t>425</t>
  </si>
  <si>
    <t>210100177</t>
  </si>
  <si>
    <t>Ukončenie bezhalogénových káblov v rozvádzači na svorky, zapojenie 5x 4-6 mm2</t>
  </si>
  <si>
    <t>-553718633</t>
  </si>
  <si>
    <t>D2</t>
  </si>
  <si>
    <t>210 01  Rúrkové vedenie, krabice, svorkovnice</t>
  </si>
  <si>
    <t>426</t>
  </si>
  <si>
    <t>210010003</t>
  </si>
  <si>
    <t>Montáž el-inšt rúrky (plast) ohybná, pod omietku D25 (d23)mm</t>
  </si>
  <si>
    <t>962210104</t>
  </si>
  <si>
    <t>427</t>
  </si>
  <si>
    <t>345650I213</t>
  </si>
  <si>
    <t>Rúrka el-inšt PVC ohybná 086299 : FX-Ready 25, svetlosivá, so zaťahovacím drôtom</t>
  </si>
  <si>
    <t>1914891315</t>
  </si>
  <si>
    <t>428</t>
  </si>
  <si>
    <t>210010301</t>
  </si>
  <si>
    <t>Montáž krabice do muriva 1-nás KP (68) bez zapojenia, prístrojová</t>
  </si>
  <si>
    <t>-1986436436</t>
  </si>
  <si>
    <t>429</t>
  </si>
  <si>
    <t>345600K005</t>
  </si>
  <si>
    <t>Krabica KP prístrojová 1-nás : KPR 68 KA (D73x66) vodorovne max 3 krabice, sivá</t>
  </si>
  <si>
    <t>91747017</t>
  </si>
  <si>
    <t>430</t>
  </si>
  <si>
    <t>345600K015</t>
  </si>
  <si>
    <t>Krabica KU univerzálna 1-nás : KU 68-1901 KA (D73x43) vodorovne max 3 krabice, sivá</t>
  </si>
  <si>
    <t>-1170062866</t>
  </si>
  <si>
    <t>431</t>
  </si>
  <si>
    <t>211010002P</t>
  </si>
  <si>
    <t>Montáž  požiarnej kotvy</t>
  </si>
  <si>
    <t>-23815865</t>
  </si>
  <si>
    <t>432</t>
  </si>
  <si>
    <t>345958O504</t>
  </si>
  <si>
    <t>Protipožiarna samorezná skrutková kotva 3498261 : MMS-plus 7.5X50,</t>
  </si>
  <si>
    <t>-1824801305</t>
  </si>
  <si>
    <t>D3</t>
  </si>
  <si>
    <t>210 04  Vonkajšie vedenie NN</t>
  </si>
  <si>
    <t>433</t>
  </si>
  <si>
    <t>210040711</t>
  </si>
  <si>
    <t>Vysekanie otvoru pre vývodkovú skriňu, malú, začistenie (aj pre výmenu skriniek)</t>
  </si>
  <si>
    <t>710639376</t>
  </si>
  <si>
    <t>434</t>
  </si>
  <si>
    <t>210040730</t>
  </si>
  <si>
    <t>Vyrezanie rýh frézovaním, v plnom pálenom tehlovom murive hl.2 cm š.4 cm</t>
  </si>
  <si>
    <t>853303548</t>
  </si>
  <si>
    <t>D4</t>
  </si>
  <si>
    <t>210 11  Spínacie, spúšťacie a regulač.ústrojenstvo</t>
  </si>
  <si>
    <t>435</t>
  </si>
  <si>
    <t>210110041</t>
  </si>
  <si>
    <t>Montáž, spínač zapustený IP20, rad.1</t>
  </si>
  <si>
    <t>-1328081192</t>
  </si>
  <si>
    <t>436</t>
  </si>
  <si>
    <t>345300L261</t>
  </si>
  <si>
    <t>Spínač  rad.1 , s krytom, bez rámika, biely</t>
  </si>
  <si>
    <t>-197112458</t>
  </si>
  <si>
    <t>437</t>
  </si>
  <si>
    <t>345531L081</t>
  </si>
  <si>
    <t>Rámik 1-násobný , biela</t>
  </si>
  <si>
    <t>2067632209</t>
  </si>
  <si>
    <t>438</t>
  </si>
  <si>
    <t>210110043</t>
  </si>
  <si>
    <t>Montáž, spínač zapustený IP20, rad.5</t>
  </si>
  <si>
    <t>1217566677</t>
  </si>
  <si>
    <t>439</t>
  </si>
  <si>
    <t>345313L261</t>
  </si>
  <si>
    <t>Prepínač rad.5  s krytom, bez rámika, biely</t>
  </si>
  <si>
    <t>267965259</t>
  </si>
  <si>
    <t>440</t>
  </si>
  <si>
    <t>-1162018265</t>
  </si>
  <si>
    <t>441</t>
  </si>
  <si>
    <t>210111011</t>
  </si>
  <si>
    <t>Montáž, zásuvka zapustená IP20-40, x-násobná 10/16A - 250V, koncová</t>
  </si>
  <si>
    <t>-2058080117</t>
  </si>
  <si>
    <t>442</t>
  </si>
  <si>
    <t>345401L261</t>
  </si>
  <si>
    <t>Zásuvka 1-nás. , bez rámika (oc) biela</t>
  </si>
  <si>
    <t>533171584</t>
  </si>
  <si>
    <t>443</t>
  </si>
  <si>
    <t>487322622</t>
  </si>
  <si>
    <t>444</t>
  </si>
  <si>
    <t>345532L081</t>
  </si>
  <si>
    <t>Rámik 2-násobný , univerzálny, biela</t>
  </si>
  <si>
    <t>1241995640</t>
  </si>
  <si>
    <t>445</t>
  </si>
  <si>
    <t>345533L081</t>
  </si>
  <si>
    <t>Rámik 3-násobný , univerzálny, biela</t>
  </si>
  <si>
    <t>1382659716</t>
  </si>
  <si>
    <t>D5</t>
  </si>
  <si>
    <t>210 14  Ovládacie, návestné a signálne prístroje</t>
  </si>
  <si>
    <t>446</t>
  </si>
  <si>
    <t>210140200</t>
  </si>
  <si>
    <t>Montáž a zapojenie núdzového STOP tlačidla do panelu, do skrinky</t>
  </si>
  <si>
    <t>1883588028</t>
  </si>
  <si>
    <t>447</t>
  </si>
  <si>
    <t>345140004</t>
  </si>
  <si>
    <t>Stop tlačítko požiarne</t>
  </si>
  <si>
    <t>-1440252362</t>
  </si>
  <si>
    <t>448</t>
  </si>
  <si>
    <t>210140461</t>
  </si>
  <si>
    <t>Montáž, ovládač tlač. zapustený IP20, rad.1/0</t>
  </si>
  <si>
    <t>-1139134860</t>
  </si>
  <si>
    <t>449</t>
  </si>
  <si>
    <t>345330L261</t>
  </si>
  <si>
    <t>Ovládač tlač. rad.1/0, s krytom, bez rámika, biely</t>
  </si>
  <si>
    <t>1355529100</t>
  </si>
  <si>
    <t>450</t>
  </si>
  <si>
    <t>1769866222</t>
  </si>
  <si>
    <t>D6</t>
  </si>
  <si>
    <t>210 19  Rozvádzače, rozvodné skrine, dosky, svork.</t>
  </si>
  <si>
    <t>451</t>
  </si>
  <si>
    <t>210190001</t>
  </si>
  <si>
    <t>Montáž rozvodnice do 20kg</t>
  </si>
  <si>
    <t>1312842124</t>
  </si>
  <si>
    <t>452</t>
  </si>
  <si>
    <t>357000264720</t>
  </si>
  <si>
    <t>Rozvádzač  RH</t>
  </si>
  <si>
    <t>1079685426</t>
  </si>
  <si>
    <t>453</t>
  </si>
  <si>
    <t>210190007</t>
  </si>
  <si>
    <t>Dokončovacie práce na rozvádzačoch 20-50kg</t>
  </si>
  <si>
    <t>1153686141</t>
  </si>
  <si>
    <t>D7</t>
  </si>
  <si>
    <t>210 20  Svietidlá a osvetľovacie zariadenia</t>
  </si>
  <si>
    <t>454</t>
  </si>
  <si>
    <t>210201065P</t>
  </si>
  <si>
    <t>Montáž  svietidlo LED - vstavané</t>
  </si>
  <si>
    <t>-194830303</t>
  </si>
  <si>
    <t>455</t>
  </si>
  <si>
    <t>348912103990</t>
  </si>
  <si>
    <t>Svietidlo typ A</t>
  </si>
  <si>
    <t>-1114378432</t>
  </si>
  <si>
    <t>456</t>
  </si>
  <si>
    <t>348912103996</t>
  </si>
  <si>
    <t>Svietidlo typ E</t>
  </si>
  <si>
    <t>1130366607</t>
  </si>
  <si>
    <t>457</t>
  </si>
  <si>
    <t>210203001</t>
  </si>
  <si>
    <t>Montáž, žiarovkové svietidlo, prisadené IP20-44 - 1x svet. zdroj (LED, halog, komp)</t>
  </si>
  <si>
    <t>2125735695</t>
  </si>
  <si>
    <t>458</t>
  </si>
  <si>
    <t>348912103993</t>
  </si>
  <si>
    <t>Svietidlo typ C1</t>
  </si>
  <si>
    <t>-2144146193</t>
  </si>
  <si>
    <t>459</t>
  </si>
  <si>
    <t>211200101</t>
  </si>
  <si>
    <t>Montáž, svietidlo núdzové, IP20-44</t>
  </si>
  <si>
    <t>-1922240031</t>
  </si>
  <si>
    <t>460</t>
  </si>
  <si>
    <t>348912104008</t>
  </si>
  <si>
    <t>Svietidlo typ N</t>
  </si>
  <si>
    <t>-595078286</t>
  </si>
  <si>
    <t>D8</t>
  </si>
  <si>
    <t>210 22  Vedenia uzemňovacie</t>
  </si>
  <si>
    <t>461</t>
  </si>
  <si>
    <t>210220022</t>
  </si>
  <si>
    <t>Montáž uzemňovacieho vedenia v zemi, FeZn drôt D8-10mm, spojenie svorkami</t>
  </si>
  <si>
    <t>1671856225</t>
  </si>
  <si>
    <t>462</t>
  </si>
  <si>
    <t>3549000O05</t>
  </si>
  <si>
    <t>Kruhový bleskozvodný vodič (St-FT) : 5021162, typ RD 10-PVC, potiahnutý čiernym PVC plášťom (78mm2)</t>
  </si>
  <si>
    <t>-152043965</t>
  </si>
  <si>
    <t>463</t>
  </si>
  <si>
    <t>3549001O80</t>
  </si>
  <si>
    <t>Kruhový bleskozvodný vodič (Al) : 5021308, typ RD 10-ALU (78mm2)</t>
  </si>
  <si>
    <t>-11304528</t>
  </si>
  <si>
    <t>464</t>
  </si>
  <si>
    <t>210220025</t>
  </si>
  <si>
    <t>Montáž uzemňovacieho vedenia v zemi, FeZn pás do 120mm2, spojenie svorkami</t>
  </si>
  <si>
    <t>-2103548402</t>
  </si>
  <si>
    <t>465</t>
  </si>
  <si>
    <t>3549000O33</t>
  </si>
  <si>
    <t>Plochý uzemňovací vodič (St-FT) : 5019345, typ 5052 DIN 30x3,5 - balenie 30m (105mm2)</t>
  </si>
  <si>
    <t>-633888241</t>
  </si>
  <si>
    <t>466</t>
  </si>
  <si>
    <t>210220101</t>
  </si>
  <si>
    <t>Montáž zachytávacieho, zvodového vodiča s podperami, FeZn drôt D8-10mm</t>
  </si>
  <si>
    <t>757947182</t>
  </si>
  <si>
    <t>467</t>
  </si>
  <si>
    <t>3549001O70</t>
  </si>
  <si>
    <t>Kruhový bleskozvodný vodič (AlMgSi) : 5021286, typ RD 8-ALU (50mm2)</t>
  </si>
  <si>
    <t>806217598</t>
  </si>
  <si>
    <t>468</t>
  </si>
  <si>
    <t>3549001O82</t>
  </si>
  <si>
    <t>Kruhový bleskozvodný vodič (Al) : 5021332, typ RD 8-PVC, potiahnutý bielym PVC plášťom (50mm2)</t>
  </si>
  <si>
    <t>713072946</t>
  </si>
  <si>
    <t>469</t>
  </si>
  <si>
    <t>3549023O01</t>
  </si>
  <si>
    <t>Podpera na hrebeň (nerez V2A) : 5202833, typ 132 VA, držiak vodiča D8, na škridle, nastaviteľná (185-260)mm, výška 20mm</t>
  </si>
  <si>
    <t>-1701841145</t>
  </si>
  <si>
    <t>470</t>
  </si>
  <si>
    <t>3549023O07</t>
  </si>
  <si>
    <t>Podpera vedenia (nerez V2A) : 5215595, typ 157 F-VA 410, držiak vodiča D8, na škridlové strechy (410)mm, výška 50mm</t>
  </si>
  <si>
    <t>1479068954</t>
  </si>
  <si>
    <t>471</t>
  </si>
  <si>
    <t>210220201</t>
  </si>
  <si>
    <t>Montáž zachytávacej tyče , upevnenie na strešný hrebeň</t>
  </si>
  <si>
    <t>-2066539240</t>
  </si>
  <si>
    <t>472</t>
  </si>
  <si>
    <t>3549035O26</t>
  </si>
  <si>
    <t>- držiak (nerez V2A) zachytávacej tyče D16 na hrebeň : 5403330, typ F-FIX-132, tyče max 1000mm, nastaviteľná (180-260)mm</t>
  </si>
  <si>
    <t>519494534</t>
  </si>
  <si>
    <t>473</t>
  </si>
  <si>
    <t>210220302P</t>
  </si>
  <si>
    <t>Montáž bleskozvodnej svorky</t>
  </si>
  <si>
    <t>-1925930645</t>
  </si>
  <si>
    <t>474</t>
  </si>
  <si>
    <t>3549040O20</t>
  </si>
  <si>
    <t>Svorka Vario - vodič x vodič (St-FT) : 5311500, typ 249 8-10 ST, pre T, krížové a paralélne spoje, vodič D8-10 (1x M10)</t>
  </si>
  <si>
    <t>714721135</t>
  </si>
  <si>
    <t>475</t>
  </si>
  <si>
    <t>3549040O58</t>
  </si>
  <si>
    <t>Svorka krížová - vodič, pás x vodič, pás (St-FT) : 5312906, typ 250, vodič D8-10, pás FL30 x D8-10, FL30 (2x M8)</t>
  </si>
  <si>
    <t>-1431175032</t>
  </si>
  <si>
    <t>476</t>
  </si>
  <si>
    <t>3549040O61</t>
  </si>
  <si>
    <t>Svorka krížová - pás x pás (St-FT) : 5314534, typ 255 A-FL30 FT,</t>
  </si>
  <si>
    <t>608332613</t>
  </si>
  <si>
    <t>477</t>
  </si>
  <si>
    <t>3549040O94</t>
  </si>
  <si>
    <t>Svorka žľabová (St-FT) : 5316014, typ 262, pre vodič D8-10 (15-25mm)</t>
  </si>
  <si>
    <t>-536177671</t>
  </si>
  <si>
    <t>478</t>
  </si>
  <si>
    <t>3549041O90</t>
  </si>
  <si>
    <t>Svorka pre vyrovnanie potenciálu (St-FT) : 5311503, typ 249 8-10 ST-OT,</t>
  </si>
  <si>
    <t>-932752987</t>
  </si>
  <si>
    <t>479</t>
  </si>
  <si>
    <t>920AM55572</t>
  </si>
  <si>
    <t>Prepojovacia svorka 5002 N-VA : 5304270</t>
  </si>
  <si>
    <t>1831027661</t>
  </si>
  <si>
    <t>480</t>
  </si>
  <si>
    <t>210220321</t>
  </si>
  <si>
    <t>Montáž svorky na potrubie s Cu, nerezovým pásom (Bernard)</t>
  </si>
  <si>
    <t>1159436209</t>
  </si>
  <si>
    <t>481</t>
  </si>
  <si>
    <t>3549092V01</t>
  </si>
  <si>
    <t>Svorka uzemňovacia zinkovaná : ZSA 16 (BERNARD), pre Cu pás, na 1/2"-2" potrubie, pre vodič 2,5÷16mm2</t>
  </si>
  <si>
    <t>-469193403</t>
  </si>
  <si>
    <t>482</t>
  </si>
  <si>
    <t>3549092V02</t>
  </si>
  <si>
    <t>- páska Cu uzemňovacia : ZS 16, dĺžka 0,5m (pre ZSA 16)</t>
  </si>
  <si>
    <t>51507510</t>
  </si>
  <si>
    <t>483</t>
  </si>
  <si>
    <t>210220325</t>
  </si>
  <si>
    <t>Montáž a pripojenie ekvipotenciálnej svorkovnice</t>
  </si>
  <si>
    <t>-330575151</t>
  </si>
  <si>
    <t>484</t>
  </si>
  <si>
    <t>3549090O01</t>
  </si>
  <si>
    <t>Prípojnica potenciálového vyrovnania 5015650 : 1801 VDE, s plastovým krytom</t>
  </si>
  <si>
    <t>-1273113629</t>
  </si>
  <si>
    <t>485</t>
  </si>
  <si>
    <t>210220401</t>
  </si>
  <si>
    <t>Označenie zvodu štítkom (kov, plast)</t>
  </si>
  <si>
    <t>559310479</t>
  </si>
  <si>
    <t>486</t>
  </si>
  <si>
    <t>3549071O02</t>
  </si>
  <si>
    <t>Číselný štítok pre rozpojovacie miesta (Al) : 3049256, typ 311 N-ALU 8-10,</t>
  </si>
  <si>
    <t>-438648910</t>
  </si>
  <si>
    <t>487</t>
  </si>
  <si>
    <t>210220403</t>
  </si>
  <si>
    <t>Montáž krabice  do zateplenia</t>
  </si>
  <si>
    <t>-982837678</t>
  </si>
  <si>
    <t>488</t>
  </si>
  <si>
    <t>3549070K14.</t>
  </si>
  <si>
    <t>Krabica do zateplenia inštalačná  KUZ pre svietidlo</t>
  </si>
  <si>
    <t>1476905231</t>
  </si>
  <si>
    <t>489</t>
  </si>
  <si>
    <t>210220403.</t>
  </si>
  <si>
    <t>Montáž krabice,</t>
  </si>
  <si>
    <t>-342709635</t>
  </si>
  <si>
    <t>490</t>
  </si>
  <si>
    <t>3549070K25</t>
  </si>
  <si>
    <t>Krabica pod omietku : KT 250</t>
  </si>
  <si>
    <t>-1170958734</t>
  </si>
  <si>
    <t>D9</t>
  </si>
  <si>
    <t>210 8    Vodiče, šnúry a káble medené</t>
  </si>
  <si>
    <t>491</t>
  </si>
  <si>
    <t>210800646</t>
  </si>
  <si>
    <t>Montáž, vodič Cu prepojovací, lanové jadro, uložený pevne H07V-K, CYA 6</t>
  </si>
  <si>
    <t>-1461178102</t>
  </si>
  <si>
    <t>492</t>
  </si>
  <si>
    <t>341010M425</t>
  </si>
  <si>
    <t>Vodič 1-žilový Cu 750V, lanko (CYA) : H07V-K 6 GNYE (RM) zel/žltý</t>
  </si>
  <si>
    <t>-1488586334</t>
  </si>
  <si>
    <t>493</t>
  </si>
  <si>
    <t>210800649</t>
  </si>
  <si>
    <t>Montáž, vodič Cu prepojovací, lanové jadro, uložený pevne H07V-K, CYA 25</t>
  </si>
  <si>
    <t>1121703738</t>
  </si>
  <si>
    <t>494</t>
  </si>
  <si>
    <t>341010M446</t>
  </si>
  <si>
    <t>Kábel 1-žilový Cu750V, lano (CYA) : H07V-K 25 GNYE (RM) zel/žltý</t>
  </si>
  <si>
    <t>-1351014050</t>
  </si>
  <si>
    <t>495</t>
  </si>
  <si>
    <t>210810057</t>
  </si>
  <si>
    <t>Montáž, kábel Cu 750V uložený pevne CYKY 5x4-16</t>
  </si>
  <si>
    <t>-442487046</t>
  </si>
  <si>
    <t>496</t>
  </si>
  <si>
    <t>341203M320</t>
  </si>
  <si>
    <t>Kábel Cu 750V : CYKY-J 5x4</t>
  </si>
  <si>
    <t>-1706993344</t>
  </si>
  <si>
    <t>497</t>
  </si>
  <si>
    <t>210880301</t>
  </si>
  <si>
    <t>Montáž, bezhalogénový kábel Cu 750V uložený pevne CXKE, CHKE, N2XH, NHXH 2x1,5-4</t>
  </si>
  <si>
    <t>265564108</t>
  </si>
  <si>
    <t>498</t>
  </si>
  <si>
    <t>341216E011</t>
  </si>
  <si>
    <t>Kábel bezhalogénový Cu 1kV : 1-CXKH-R-O 2x1,5 B2ca-s1,d0,a1</t>
  </si>
  <si>
    <t>-1449882237</t>
  </si>
  <si>
    <t>499</t>
  </si>
  <si>
    <t>210880305</t>
  </si>
  <si>
    <t>Montáž, bezhalogénový kábel Cu 750V uložený pevne CXKE, CHKE, N2XH, NHXH 3x1,5</t>
  </si>
  <si>
    <t>1417210619</t>
  </si>
  <si>
    <t>500</t>
  </si>
  <si>
    <t>341216E110</t>
  </si>
  <si>
    <t>Kábel bezhalogénový Cu 1kV : 1-CXKH-R-J 3x1,5 B2ca-s1,d0,a1</t>
  </si>
  <si>
    <t>-826938220</t>
  </si>
  <si>
    <t>501</t>
  </si>
  <si>
    <t>210880305.</t>
  </si>
  <si>
    <t>-569770058</t>
  </si>
  <si>
    <t>502</t>
  </si>
  <si>
    <t>341229E110</t>
  </si>
  <si>
    <t>Kábel bezhalogénový Cu 1kV : 1-CXKH-V-J 3x1,5 P90-R B2ca-s1,d0,a1</t>
  </si>
  <si>
    <t>-615802741</t>
  </si>
  <si>
    <t>503</t>
  </si>
  <si>
    <t>210880306</t>
  </si>
  <si>
    <t>Montáž, bezhalogénový kábel Cu 750V uložený pevne CXKE, CHKE, N2XH, NHXH 3x2,5</t>
  </si>
  <si>
    <t>-126459295</t>
  </si>
  <si>
    <t>504</t>
  </si>
  <si>
    <t>341216E120</t>
  </si>
  <si>
    <t>Kábel bezhalogénový Cu 1kV : 1-CXKH-R-J 3x2,5 B2ca-s1,d0,a1</t>
  </si>
  <si>
    <t>1882587994</t>
  </si>
  <si>
    <t>D10</t>
  </si>
  <si>
    <t>213 2    PPV a HZS</t>
  </si>
  <si>
    <t>505</t>
  </si>
  <si>
    <t>213290040</t>
  </si>
  <si>
    <t>Demontáž elektroinštalácie</t>
  </si>
  <si>
    <t>hod</t>
  </si>
  <si>
    <t>1742530622</t>
  </si>
  <si>
    <t>506</t>
  </si>
  <si>
    <t>213290153.1</t>
  </si>
  <si>
    <t>Drobné vysprávky a sádrovanie</t>
  </si>
  <si>
    <t>-1896295283</t>
  </si>
  <si>
    <t>507</t>
  </si>
  <si>
    <t>5854000E04</t>
  </si>
  <si>
    <t>Sadra biela, balenie 1kg</t>
  </si>
  <si>
    <t>kg</t>
  </si>
  <si>
    <t>203196252</t>
  </si>
  <si>
    <t>508</t>
  </si>
  <si>
    <t>213291001</t>
  </si>
  <si>
    <t>Revízia elektro a vypracovanie správy</t>
  </si>
  <si>
    <t>1955435863</t>
  </si>
  <si>
    <t>509</t>
  </si>
  <si>
    <t>213291001.6</t>
  </si>
  <si>
    <t>Koordinácia  s ostatnými profesiami</t>
  </si>
  <si>
    <t>1200419663</t>
  </si>
  <si>
    <t>M46</t>
  </si>
  <si>
    <t>202 Zemné práce pri ext. montážach</t>
  </si>
  <si>
    <t>510</t>
  </si>
  <si>
    <t>460200263</t>
  </si>
  <si>
    <t>Káblové ryhy šírky 50, hĺbky 80 [cm], zemina tr.3</t>
  </si>
  <si>
    <t>335663653</t>
  </si>
  <si>
    <t>511</t>
  </si>
  <si>
    <t>460420373</t>
  </si>
  <si>
    <t>Zriadenie kábl lôžka š.45/10cm, piesok, tehly</t>
  </si>
  <si>
    <t>-1685557775</t>
  </si>
  <si>
    <t>512</t>
  </si>
  <si>
    <t>460560263</t>
  </si>
  <si>
    <t>Zásyp ryhy šírky 50, hĺbky 80 [cm], zemina tr.3</t>
  </si>
  <si>
    <t>829107648</t>
  </si>
  <si>
    <t>23-M</t>
  </si>
  <si>
    <t xml:space="preserve">Montáže potrubia pre UK </t>
  </si>
  <si>
    <t>513</t>
  </si>
  <si>
    <t>230050001</t>
  </si>
  <si>
    <t>Montáž uloženia - priskrutkovaním: do DN 25</t>
  </si>
  <si>
    <t>-1239172958</t>
  </si>
  <si>
    <t>514</t>
  </si>
  <si>
    <t>286710016500.S</t>
  </si>
  <si>
    <t>Objímka na rúrky oceľové, veľkosť 1/2"</t>
  </si>
  <si>
    <t>1100822007</t>
  </si>
  <si>
    <t>515</t>
  </si>
  <si>
    <t>286710016600.S</t>
  </si>
  <si>
    <t>Objímka na rúrky oceľové, veľkosť 3/4"</t>
  </si>
  <si>
    <t>201468210</t>
  </si>
  <si>
    <t>516</t>
  </si>
  <si>
    <t>286710016700.S</t>
  </si>
  <si>
    <t>Objímka na rúrky oceľové, veľkosť 1"</t>
  </si>
  <si>
    <t>-957690633</t>
  </si>
  <si>
    <t>517</t>
  </si>
  <si>
    <t>423410001300.S</t>
  </si>
  <si>
    <t>Tyč závesná pre stropné závesy dĺ. 600 mm, D 10 mm</t>
  </si>
  <si>
    <t>-1473848042</t>
  </si>
  <si>
    <t>518</t>
  </si>
  <si>
    <t>311870016600</t>
  </si>
  <si>
    <t>Kotva CONEL CLIC M10x40 mm, oceľová</t>
  </si>
  <si>
    <t>441480269</t>
  </si>
  <si>
    <t>519</t>
  </si>
  <si>
    <t>552810002200.S</t>
  </si>
  <si>
    <t>Konzola 200/216 mm</t>
  </si>
  <si>
    <t>-2000093237</t>
  </si>
  <si>
    <t>HZS</t>
  </si>
  <si>
    <t xml:space="preserve">Hodinové zúčtovacie sadzby   </t>
  </si>
  <si>
    <t>520</t>
  </si>
  <si>
    <t>HZS000114.S</t>
  </si>
  <si>
    <t>Stavebno montážne práce najnáročnejšie na odbornosť - prehliadky pracoviska a revízie (Tr. 4) v rozsahu viac ako 8 hodín</t>
  </si>
  <si>
    <t>262144</t>
  </si>
  <si>
    <t>-1684026538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</si>
</sst>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4" fontId="21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167" fontId="32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BE57" sqref="BE57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14.42578125" style="1" bestFit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35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0" t="s">
        <v>12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17"/>
      <c r="BE5" s="197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2" t="s">
        <v>15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17"/>
      <c r="BE6" s="198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198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/>
      <c r="AR8" s="17"/>
      <c r="BE8" s="198"/>
      <c r="BS8" s="14" t="s">
        <v>6</v>
      </c>
    </row>
    <row r="9" spans="1:74" s="1" customFormat="1" ht="14.4" customHeight="1">
      <c r="B9" s="17"/>
      <c r="AR9" s="17"/>
      <c r="BE9" s="198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198"/>
      <c r="BS10" s="14" t="s">
        <v>6</v>
      </c>
    </row>
    <row r="11" spans="1:74" s="1" customFormat="1" ht="18.45" customHeight="1">
      <c r="B11" s="17"/>
      <c r="E11" s="22" t="s">
        <v>23</v>
      </c>
      <c r="AK11" s="24" t="s">
        <v>24</v>
      </c>
      <c r="AN11" s="22" t="s">
        <v>1</v>
      </c>
      <c r="AR11" s="17"/>
      <c r="BE11" s="198"/>
      <c r="BS11" s="14" t="s">
        <v>6</v>
      </c>
    </row>
    <row r="12" spans="1:74" s="1" customFormat="1" ht="6.9" customHeight="1">
      <c r="B12" s="17"/>
      <c r="AR12" s="17"/>
      <c r="BE12" s="198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22</v>
      </c>
      <c r="AN13" s="26" t="s">
        <v>26</v>
      </c>
      <c r="AR13" s="17"/>
      <c r="BE13" s="198"/>
      <c r="BS13" s="14" t="s">
        <v>6</v>
      </c>
    </row>
    <row r="14" spans="1:74" ht="13.2">
      <c r="B14" s="17"/>
      <c r="E14" s="203" t="s">
        <v>26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4" t="s">
        <v>24</v>
      </c>
      <c r="AN14" s="26" t="s">
        <v>26</v>
      </c>
      <c r="AR14" s="17"/>
      <c r="BE14" s="198"/>
      <c r="BS14" s="14" t="s">
        <v>6</v>
      </c>
    </row>
    <row r="15" spans="1:74" s="1" customFormat="1" ht="6.9" customHeight="1">
      <c r="B15" s="17"/>
      <c r="AR15" s="17"/>
      <c r="BE15" s="198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22</v>
      </c>
      <c r="AN16" s="22" t="s">
        <v>1</v>
      </c>
      <c r="AR16" s="17"/>
      <c r="BE16" s="198"/>
      <c r="BS16" s="14" t="s">
        <v>3</v>
      </c>
    </row>
    <row r="17" spans="1:71" s="1" customFormat="1" ht="18.45" customHeight="1">
      <c r="B17" s="17"/>
      <c r="E17" s="22" t="s">
        <v>28</v>
      </c>
      <c r="AK17" s="24" t="s">
        <v>24</v>
      </c>
      <c r="AN17" s="22" t="s">
        <v>1</v>
      </c>
      <c r="AR17" s="17"/>
      <c r="BE17" s="198"/>
      <c r="BS17" s="14" t="s">
        <v>29</v>
      </c>
    </row>
    <row r="18" spans="1:71" s="1" customFormat="1" ht="6.9" customHeight="1">
      <c r="B18" s="17"/>
      <c r="AR18" s="17"/>
      <c r="BE18" s="198"/>
      <c r="BS18" s="14" t="s">
        <v>30</v>
      </c>
    </row>
    <row r="19" spans="1:71" s="1" customFormat="1" ht="12" customHeight="1">
      <c r="B19" s="17"/>
      <c r="D19" s="24" t="s">
        <v>31</v>
      </c>
      <c r="AK19" s="24" t="s">
        <v>22</v>
      </c>
      <c r="AN19" s="22" t="s">
        <v>1</v>
      </c>
      <c r="AR19" s="17"/>
      <c r="BE19" s="198"/>
      <c r="BS19" s="14" t="s">
        <v>30</v>
      </c>
    </row>
    <row r="20" spans="1:71" s="1" customFormat="1" ht="18.45" customHeight="1">
      <c r="B20" s="17"/>
      <c r="E20" s="22" t="s">
        <v>32</v>
      </c>
      <c r="AK20" s="24" t="s">
        <v>24</v>
      </c>
      <c r="AN20" s="22" t="s">
        <v>1</v>
      </c>
      <c r="AR20" s="17"/>
      <c r="BE20" s="198"/>
      <c r="BS20" s="14" t="s">
        <v>29</v>
      </c>
    </row>
    <row r="21" spans="1:71" s="1" customFormat="1" ht="6.9" customHeight="1">
      <c r="B21" s="17"/>
      <c r="AR21" s="17"/>
      <c r="BE21" s="198"/>
    </row>
    <row r="22" spans="1:71" s="1" customFormat="1" ht="12" customHeight="1">
      <c r="B22" s="17"/>
      <c r="D22" s="24" t="s">
        <v>33</v>
      </c>
      <c r="AR22" s="17"/>
      <c r="BE22" s="198"/>
    </row>
    <row r="23" spans="1:71" s="1" customFormat="1" ht="16.5" customHeight="1">
      <c r="B23" s="17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7"/>
      <c r="BE23" s="198"/>
    </row>
    <row r="24" spans="1:71" s="1" customFormat="1" ht="6.9" customHeight="1">
      <c r="B24" s="17"/>
      <c r="AR24" s="17"/>
      <c r="BE24" s="198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8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6">
        <f>ROUND(AG94,2)</f>
        <v>0</v>
      </c>
      <c r="AL26" s="207"/>
      <c r="AM26" s="207"/>
      <c r="AN26" s="207"/>
      <c r="AO26" s="207"/>
      <c r="AP26" s="29"/>
      <c r="AQ26" s="29"/>
      <c r="AR26" s="30"/>
      <c r="BE26" s="198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8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8" t="s">
        <v>35</v>
      </c>
      <c r="M28" s="208"/>
      <c r="N28" s="208"/>
      <c r="O28" s="208"/>
      <c r="P28" s="208"/>
      <c r="Q28" s="29"/>
      <c r="R28" s="29"/>
      <c r="S28" s="29"/>
      <c r="T28" s="29"/>
      <c r="U28" s="29"/>
      <c r="V28" s="29"/>
      <c r="W28" s="208" t="s">
        <v>36</v>
      </c>
      <c r="X28" s="208"/>
      <c r="Y28" s="208"/>
      <c r="Z28" s="208"/>
      <c r="AA28" s="208"/>
      <c r="AB28" s="208"/>
      <c r="AC28" s="208"/>
      <c r="AD28" s="208"/>
      <c r="AE28" s="208"/>
      <c r="AF28" s="29"/>
      <c r="AG28" s="29"/>
      <c r="AH28" s="29"/>
      <c r="AI28" s="29"/>
      <c r="AJ28" s="29"/>
      <c r="AK28" s="208" t="s">
        <v>37</v>
      </c>
      <c r="AL28" s="208"/>
      <c r="AM28" s="208"/>
      <c r="AN28" s="208"/>
      <c r="AO28" s="208"/>
      <c r="AP28" s="29"/>
      <c r="AQ28" s="29"/>
      <c r="AR28" s="30"/>
      <c r="BE28" s="198"/>
    </row>
    <row r="29" spans="1:71" s="3" customFormat="1" ht="14.4" customHeight="1">
      <c r="B29" s="34"/>
      <c r="D29" s="24" t="s">
        <v>38</v>
      </c>
      <c r="F29" s="24" t="s">
        <v>39</v>
      </c>
      <c r="L29" s="211">
        <v>0.2</v>
      </c>
      <c r="M29" s="210"/>
      <c r="N29" s="210"/>
      <c r="O29" s="210"/>
      <c r="P29" s="210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ROUND(AV94, 2)</f>
        <v>0</v>
      </c>
      <c r="AL29" s="210"/>
      <c r="AM29" s="210"/>
      <c r="AN29" s="210"/>
      <c r="AO29" s="210"/>
      <c r="AR29" s="34"/>
      <c r="BE29" s="199"/>
    </row>
    <row r="30" spans="1:71" s="3" customFormat="1" ht="14.4" customHeight="1">
      <c r="B30" s="34"/>
      <c r="F30" s="24" t="s">
        <v>40</v>
      </c>
      <c r="L30" s="211">
        <v>0.2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4"/>
      <c r="BE30" s="199"/>
    </row>
    <row r="31" spans="1:71" s="3" customFormat="1" ht="14.4" hidden="1" customHeight="1">
      <c r="B31" s="34"/>
      <c r="F31" s="24" t="s">
        <v>41</v>
      </c>
      <c r="L31" s="211">
        <v>0.2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4"/>
      <c r="BE31" s="199"/>
    </row>
    <row r="32" spans="1:71" s="3" customFormat="1" ht="14.4" hidden="1" customHeight="1">
      <c r="B32" s="34"/>
      <c r="F32" s="24" t="s">
        <v>42</v>
      </c>
      <c r="L32" s="211">
        <v>0.2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4"/>
      <c r="BE32" s="199"/>
    </row>
    <row r="33" spans="1:57" s="3" customFormat="1" ht="14.4" hidden="1" customHeight="1">
      <c r="B33" s="34"/>
      <c r="F33" s="24" t="s">
        <v>43</v>
      </c>
      <c r="L33" s="211">
        <v>0</v>
      </c>
      <c r="M33" s="210"/>
      <c r="N33" s="210"/>
      <c r="O33" s="210"/>
      <c r="P33" s="210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4"/>
      <c r="BE33" s="199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8"/>
    </row>
    <row r="35" spans="1:57" s="2" customFormat="1" ht="25.95" customHeight="1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12" t="s">
        <v>46</v>
      </c>
      <c r="Y35" s="213"/>
      <c r="Z35" s="213"/>
      <c r="AA35" s="213"/>
      <c r="AB35" s="213"/>
      <c r="AC35" s="37"/>
      <c r="AD35" s="37"/>
      <c r="AE35" s="37"/>
      <c r="AF35" s="37"/>
      <c r="AG35" s="37"/>
      <c r="AH35" s="37"/>
      <c r="AI35" s="37"/>
      <c r="AJ35" s="37"/>
      <c r="AK35" s="214">
        <f>SUM(AK26:AK33)</f>
        <v>0</v>
      </c>
      <c r="AL35" s="213"/>
      <c r="AM35" s="213"/>
      <c r="AN35" s="213"/>
      <c r="AO35" s="215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2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49</v>
      </c>
      <c r="AI60" s="32"/>
      <c r="AJ60" s="32"/>
      <c r="AK60" s="32"/>
      <c r="AL60" s="32"/>
      <c r="AM60" s="42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2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49</v>
      </c>
      <c r="AI75" s="32"/>
      <c r="AJ75" s="32"/>
      <c r="AK75" s="32"/>
      <c r="AL75" s="32"/>
      <c r="AM75" s="42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L84" s="4" t="str">
        <f>K5</f>
        <v>14396</v>
      </c>
      <c r="AR84" s="48"/>
    </row>
    <row r="85" spans="1:91" s="5" customFormat="1" ht="36.9" customHeight="1">
      <c r="B85" s="49"/>
      <c r="C85" s="50" t="s">
        <v>14</v>
      </c>
      <c r="L85" s="216" t="str">
        <f>K6</f>
        <v>Rekonštrukcia a prestavba RD na pavilón Základnej školy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Krompachy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18" t="str">
        <f>IF(AN8= "","",AN8)</f>
        <v/>
      </c>
      <c r="AN87" s="218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Mesto Krompachy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19" t="str">
        <f>IF(E17="","",E17)</f>
        <v xml:space="preserve">Ing. Ladislav Komjathy </v>
      </c>
      <c r="AN89" s="220"/>
      <c r="AO89" s="220"/>
      <c r="AP89" s="220"/>
      <c r="AQ89" s="29"/>
      <c r="AR89" s="30"/>
      <c r="AS89" s="221" t="s">
        <v>54</v>
      </c>
      <c r="AT89" s="22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219" t="str">
        <f>IF(E20="","",E20)</f>
        <v xml:space="preserve"> </v>
      </c>
      <c r="AN90" s="220"/>
      <c r="AO90" s="220"/>
      <c r="AP90" s="220"/>
      <c r="AQ90" s="29"/>
      <c r="AR90" s="30"/>
      <c r="AS90" s="223"/>
      <c r="AT90" s="22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3"/>
      <c r="AT91" s="22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25" t="s">
        <v>55</v>
      </c>
      <c r="D92" s="226"/>
      <c r="E92" s="226"/>
      <c r="F92" s="226"/>
      <c r="G92" s="226"/>
      <c r="H92" s="57"/>
      <c r="I92" s="227" t="s">
        <v>56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8" t="s">
        <v>57</v>
      </c>
      <c r="AH92" s="226"/>
      <c r="AI92" s="226"/>
      <c r="AJ92" s="226"/>
      <c r="AK92" s="226"/>
      <c r="AL92" s="226"/>
      <c r="AM92" s="226"/>
      <c r="AN92" s="227" t="s">
        <v>58</v>
      </c>
      <c r="AO92" s="226"/>
      <c r="AP92" s="229"/>
      <c r="AQ92" s="58" t="s">
        <v>59</v>
      </c>
      <c r="AR92" s="30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72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33">
        <f>ROUND(SUM(AG95:AG95),2)</f>
        <v>0</v>
      </c>
      <c r="AH94" s="233"/>
      <c r="AI94" s="233"/>
      <c r="AJ94" s="233"/>
      <c r="AK94" s="233"/>
      <c r="AL94" s="233"/>
      <c r="AM94" s="233"/>
      <c r="AN94" s="234">
        <f>SUM(AG94,AT94)</f>
        <v>0</v>
      </c>
      <c r="AO94" s="234"/>
      <c r="AP94" s="234"/>
      <c r="AQ94" s="69" t="s">
        <v>1</v>
      </c>
      <c r="AR94" s="65"/>
      <c r="AS94" s="70">
        <f>ROUND(SUM(AS95:AS95),2)</f>
        <v>0</v>
      </c>
      <c r="AT94" s="71">
        <f>ROUND(SUM(AV94:AW94),2)</f>
        <v>0</v>
      </c>
      <c r="AU94" s="72">
        <f>ROUND(SUM(AU95:AU95),5)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ROUND(SUM(AZ95:AZ95),2)</f>
        <v>0</v>
      </c>
      <c r="BA94" s="71">
        <f>ROUND(SUM(BA95:BA95),2)</f>
        <v>0</v>
      </c>
      <c r="BB94" s="71">
        <f>ROUND(SUM(BB95:BB95),2)</f>
        <v>0</v>
      </c>
      <c r="BC94" s="71">
        <f>ROUND(SUM(BC95:BC95),2)</f>
        <v>0</v>
      </c>
      <c r="BD94" s="73">
        <f>ROUND(SUM(BD95:BD95),2)</f>
        <v>0</v>
      </c>
      <c r="BS94" s="74" t="s">
        <v>73</v>
      </c>
      <c r="BT94" s="74" t="s">
        <v>74</v>
      </c>
      <c r="BU94" s="75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1" s="7" customFormat="1" ht="24.75" customHeight="1">
      <c r="A95" s="76" t="s">
        <v>78</v>
      </c>
      <c r="B95" s="77"/>
      <c r="C95" s="78"/>
      <c r="D95" s="232" t="s">
        <v>79</v>
      </c>
      <c r="E95" s="232"/>
      <c r="F95" s="232"/>
      <c r="G95" s="232"/>
      <c r="H95" s="232"/>
      <c r="I95" s="79"/>
      <c r="J95" s="232" t="s">
        <v>80</v>
      </c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  <c r="AF95" s="232"/>
      <c r="AG95" s="230">
        <f>'01 - SO 01 Rekonštrukcia ...'!J32</f>
        <v>0</v>
      </c>
      <c r="AH95" s="231"/>
      <c r="AI95" s="231"/>
      <c r="AJ95" s="231"/>
      <c r="AK95" s="231"/>
      <c r="AL95" s="231"/>
      <c r="AM95" s="231"/>
      <c r="AN95" s="230">
        <f>SUM(AG95,AT95)</f>
        <v>0</v>
      </c>
      <c r="AO95" s="231"/>
      <c r="AP95" s="231"/>
      <c r="AQ95" s="80" t="s">
        <v>81</v>
      </c>
      <c r="AR95" s="77"/>
      <c r="AS95" s="81">
        <v>0</v>
      </c>
      <c r="AT95" s="82">
        <f>ROUND(SUM(AV95:AW95),2)</f>
        <v>0</v>
      </c>
      <c r="AU95" s="83">
        <f>'01 - SO 01 Rekonštrukcia ...'!P175</f>
        <v>0</v>
      </c>
      <c r="AV95" s="82">
        <f>'01 - SO 01 Rekonštrukcia ...'!J35</f>
        <v>0</v>
      </c>
      <c r="AW95" s="82">
        <f>'01 - SO 01 Rekonštrukcia ...'!J36</f>
        <v>0</v>
      </c>
      <c r="AX95" s="82">
        <f>'01 - SO 01 Rekonštrukcia ...'!J37</f>
        <v>0</v>
      </c>
      <c r="AY95" s="82">
        <f>'01 - SO 01 Rekonštrukcia ...'!J38</f>
        <v>0</v>
      </c>
      <c r="AZ95" s="82">
        <f>'01 - SO 01 Rekonštrukcia ...'!F35</f>
        <v>0</v>
      </c>
      <c r="BA95" s="82">
        <f>'01 - SO 01 Rekonštrukcia ...'!F36</f>
        <v>0</v>
      </c>
      <c r="BB95" s="82">
        <f>'01 - SO 01 Rekonštrukcia ...'!F37</f>
        <v>0</v>
      </c>
      <c r="BC95" s="82">
        <f>'01 - SO 01 Rekonštrukcia ...'!F38</f>
        <v>0</v>
      </c>
      <c r="BD95" s="84">
        <f>'01 - SO 01 Rekonštrukcia ...'!F39</f>
        <v>0</v>
      </c>
      <c r="BT95" s="85" t="s">
        <v>82</v>
      </c>
      <c r="BV95" s="85" t="s">
        <v>76</v>
      </c>
      <c r="BW95" s="85" t="s">
        <v>83</v>
      </c>
      <c r="BX95" s="85" t="s">
        <v>4</v>
      </c>
      <c r="CL95" s="85" t="s">
        <v>1</v>
      </c>
      <c r="CM95" s="85" t="s">
        <v>74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ht="10.199999999999999"/>
  </sheetData>
  <mergeCells count="42">
    <mergeCell ref="AR2:BE2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O 01 Rekonštrukcia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45"/>
  <sheetViews>
    <sheetView showGridLines="0" workbookViewId="0">
      <selection activeCell="Z15" sqref="Z15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86" customWidth="1"/>
    <col min="10" max="10" width="25.42578125" style="1" bestFit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86"/>
      <c r="L2" s="235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4" t="s">
        <v>83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87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84</v>
      </c>
      <c r="I4" s="86"/>
      <c r="L4" s="17"/>
      <c r="M4" s="88" t="s">
        <v>9</v>
      </c>
      <c r="AT4" s="14" t="s">
        <v>3</v>
      </c>
    </row>
    <row r="5" spans="1:46" s="1" customFormat="1" ht="6.9" customHeight="1">
      <c r="B5" s="17"/>
      <c r="I5" s="86"/>
      <c r="L5" s="17"/>
    </row>
    <row r="6" spans="1:46" s="1" customFormat="1" ht="12" customHeight="1">
      <c r="B6" s="17"/>
      <c r="D6" s="24" t="s">
        <v>14</v>
      </c>
      <c r="I6" s="86"/>
      <c r="L6" s="17"/>
    </row>
    <row r="7" spans="1:46" s="1" customFormat="1" ht="16.5" customHeight="1">
      <c r="B7" s="17"/>
      <c r="E7" s="236" t="str">
        <f>'Rekapitulácia stavby'!K6</f>
        <v>Rekonštrukcia a prestavba RD na pavilón Základnej školy</v>
      </c>
      <c r="F7" s="237"/>
      <c r="G7" s="237"/>
      <c r="H7" s="237"/>
      <c r="I7" s="86"/>
      <c r="L7" s="17"/>
    </row>
    <row r="8" spans="1:46" s="2" customFormat="1" ht="12" customHeight="1">
      <c r="A8" s="29"/>
      <c r="B8" s="30"/>
      <c r="C8" s="29"/>
      <c r="D8" s="24" t="s">
        <v>85</v>
      </c>
      <c r="E8" s="29"/>
      <c r="F8" s="29"/>
      <c r="G8" s="29"/>
      <c r="H8" s="29"/>
      <c r="I8" s="8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24.75" customHeight="1">
      <c r="A9" s="29"/>
      <c r="B9" s="30"/>
      <c r="C9" s="29"/>
      <c r="D9" s="29"/>
      <c r="E9" s="216" t="s">
        <v>86</v>
      </c>
      <c r="F9" s="238"/>
      <c r="G9" s="238"/>
      <c r="H9" s="238"/>
      <c r="I9" s="8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8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0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0" t="s">
        <v>20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8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90" t="s">
        <v>22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90" t="s">
        <v>24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8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0" t="s">
        <v>22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9" t="str">
        <f>'Rekapitulácia stavby'!E14</f>
        <v>Vyplň údaj</v>
      </c>
      <c r="F18" s="200"/>
      <c r="G18" s="200"/>
      <c r="H18" s="200"/>
      <c r="I18" s="90" t="s">
        <v>24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8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0" t="s">
        <v>22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90" t="s">
        <v>24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8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90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0" t="s">
        <v>24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8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8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205" t="s">
        <v>1</v>
      </c>
      <c r="F27" s="205"/>
      <c r="G27" s="205"/>
      <c r="H27" s="205"/>
      <c r="I27" s="93"/>
      <c r="J27" s="91"/>
      <c r="K27" s="91"/>
      <c r="L27" s="94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8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95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" customHeight="1">
      <c r="A30" s="29"/>
      <c r="B30" s="30"/>
      <c r="C30" s="29"/>
      <c r="D30" s="22" t="s">
        <v>87</v>
      </c>
      <c r="E30" s="29"/>
      <c r="F30" s="29"/>
      <c r="G30" s="29"/>
      <c r="H30" s="29"/>
      <c r="I30" s="89"/>
      <c r="J30" s="96">
        <f>J96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" customHeight="1">
      <c r="A31" s="29"/>
      <c r="B31" s="30"/>
      <c r="C31" s="29"/>
      <c r="D31" s="97" t="s">
        <v>88</v>
      </c>
      <c r="E31" s="29"/>
      <c r="F31" s="29"/>
      <c r="G31" s="29"/>
      <c r="H31" s="29"/>
      <c r="I31" s="89"/>
      <c r="J31" s="96">
        <f>J148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8" t="s">
        <v>34</v>
      </c>
      <c r="E32" s="29"/>
      <c r="F32" s="29"/>
      <c r="G32" s="29"/>
      <c r="H32" s="29"/>
      <c r="I32" s="89"/>
      <c r="J32" s="68">
        <f>ROUND(J30 + J31,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9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99" t="s">
        <v>35</v>
      </c>
      <c r="J34" s="33" t="s">
        <v>37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100" t="s">
        <v>38</v>
      </c>
      <c r="E35" s="24" t="s">
        <v>39</v>
      </c>
      <c r="F35" s="101">
        <f>ROUND((SUM(BE148:BE155) + SUM(BE175:BE744)),  2)</f>
        <v>0</v>
      </c>
      <c r="G35" s="29"/>
      <c r="H35" s="29"/>
      <c r="I35" s="102">
        <v>0.2</v>
      </c>
      <c r="J35" s="101">
        <f>ROUND(((SUM(BE148:BE155) + SUM(BE175:BE744))*I35),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24" t="s">
        <v>40</v>
      </c>
      <c r="F36" s="101">
        <f>ROUND((SUM(BF148:BF155) + SUM(BF175:BF744)),  2)</f>
        <v>0</v>
      </c>
      <c r="G36" s="29"/>
      <c r="H36" s="29"/>
      <c r="I36" s="102">
        <v>0.2</v>
      </c>
      <c r="J36" s="101">
        <f>ROUND(((SUM(BF148:BF155) + SUM(BF175:BF744))*I36),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41</v>
      </c>
      <c r="F37" s="101">
        <f>ROUND((SUM(BG148:BG155) + SUM(BG175:BG744)),  2)</f>
        <v>0</v>
      </c>
      <c r="G37" s="29"/>
      <c r="H37" s="29"/>
      <c r="I37" s="102">
        <v>0.2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42</v>
      </c>
      <c r="F38" s="101">
        <f>ROUND((SUM(BH148:BH155) + SUM(BH175:BH744)),  2)</f>
        <v>0</v>
      </c>
      <c r="G38" s="29"/>
      <c r="H38" s="29"/>
      <c r="I38" s="102">
        <v>0.2</v>
      </c>
      <c r="J38" s="101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24" t="s">
        <v>43</v>
      </c>
      <c r="F39" s="101">
        <f>ROUND((SUM(BI148:BI155) + SUM(BI175:BI744)),  2)</f>
        <v>0</v>
      </c>
      <c r="G39" s="29"/>
      <c r="H39" s="29"/>
      <c r="I39" s="102">
        <v>0</v>
      </c>
      <c r="J39" s="101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8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44</v>
      </c>
      <c r="E41" s="57"/>
      <c r="F41" s="57"/>
      <c r="G41" s="105" t="s">
        <v>45</v>
      </c>
      <c r="H41" s="106" t="s">
        <v>46</v>
      </c>
      <c r="I41" s="10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8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I43" s="86"/>
      <c r="L43" s="17"/>
    </row>
    <row r="44" spans="1:31" s="1" customFormat="1" ht="14.4" customHeight="1">
      <c r="B44" s="17"/>
      <c r="I44" s="86"/>
      <c r="L44" s="17"/>
    </row>
    <row r="45" spans="1:31" s="1" customFormat="1" ht="14.4" customHeight="1">
      <c r="B45" s="17"/>
      <c r="I45" s="86"/>
      <c r="L45" s="17"/>
    </row>
    <row r="46" spans="1:31" s="1" customFormat="1" ht="14.4" customHeight="1">
      <c r="B46" s="17"/>
      <c r="I46" s="86"/>
      <c r="L46" s="17"/>
    </row>
    <row r="47" spans="1:31" s="1" customFormat="1" ht="14.4" customHeight="1">
      <c r="B47" s="17"/>
      <c r="I47" s="86"/>
      <c r="L47" s="17"/>
    </row>
    <row r="48" spans="1:31" s="1" customFormat="1" ht="14.4" customHeight="1">
      <c r="B48" s="17"/>
      <c r="I48" s="86"/>
      <c r="L48" s="17"/>
    </row>
    <row r="49" spans="1:31" s="1" customFormat="1" ht="14.4" customHeight="1">
      <c r="B49" s="17"/>
      <c r="I49" s="86"/>
      <c r="L49" s="17"/>
    </row>
    <row r="50" spans="1:31" s="2" customFormat="1" ht="14.4" customHeight="1">
      <c r="B50" s="39"/>
      <c r="D50" s="40" t="s">
        <v>47</v>
      </c>
      <c r="E50" s="41"/>
      <c r="F50" s="41"/>
      <c r="G50" s="40" t="s">
        <v>48</v>
      </c>
      <c r="H50" s="41"/>
      <c r="I50" s="110"/>
      <c r="J50" s="41"/>
      <c r="K50" s="41"/>
      <c r="L50" s="39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2" t="s">
        <v>49</v>
      </c>
      <c r="E61" s="32"/>
      <c r="F61" s="111" t="s">
        <v>50</v>
      </c>
      <c r="G61" s="42" t="s">
        <v>49</v>
      </c>
      <c r="H61" s="32"/>
      <c r="I61" s="112"/>
      <c r="J61" s="113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4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2" t="s">
        <v>49</v>
      </c>
      <c r="E76" s="32"/>
      <c r="F76" s="111" t="s">
        <v>50</v>
      </c>
      <c r="G76" s="42" t="s">
        <v>49</v>
      </c>
      <c r="H76" s="32"/>
      <c r="I76" s="112"/>
      <c r="J76" s="113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11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116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89</v>
      </c>
      <c r="D82" s="29"/>
      <c r="E82" s="29"/>
      <c r="F82" s="29"/>
      <c r="G82" s="29"/>
      <c r="H82" s="29"/>
      <c r="I82" s="8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8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8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6" t="str">
        <f>E7</f>
        <v>Rekonštrukcia a prestavba RD na pavilón Základnej školy</v>
      </c>
      <c r="F85" s="237"/>
      <c r="G85" s="237"/>
      <c r="H85" s="237"/>
      <c r="I85" s="8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85</v>
      </c>
      <c r="D86" s="29"/>
      <c r="E86" s="29"/>
      <c r="F86" s="29"/>
      <c r="G86" s="29"/>
      <c r="H86" s="29"/>
      <c r="I86" s="8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24.75" customHeight="1">
      <c r="A87" s="29"/>
      <c r="B87" s="30"/>
      <c r="C87" s="29"/>
      <c r="D87" s="29"/>
      <c r="E87" s="216" t="str">
        <f>E9</f>
        <v xml:space="preserve">01 - SO 01 Rekonštrukcia a prestavba RD na pavilon Základnej školy - ASR </v>
      </c>
      <c r="F87" s="238"/>
      <c r="G87" s="238"/>
      <c r="H87" s="238"/>
      <c r="I87" s="8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8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Krompachy</v>
      </c>
      <c r="G89" s="29"/>
      <c r="H89" s="29"/>
      <c r="I89" s="90" t="s">
        <v>20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8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21</v>
      </c>
      <c r="D91" s="29"/>
      <c r="E91" s="29"/>
      <c r="F91" s="22" t="str">
        <f>E15</f>
        <v xml:space="preserve">Mesto Krompachy </v>
      </c>
      <c r="G91" s="29"/>
      <c r="H91" s="29"/>
      <c r="I91" s="90" t="s">
        <v>27</v>
      </c>
      <c r="J91" s="27" t="str">
        <f>E21</f>
        <v xml:space="preserve">Ing. Ladislav Komjathy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0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8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7" t="s">
        <v>90</v>
      </c>
      <c r="D94" s="103"/>
      <c r="E94" s="103"/>
      <c r="F94" s="103"/>
      <c r="G94" s="103"/>
      <c r="H94" s="103"/>
      <c r="I94" s="118"/>
      <c r="J94" s="119" t="s">
        <v>91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8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20" t="s">
        <v>92</v>
      </c>
      <c r="D96" s="29"/>
      <c r="E96" s="29"/>
      <c r="F96" s="29"/>
      <c r="G96" s="29"/>
      <c r="H96" s="29"/>
      <c r="I96" s="89"/>
      <c r="J96" s="68">
        <f>J175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93</v>
      </c>
    </row>
    <row r="97" spans="2:12" s="9" customFormat="1" ht="24.9" customHeight="1">
      <c r="B97" s="121"/>
      <c r="D97" s="122" t="s">
        <v>94</v>
      </c>
      <c r="E97" s="123"/>
      <c r="F97" s="123"/>
      <c r="G97" s="123"/>
      <c r="H97" s="123"/>
      <c r="I97" s="124"/>
      <c r="J97" s="125">
        <f>J176</f>
        <v>0</v>
      </c>
      <c r="L97" s="121"/>
    </row>
    <row r="98" spans="2:12" s="10" customFormat="1" ht="19.95" customHeight="1">
      <c r="B98" s="126"/>
      <c r="D98" s="127" t="s">
        <v>95</v>
      </c>
      <c r="E98" s="128"/>
      <c r="F98" s="128"/>
      <c r="G98" s="128"/>
      <c r="H98" s="128"/>
      <c r="I98" s="129"/>
      <c r="J98" s="130">
        <f>J177</f>
        <v>0</v>
      </c>
      <c r="L98" s="126"/>
    </row>
    <row r="99" spans="2:12" s="10" customFormat="1" ht="19.95" customHeight="1">
      <c r="B99" s="126"/>
      <c r="D99" s="127" t="s">
        <v>96</v>
      </c>
      <c r="E99" s="128"/>
      <c r="F99" s="128"/>
      <c r="G99" s="128"/>
      <c r="H99" s="128"/>
      <c r="I99" s="129"/>
      <c r="J99" s="130">
        <f>J185</f>
        <v>0</v>
      </c>
      <c r="L99" s="126"/>
    </row>
    <row r="100" spans="2:12" s="10" customFormat="1" ht="19.95" customHeight="1">
      <c r="B100" s="126"/>
      <c r="D100" s="127" t="s">
        <v>97</v>
      </c>
      <c r="E100" s="128"/>
      <c r="F100" s="128"/>
      <c r="G100" s="128"/>
      <c r="H100" s="128"/>
      <c r="I100" s="129"/>
      <c r="J100" s="130">
        <f>J194</f>
        <v>0</v>
      </c>
      <c r="L100" s="126"/>
    </row>
    <row r="101" spans="2:12" s="10" customFormat="1" ht="19.95" customHeight="1">
      <c r="B101" s="126"/>
      <c r="D101" s="127" t="s">
        <v>98</v>
      </c>
      <c r="E101" s="128"/>
      <c r="F101" s="128"/>
      <c r="G101" s="128"/>
      <c r="H101" s="128"/>
      <c r="I101" s="129"/>
      <c r="J101" s="130">
        <f>J207</f>
        <v>0</v>
      </c>
      <c r="L101" s="126"/>
    </row>
    <row r="102" spans="2:12" s="10" customFormat="1" ht="19.95" customHeight="1">
      <c r="B102" s="126"/>
      <c r="D102" s="127" t="s">
        <v>99</v>
      </c>
      <c r="E102" s="128"/>
      <c r="F102" s="128"/>
      <c r="G102" s="128"/>
      <c r="H102" s="128"/>
      <c r="I102" s="129"/>
      <c r="J102" s="130">
        <f>J220</f>
        <v>0</v>
      </c>
      <c r="L102" s="126"/>
    </row>
    <row r="103" spans="2:12" s="10" customFormat="1" ht="19.95" customHeight="1">
      <c r="B103" s="126"/>
      <c r="D103" s="127" t="s">
        <v>100</v>
      </c>
      <c r="E103" s="128"/>
      <c r="F103" s="128"/>
      <c r="G103" s="128"/>
      <c r="H103" s="128"/>
      <c r="I103" s="129"/>
      <c r="J103" s="130">
        <f>J223</f>
        <v>0</v>
      </c>
      <c r="L103" s="126"/>
    </row>
    <row r="104" spans="2:12" s="10" customFormat="1" ht="19.95" customHeight="1">
      <c r="B104" s="126"/>
      <c r="D104" s="127" t="s">
        <v>101</v>
      </c>
      <c r="E104" s="128"/>
      <c r="F104" s="128"/>
      <c r="G104" s="128"/>
      <c r="H104" s="128"/>
      <c r="I104" s="129"/>
      <c r="J104" s="130">
        <f>J233</f>
        <v>0</v>
      </c>
      <c r="L104" s="126"/>
    </row>
    <row r="105" spans="2:12" s="10" customFormat="1" ht="19.95" customHeight="1">
      <c r="B105" s="126"/>
      <c r="D105" s="127" t="s">
        <v>102</v>
      </c>
      <c r="E105" s="128"/>
      <c r="F105" s="128"/>
      <c r="G105" s="128"/>
      <c r="H105" s="128"/>
      <c r="I105" s="129"/>
      <c r="J105" s="130">
        <f>J278</f>
        <v>0</v>
      </c>
      <c r="L105" s="126"/>
    </row>
    <row r="106" spans="2:12" s="10" customFormat="1" ht="19.95" customHeight="1">
      <c r="B106" s="126"/>
      <c r="D106" s="127" t="s">
        <v>103</v>
      </c>
      <c r="E106" s="128"/>
      <c r="F106" s="128"/>
      <c r="G106" s="128"/>
      <c r="H106" s="128"/>
      <c r="I106" s="129"/>
      <c r="J106" s="130">
        <f>J300</f>
        <v>0</v>
      </c>
      <c r="L106" s="126"/>
    </row>
    <row r="107" spans="2:12" s="9" customFormat="1" ht="24.9" customHeight="1">
      <c r="B107" s="121"/>
      <c r="D107" s="122" t="s">
        <v>104</v>
      </c>
      <c r="E107" s="123"/>
      <c r="F107" s="123"/>
      <c r="G107" s="123"/>
      <c r="H107" s="123"/>
      <c r="I107" s="124"/>
      <c r="J107" s="125">
        <f>J302</f>
        <v>0</v>
      </c>
      <c r="L107" s="121"/>
    </row>
    <row r="108" spans="2:12" s="10" customFormat="1" ht="19.95" customHeight="1">
      <c r="B108" s="126"/>
      <c r="D108" s="127" t="s">
        <v>105</v>
      </c>
      <c r="E108" s="128"/>
      <c r="F108" s="128"/>
      <c r="G108" s="128"/>
      <c r="H108" s="128"/>
      <c r="I108" s="129"/>
      <c r="J108" s="130">
        <f>J303</f>
        <v>0</v>
      </c>
      <c r="L108" s="126"/>
    </row>
    <row r="109" spans="2:12" s="10" customFormat="1" ht="19.95" customHeight="1">
      <c r="B109" s="126"/>
      <c r="D109" s="127" t="s">
        <v>106</v>
      </c>
      <c r="E109" s="128"/>
      <c r="F109" s="128"/>
      <c r="G109" s="128"/>
      <c r="H109" s="128"/>
      <c r="I109" s="129"/>
      <c r="J109" s="130">
        <f>J309</f>
        <v>0</v>
      </c>
      <c r="L109" s="126"/>
    </row>
    <row r="110" spans="2:12" s="10" customFormat="1" ht="19.95" customHeight="1">
      <c r="B110" s="126"/>
      <c r="D110" s="127" t="s">
        <v>107</v>
      </c>
      <c r="E110" s="128"/>
      <c r="F110" s="128"/>
      <c r="G110" s="128"/>
      <c r="H110" s="128"/>
      <c r="I110" s="129"/>
      <c r="J110" s="130">
        <f>J335</f>
        <v>0</v>
      </c>
      <c r="L110" s="126"/>
    </row>
    <row r="111" spans="2:12" s="10" customFormat="1" ht="19.95" customHeight="1">
      <c r="B111" s="126"/>
      <c r="D111" s="127" t="s">
        <v>108</v>
      </c>
      <c r="E111" s="128"/>
      <c r="F111" s="128"/>
      <c r="G111" s="128"/>
      <c r="H111" s="128"/>
      <c r="I111" s="129"/>
      <c r="J111" s="130">
        <f>J363</f>
        <v>0</v>
      </c>
      <c r="L111" s="126"/>
    </row>
    <row r="112" spans="2:12" s="10" customFormat="1" ht="19.95" customHeight="1">
      <c r="B112" s="126"/>
      <c r="D112" s="127" t="s">
        <v>109</v>
      </c>
      <c r="E112" s="128"/>
      <c r="F112" s="128"/>
      <c r="G112" s="128"/>
      <c r="H112" s="128"/>
      <c r="I112" s="129"/>
      <c r="J112" s="130">
        <f>J396</f>
        <v>0</v>
      </c>
      <c r="L112" s="126"/>
    </row>
    <row r="113" spans="2:12" s="10" customFormat="1" ht="19.95" customHeight="1">
      <c r="B113" s="126"/>
      <c r="D113" s="127" t="s">
        <v>110</v>
      </c>
      <c r="E113" s="128"/>
      <c r="F113" s="128"/>
      <c r="G113" s="128"/>
      <c r="H113" s="128"/>
      <c r="I113" s="129"/>
      <c r="J113" s="130">
        <f>J400</f>
        <v>0</v>
      </c>
      <c r="L113" s="126"/>
    </row>
    <row r="114" spans="2:12" s="10" customFormat="1" ht="19.95" customHeight="1">
      <c r="B114" s="126"/>
      <c r="D114" s="127" t="s">
        <v>111</v>
      </c>
      <c r="E114" s="128"/>
      <c r="F114" s="128"/>
      <c r="G114" s="128"/>
      <c r="H114" s="128"/>
      <c r="I114" s="129"/>
      <c r="J114" s="130">
        <f>J439</f>
        <v>0</v>
      </c>
      <c r="L114" s="126"/>
    </row>
    <row r="115" spans="2:12" s="10" customFormat="1" ht="19.95" customHeight="1">
      <c r="B115" s="126"/>
      <c r="D115" s="127" t="s">
        <v>112</v>
      </c>
      <c r="E115" s="128"/>
      <c r="F115" s="128"/>
      <c r="G115" s="128"/>
      <c r="H115" s="128"/>
      <c r="I115" s="129"/>
      <c r="J115" s="130">
        <f>J444</f>
        <v>0</v>
      </c>
      <c r="L115" s="126"/>
    </row>
    <row r="116" spans="2:12" s="10" customFormat="1" ht="19.95" customHeight="1">
      <c r="B116" s="126"/>
      <c r="D116" s="127" t="s">
        <v>113</v>
      </c>
      <c r="E116" s="128"/>
      <c r="F116" s="128"/>
      <c r="G116" s="128"/>
      <c r="H116" s="128"/>
      <c r="I116" s="129"/>
      <c r="J116" s="130">
        <f>J458</f>
        <v>0</v>
      </c>
      <c r="L116" s="126"/>
    </row>
    <row r="117" spans="2:12" s="10" customFormat="1" ht="19.95" customHeight="1">
      <c r="B117" s="126"/>
      <c r="D117" s="127" t="s">
        <v>114</v>
      </c>
      <c r="E117" s="128"/>
      <c r="F117" s="128"/>
      <c r="G117" s="128"/>
      <c r="H117" s="128"/>
      <c r="I117" s="129"/>
      <c r="J117" s="130">
        <f>J491</f>
        <v>0</v>
      </c>
      <c r="L117" s="126"/>
    </row>
    <row r="118" spans="2:12" s="10" customFormat="1" ht="19.95" customHeight="1">
      <c r="B118" s="126"/>
      <c r="D118" s="127" t="s">
        <v>115</v>
      </c>
      <c r="E118" s="128"/>
      <c r="F118" s="128"/>
      <c r="G118" s="128"/>
      <c r="H118" s="128"/>
      <c r="I118" s="129"/>
      <c r="J118" s="130">
        <f>J522</f>
        <v>0</v>
      </c>
      <c r="L118" s="126"/>
    </row>
    <row r="119" spans="2:12" s="10" customFormat="1" ht="19.95" customHeight="1">
      <c r="B119" s="126"/>
      <c r="D119" s="127" t="s">
        <v>116</v>
      </c>
      <c r="E119" s="128"/>
      <c r="F119" s="128"/>
      <c r="G119" s="128"/>
      <c r="H119" s="128"/>
      <c r="I119" s="129"/>
      <c r="J119" s="130">
        <f>J547</f>
        <v>0</v>
      </c>
      <c r="L119" s="126"/>
    </row>
    <row r="120" spans="2:12" s="10" customFormat="1" ht="19.95" customHeight="1">
      <c r="B120" s="126"/>
      <c r="D120" s="127" t="s">
        <v>117</v>
      </c>
      <c r="E120" s="128"/>
      <c r="F120" s="128"/>
      <c r="G120" s="128"/>
      <c r="H120" s="128"/>
      <c r="I120" s="129"/>
      <c r="J120" s="130">
        <f>J560</f>
        <v>0</v>
      </c>
      <c r="L120" s="126"/>
    </row>
    <row r="121" spans="2:12" s="10" customFormat="1" ht="19.95" customHeight="1">
      <c r="B121" s="126"/>
      <c r="D121" s="127" t="s">
        <v>118</v>
      </c>
      <c r="E121" s="128"/>
      <c r="F121" s="128"/>
      <c r="G121" s="128"/>
      <c r="H121" s="128"/>
      <c r="I121" s="129"/>
      <c r="J121" s="130">
        <f>J563</f>
        <v>0</v>
      </c>
      <c r="L121" s="126"/>
    </row>
    <row r="122" spans="2:12" s="10" customFormat="1" ht="19.95" customHeight="1">
      <c r="B122" s="126"/>
      <c r="D122" s="127" t="s">
        <v>119</v>
      </c>
      <c r="E122" s="128"/>
      <c r="F122" s="128"/>
      <c r="G122" s="128"/>
      <c r="H122" s="128"/>
      <c r="I122" s="129"/>
      <c r="J122" s="130">
        <f>J573</f>
        <v>0</v>
      </c>
      <c r="L122" s="126"/>
    </row>
    <row r="123" spans="2:12" s="10" customFormat="1" ht="19.95" customHeight="1">
      <c r="B123" s="126"/>
      <c r="D123" s="127" t="s">
        <v>120</v>
      </c>
      <c r="E123" s="128"/>
      <c r="F123" s="128"/>
      <c r="G123" s="128"/>
      <c r="H123" s="128"/>
      <c r="I123" s="129"/>
      <c r="J123" s="130">
        <f>J581</f>
        <v>0</v>
      </c>
      <c r="L123" s="126"/>
    </row>
    <row r="124" spans="2:12" s="10" customFormat="1" ht="19.95" customHeight="1">
      <c r="B124" s="126"/>
      <c r="D124" s="127" t="s">
        <v>121</v>
      </c>
      <c r="E124" s="128"/>
      <c r="F124" s="128"/>
      <c r="G124" s="128"/>
      <c r="H124" s="128"/>
      <c r="I124" s="129"/>
      <c r="J124" s="130">
        <f>J601</f>
        <v>0</v>
      </c>
      <c r="L124" s="126"/>
    </row>
    <row r="125" spans="2:12" s="10" customFormat="1" ht="19.95" customHeight="1">
      <c r="B125" s="126"/>
      <c r="D125" s="127" t="s">
        <v>122</v>
      </c>
      <c r="E125" s="128"/>
      <c r="F125" s="128"/>
      <c r="G125" s="128"/>
      <c r="H125" s="128"/>
      <c r="I125" s="129"/>
      <c r="J125" s="130">
        <f>J607</f>
        <v>0</v>
      </c>
      <c r="L125" s="126"/>
    </row>
    <row r="126" spans="2:12" s="10" customFormat="1" ht="19.95" customHeight="1">
      <c r="B126" s="126"/>
      <c r="D126" s="127" t="s">
        <v>123</v>
      </c>
      <c r="E126" s="128"/>
      <c r="F126" s="128"/>
      <c r="G126" s="128"/>
      <c r="H126" s="128"/>
      <c r="I126" s="129"/>
      <c r="J126" s="130">
        <f>J613</f>
        <v>0</v>
      </c>
      <c r="L126" s="126"/>
    </row>
    <row r="127" spans="2:12" s="10" customFormat="1" ht="19.95" customHeight="1">
      <c r="B127" s="126"/>
      <c r="D127" s="127" t="s">
        <v>124</v>
      </c>
      <c r="E127" s="128"/>
      <c r="F127" s="128"/>
      <c r="G127" s="128"/>
      <c r="H127" s="128"/>
      <c r="I127" s="129"/>
      <c r="J127" s="130">
        <f>J615</f>
        <v>0</v>
      </c>
      <c r="L127" s="126"/>
    </row>
    <row r="128" spans="2:12" s="10" customFormat="1" ht="19.95" customHeight="1">
      <c r="B128" s="126"/>
      <c r="D128" s="127" t="s">
        <v>125</v>
      </c>
      <c r="E128" s="128"/>
      <c r="F128" s="128"/>
      <c r="G128" s="128"/>
      <c r="H128" s="128"/>
      <c r="I128" s="129"/>
      <c r="J128" s="130">
        <f>J622</f>
        <v>0</v>
      </c>
      <c r="L128" s="126"/>
    </row>
    <row r="129" spans="2:12" s="10" customFormat="1" ht="19.95" customHeight="1">
      <c r="B129" s="126"/>
      <c r="D129" s="127" t="s">
        <v>126</v>
      </c>
      <c r="E129" s="128"/>
      <c r="F129" s="128"/>
      <c r="G129" s="128"/>
      <c r="H129" s="128"/>
      <c r="I129" s="129"/>
      <c r="J129" s="130">
        <f>J628</f>
        <v>0</v>
      </c>
      <c r="L129" s="126"/>
    </row>
    <row r="130" spans="2:12" s="10" customFormat="1" ht="19.95" customHeight="1">
      <c r="B130" s="126"/>
      <c r="D130" s="127" t="s">
        <v>127</v>
      </c>
      <c r="E130" s="128"/>
      <c r="F130" s="128"/>
      <c r="G130" s="128"/>
      <c r="H130" s="128"/>
      <c r="I130" s="129"/>
      <c r="J130" s="130">
        <f>J630</f>
        <v>0</v>
      </c>
      <c r="L130" s="126"/>
    </row>
    <row r="131" spans="2:12" s="9" customFormat="1" ht="24.9" customHeight="1">
      <c r="B131" s="121"/>
      <c r="D131" s="122" t="s">
        <v>128</v>
      </c>
      <c r="E131" s="123"/>
      <c r="F131" s="123"/>
      <c r="G131" s="123"/>
      <c r="H131" s="123"/>
      <c r="I131" s="124"/>
      <c r="J131" s="125">
        <f>J633</f>
        <v>0</v>
      </c>
      <c r="L131" s="121"/>
    </row>
    <row r="132" spans="2:12" s="10" customFormat="1" ht="19.95" customHeight="1">
      <c r="B132" s="126"/>
      <c r="D132" s="127" t="s">
        <v>129</v>
      </c>
      <c r="E132" s="128"/>
      <c r="F132" s="128"/>
      <c r="G132" s="128"/>
      <c r="H132" s="128"/>
      <c r="I132" s="129"/>
      <c r="J132" s="130">
        <f>J634</f>
        <v>0</v>
      </c>
      <c r="L132" s="126"/>
    </row>
    <row r="133" spans="2:12" s="10" customFormat="1" ht="14.85" customHeight="1">
      <c r="B133" s="126"/>
      <c r="D133" s="127" t="s">
        <v>130</v>
      </c>
      <c r="E133" s="128"/>
      <c r="F133" s="128"/>
      <c r="G133" s="128"/>
      <c r="H133" s="128"/>
      <c r="I133" s="129"/>
      <c r="J133" s="130">
        <f>J635</f>
        <v>0</v>
      </c>
      <c r="L133" s="126"/>
    </row>
    <row r="134" spans="2:12" s="10" customFormat="1" ht="14.85" customHeight="1">
      <c r="B134" s="126"/>
      <c r="D134" s="127" t="s">
        <v>131</v>
      </c>
      <c r="E134" s="128"/>
      <c r="F134" s="128"/>
      <c r="G134" s="128"/>
      <c r="H134" s="128"/>
      <c r="I134" s="129"/>
      <c r="J134" s="130">
        <f>J638</f>
        <v>0</v>
      </c>
      <c r="L134" s="126"/>
    </row>
    <row r="135" spans="2:12" s="10" customFormat="1" ht="14.85" customHeight="1">
      <c r="B135" s="126"/>
      <c r="D135" s="127" t="s">
        <v>132</v>
      </c>
      <c r="E135" s="128"/>
      <c r="F135" s="128"/>
      <c r="G135" s="128"/>
      <c r="H135" s="128"/>
      <c r="I135" s="129"/>
      <c r="J135" s="130">
        <f>J646</f>
        <v>0</v>
      </c>
      <c r="L135" s="126"/>
    </row>
    <row r="136" spans="2:12" s="10" customFormat="1" ht="14.85" customHeight="1">
      <c r="B136" s="126"/>
      <c r="D136" s="127" t="s">
        <v>133</v>
      </c>
      <c r="E136" s="128"/>
      <c r="F136" s="128"/>
      <c r="G136" s="128"/>
      <c r="H136" s="128"/>
      <c r="I136" s="129"/>
      <c r="J136" s="130">
        <f>J649</f>
        <v>0</v>
      </c>
      <c r="L136" s="126"/>
    </row>
    <row r="137" spans="2:12" s="10" customFormat="1" ht="14.85" customHeight="1">
      <c r="B137" s="126"/>
      <c r="D137" s="127" t="s">
        <v>134</v>
      </c>
      <c r="E137" s="128"/>
      <c r="F137" s="128"/>
      <c r="G137" s="128"/>
      <c r="H137" s="128"/>
      <c r="I137" s="129"/>
      <c r="J137" s="130">
        <f>J661</f>
        <v>0</v>
      </c>
      <c r="L137" s="126"/>
    </row>
    <row r="138" spans="2:12" s="10" customFormat="1" ht="14.85" customHeight="1">
      <c r="B138" s="126"/>
      <c r="D138" s="127" t="s">
        <v>135</v>
      </c>
      <c r="E138" s="128"/>
      <c r="F138" s="128"/>
      <c r="G138" s="128"/>
      <c r="H138" s="128"/>
      <c r="I138" s="129"/>
      <c r="J138" s="130">
        <f>J667</f>
        <v>0</v>
      </c>
      <c r="L138" s="126"/>
    </row>
    <row r="139" spans="2:12" s="10" customFormat="1" ht="14.85" customHeight="1">
      <c r="B139" s="126"/>
      <c r="D139" s="127" t="s">
        <v>136</v>
      </c>
      <c r="E139" s="128"/>
      <c r="F139" s="128"/>
      <c r="G139" s="128"/>
      <c r="H139" s="128"/>
      <c r="I139" s="129"/>
      <c r="J139" s="130">
        <f>J671</f>
        <v>0</v>
      </c>
      <c r="L139" s="126"/>
    </row>
    <row r="140" spans="2:12" s="10" customFormat="1" ht="14.85" customHeight="1">
      <c r="B140" s="126"/>
      <c r="D140" s="127" t="s">
        <v>137</v>
      </c>
      <c r="E140" s="128"/>
      <c r="F140" s="128"/>
      <c r="G140" s="128"/>
      <c r="H140" s="128"/>
      <c r="I140" s="129"/>
      <c r="J140" s="130">
        <f>J679</f>
        <v>0</v>
      </c>
      <c r="L140" s="126"/>
    </row>
    <row r="141" spans="2:12" s="10" customFormat="1" ht="14.85" customHeight="1">
      <c r="B141" s="126"/>
      <c r="D141" s="127" t="s">
        <v>138</v>
      </c>
      <c r="E141" s="128"/>
      <c r="F141" s="128"/>
      <c r="G141" s="128"/>
      <c r="H141" s="128"/>
      <c r="I141" s="129"/>
      <c r="J141" s="130">
        <f>J710</f>
        <v>0</v>
      </c>
      <c r="L141" s="126"/>
    </row>
    <row r="142" spans="2:12" s="10" customFormat="1" ht="14.85" customHeight="1">
      <c r="B142" s="126"/>
      <c r="D142" s="127" t="s">
        <v>139</v>
      </c>
      <c r="E142" s="128"/>
      <c r="F142" s="128"/>
      <c r="G142" s="128"/>
      <c r="H142" s="128"/>
      <c r="I142" s="129"/>
      <c r="J142" s="130">
        <f>J725</f>
        <v>0</v>
      </c>
      <c r="L142" s="126"/>
    </row>
    <row r="143" spans="2:12" s="10" customFormat="1" ht="14.85" customHeight="1">
      <c r="B143" s="126"/>
      <c r="D143" s="127" t="s">
        <v>140</v>
      </c>
      <c r="E143" s="128"/>
      <c r="F143" s="128"/>
      <c r="G143" s="128"/>
      <c r="H143" s="128"/>
      <c r="I143" s="129"/>
      <c r="J143" s="130">
        <f>J731</f>
        <v>0</v>
      </c>
      <c r="L143" s="126"/>
    </row>
    <row r="144" spans="2:12" s="10" customFormat="1" ht="19.95" customHeight="1">
      <c r="B144" s="126"/>
      <c r="D144" s="127" t="s">
        <v>141</v>
      </c>
      <c r="E144" s="128"/>
      <c r="F144" s="128"/>
      <c r="G144" s="128"/>
      <c r="H144" s="128"/>
      <c r="I144" s="129"/>
      <c r="J144" s="130">
        <f>J735</f>
        <v>0</v>
      </c>
      <c r="L144" s="126"/>
    </row>
    <row r="145" spans="1:65" s="9" customFormat="1" ht="24.9" customHeight="1">
      <c r="B145" s="121"/>
      <c r="D145" s="122" t="s">
        <v>142</v>
      </c>
      <c r="E145" s="123"/>
      <c r="F145" s="123"/>
      <c r="G145" s="123"/>
      <c r="H145" s="123"/>
      <c r="I145" s="124"/>
      <c r="J145" s="125">
        <f>J743</f>
        <v>0</v>
      </c>
      <c r="L145" s="121"/>
    </row>
    <row r="146" spans="1:65" s="2" customFormat="1" ht="21.75" customHeight="1">
      <c r="A146" s="29"/>
      <c r="B146" s="30"/>
      <c r="C146" s="29"/>
      <c r="D146" s="29"/>
      <c r="E146" s="29"/>
      <c r="F146" s="29"/>
      <c r="G146" s="29"/>
      <c r="H146" s="29"/>
      <c r="I146" s="89"/>
      <c r="J146" s="29"/>
      <c r="K146" s="29"/>
      <c r="L146" s="3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  <row r="147" spans="1:65" s="2" customFormat="1" ht="6.9" customHeight="1">
      <c r="A147" s="29"/>
      <c r="B147" s="30"/>
      <c r="C147" s="29"/>
      <c r="D147" s="29"/>
      <c r="E147" s="29"/>
      <c r="F147" s="29"/>
      <c r="G147" s="29"/>
      <c r="H147" s="29"/>
      <c r="I147" s="89"/>
      <c r="J147" s="29"/>
      <c r="K147" s="29"/>
      <c r="L147" s="3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</row>
    <row r="148" spans="1:65" s="2" customFormat="1" ht="29.25" customHeight="1">
      <c r="A148" s="29"/>
      <c r="B148" s="30"/>
      <c r="C148" s="120" t="s">
        <v>143</v>
      </c>
      <c r="D148" s="29"/>
      <c r="E148" s="29"/>
      <c r="F148" s="29"/>
      <c r="G148" s="29"/>
      <c r="H148" s="29"/>
      <c r="I148" s="89"/>
      <c r="J148" s="131">
        <f>ROUND(J149 + J150 + J151 + J152 + J153 + J154,2)</f>
        <v>0</v>
      </c>
      <c r="K148" s="29"/>
      <c r="L148" s="39"/>
      <c r="N148" s="132" t="s">
        <v>38</v>
      </c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  <row r="149" spans="1:65" s="2" customFormat="1" ht="18" customHeight="1">
      <c r="A149" s="29"/>
      <c r="B149" s="133"/>
      <c r="C149" s="89"/>
      <c r="D149" s="240" t="s">
        <v>144</v>
      </c>
      <c r="E149" s="241"/>
      <c r="F149" s="241"/>
      <c r="G149" s="89"/>
      <c r="H149" s="89"/>
      <c r="I149" s="89"/>
      <c r="J149" s="135">
        <v>0</v>
      </c>
      <c r="K149" s="89"/>
      <c r="L149" s="136"/>
      <c r="M149" s="137"/>
      <c r="N149" s="138" t="s">
        <v>40</v>
      </c>
      <c r="O149" s="137"/>
      <c r="P149" s="137"/>
      <c r="Q149" s="137"/>
      <c r="R149" s="137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137"/>
      <c r="AG149" s="137"/>
      <c r="AH149" s="137"/>
      <c r="AI149" s="137"/>
      <c r="AJ149" s="137"/>
      <c r="AK149" s="137"/>
      <c r="AL149" s="137"/>
      <c r="AM149" s="137"/>
      <c r="AN149" s="137"/>
      <c r="AO149" s="137"/>
      <c r="AP149" s="137"/>
      <c r="AQ149" s="137"/>
      <c r="AR149" s="137"/>
      <c r="AS149" s="137"/>
      <c r="AT149" s="137"/>
      <c r="AU149" s="137"/>
      <c r="AV149" s="137"/>
      <c r="AW149" s="137"/>
      <c r="AX149" s="137"/>
      <c r="AY149" s="139" t="s">
        <v>145</v>
      </c>
      <c r="AZ149" s="137"/>
      <c r="BA149" s="137"/>
      <c r="BB149" s="137"/>
      <c r="BC149" s="137"/>
      <c r="BD149" s="137"/>
      <c r="BE149" s="140">
        <f t="shared" ref="BE149:BE154" si="0">IF(N149="základná",J149,0)</f>
        <v>0</v>
      </c>
      <c r="BF149" s="140">
        <f t="shared" ref="BF149:BF154" si="1">IF(N149="znížená",J149,0)</f>
        <v>0</v>
      </c>
      <c r="BG149" s="140">
        <f t="shared" ref="BG149:BG154" si="2">IF(N149="zákl. prenesená",J149,0)</f>
        <v>0</v>
      </c>
      <c r="BH149" s="140">
        <f t="shared" ref="BH149:BH154" si="3">IF(N149="zníž. prenesená",J149,0)</f>
        <v>0</v>
      </c>
      <c r="BI149" s="140">
        <f t="shared" ref="BI149:BI154" si="4">IF(N149="nulová",J149,0)</f>
        <v>0</v>
      </c>
      <c r="BJ149" s="139" t="s">
        <v>146</v>
      </c>
      <c r="BK149" s="137"/>
      <c r="BL149" s="137"/>
      <c r="BM149" s="137"/>
    </row>
    <row r="150" spans="1:65" s="2" customFormat="1" ht="18" customHeight="1">
      <c r="A150" s="29"/>
      <c r="B150" s="133"/>
      <c r="C150" s="89"/>
      <c r="D150" s="240" t="s">
        <v>147</v>
      </c>
      <c r="E150" s="241"/>
      <c r="F150" s="241"/>
      <c r="G150" s="89"/>
      <c r="H150" s="89"/>
      <c r="I150" s="89"/>
      <c r="J150" s="135">
        <v>0</v>
      </c>
      <c r="K150" s="89"/>
      <c r="L150" s="136"/>
      <c r="M150" s="137"/>
      <c r="N150" s="138" t="s">
        <v>40</v>
      </c>
      <c r="O150" s="137"/>
      <c r="P150" s="137"/>
      <c r="Q150" s="137"/>
      <c r="R150" s="137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137"/>
      <c r="AG150" s="137"/>
      <c r="AH150" s="137"/>
      <c r="AI150" s="137"/>
      <c r="AJ150" s="137"/>
      <c r="AK150" s="137"/>
      <c r="AL150" s="137"/>
      <c r="AM150" s="137"/>
      <c r="AN150" s="137"/>
      <c r="AO150" s="137"/>
      <c r="AP150" s="137"/>
      <c r="AQ150" s="137"/>
      <c r="AR150" s="137"/>
      <c r="AS150" s="137"/>
      <c r="AT150" s="137"/>
      <c r="AU150" s="137"/>
      <c r="AV150" s="137"/>
      <c r="AW150" s="137"/>
      <c r="AX150" s="137"/>
      <c r="AY150" s="139" t="s">
        <v>145</v>
      </c>
      <c r="AZ150" s="137"/>
      <c r="BA150" s="137"/>
      <c r="BB150" s="137"/>
      <c r="BC150" s="137"/>
      <c r="BD150" s="137"/>
      <c r="BE150" s="140">
        <f t="shared" si="0"/>
        <v>0</v>
      </c>
      <c r="BF150" s="140">
        <f t="shared" si="1"/>
        <v>0</v>
      </c>
      <c r="BG150" s="140">
        <f t="shared" si="2"/>
        <v>0</v>
      </c>
      <c r="BH150" s="140">
        <f t="shared" si="3"/>
        <v>0</v>
      </c>
      <c r="BI150" s="140">
        <f t="shared" si="4"/>
        <v>0</v>
      </c>
      <c r="BJ150" s="139" t="s">
        <v>146</v>
      </c>
      <c r="BK150" s="137"/>
      <c r="BL150" s="137"/>
      <c r="BM150" s="137"/>
    </row>
    <row r="151" spans="1:65" s="2" customFormat="1" ht="18" customHeight="1">
      <c r="A151" s="29"/>
      <c r="B151" s="133"/>
      <c r="C151" s="89"/>
      <c r="D151" s="240" t="s">
        <v>148</v>
      </c>
      <c r="E151" s="241"/>
      <c r="F151" s="241"/>
      <c r="G151" s="89"/>
      <c r="H151" s="89"/>
      <c r="I151" s="89"/>
      <c r="J151" s="135">
        <v>0</v>
      </c>
      <c r="K151" s="89"/>
      <c r="L151" s="136"/>
      <c r="M151" s="137"/>
      <c r="N151" s="138" t="s">
        <v>40</v>
      </c>
      <c r="O151" s="137"/>
      <c r="P151" s="137"/>
      <c r="Q151" s="137"/>
      <c r="R151" s="137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137"/>
      <c r="AG151" s="137"/>
      <c r="AH151" s="137"/>
      <c r="AI151" s="137"/>
      <c r="AJ151" s="137"/>
      <c r="AK151" s="137"/>
      <c r="AL151" s="137"/>
      <c r="AM151" s="137"/>
      <c r="AN151" s="137"/>
      <c r="AO151" s="137"/>
      <c r="AP151" s="137"/>
      <c r="AQ151" s="137"/>
      <c r="AR151" s="137"/>
      <c r="AS151" s="137"/>
      <c r="AT151" s="137"/>
      <c r="AU151" s="137"/>
      <c r="AV151" s="137"/>
      <c r="AW151" s="137"/>
      <c r="AX151" s="137"/>
      <c r="AY151" s="139" t="s">
        <v>145</v>
      </c>
      <c r="AZ151" s="137"/>
      <c r="BA151" s="137"/>
      <c r="BB151" s="137"/>
      <c r="BC151" s="137"/>
      <c r="BD151" s="137"/>
      <c r="BE151" s="140">
        <f t="shared" si="0"/>
        <v>0</v>
      </c>
      <c r="BF151" s="140">
        <f t="shared" si="1"/>
        <v>0</v>
      </c>
      <c r="BG151" s="140">
        <f t="shared" si="2"/>
        <v>0</v>
      </c>
      <c r="BH151" s="140">
        <f t="shared" si="3"/>
        <v>0</v>
      </c>
      <c r="BI151" s="140">
        <f t="shared" si="4"/>
        <v>0</v>
      </c>
      <c r="BJ151" s="139" t="s">
        <v>146</v>
      </c>
      <c r="BK151" s="137"/>
      <c r="BL151" s="137"/>
      <c r="BM151" s="137"/>
    </row>
    <row r="152" spans="1:65" s="2" customFormat="1" ht="18" customHeight="1">
      <c r="A152" s="29"/>
      <c r="B152" s="133"/>
      <c r="C152" s="89"/>
      <c r="D152" s="240" t="s">
        <v>149</v>
      </c>
      <c r="E152" s="241"/>
      <c r="F152" s="241"/>
      <c r="G152" s="89"/>
      <c r="H152" s="89"/>
      <c r="I152" s="89"/>
      <c r="J152" s="135">
        <v>0</v>
      </c>
      <c r="K152" s="89"/>
      <c r="L152" s="136"/>
      <c r="M152" s="137"/>
      <c r="N152" s="138" t="s">
        <v>40</v>
      </c>
      <c r="O152" s="137"/>
      <c r="P152" s="137"/>
      <c r="Q152" s="137"/>
      <c r="R152" s="137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137"/>
      <c r="AG152" s="137"/>
      <c r="AH152" s="137"/>
      <c r="AI152" s="137"/>
      <c r="AJ152" s="137"/>
      <c r="AK152" s="137"/>
      <c r="AL152" s="137"/>
      <c r="AM152" s="137"/>
      <c r="AN152" s="137"/>
      <c r="AO152" s="137"/>
      <c r="AP152" s="137"/>
      <c r="AQ152" s="137"/>
      <c r="AR152" s="137"/>
      <c r="AS152" s="137"/>
      <c r="AT152" s="137"/>
      <c r="AU152" s="137"/>
      <c r="AV152" s="137"/>
      <c r="AW152" s="137"/>
      <c r="AX152" s="137"/>
      <c r="AY152" s="139" t="s">
        <v>145</v>
      </c>
      <c r="AZ152" s="137"/>
      <c r="BA152" s="137"/>
      <c r="BB152" s="137"/>
      <c r="BC152" s="137"/>
      <c r="BD152" s="137"/>
      <c r="BE152" s="140">
        <f t="shared" si="0"/>
        <v>0</v>
      </c>
      <c r="BF152" s="140">
        <f t="shared" si="1"/>
        <v>0</v>
      </c>
      <c r="BG152" s="140">
        <f t="shared" si="2"/>
        <v>0</v>
      </c>
      <c r="BH152" s="140">
        <f t="shared" si="3"/>
        <v>0</v>
      </c>
      <c r="BI152" s="140">
        <f t="shared" si="4"/>
        <v>0</v>
      </c>
      <c r="BJ152" s="139" t="s">
        <v>146</v>
      </c>
      <c r="BK152" s="137"/>
      <c r="BL152" s="137"/>
      <c r="BM152" s="137"/>
    </row>
    <row r="153" spans="1:65" s="2" customFormat="1" ht="18" customHeight="1">
      <c r="A153" s="29"/>
      <c r="B153" s="133"/>
      <c r="C153" s="89"/>
      <c r="D153" s="240" t="s">
        <v>150</v>
      </c>
      <c r="E153" s="241"/>
      <c r="F153" s="241"/>
      <c r="G153" s="89"/>
      <c r="H153" s="89"/>
      <c r="I153" s="89"/>
      <c r="J153" s="135">
        <v>0</v>
      </c>
      <c r="K153" s="89"/>
      <c r="L153" s="136"/>
      <c r="M153" s="137"/>
      <c r="N153" s="138" t="s">
        <v>40</v>
      </c>
      <c r="O153" s="137"/>
      <c r="P153" s="137"/>
      <c r="Q153" s="137"/>
      <c r="R153" s="137"/>
      <c r="S153" s="89"/>
      <c r="T153" s="89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137"/>
      <c r="AG153" s="137"/>
      <c r="AH153" s="137"/>
      <c r="AI153" s="137"/>
      <c r="AJ153" s="137"/>
      <c r="AK153" s="137"/>
      <c r="AL153" s="137"/>
      <c r="AM153" s="137"/>
      <c r="AN153" s="137"/>
      <c r="AO153" s="137"/>
      <c r="AP153" s="137"/>
      <c r="AQ153" s="137"/>
      <c r="AR153" s="137"/>
      <c r="AS153" s="137"/>
      <c r="AT153" s="137"/>
      <c r="AU153" s="137"/>
      <c r="AV153" s="137"/>
      <c r="AW153" s="137"/>
      <c r="AX153" s="137"/>
      <c r="AY153" s="139" t="s">
        <v>145</v>
      </c>
      <c r="AZ153" s="137"/>
      <c r="BA153" s="137"/>
      <c r="BB153" s="137"/>
      <c r="BC153" s="137"/>
      <c r="BD153" s="137"/>
      <c r="BE153" s="140">
        <f t="shared" si="0"/>
        <v>0</v>
      </c>
      <c r="BF153" s="140">
        <f t="shared" si="1"/>
        <v>0</v>
      </c>
      <c r="BG153" s="140">
        <f t="shared" si="2"/>
        <v>0</v>
      </c>
      <c r="BH153" s="140">
        <f t="shared" si="3"/>
        <v>0</v>
      </c>
      <c r="BI153" s="140">
        <f t="shared" si="4"/>
        <v>0</v>
      </c>
      <c r="BJ153" s="139" t="s">
        <v>146</v>
      </c>
      <c r="BK153" s="137"/>
      <c r="BL153" s="137"/>
      <c r="BM153" s="137"/>
    </row>
    <row r="154" spans="1:65" s="2" customFormat="1" ht="18" customHeight="1">
      <c r="A154" s="29"/>
      <c r="B154" s="133"/>
      <c r="C154" s="89"/>
      <c r="D154" s="134" t="s">
        <v>151</v>
      </c>
      <c r="E154" s="89"/>
      <c r="F154" s="89"/>
      <c r="G154" s="89"/>
      <c r="H154" s="89"/>
      <c r="I154" s="89"/>
      <c r="J154" s="135">
        <f>ROUND(J30*T154,2)</f>
        <v>0</v>
      </c>
      <c r="K154" s="89"/>
      <c r="L154" s="136"/>
      <c r="M154" s="137"/>
      <c r="N154" s="138" t="s">
        <v>40</v>
      </c>
      <c r="O154" s="137"/>
      <c r="P154" s="137"/>
      <c r="Q154" s="137"/>
      <c r="R154" s="137"/>
      <c r="S154" s="89"/>
      <c r="T154" s="89"/>
      <c r="U154" s="89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137"/>
      <c r="AG154" s="137"/>
      <c r="AH154" s="137"/>
      <c r="AI154" s="137"/>
      <c r="AJ154" s="137"/>
      <c r="AK154" s="137"/>
      <c r="AL154" s="137"/>
      <c r="AM154" s="137"/>
      <c r="AN154" s="137"/>
      <c r="AO154" s="137"/>
      <c r="AP154" s="137"/>
      <c r="AQ154" s="137"/>
      <c r="AR154" s="137"/>
      <c r="AS154" s="137"/>
      <c r="AT154" s="137"/>
      <c r="AU154" s="137"/>
      <c r="AV154" s="137"/>
      <c r="AW154" s="137"/>
      <c r="AX154" s="137"/>
      <c r="AY154" s="139" t="s">
        <v>152</v>
      </c>
      <c r="AZ154" s="137"/>
      <c r="BA154" s="137"/>
      <c r="BB154" s="137"/>
      <c r="BC154" s="137"/>
      <c r="BD154" s="137"/>
      <c r="BE154" s="140">
        <f t="shared" si="0"/>
        <v>0</v>
      </c>
      <c r="BF154" s="140">
        <f t="shared" si="1"/>
        <v>0</v>
      </c>
      <c r="BG154" s="140">
        <f t="shared" si="2"/>
        <v>0</v>
      </c>
      <c r="BH154" s="140">
        <f t="shared" si="3"/>
        <v>0</v>
      </c>
      <c r="BI154" s="140">
        <f t="shared" si="4"/>
        <v>0</v>
      </c>
      <c r="BJ154" s="139" t="s">
        <v>146</v>
      </c>
      <c r="BK154" s="137"/>
      <c r="BL154" s="137"/>
      <c r="BM154" s="137"/>
    </row>
    <row r="155" spans="1:65" s="2" customFormat="1" ht="10.199999999999999">
      <c r="A155" s="29"/>
      <c r="B155" s="30"/>
      <c r="C155" s="29"/>
      <c r="D155" s="29"/>
      <c r="E155" s="29"/>
      <c r="F155" s="29"/>
      <c r="G155" s="29"/>
      <c r="H155" s="29"/>
      <c r="I155" s="89"/>
      <c r="J155" s="29"/>
      <c r="K155" s="29"/>
      <c r="L155" s="3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  <row r="156" spans="1:65" s="2" customFormat="1" ht="29.25" customHeight="1">
      <c r="A156" s="29"/>
      <c r="B156" s="30"/>
      <c r="C156" s="141" t="s">
        <v>153</v>
      </c>
      <c r="D156" s="103"/>
      <c r="E156" s="103"/>
      <c r="F156" s="103"/>
      <c r="G156" s="103"/>
      <c r="H156" s="103"/>
      <c r="I156" s="118"/>
      <c r="J156" s="142">
        <f>ROUND(J96+J148,2)</f>
        <v>0</v>
      </c>
      <c r="K156" s="103"/>
      <c r="L156" s="3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</row>
    <row r="157" spans="1:65" s="2" customFormat="1" ht="6.9" customHeight="1">
      <c r="A157" s="29"/>
      <c r="B157" s="44"/>
      <c r="C157" s="45"/>
      <c r="D157" s="45"/>
      <c r="E157" s="45"/>
      <c r="F157" s="45"/>
      <c r="G157" s="45"/>
      <c r="H157" s="45"/>
      <c r="I157" s="115"/>
      <c r="J157" s="45"/>
      <c r="K157" s="45"/>
      <c r="L157" s="3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  <row r="161" spans="1:63" s="2" customFormat="1" ht="6.9" customHeight="1">
      <c r="A161" s="29"/>
      <c r="B161" s="46"/>
      <c r="C161" s="47"/>
      <c r="D161" s="47"/>
      <c r="E161" s="47"/>
      <c r="F161" s="47"/>
      <c r="G161" s="47"/>
      <c r="H161" s="47"/>
      <c r="I161" s="116"/>
      <c r="J161" s="47"/>
      <c r="K161" s="47"/>
      <c r="L161" s="3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</row>
    <row r="162" spans="1:63" s="2" customFormat="1" ht="24.9" customHeight="1">
      <c r="A162" s="29"/>
      <c r="B162" s="30"/>
      <c r="C162" s="18" t="s">
        <v>154</v>
      </c>
      <c r="D162" s="29"/>
      <c r="E162" s="29"/>
      <c r="F162" s="29"/>
      <c r="G162" s="29"/>
      <c r="H162" s="29"/>
      <c r="I162" s="89"/>
      <c r="J162" s="29"/>
      <c r="K162" s="29"/>
      <c r="L162" s="3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</row>
    <row r="163" spans="1:63" s="2" customFormat="1" ht="6.9" customHeight="1">
      <c r="A163" s="29"/>
      <c r="B163" s="30"/>
      <c r="C163" s="29"/>
      <c r="D163" s="29"/>
      <c r="E163" s="29"/>
      <c r="F163" s="29"/>
      <c r="G163" s="29"/>
      <c r="H163" s="29"/>
      <c r="I163" s="89"/>
      <c r="J163" s="29"/>
      <c r="K163" s="29"/>
      <c r="L163" s="3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  <row r="164" spans="1:63" s="2" customFormat="1" ht="12" customHeight="1">
      <c r="A164" s="29"/>
      <c r="B164" s="30"/>
      <c r="C164" s="24" t="s">
        <v>14</v>
      </c>
      <c r="D164" s="29"/>
      <c r="E164" s="29"/>
      <c r="F164" s="29"/>
      <c r="G164" s="29"/>
      <c r="H164" s="29"/>
      <c r="I164" s="89"/>
      <c r="J164" s="29"/>
      <c r="K164" s="29"/>
      <c r="L164" s="3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</row>
    <row r="165" spans="1:63" s="2" customFormat="1" ht="16.5" customHeight="1">
      <c r="A165" s="29"/>
      <c r="B165" s="30"/>
      <c r="C165" s="29"/>
      <c r="D165" s="29"/>
      <c r="E165" s="236" t="str">
        <f>E7</f>
        <v>Rekonštrukcia a prestavba RD na pavilón Základnej školy</v>
      </c>
      <c r="F165" s="237"/>
      <c r="G165" s="237"/>
      <c r="H165" s="237"/>
      <c r="I165" s="89"/>
      <c r="J165" s="29"/>
      <c r="K165" s="29"/>
      <c r="L165" s="3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</row>
    <row r="166" spans="1:63" s="2" customFormat="1" ht="12" customHeight="1">
      <c r="A166" s="29"/>
      <c r="B166" s="30"/>
      <c r="C166" s="24" t="s">
        <v>85</v>
      </c>
      <c r="D166" s="29"/>
      <c r="E166" s="29"/>
      <c r="F166" s="29"/>
      <c r="G166" s="29"/>
      <c r="H166" s="29"/>
      <c r="I166" s="89"/>
      <c r="J166" s="29"/>
      <c r="K166" s="29"/>
      <c r="L166" s="3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</row>
    <row r="167" spans="1:63" s="2" customFormat="1" ht="24.75" customHeight="1">
      <c r="A167" s="29"/>
      <c r="B167" s="30"/>
      <c r="C167" s="29"/>
      <c r="D167" s="29"/>
      <c r="E167" s="216" t="str">
        <f>E9</f>
        <v xml:space="preserve">01 - SO 01 Rekonštrukcia a prestavba RD na pavilon Základnej školy - ASR </v>
      </c>
      <c r="F167" s="238"/>
      <c r="G167" s="238"/>
      <c r="H167" s="238"/>
      <c r="I167" s="89"/>
      <c r="J167" s="29"/>
      <c r="K167" s="29"/>
      <c r="L167" s="3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</row>
    <row r="168" spans="1:63" s="2" customFormat="1" ht="6.9" customHeight="1">
      <c r="A168" s="29"/>
      <c r="B168" s="30"/>
      <c r="C168" s="29"/>
      <c r="D168" s="29"/>
      <c r="E168" s="29"/>
      <c r="F168" s="29"/>
      <c r="G168" s="29"/>
      <c r="H168" s="29"/>
      <c r="I168" s="89"/>
      <c r="J168" s="29"/>
      <c r="K168" s="29"/>
      <c r="L168" s="3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</row>
    <row r="169" spans="1:63" s="2" customFormat="1" ht="12" customHeight="1">
      <c r="A169" s="29"/>
      <c r="B169" s="30"/>
      <c r="C169" s="24" t="s">
        <v>18</v>
      </c>
      <c r="D169" s="29"/>
      <c r="E169" s="29"/>
      <c r="F169" s="22" t="str">
        <f>F12</f>
        <v>Krompachy</v>
      </c>
      <c r="G169" s="29"/>
      <c r="H169" s="29"/>
      <c r="I169" s="90" t="s">
        <v>20</v>
      </c>
      <c r="J169" s="52" t="str">
        <f>IF(J12="","",J12)</f>
        <v/>
      </c>
      <c r="K169" s="29"/>
      <c r="L169" s="3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  <row r="170" spans="1:63" s="2" customFormat="1" ht="6.9" customHeight="1">
      <c r="A170" s="29"/>
      <c r="B170" s="30"/>
      <c r="C170" s="29"/>
      <c r="D170" s="29"/>
      <c r="E170" s="29"/>
      <c r="F170" s="29"/>
      <c r="G170" s="29"/>
      <c r="H170" s="29"/>
      <c r="I170" s="89"/>
      <c r="J170" s="29"/>
      <c r="K170" s="29"/>
      <c r="L170" s="3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</row>
    <row r="171" spans="1:63" s="2" customFormat="1" ht="25.65" customHeight="1">
      <c r="A171" s="29"/>
      <c r="B171" s="30"/>
      <c r="C171" s="24" t="s">
        <v>21</v>
      </c>
      <c r="D171" s="29"/>
      <c r="E171" s="29"/>
      <c r="F171" s="22" t="str">
        <f>E15</f>
        <v xml:space="preserve">Mesto Krompachy </v>
      </c>
      <c r="G171" s="29"/>
      <c r="H171" s="29"/>
      <c r="I171" s="90" t="s">
        <v>27</v>
      </c>
      <c r="J171" s="27" t="str">
        <f>E21</f>
        <v xml:space="preserve">Ing. Ladislav Komjathy </v>
      </c>
      <c r="K171" s="29"/>
      <c r="L171" s="3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</row>
    <row r="172" spans="1:63" s="2" customFormat="1" ht="15.15" customHeight="1">
      <c r="A172" s="29"/>
      <c r="B172" s="30"/>
      <c r="C172" s="24" t="s">
        <v>25</v>
      </c>
      <c r="D172" s="29"/>
      <c r="E172" s="29"/>
      <c r="F172" s="22" t="str">
        <f>IF(E18="","",E18)</f>
        <v>Vyplň údaj</v>
      </c>
      <c r="G172" s="29"/>
      <c r="H172" s="29"/>
      <c r="I172" s="90" t="s">
        <v>31</v>
      </c>
      <c r="J172" s="27" t="str">
        <f>E24</f>
        <v xml:space="preserve"> </v>
      </c>
      <c r="K172" s="29"/>
      <c r="L172" s="3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</row>
    <row r="173" spans="1:63" s="2" customFormat="1" ht="10.35" customHeight="1">
      <c r="A173" s="29"/>
      <c r="B173" s="30"/>
      <c r="C173" s="29"/>
      <c r="D173" s="29"/>
      <c r="E173" s="29"/>
      <c r="F173" s="29"/>
      <c r="G173" s="29"/>
      <c r="H173" s="29"/>
      <c r="I173" s="89"/>
      <c r="J173" s="29"/>
      <c r="K173" s="29"/>
      <c r="L173" s="3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  <row r="174" spans="1:63" s="11" customFormat="1" ht="29.25" customHeight="1">
      <c r="A174" s="143"/>
      <c r="B174" s="144"/>
      <c r="C174" s="145" t="s">
        <v>155</v>
      </c>
      <c r="D174" s="146" t="s">
        <v>59</v>
      </c>
      <c r="E174" s="146" t="s">
        <v>55</v>
      </c>
      <c r="F174" s="146" t="s">
        <v>56</v>
      </c>
      <c r="G174" s="146" t="s">
        <v>156</v>
      </c>
      <c r="H174" s="146" t="s">
        <v>157</v>
      </c>
      <c r="I174" s="147" t="s">
        <v>158</v>
      </c>
      <c r="J174" s="148" t="s">
        <v>91</v>
      </c>
      <c r="K174" s="149" t="s">
        <v>159</v>
      </c>
      <c r="L174" s="150"/>
      <c r="M174" s="59" t="s">
        <v>1</v>
      </c>
      <c r="N174" s="60" t="s">
        <v>38</v>
      </c>
      <c r="O174" s="60" t="s">
        <v>160</v>
      </c>
      <c r="P174" s="60" t="s">
        <v>161</v>
      </c>
      <c r="Q174" s="60" t="s">
        <v>162</v>
      </c>
      <c r="R174" s="60" t="s">
        <v>163</v>
      </c>
      <c r="S174" s="60" t="s">
        <v>164</v>
      </c>
      <c r="T174" s="61" t="s">
        <v>165</v>
      </c>
      <c r="U174" s="143"/>
      <c r="V174" s="143"/>
      <c r="W174" s="143"/>
      <c r="X174" s="143"/>
      <c r="Y174" s="143"/>
      <c r="Z174" s="143"/>
      <c r="AA174" s="143"/>
      <c r="AB174" s="143"/>
      <c r="AC174" s="143"/>
      <c r="AD174" s="143"/>
      <c r="AE174" s="143"/>
    </row>
    <row r="175" spans="1:63" s="2" customFormat="1" ht="22.8" customHeight="1">
      <c r="A175" s="29"/>
      <c r="B175" s="30"/>
      <c r="C175" s="66" t="s">
        <v>87</v>
      </c>
      <c r="D175" s="29"/>
      <c r="E175" s="29"/>
      <c r="F175" s="29"/>
      <c r="G175" s="29"/>
      <c r="H175" s="29"/>
      <c r="I175" s="89"/>
      <c r="J175" s="151">
        <f>BK175</f>
        <v>0</v>
      </c>
      <c r="K175" s="29"/>
      <c r="L175" s="30"/>
      <c r="M175" s="62"/>
      <c r="N175" s="53"/>
      <c r="O175" s="63"/>
      <c r="P175" s="152">
        <f>P176+P302+P633+P743</f>
        <v>0</v>
      </c>
      <c r="Q175" s="63"/>
      <c r="R175" s="152">
        <f>R176+R302+R633+R743</f>
        <v>500.07843649907556</v>
      </c>
      <c r="S175" s="63"/>
      <c r="T175" s="153">
        <f>T176+T302+T633+T743</f>
        <v>234.00999063999998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73</v>
      </c>
      <c r="AU175" s="14" t="s">
        <v>93</v>
      </c>
      <c r="BK175" s="154">
        <f>BK176+BK302+BK633+BK743</f>
        <v>0</v>
      </c>
    </row>
    <row r="176" spans="1:63" s="12" customFormat="1" ht="25.95" customHeight="1">
      <c r="B176" s="155"/>
      <c r="D176" s="156" t="s">
        <v>73</v>
      </c>
      <c r="E176" s="157" t="s">
        <v>166</v>
      </c>
      <c r="F176" s="157" t="s">
        <v>167</v>
      </c>
      <c r="I176" s="158"/>
      <c r="J176" s="159">
        <f>BK176</f>
        <v>0</v>
      </c>
      <c r="L176" s="155"/>
      <c r="M176" s="160"/>
      <c r="N176" s="161"/>
      <c r="O176" s="161"/>
      <c r="P176" s="162">
        <f>P177+P185+P194+P207+P220+P223+P233+P278+P300</f>
        <v>0</v>
      </c>
      <c r="Q176" s="161"/>
      <c r="R176" s="162">
        <f>R177+R185+R194+R207+R220+R223+R233+R278+R300</f>
        <v>443.17159199999998</v>
      </c>
      <c r="S176" s="161"/>
      <c r="T176" s="163">
        <f>T177+T185+T194+T207+T220+T223+T233+T278+T300</f>
        <v>212.86124799999999</v>
      </c>
      <c r="AR176" s="156" t="s">
        <v>82</v>
      </c>
      <c r="AT176" s="164" t="s">
        <v>73</v>
      </c>
      <c r="AU176" s="164" t="s">
        <v>74</v>
      </c>
      <c r="AY176" s="156" t="s">
        <v>168</v>
      </c>
      <c r="BK176" s="165">
        <f>BK177+BK185+BK194+BK207+BK220+BK223+BK233+BK278+BK300</f>
        <v>0</v>
      </c>
    </row>
    <row r="177" spans="1:65" s="12" customFormat="1" ht="22.8" customHeight="1">
      <c r="B177" s="155"/>
      <c r="D177" s="156" t="s">
        <v>73</v>
      </c>
      <c r="E177" s="166" t="s">
        <v>82</v>
      </c>
      <c r="F177" s="166" t="s">
        <v>169</v>
      </c>
      <c r="I177" s="158"/>
      <c r="J177" s="167">
        <f>BK177</f>
        <v>0</v>
      </c>
      <c r="L177" s="155"/>
      <c r="M177" s="160"/>
      <c r="N177" s="161"/>
      <c r="O177" s="161"/>
      <c r="P177" s="162">
        <f>SUM(P178:P184)</f>
        <v>0</v>
      </c>
      <c r="Q177" s="161"/>
      <c r="R177" s="162">
        <f>SUM(R178:R184)</f>
        <v>0</v>
      </c>
      <c r="S177" s="161"/>
      <c r="T177" s="163">
        <f>SUM(T178:T184)</f>
        <v>0</v>
      </c>
      <c r="AR177" s="156" t="s">
        <v>82</v>
      </c>
      <c r="AT177" s="164" t="s">
        <v>73</v>
      </c>
      <c r="AU177" s="164" t="s">
        <v>82</v>
      </c>
      <c r="AY177" s="156" t="s">
        <v>168</v>
      </c>
      <c r="BK177" s="165">
        <f>SUM(BK178:BK184)</f>
        <v>0</v>
      </c>
    </row>
    <row r="178" spans="1:65" s="2" customFormat="1" ht="16.5" customHeight="1">
      <c r="A178" s="29"/>
      <c r="B178" s="133"/>
      <c r="C178" s="168" t="s">
        <v>82</v>
      </c>
      <c r="D178" s="168" t="s">
        <v>170</v>
      </c>
      <c r="E178" s="169" t="s">
        <v>171</v>
      </c>
      <c r="F178" s="170" t="s">
        <v>172</v>
      </c>
      <c r="G178" s="171" t="s">
        <v>173</v>
      </c>
      <c r="H178" s="172">
        <v>10.145</v>
      </c>
      <c r="I178" s="173"/>
      <c r="J178" s="172">
        <f t="shared" ref="J178:J184" si="5">ROUND(I178*H178,3)</f>
        <v>0</v>
      </c>
      <c r="K178" s="174"/>
      <c r="L178" s="30"/>
      <c r="M178" s="175" t="s">
        <v>1</v>
      </c>
      <c r="N178" s="176" t="s">
        <v>40</v>
      </c>
      <c r="O178" s="55"/>
      <c r="P178" s="177">
        <f t="shared" ref="P178:P184" si="6">O178*H178</f>
        <v>0</v>
      </c>
      <c r="Q178" s="177">
        <v>0</v>
      </c>
      <c r="R178" s="177">
        <f t="shared" ref="R178:R184" si="7">Q178*H178</f>
        <v>0</v>
      </c>
      <c r="S178" s="177">
        <v>0</v>
      </c>
      <c r="T178" s="178">
        <f t="shared" ref="T178:T184" si="8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9" t="s">
        <v>174</v>
      </c>
      <c r="AT178" s="179" t="s">
        <v>170</v>
      </c>
      <c r="AU178" s="179" t="s">
        <v>146</v>
      </c>
      <c r="AY178" s="14" t="s">
        <v>168</v>
      </c>
      <c r="BE178" s="180">
        <f t="shared" ref="BE178:BE184" si="9">IF(N178="základná",J178,0)</f>
        <v>0</v>
      </c>
      <c r="BF178" s="180">
        <f t="shared" ref="BF178:BF184" si="10">IF(N178="znížená",J178,0)</f>
        <v>0</v>
      </c>
      <c r="BG178" s="180">
        <f t="shared" ref="BG178:BG184" si="11">IF(N178="zákl. prenesená",J178,0)</f>
        <v>0</v>
      </c>
      <c r="BH178" s="180">
        <f t="shared" ref="BH178:BH184" si="12">IF(N178="zníž. prenesená",J178,0)</f>
        <v>0</v>
      </c>
      <c r="BI178" s="180">
        <f t="shared" ref="BI178:BI184" si="13">IF(N178="nulová",J178,0)</f>
        <v>0</v>
      </c>
      <c r="BJ178" s="14" t="s">
        <v>146</v>
      </c>
      <c r="BK178" s="181">
        <f t="shared" ref="BK178:BK184" si="14">ROUND(I178*H178,3)</f>
        <v>0</v>
      </c>
      <c r="BL178" s="14" t="s">
        <v>174</v>
      </c>
      <c r="BM178" s="179" t="s">
        <v>175</v>
      </c>
    </row>
    <row r="179" spans="1:65" s="2" customFormat="1" ht="33" customHeight="1">
      <c r="A179" s="29"/>
      <c r="B179" s="133"/>
      <c r="C179" s="168" t="s">
        <v>146</v>
      </c>
      <c r="D179" s="168" t="s">
        <v>170</v>
      </c>
      <c r="E179" s="169" t="s">
        <v>176</v>
      </c>
      <c r="F179" s="170" t="s">
        <v>177</v>
      </c>
      <c r="G179" s="171" t="s">
        <v>173</v>
      </c>
      <c r="H179" s="172">
        <v>10.145</v>
      </c>
      <c r="I179" s="173"/>
      <c r="J179" s="172">
        <f t="shared" si="5"/>
        <v>0</v>
      </c>
      <c r="K179" s="174"/>
      <c r="L179" s="30"/>
      <c r="M179" s="175" t="s">
        <v>1</v>
      </c>
      <c r="N179" s="176" t="s">
        <v>40</v>
      </c>
      <c r="O179" s="55"/>
      <c r="P179" s="177">
        <f t="shared" si="6"/>
        <v>0</v>
      </c>
      <c r="Q179" s="177">
        <v>0</v>
      </c>
      <c r="R179" s="177">
        <f t="shared" si="7"/>
        <v>0</v>
      </c>
      <c r="S179" s="177">
        <v>0</v>
      </c>
      <c r="T179" s="178">
        <f t="shared" si="8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9" t="s">
        <v>174</v>
      </c>
      <c r="AT179" s="179" t="s">
        <v>170</v>
      </c>
      <c r="AU179" s="179" t="s">
        <v>146</v>
      </c>
      <c r="AY179" s="14" t="s">
        <v>168</v>
      </c>
      <c r="BE179" s="180">
        <f t="shared" si="9"/>
        <v>0</v>
      </c>
      <c r="BF179" s="180">
        <f t="shared" si="10"/>
        <v>0</v>
      </c>
      <c r="BG179" s="180">
        <f t="shared" si="11"/>
        <v>0</v>
      </c>
      <c r="BH179" s="180">
        <f t="shared" si="12"/>
        <v>0</v>
      </c>
      <c r="BI179" s="180">
        <f t="shared" si="13"/>
        <v>0</v>
      </c>
      <c r="BJ179" s="14" t="s">
        <v>146</v>
      </c>
      <c r="BK179" s="181">
        <f t="shared" si="14"/>
        <v>0</v>
      </c>
      <c r="BL179" s="14" t="s">
        <v>174</v>
      </c>
      <c r="BM179" s="179" t="s">
        <v>178</v>
      </c>
    </row>
    <row r="180" spans="1:65" s="2" customFormat="1" ht="16.5" customHeight="1">
      <c r="A180" s="29"/>
      <c r="B180" s="133"/>
      <c r="C180" s="168" t="s">
        <v>179</v>
      </c>
      <c r="D180" s="168" t="s">
        <v>170</v>
      </c>
      <c r="E180" s="169" t="s">
        <v>180</v>
      </c>
      <c r="F180" s="170" t="s">
        <v>181</v>
      </c>
      <c r="G180" s="171" t="s">
        <v>173</v>
      </c>
      <c r="H180" s="172">
        <v>34.771000000000001</v>
      </c>
      <c r="I180" s="173"/>
      <c r="J180" s="172">
        <f t="shared" si="5"/>
        <v>0</v>
      </c>
      <c r="K180" s="174"/>
      <c r="L180" s="30"/>
      <c r="M180" s="175" t="s">
        <v>1</v>
      </c>
      <c r="N180" s="176" t="s">
        <v>40</v>
      </c>
      <c r="O180" s="55"/>
      <c r="P180" s="177">
        <f t="shared" si="6"/>
        <v>0</v>
      </c>
      <c r="Q180" s="177">
        <v>0</v>
      </c>
      <c r="R180" s="177">
        <f t="shared" si="7"/>
        <v>0</v>
      </c>
      <c r="S180" s="177">
        <v>0</v>
      </c>
      <c r="T180" s="178">
        <f t="shared" si="8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9" t="s">
        <v>174</v>
      </c>
      <c r="AT180" s="179" t="s">
        <v>170</v>
      </c>
      <c r="AU180" s="179" t="s">
        <v>146</v>
      </c>
      <c r="AY180" s="14" t="s">
        <v>168</v>
      </c>
      <c r="BE180" s="180">
        <f t="shared" si="9"/>
        <v>0</v>
      </c>
      <c r="BF180" s="180">
        <f t="shared" si="10"/>
        <v>0</v>
      </c>
      <c r="BG180" s="180">
        <f t="shared" si="11"/>
        <v>0</v>
      </c>
      <c r="BH180" s="180">
        <f t="shared" si="12"/>
        <v>0</v>
      </c>
      <c r="BI180" s="180">
        <f t="shared" si="13"/>
        <v>0</v>
      </c>
      <c r="BJ180" s="14" t="s">
        <v>146</v>
      </c>
      <c r="BK180" s="181">
        <f t="shared" si="14"/>
        <v>0</v>
      </c>
      <c r="BL180" s="14" t="s">
        <v>174</v>
      </c>
      <c r="BM180" s="179" t="s">
        <v>182</v>
      </c>
    </row>
    <row r="181" spans="1:65" s="2" customFormat="1" ht="33" customHeight="1">
      <c r="A181" s="29"/>
      <c r="B181" s="133"/>
      <c r="C181" s="168" t="s">
        <v>174</v>
      </c>
      <c r="D181" s="168" t="s">
        <v>170</v>
      </c>
      <c r="E181" s="169" t="s">
        <v>183</v>
      </c>
      <c r="F181" s="170" t="s">
        <v>184</v>
      </c>
      <c r="G181" s="171" t="s">
        <v>173</v>
      </c>
      <c r="H181" s="172">
        <v>34.771000000000001</v>
      </c>
      <c r="I181" s="173"/>
      <c r="J181" s="172">
        <f t="shared" si="5"/>
        <v>0</v>
      </c>
      <c r="K181" s="174"/>
      <c r="L181" s="30"/>
      <c r="M181" s="175" t="s">
        <v>1</v>
      </c>
      <c r="N181" s="176" t="s">
        <v>40</v>
      </c>
      <c r="O181" s="55"/>
      <c r="P181" s="177">
        <f t="shared" si="6"/>
        <v>0</v>
      </c>
      <c r="Q181" s="177">
        <v>0</v>
      </c>
      <c r="R181" s="177">
        <f t="shared" si="7"/>
        <v>0</v>
      </c>
      <c r="S181" s="177">
        <v>0</v>
      </c>
      <c r="T181" s="178">
        <f t="shared" si="8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9" t="s">
        <v>174</v>
      </c>
      <c r="AT181" s="179" t="s">
        <v>170</v>
      </c>
      <c r="AU181" s="179" t="s">
        <v>146</v>
      </c>
      <c r="AY181" s="14" t="s">
        <v>168</v>
      </c>
      <c r="BE181" s="180">
        <f t="shared" si="9"/>
        <v>0</v>
      </c>
      <c r="BF181" s="180">
        <f t="shared" si="10"/>
        <v>0</v>
      </c>
      <c r="BG181" s="180">
        <f t="shared" si="11"/>
        <v>0</v>
      </c>
      <c r="BH181" s="180">
        <f t="shared" si="12"/>
        <v>0</v>
      </c>
      <c r="BI181" s="180">
        <f t="shared" si="13"/>
        <v>0</v>
      </c>
      <c r="BJ181" s="14" t="s">
        <v>146</v>
      </c>
      <c r="BK181" s="181">
        <f t="shared" si="14"/>
        <v>0</v>
      </c>
      <c r="BL181" s="14" t="s">
        <v>174</v>
      </c>
      <c r="BM181" s="179" t="s">
        <v>185</v>
      </c>
    </row>
    <row r="182" spans="1:65" s="2" customFormat="1" ht="21.75" customHeight="1">
      <c r="A182" s="29"/>
      <c r="B182" s="133"/>
      <c r="C182" s="168" t="s">
        <v>186</v>
      </c>
      <c r="D182" s="168" t="s">
        <v>170</v>
      </c>
      <c r="E182" s="169" t="s">
        <v>187</v>
      </c>
      <c r="F182" s="170" t="s">
        <v>188</v>
      </c>
      <c r="G182" s="171" t="s">
        <v>173</v>
      </c>
      <c r="H182" s="172">
        <v>44.915999999999997</v>
      </c>
      <c r="I182" s="173"/>
      <c r="J182" s="172">
        <f t="shared" si="5"/>
        <v>0</v>
      </c>
      <c r="K182" s="174"/>
      <c r="L182" s="30"/>
      <c r="M182" s="175" t="s">
        <v>1</v>
      </c>
      <c r="N182" s="176" t="s">
        <v>40</v>
      </c>
      <c r="O182" s="55"/>
      <c r="P182" s="177">
        <f t="shared" si="6"/>
        <v>0</v>
      </c>
      <c r="Q182" s="177">
        <v>0</v>
      </c>
      <c r="R182" s="177">
        <f t="shared" si="7"/>
        <v>0</v>
      </c>
      <c r="S182" s="177">
        <v>0</v>
      </c>
      <c r="T182" s="178">
        <f t="shared" si="8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9" t="s">
        <v>174</v>
      </c>
      <c r="AT182" s="179" t="s">
        <v>170</v>
      </c>
      <c r="AU182" s="179" t="s">
        <v>146</v>
      </c>
      <c r="AY182" s="14" t="s">
        <v>168</v>
      </c>
      <c r="BE182" s="180">
        <f t="shared" si="9"/>
        <v>0</v>
      </c>
      <c r="BF182" s="180">
        <f t="shared" si="10"/>
        <v>0</v>
      </c>
      <c r="BG182" s="180">
        <f t="shared" si="11"/>
        <v>0</v>
      </c>
      <c r="BH182" s="180">
        <f t="shared" si="12"/>
        <v>0</v>
      </c>
      <c r="BI182" s="180">
        <f t="shared" si="13"/>
        <v>0</v>
      </c>
      <c r="BJ182" s="14" t="s">
        <v>146</v>
      </c>
      <c r="BK182" s="181">
        <f t="shared" si="14"/>
        <v>0</v>
      </c>
      <c r="BL182" s="14" t="s">
        <v>174</v>
      </c>
      <c r="BM182" s="179" t="s">
        <v>189</v>
      </c>
    </row>
    <row r="183" spans="1:65" s="2" customFormat="1" ht="33" customHeight="1">
      <c r="A183" s="29"/>
      <c r="B183" s="133"/>
      <c r="C183" s="168" t="s">
        <v>190</v>
      </c>
      <c r="D183" s="168" t="s">
        <v>170</v>
      </c>
      <c r="E183" s="169" t="s">
        <v>191</v>
      </c>
      <c r="F183" s="170" t="s">
        <v>192</v>
      </c>
      <c r="G183" s="171" t="s">
        <v>173</v>
      </c>
      <c r="H183" s="172">
        <v>42.64</v>
      </c>
      <c r="I183" s="173"/>
      <c r="J183" s="172">
        <f t="shared" si="5"/>
        <v>0</v>
      </c>
      <c r="K183" s="174"/>
      <c r="L183" s="30"/>
      <c r="M183" s="175" t="s">
        <v>1</v>
      </c>
      <c r="N183" s="176" t="s">
        <v>40</v>
      </c>
      <c r="O183" s="55"/>
      <c r="P183" s="177">
        <f t="shared" si="6"/>
        <v>0</v>
      </c>
      <c r="Q183" s="177">
        <v>0</v>
      </c>
      <c r="R183" s="177">
        <f t="shared" si="7"/>
        <v>0</v>
      </c>
      <c r="S183" s="177">
        <v>0</v>
      </c>
      <c r="T183" s="178">
        <f t="shared" si="8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9" t="s">
        <v>174</v>
      </c>
      <c r="AT183" s="179" t="s">
        <v>170</v>
      </c>
      <c r="AU183" s="179" t="s">
        <v>146</v>
      </c>
      <c r="AY183" s="14" t="s">
        <v>168</v>
      </c>
      <c r="BE183" s="180">
        <f t="shared" si="9"/>
        <v>0</v>
      </c>
      <c r="BF183" s="180">
        <f t="shared" si="10"/>
        <v>0</v>
      </c>
      <c r="BG183" s="180">
        <f t="shared" si="11"/>
        <v>0</v>
      </c>
      <c r="BH183" s="180">
        <f t="shared" si="12"/>
        <v>0</v>
      </c>
      <c r="BI183" s="180">
        <f t="shared" si="13"/>
        <v>0</v>
      </c>
      <c r="BJ183" s="14" t="s">
        <v>146</v>
      </c>
      <c r="BK183" s="181">
        <f t="shared" si="14"/>
        <v>0</v>
      </c>
      <c r="BL183" s="14" t="s">
        <v>174</v>
      </c>
      <c r="BM183" s="179" t="s">
        <v>193</v>
      </c>
    </row>
    <row r="184" spans="1:65" s="2" customFormat="1" ht="16.5" customHeight="1">
      <c r="A184" s="29"/>
      <c r="B184" s="133"/>
      <c r="C184" s="168" t="s">
        <v>194</v>
      </c>
      <c r="D184" s="168" t="s">
        <v>170</v>
      </c>
      <c r="E184" s="169" t="s">
        <v>195</v>
      </c>
      <c r="F184" s="170" t="s">
        <v>196</v>
      </c>
      <c r="G184" s="171" t="s">
        <v>197</v>
      </c>
      <c r="H184" s="172">
        <v>113.074</v>
      </c>
      <c r="I184" s="173"/>
      <c r="J184" s="172">
        <f t="shared" si="5"/>
        <v>0</v>
      </c>
      <c r="K184" s="174"/>
      <c r="L184" s="30"/>
      <c r="M184" s="175" t="s">
        <v>1</v>
      </c>
      <c r="N184" s="176" t="s">
        <v>40</v>
      </c>
      <c r="O184" s="55"/>
      <c r="P184" s="177">
        <f t="shared" si="6"/>
        <v>0</v>
      </c>
      <c r="Q184" s="177">
        <v>0</v>
      </c>
      <c r="R184" s="177">
        <f t="shared" si="7"/>
        <v>0</v>
      </c>
      <c r="S184" s="177">
        <v>0</v>
      </c>
      <c r="T184" s="178">
        <f t="shared" si="8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9" t="s">
        <v>174</v>
      </c>
      <c r="AT184" s="179" t="s">
        <v>170</v>
      </c>
      <c r="AU184" s="179" t="s">
        <v>146</v>
      </c>
      <c r="AY184" s="14" t="s">
        <v>168</v>
      </c>
      <c r="BE184" s="180">
        <f t="shared" si="9"/>
        <v>0</v>
      </c>
      <c r="BF184" s="180">
        <f t="shared" si="10"/>
        <v>0</v>
      </c>
      <c r="BG184" s="180">
        <f t="shared" si="11"/>
        <v>0</v>
      </c>
      <c r="BH184" s="180">
        <f t="shared" si="12"/>
        <v>0</v>
      </c>
      <c r="BI184" s="180">
        <f t="shared" si="13"/>
        <v>0</v>
      </c>
      <c r="BJ184" s="14" t="s">
        <v>146</v>
      </c>
      <c r="BK184" s="181">
        <f t="shared" si="14"/>
        <v>0</v>
      </c>
      <c r="BL184" s="14" t="s">
        <v>174</v>
      </c>
      <c r="BM184" s="179" t="s">
        <v>198</v>
      </c>
    </row>
    <row r="185" spans="1:65" s="12" customFormat="1" ht="22.8" customHeight="1">
      <c r="B185" s="155"/>
      <c r="D185" s="156" t="s">
        <v>73</v>
      </c>
      <c r="E185" s="166" t="s">
        <v>146</v>
      </c>
      <c r="F185" s="166" t="s">
        <v>199</v>
      </c>
      <c r="I185" s="158"/>
      <c r="J185" s="167">
        <f>BK185</f>
        <v>0</v>
      </c>
      <c r="L185" s="155"/>
      <c r="M185" s="160"/>
      <c r="N185" s="161"/>
      <c r="O185" s="161"/>
      <c r="P185" s="162">
        <f>SUM(P186:P193)</f>
        <v>0</v>
      </c>
      <c r="Q185" s="161"/>
      <c r="R185" s="162">
        <f>SUM(R186:R193)</f>
        <v>178.57481931999999</v>
      </c>
      <c r="S185" s="161"/>
      <c r="T185" s="163">
        <f>SUM(T186:T193)</f>
        <v>0</v>
      </c>
      <c r="AR185" s="156" t="s">
        <v>82</v>
      </c>
      <c r="AT185" s="164" t="s">
        <v>73</v>
      </c>
      <c r="AU185" s="164" t="s">
        <v>82</v>
      </c>
      <c r="AY185" s="156" t="s">
        <v>168</v>
      </c>
      <c r="BK185" s="165">
        <f>SUM(BK186:BK193)</f>
        <v>0</v>
      </c>
    </row>
    <row r="186" spans="1:65" s="2" customFormat="1" ht="21.75" customHeight="1">
      <c r="A186" s="29"/>
      <c r="B186" s="133"/>
      <c r="C186" s="168" t="s">
        <v>200</v>
      </c>
      <c r="D186" s="168" t="s">
        <v>170</v>
      </c>
      <c r="E186" s="169" t="s">
        <v>201</v>
      </c>
      <c r="F186" s="170" t="s">
        <v>202</v>
      </c>
      <c r="G186" s="171" t="s">
        <v>197</v>
      </c>
      <c r="H186" s="172">
        <v>113.074</v>
      </c>
      <c r="I186" s="173"/>
      <c r="J186" s="172">
        <f t="shared" ref="J186:J193" si="15">ROUND(I186*H186,3)</f>
        <v>0</v>
      </c>
      <c r="K186" s="174"/>
      <c r="L186" s="30"/>
      <c r="M186" s="175" t="s">
        <v>1</v>
      </c>
      <c r="N186" s="176" t="s">
        <v>40</v>
      </c>
      <c r="O186" s="55"/>
      <c r="P186" s="177">
        <f t="shared" ref="P186:P193" si="16">O186*H186</f>
        <v>0</v>
      </c>
      <c r="Q186" s="177">
        <v>0</v>
      </c>
      <c r="R186" s="177">
        <f t="shared" ref="R186:R193" si="17">Q186*H186</f>
        <v>0</v>
      </c>
      <c r="S186" s="177">
        <v>0</v>
      </c>
      <c r="T186" s="178">
        <f t="shared" ref="T186:T193" si="18"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9" t="s">
        <v>174</v>
      </c>
      <c r="AT186" s="179" t="s">
        <v>170</v>
      </c>
      <c r="AU186" s="179" t="s">
        <v>146</v>
      </c>
      <c r="AY186" s="14" t="s">
        <v>168</v>
      </c>
      <c r="BE186" s="180">
        <f t="shared" ref="BE186:BE193" si="19">IF(N186="základná",J186,0)</f>
        <v>0</v>
      </c>
      <c r="BF186" s="180">
        <f t="shared" ref="BF186:BF193" si="20">IF(N186="znížená",J186,0)</f>
        <v>0</v>
      </c>
      <c r="BG186" s="180">
        <f t="shared" ref="BG186:BG193" si="21">IF(N186="zákl. prenesená",J186,0)</f>
        <v>0</v>
      </c>
      <c r="BH186" s="180">
        <f t="shared" ref="BH186:BH193" si="22">IF(N186="zníž. prenesená",J186,0)</f>
        <v>0</v>
      </c>
      <c r="BI186" s="180">
        <f t="shared" ref="BI186:BI193" si="23">IF(N186="nulová",J186,0)</f>
        <v>0</v>
      </c>
      <c r="BJ186" s="14" t="s">
        <v>146</v>
      </c>
      <c r="BK186" s="181">
        <f t="shared" ref="BK186:BK193" si="24">ROUND(I186*H186,3)</f>
        <v>0</v>
      </c>
      <c r="BL186" s="14" t="s">
        <v>174</v>
      </c>
      <c r="BM186" s="179" t="s">
        <v>203</v>
      </c>
    </row>
    <row r="187" spans="1:65" s="2" customFormat="1" ht="21.75" customHeight="1">
      <c r="A187" s="29"/>
      <c r="B187" s="133"/>
      <c r="C187" s="168" t="s">
        <v>204</v>
      </c>
      <c r="D187" s="168" t="s">
        <v>170</v>
      </c>
      <c r="E187" s="169" t="s">
        <v>205</v>
      </c>
      <c r="F187" s="170" t="s">
        <v>206</v>
      </c>
      <c r="G187" s="171" t="s">
        <v>173</v>
      </c>
      <c r="H187" s="172">
        <v>7.8710000000000004</v>
      </c>
      <c r="I187" s="173"/>
      <c r="J187" s="172">
        <f t="shared" si="15"/>
        <v>0</v>
      </c>
      <c r="K187" s="174"/>
      <c r="L187" s="30"/>
      <c r="M187" s="175" t="s">
        <v>1</v>
      </c>
      <c r="N187" s="176" t="s">
        <v>40</v>
      </c>
      <c r="O187" s="55"/>
      <c r="P187" s="177">
        <f t="shared" si="16"/>
        <v>0</v>
      </c>
      <c r="Q187" s="177">
        <v>2.0699999999999998</v>
      </c>
      <c r="R187" s="177">
        <f t="shared" si="17"/>
        <v>16.29297</v>
      </c>
      <c r="S187" s="177">
        <v>0</v>
      </c>
      <c r="T187" s="178">
        <f t="shared" si="18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9" t="s">
        <v>174</v>
      </c>
      <c r="AT187" s="179" t="s">
        <v>170</v>
      </c>
      <c r="AU187" s="179" t="s">
        <v>146</v>
      </c>
      <c r="AY187" s="14" t="s">
        <v>168</v>
      </c>
      <c r="BE187" s="180">
        <f t="shared" si="19"/>
        <v>0</v>
      </c>
      <c r="BF187" s="180">
        <f t="shared" si="20"/>
        <v>0</v>
      </c>
      <c r="BG187" s="180">
        <f t="shared" si="21"/>
        <v>0</v>
      </c>
      <c r="BH187" s="180">
        <f t="shared" si="22"/>
        <v>0</v>
      </c>
      <c r="BI187" s="180">
        <f t="shared" si="23"/>
        <v>0</v>
      </c>
      <c r="BJ187" s="14" t="s">
        <v>146</v>
      </c>
      <c r="BK187" s="181">
        <f t="shared" si="24"/>
        <v>0</v>
      </c>
      <c r="BL187" s="14" t="s">
        <v>174</v>
      </c>
      <c r="BM187" s="179" t="s">
        <v>207</v>
      </c>
    </row>
    <row r="188" spans="1:65" s="2" customFormat="1" ht="16.5" customHeight="1">
      <c r="A188" s="29"/>
      <c r="B188" s="133"/>
      <c r="C188" s="168" t="s">
        <v>208</v>
      </c>
      <c r="D188" s="168" t="s">
        <v>170</v>
      </c>
      <c r="E188" s="169" t="s">
        <v>209</v>
      </c>
      <c r="F188" s="170" t="s">
        <v>210</v>
      </c>
      <c r="G188" s="171" t="s">
        <v>173</v>
      </c>
      <c r="H188" s="172">
        <v>24.542999999999999</v>
      </c>
      <c r="I188" s="173"/>
      <c r="J188" s="172">
        <f t="shared" si="15"/>
        <v>0</v>
      </c>
      <c r="K188" s="174"/>
      <c r="L188" s="30"/>
      <c r="M188" s="175" t="s">
        <v>1</v>
      </c>
      <c r="N188" s="176" t="s">
        <v>40</v>
      </c>
      <c r="O188" s="55"/>
      <c r="P188" s="177">
        <f t="shared" si="16"/>
        <v>0</v>
      </c>
      <c r="Q188" s="177">
        <v>2.2151299999999998</v>
      </c>
      <c r="R188" s="177">
        <f t="shared" si="17"/>
        <v>54.365935589999992</v>
      </c>
      <c r="S188" s="177">
        <v>0</v>
      </c>
      <c r="T188" s="178">
        <f t="shared" si="18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9" t="s">
        <v>174</v>
      </c>
      <c r="AT188" s="179" t="s">
        <v>170</v>
      </c>
      <c r="AU188" s="179" t="s">
        <v>146</v>
      </c>
      <c r="AY188" s="14" t="s">
        <v>168</v>
      </c>
      <c r="BE188" s="180">
        <f t="shared" si="19"/>
        <v>0</v>
      </c>
      <c r="BF188" s="180">
        <f t="shared" si="20"/>
        <v>0</v>
      </c>
      <c r="BG188" s="180">
        <f t="shared" si="21"/>
        <v>0</v>
      </c>
      <c r="BH188" s="180">
        <f t="shared" si="22"/>
        <v>0</v>
      </c>
      <c r="BI188" s="180">
        <f t="shared" si="23"/>
        <v>0</v>
      </c>
      <c r="BJ188" s="14" t="s">
        <v>146</v>
      </c>
      <c r="BK188" s="181">
        <f t="shared" si="24"/>
        <v>0</v>
      </c>
      <c r="BL188" s="14" t="s">
        <v>174</v>
      </c>
      <c r="BM188" s="179" t="s">
        <v>211</v>
      </c>
    </row>
    <row r="189" spans="1:65" s="2" customFormat="1" ht="16.5" customHeight="1">
      <c r="A189" s="29"/>
      <c r="B189" s="133"/>
      <c r="C189" s="168" t="s">
        <v>212</v>
      </c>
      <c r="D189" s="168" t="s">
        <v>170</v>
      </c>
      <c r="E189" s="169" t="s">
        <v>213</v>
      </c>
      <c r="F189" s="170" t="s">
        <v>214</v>
      </c>
      <c r="G189" s="171" t="s">
        <v>197</v>
      </c>
      <c r="H189" s="172">
        <v>9.0709999999999997</v>
      </c>
      <c r="I189" s="173"/>
      <c r="J189" s="172">
        <f t="shared" si="15"/>
        <v>0</v>
      </c>
      <c r="K189" s="174"/>
      <c r="L189" s="30"/>
      <c r="M189" s="175" t="s">
        <v>1</v>
      </c>
      <c r="N189" s="176" t="s">
        <v>40</v>
      </c>
      <c r="O189" s="55"/>
      <c r="P189" s="177">
        <f t="shared" si="16"/>
        <v>0</v>
      </c>
      <c r="Q189" s="177">
        <v>6.7000000000000002E-4</v>
      </c>
      <c r="R189" s="177">
        <f t="shared" si="17"/>
        <v>6.07757E-3</v>
      </c>
      <c r="S189" s="177">
        <v>0</v>
      </c>
      <c r="T189" s="178">
        <f t="shared" si="18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9" t="s">
        <v>174</v>
      </c>
      <c r="AT189" s="179" t="s">
        <v>170</v>
      </c>
      <c r="AU189" s="179" t="s">
        <v>146</v>
      </c>
      <c r="AY189" s="14" t="s">
        <v>168</v>
      </c>
      <c r="BE189" s="180">
        <f t="shared" si="19"/>
        <v>0</v>
      </c>
      <c r="BF189" s="180">
        <f t="shared" si="20"/>
        <v>0</v>
      </c>
      <c r="BG189" s="180">
        <f t="shared" si="21"/>
        <v>0</v>
      </c>
      <c r="BH189" s="180">
        <f t="shared" si="22"/>
        <v>0</v>
      </c>
      <c r="BI189" s="180">
        <f t="shared" si="23"/>
        <v>0</v>
      </c>
      <c r="BJ189" s="14" t="s">
        <v>146</v>
      </c>
      <c r="BK189" s="181">
        <f t="shared" si="24"/>
        <v>0</v>
      </c>
      <c r="BL189" s="14" t="s">
        <v>174</v>
      </c>
      <c r="BM189" s="179" t="s">
        <v>215</v>
      </c>
    </row>
    <row r="190" spans="1:65" s="2" customFormat="1" ht="16.5" customHeight="1">
      <c r="A190" s="29"/>
      <c r="B190" s="133"/>
      <c r="C190" s="168" t="s">
        <v>216</v>
      </c>
      <c r="D190" s="168" t="s">
        <v>170</v>
      </c>
      <c r="E190" s="169" t="s">
        <v>217</v>
      </c>
      <c r="F190" s="170" t="s">
        <v>218</v>
      </c>
      <c r="G190" s="171" t="s">
        <v>197</v>
      </c>
      <c r="H190" s="172">
        <v>9.0709999999999997</v>
      </c>
      <c r="I190" s="173"/>
      <c r="J190" s="172">
        <f t="shared" si="15"/>
        <v>0</v>
      </c>
      <c r="K190" s="174"/>
      <c r="L190" s="30"/>
      <c r="M190" s="175" t="s">
        <v>1</v>
      </c>
      <c r="N190" s="176" t="s">
        <v>40</v>
      </c>
      <c r="O190" s="55"/>
      <c r="P190" s="177">
        <f t="shared" si="16"/>
        <v>0</v>
      </c>
      <c r="Q190" s="177">
        <v>0</v>
      </c>
      <c r="R190" s="177">
        <f t="shared" si="17"/>
        <v>0</v>
      </c>
      <c r="S190" s="177">
        <v>0</v>
      </c>
      <c r="T190" s="178">
        <f t="shared" si="18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9" t="s">
        <v>174</v>
      </c>
      <c r="AT190" s="179" t="s">
        <v>170</v>
      </c>
      <c r="AU190" s="179" t="s">
        <v>146</v>
      </c>
      <c r="AY190" s="14" t="s">
        <v>168</v>
      </c>
      <c r="BE190" s="180">
        <f t="shared" si="19"/>
        <v>0</v>
      </c>
      <c r="BF190" s="180">
        <f t="shared" si="20"/>
        <v>0</v>
      </c>
      <c r="BG190" s="180">
        <f t="shared" si="21"/>
        <v>0</v>
      </c>
      <c r="BH190" s="180">
        <f t="shared" si="22"/>
        <v>0</v>
      </c>
      <c r="BI190" s="180">
        <f t="shared" si="23"/>
        <v>0</v>
      </c>
      <c r="BJ190" s="14" t="s">
        <v>146</v>
      </c>
      <c r="BK190" s="181">
        <f t="shared" si="24"/>
        <v>0</v>
      </c>
      <c r="BL190" s="14" t="s">
        <v>174</v>
      </c>
      <c r="BM190" s="179" t="s">
        <v>219</v>
      </c>
    </row>
    <row r="191" spans="1:65" s="2" customFormat="1" ht="21.75" customHeight="1">
      <c r="A191" s="29"/>
      <c r="B191" s="133"/>
      <c r="C191" s="168" t="s">
        <v>220</v>
      </c>
      <c r="D191" s="168" t="s">
        <v>170</v>
      </c>
      <c r="E191" s="169" t="s">
        <v>221</v>
      </c>
      <c r="F191" s="170" t="s">
        <v>222</v>
      </c>
      <c r="G191" s="171" t="s">
        <v>197</v>
      </c>
      <c r="H191" s="172">
        <v>185.87799999999999</v>
      </c>
      <c r="I191" s="173"/>
      <c r="J191" s="172">
        <f t="shared" si="15"/>
        <v>0</v>
      </c>
      <c r="K191" s="174"/>
      <c r="L191" s="30"/>
      <c r="M191" s="175" t="s">
        <v>1</v>
      </c>
      <c r="N191" s="176" t="s">
        <v>40</v>
      </c>
      <c r="O191" s="55"/>
      <c r="P191" s="177">
        <f t="shared" si="16"/>
        <v>0</v>
      </c>
      <c r="Q191" s="177">
        <v>6.2700000000000004E-3</v>
      </c>
      <c r="R191" s="177">
        <f t="shared" si="17"/>
        <v>1.16545506</v>
      </c>
      <c r="S191" s="177">
        <v>0</v>
      </c>
      <c r="T191" s="178">
        <f t="shared" si="18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9" t="s">
        <v>174</v>
      </c>
      <c r="AT191" s="179" t="s">
        <v>170</v>
      </c>
      <c r="AU191" s="179" t="s">
        <v>146</v>
      </c>
      <c r="AY191" s="14" t="s">
        <v>168</v>
      </c>
      <c r="BE191" s="180">
        <f t="shared" si="19"/>
        <v>0</v>
      </c>
      <c r="BF191" s="180">
        <f t="shared" si="20"/>
        <v>0</v>
      </c>
      <c r="BG191" s="180">
        <f t="shared" si="21"/>
        <v>0</v>
      </c>
      <c r="BH191" s="180">
        <f t="shared" si="22"/>
        <v>0</v>
      </c>
      <c r="BI191" s="180">
        <f t="shared" si="23"/>
        <v>0</v>
      </c>
      <c r="BJ191" s="14" t="s">
        <v>146</v>
      </c>
      <c r="BK191" s="181">
        <f t="shared" si="24"/>
        <v>0</v>
      </c>
      <c r="BL191" s="14" t="s">
        <v>174</v>
      </c>
      <c r="BM191" s="179" t="s">
        <v>223</v>
      </c>
    </row>
    <row r="192" spans="1:65" s="2" customFormat="1" ht="33" customHeight="1">
      <c r="A192" s="29"/>
      <c r="B192" s="133"/>
      <c r="C192" s="168" t="s">
        <v>224</v>
      </c>
      <c r="D192" s="168" t="s">
        <v>170</v>
      </c>
      <c r="E192" s="169" t="s">
        <v>225</v>
      </c>
      <c r="F192" s="170" t="s">
        <v>226</v>
      </c>
      <c r="G192" s="171" t="s">
        <v>173</v>
      </c>
      <c r="H192" s="172">
        <v>5.41</v>
      </c>
      <c r="I192" s="173"/>
      <c r="J192" s="172">
        <f t="shared" si="15"/>
        <v>0</v>
      </c>
      <c r="K192" s="174"/>
      <c r="L192" s="30"/>
      <c r="M192" s="175" t="s">
        <v>1</v>
      </c>
      <c r="N192" s="176" t="s">
        <v>40</v>
      </c>
      <c r="O192" s="55"/>
      <c r="P192" s="177">
        <f t="shared" si="16"/>
        <v>0</v>
      </c>
      <c r="Q192" s="177">
        <v>2.1286399999999999</v>
      </c>
      <c r="R192" s="177">
        <f t="shared" si="17"/>
        <v>11.5159424</v>
      </c>
      <c r="S192" s="177">
        <v>0</v>
      </c>
      <c r="T192" s="178">
        <f t="shared" si="18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9" t="s">
        <v>174</v>
      </c>
      <c r="AT192" s="179" t="s">
        <v>170</v>
      </c>
      <c r="AU192" s="179" t="s">
        <v>146</v>
      </c>
      <c r="AY192" s="14" t="s">
        <v>168</v>
      </c>
      <c r="BE192" s="180">
        <f t="shared" si="19"/>
        <v>0</v>
      </c>
      <c r="BF192" s="180">
        <f t="shared" si="20"/>
        <v>0</v>
      </c>
      <c r="BG192" s="180">
        <f t="shared" si="21"/>
        <v>0</v>
      </c>
      <c r="BH192" s="180">
        <f t="shared" si="22"/>
        <v>0</v>
      </c>
      <c r="BI192" s="180">
        <f t="shared" si="23"/>
        <v>0</v>
      </c>
      <c r="BJ192" s="14" t="s">
        <v>146</v>
      </c>
      <c r="BK192" s="181">
        <f t="shared" si="24"/>
        <v>0</v>
      </c>
      <c r="BL192" s="14" t="s">
        <v>174</v>
      </c>
      <c r="BM192" s="179" t="s">
        <v>227</v>
      </c>
    </row>
    <row r="193" spans="1:65" s="2" customFormat="1" ht="16.5" customHeight="1">
      <c r="A193" s="29"/>
      <c r="B193" s="133"/>
      <c r="C193" s="168" t="s">
        <v>228</v>
      </c>
      <c r="D193" s="168" t="s">
        <v>170</v>
      </c>
      <c r="E193" s="169" t="s">
        <v>229</v>
      </c>
      <c r="F193" s="170" t="s">
        <v>230</v>
      </c>
      <c r="G193" s="171" t="s">
        <v>173</v>
      </c>
      <c r="H193" s="172">
        <v>42.99</v>
      </c>
      <c r="I193" s="173"/>
      <c r="J193" s="172">
        <f t="shared" si="15"/>
        <v>0</v>
      </c>
      <c r="K193" s="174"/>
      <c r="L193" s="30"/>
      <c r="M193" s="175" t="s">
        <v>1</v>
      </c>
      <c r="N193" s="176" t="s">
        <v>40</v>
      </c>
      <c r="O193" s="55"/>
      <c r="P193" s="177">
        <f t="shared" si="16"/>
        <v>0</v>
      </c>
      <c r="Q193" s="177">
        <v>2.2151299999999998</v>
      </c>
      <c r="R193" s="177">
        <f t="shared" si="17"/>
        <v>95.228438699999998</v>
      </c>
      <c r="S193" s="177">
        <v>0</v>
      </c>
      <c r="T193" s="178">
        <f t="shared" si="18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9" t="s">
        <v>174</v>
      </c>
      <c r="AT193" s="179" t="s">
        <v>170</v>
      </c>
      <c r="AU193" s="179" t="s">
        <v>146</v>
      </c>
      <c r="AY193" s="14" t="s">
        <v>168</v>
      </c>
      <c r="BE193" s="180">
        <f t="shared" si="19"/>
        <v>0</v>
      </c>
      <c r="BF193" s="180">
        <f t="shared" si="20"/>
        <v>0</v>
      </c>
      <c r="BG193" s="180">
        <f t="shared" si="21"/>
        <v>0</v>
      </c>
      <c r="BH193" s="180">
        <f t="shared" si="22"/>
        <v>0</v>
      </c>
      <c r="BI193" s="180">
        <f t="shared" si="23"/>
        <v>0</v>
      </c>
      <c r="BJ193" s="14" t="s">
        <v>146</v>
      </c>
      <c r="BK193" s="181">
        <f t="shared" si="24"/>
        <v>0</v>
      </c>
      <c r="BL193" s="14" t="s">
        <v>174</v>
      </c>
      <c r="BM193" s="179" t="s">
        <v>231</v>
      </c>
    </row>
    <row r="194" spans="1:65" s="12" customFormat="1" ht="22.8" customHeight="1">
      <c r="B194" s="155"/>
      <c r="D194" s="156" t="s">
        <v>73</v>
      </c>
      <c r="E194" s="166" t="s">
        <v>179</v>
      </c>
      <c r="F194" s="166" t="s">
        <v>232</v>
      </c>
      <c r="I194" s="158"/>
      <c r="J194" s="167">
        <f>BK194</f>
        <v>0</v>
      </c>
      <c r="L194" s="155"/>
      <c r="M194" s="160"/>
      <c r="N194" s="161"/>
      <c r="O194" s="161"/>
      <c r="P194" s="162">
        <f>SUM(P195:P206)</f>
        <v>0</v>
      </c>
      <c r="Q194" s="161"/>
      <c r="R194" s="162">
        <f>SUM(R195:R206)</f>
        <v>78.470094839999973</v>
      </c>
      <c r="S194" s="161"/>
      <c r="T194" s="163">
        <f>SUM(T195:T206)</f>
        <v>0</v>
      </c>
      <c r="AR194" s="156" t="s">
        <v>82</v>
      </c>
      <c r="AT194" s="164" t="s">
        <v>73</v>
      </c>
      <c r="AU194" s="164" t="s">
        <v>82</v>
      </c>
      <c r="AY194" s="156" t="s">
        <v>168</v>
      </c>
      <c r="BK194" s="165">
        <f>SUM(BK195:BK206)</f>
        <v>0</v>
      </c>
    </row>
    <row r="195" spans="1:65" s="2" customFormat="1" ht="33" customHeight="1">
      <c r="A195" s="29"/>
      <c r="B195" s="133"/>
      <c r="C195" s="168" t="s">
        <v>233</v>
      </c>
      <c r="D195" s="168" t="s">
        <v>170</v>
      </c>
      <c r="E195" s="169" t="s">
        <v>234</v>
      </c>
      <c r="F195" s="170" t="s">
        <v>235</v>
      </c>
      <c r="G195" s="171" t="s">
        <v>173</v>
      </c>
      <c r="H195" s="172">
        <v>12.545999999999999</v>
      </c>
      <c r="I195" s="173"/>
      <c r="J195" s="172">
        <f t="shared" ref="J195:J206" si="25">ROUND(I195*H195,3)</f>
        <v>0</v>
      </c>
      <c r="K195" s="174"/>
      <c r="L195" s="30"/>
      <c r="M195" s="175" t="s">
        <v>1</v>
      </c>
      <c r="N195" s="176" t="s">
        <v>40</v>
      </c>
      <c r="O195" s="55"/>
      <c r="P195" s="177">
        <f t="shared" ref="P195:P206" si="26">O195*H195</f>
        <v>0</v>
      </c>
      <c r="Q195" s="177">
        <v>0.64764999999999995</v>
      </c>
      <c r="R195" s="177">
        <f t="shared" ref="R195:R206" si="27">Q195*H195</f>
        <v>8.1254168999999994</v>
      </c>
      <c r="S195" s="177">
        <v>0</v>
      </c>
      <c r="T195" s="178">
        <f t="shared" ref="T195:T206" si="28"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9" t="s">
        <v>174</v>
      </c>
      <c r="AT195" s="179" t="s">
        <v>170</v>
      </c>
      <c r="AU195" s="179" t="s">
        <v>146</v>
      </c>
      <c r="AY195" s="14" t="s">
        <v>168</v>
      </c>
      <c r="BE195" s="180">
        <f t="shared" ref="BE195:BE206" si="29">IF(N195="základná",J195,0)</f>
        <v>0</v>
      </c>
      <c r="BF195" s="180">
        <f t="shared" ref="BF195:BF206" si="30">IF(N195="znížená",J195,0)</f>
        <v>0</v>
      </c>
      <c r="BG195" s="180">
        <f t="shared" ref="BG195:BG206" si="31">IF(N195="zákl. prenesená",J195,0)</f>
        <v>0</v>
      </c>
      <c r="BH195" s="180">
        <f t="shared" ref="BH195:BH206" si="32">IF(N195="zníž. prenesená",J195,0)</f>
        <v>0</v>
      </c>
      <c r="BI195" s="180">
        <f t="shared" ref="BI195:BI206" si="33">IF(N195="nulová",J195,0)</f>
        <v>0</v>
      </c>
      <c r="BJ195" s="14" t="s">
        <v>146</v>
      </c>
      <c r="BK195" s="181">
        <f t="shared" ref="BK195:BK206" si="34">ROUND(I195*H195,3)</f>
        <v>0</v>
      </c>
      <c r="BL195" s="14" t="s">
        <v>174</v>
      </c>
      <c r="BM195" s="179" t="s">
        <v>236</v>
      </c>
    </row>
    <row r="196" spans="1:65" s="2" customFormat="1" ht="21.75" customHeight="1">
      <c r="A196" s="29"/>
      <c r="B196" s="133"/>
      <c r="C196" s="168" t="s">
        <v>237</v>
      </c>
      <c r="D196" s="168" t="s">
        <v>170</v>
      </c>
      <c r="E196" s="169" t="s">
        <v>238</v>
      </c>
      <c r="F196" s="170" t="s">
        <v>239</v>
      </c>
      <c r="G196" s="171" t="s">
        <v>173</v>
      </c>
      <c r="H196" s="172">
        <v>66.763999999999996</v>
      </c>
      <c r="I196" s="173"/>
      <c r="J196" s="172">
        <f t="shared" si="25"/>
        <v>0</v>
      </c>
      <c r="K196" s="174"/>
      <c r="L196" s="30"/>
      <c r="M196" s="175" t="s">
        <v>1</v>
      </c>
      <c r="N196" s="176" t="s">
        <v>40</v>
      </c>
      <c r="O196" s="55"/>
      <c r="P196" s="177">
        <f t="shared" si="26"/>
        <v>0</v>
      </c>
      <c r="Q196" s="177">
        <v>0.78510999999999997</v>
      </c>
      <c r="R196" s="177">
        <f t="shared" si="27"/>
        <v>52.417084039999992</v>
      </c>
      <c r="S196" s="177">
        <v>0</v>
      </c>
      <c r="T196" s="178">
        <f t="shared" si="28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9" t="s">
        <v>174</v>
      </c>
      <c r="AT196" s="179" t="s">
        <v>170</v>
      </c>
      <c r="AU196" s="179" t="s">
        <v>146</v>
      </c>
      <c r="AY196" s="14" t="s">
        <v>168</v>
      </c>
      <c r="BE196" s="180">
        <f t="shared" si="29"/>
        <v>0</v>
      </c>
      <c r="BF196" s="180">
        <f t="shared" si="30"/>
        <v>0</v>
      </c>
      <c r="BG196" s="180">
        <f t="shared" si="31"/>
        <v>0</v>
      </c>
      <c r="BH196" s="180">
        <f t="shared" si="32"/>
        <v>0</v>
      </c>
      <c r="BI196" s="180">
        <f t="shared" si="33"/>
        <v>0</v>
      </c>
      <c r="BJ196" s="14" t="s">
        <v>146</v>
      </c>
      <c r="BK196" s="181">
        <f t="shared" si="34"/>
        <v>0</v>
      </c>
      <c r="BL196" s="14" t="s">
        <v>174</v>
      </c>
      <c r="BM196" s="179" t="s">
        <v>240</v>
      </c>
    </row>
    <row r="197" spans="1:65" s="2" customFormat="1" ht="21.75" customHeight="1">
      <c r="A197" s="29"/>
      <c r="B197" s="133"/>
      <c r="C197" s="168" t="s">
        <v>241</v>
      </c>
      <c r="D197" s="168" t="s">
        <v>170</v>
      </c>
      <c r="E197" s="169" t="s">
        <v>242</v>
      </c>
      <c r="F197" s="170" t="s">
        <v>243</v>
      </c>
      <c r="G197" s="171" t="s">
        <v>244</v>
      </c>
      <c r="H197" s="172">
        <v>10</v>
      </c>
      <c r="I197" s="173"/>
      <c r="J197" s="172">
        <f t="shared" si="25"/>
        <v>0</v>
      </c>
      <c r="K197" s="174"/>
      <c r="L197" s="30"/>
      <c r="M197" s="175" t="s">
        <v>1</v>
      </c>
      <c r="N197" s="176" t="s">
        <v>40</v>
      </c>
      <c r="O197" s="55"/>
      <c r="P197" s="177">
        <f t="shared" si="26"/>
        <v>0</v>
      </c>
      <c r="Q197" s="177">
        <v>2.8760000000000001E-2</v>
      </c>
      <c r="R197" s="177">
        <f t="shared" si="27"/>
        <v>0.28760000000000002</v>
      </c>
      <c r="S197" s="177">
        <v>0</v>
      </c>
      <c r="T197" s="178">
        <f t="shared" si="28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9" t="s">
        <v>174</v>
      </c>
      <c r="AT197" s="179" t="s">
        <v>170</v>
      </c>
      <c r="AU197" s="179" t="s">
        <v>146</v>
      </c>
      <c r="AY197" s="14" t="s">
        <v>168</v>
      </c>
      <c r="BE197" s="180">
        <f t="shared" si="29"/>
        <v>0</v>
      </c>
      <c r="BF197" s="180">
        <f t="shared" si="30"/>
        <v>0</v>
      </c>
      <c r="BG197" s="180">
        <f t="shared" si="31"/>
        <v>0</v>
      </c>
      <c r="BH197" s="180">
        <f t="shared" si="32"/>
        <v>0</v>
      </c>
      <c r="BI197" s="180">
        <f t="shared" si="33"/>
        <v>0</v>
      </c>
      <c r="BJ197" s="14" t="s">
        <v>146</v>
      </c>
      <c r="BK197" s="181">
        <f t="shared" si="34"/>
        <v>0</v>
      </c>
      <c r="BL197" s="14" t="s">
        <v>174</v>
      </c>
      <c r="BM197" s="179" t="s">
        <v>245</v>
      </c>
    </row>
    <row r="198" spans="1:65" s="2" customFormat="1" ht="16.5" customHeight="1">
      <c r="A198" s="29"/>
      <c r="B198" s="133"/>
      <c r="C198" s="168" t="s">
        <v>246</v>
      </c>
      <c r="D198" s="168" t="s">
        <v>170</v>
      </c>
      <c r="E198" s="169" t="s">
        <v>247</v>
      </c>
      <c r="F198" s="170" t="s">
        <v>248</v>
      </c>
      <c r="G198" s="171" t="s">
        <v>173</v>
      </c>
      <c r="H198" s="172">
        <v>2.63</v>
      </c>
      <c r="I198" s="173"/>
      <c r="J198" s="172">
        <f t="shared" si="25"/>
        <v>0</v>
      </c>
      <c r="K198" s="174"/>
      <c r="L198" s="30"/>
      <c r="M198" s="175" t="s">
        <v>1</v>
      </c>
      <c r="N198" s="176" t="s">
        <v>40</v>
      </c>
      <c r="O198" s="55"/>
      <c r="P198" s="177">
        <f t="shared" si="26"/>
        <v>0</v>
      </c>
      <c r="Q198" s="177">
        <v>2.4160300000000001</v>
      </c>
      <c r="R198" s="177">
        <f t="shared" si="27"/>
        <v>6.3541588999999998</v>
      </c>
      <c r="S198" s="177">
        <v>0</v>
      </c>
      <c r="T198" s="178">
        <f t="shared" si="28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9" t="s">
        <v>174</v>
      </c>
      <c r="AT198" s="179" t="s">
        <v>170</v>
      </c>
      <c r="AU198" s="179" t="s">
        <v>146</v>
      </c>
      <c r="AY198" s="14" t="s">
        <v>168</v>
      </c>
      <c r="BE198" s="180">
        <f t="shared" si="29"/>
        <v>0</v>
      </c>
      <c r="BF198" s="180">
        <f t="shared" si="30"/>
        <v>0</v>
      </c>
      <c r="BG198" s="180">
        <f t="shared" si="31"/>
        <v>0</v>
      </c>
      <c r="BH198" s="180">
        <f t="shared" si="32"/>
        <v>0</v>
      </c>
      <c r="BI198" s="180">
        <f t="shared" si="33"/>
        <v>0</v>
      </c>
      <c r="BJ198" s="14" t="s">
        <v>146</v>
      </c>
      <c r="BK198" s="181">
        <f t="shared" si="34"/>
        <v>0</v>
      </c>
      <c r="BL198" s="14" t="s">
        <v>174</v>
      </c>
      <c r="BM198" s="179" t="s">
        <v>249</v>
      </c>
    </row>
    <row r="199" spans="1:65" s="2" customFormat="1" ht="21.75" customHeight="1">
      <c r="A199" s="29"/>
      <c r="B199" s="133"/>
      <c r="C199" s="168" t="s">
        <v>7</v>
      </c>
      <c r="D199" s="168" t="s">
        <v>170</v>
      </c>
      <c r="E199" s="169" t="s">
        <v>250</v>
      </c>
      <c r="F199" s="170" t="s">
        <v>251</v>
      </c>
      <c r="G199" s="171" t="s">
        <v>197</v>
      </c>
      <c r="H199" s="172">
        <v>27.22</v>
      </c>
      <c r="I199" s="173"/>
      <c r="J199" s="172">
        <f t="shared" si="25"/>
        <v>0</v>
      </c>
      <c r="K199" s="174"/>
      <c r="L199" s="30"/>
      <c r="M199" s="175" t="s">
        <v>1</v>
      </c>
      <c r="N199" s="176" t="s">
        <v>40</v>
      </c>
      <c r="O199" s="55"/>
      <c r="P199" s="177">
        <f t="shared" si="26"/>
        <v>0</v>
      </c>
      <c r="Q199" s="177">
        <v>7.2500000000000004E-3</v>
      </c>
      <c r="R199" s="177">
        <f t="shared" si="27"/>
        <v>0.19734499999999999</v>
      </c>
      <c r="S199" s="177">
        <v>0</v>
      </c>
      <c r="T199" s="178">
        <f t="shared" si="28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9" t="s">
        <v>174</v>
      </c>
      <c r="AT199" s="179" t="s">
        <v>170</v>
      </c>
      <c r="AU199" s="179" t="s">
        <v>146</v>
      </c>
      <c r="AY199" s="14" t="s">
        <v>168</v>
      </c>
      <c r="BE199" s="180">
        <f t="shared" si="29"/>
        <v>0</v>
      </c>
      <c r="BF199" s="180">
        <f t="shared" si="30"/>
        <v>0</v>
      </c>
      <c r="BG199" s="180">
        <f t="shared" si="31"/>
        <v>0</v>
      </c>
      <c r="BH199" s="180">
        <f t="shared" si="32"/>
        <v>0</v>
      </c>
      <c r="BI199" s="180">
        <f t="shared" si="33"/>
        <v>0</v>
      </c>
      <c r="BJ199" s="14" t="s">
        <v>146</v>
      </c>
      <c r="BK199" s="181">
        <f t="shared" si="34"/>
        <v>0</v>
      </c>
      <c r="BL199" s="14" t="s">
        <v>174</v>
      </c>
      <c r="BM199" s="179" t="s">
        <v>252</v>
      </c>
    </row>
    <row r="200" spans="1:65" s="2" customFormat="1" ht="21.75" customHeight="1">
      <c r="A200" s="29"/>
      <c r="B200" s="133"/>
      <c r="C200" s="168" t="s">
        <v>253</v>
      </c>
      <c r="D200" s="168" t="s">
        <v>170</v>
      </c>
      <c r="E200" s="169" t="s">
        <v>254</v>
      </c>
      <c r="F200" s="170" t="s">
        <v>255</v>
      </c>
      <c r="G200" s="171" t="s">
        <v>197</v>
      </c>
      <c r="H200" s="172">
        <v>27.22</v>
      </c>
      <c r="I200" s="173"/>
      <c r="J200" s="172">
        <f t="shared" si="25"/>
        <v>0</v>
      </c>
      <c r="K200" s="174"/>
      <c r="L200" s="30"/>
      <c r="M200" s="175" t="s">
        <v>1</v>
      </c>
      <c r="N200" s="176" t="s">
        <v>40</v>
      </c>
      <c r="O200" s="55"/>
      <c r="P200" s="177">
        <f t="shared" si="26"/>
        <v>0</v>
      </c>
      <c r="Q200" s="177">
        <v>0</v>
      </c>
      <c r="R200" s="177">
        <f t="shared" si="27"/>
        <v>0</v>
      </c>
      <c r="S200" s="177">
        <v>0</v>
      </c>
      <c r="T200" s="178">
        <f t="shared" si="28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9" t="s">
        <v>174</v>
      </c>
      <c r="AT200" s="179" t="s">
        <v>170</v>
      </c>
      <c r="AU200" s="179" t="s">
        <v>146</v>
      </c>
      <c r="AY200" s="14" t="s">
        <v>168</v>
      </c>
      <c r="BE200" s="180">
        <f t="shared" si="29"/>
        <v>0</v>
      </c>
      <c r="BF200" s="180">
        <f t="shared" si="30"/>
        <v>0</v>
      </c>
      <c r="BG200" s="180">
        <f t="shared" si="31"/>
        <v>0</v>
      </c>
      <c r="BH200" s="180">
        <f t="shared" si="32"/>
        <v>0</v>
      </c>
      <c r="BI200" s="180">
        <f t="shared" si="33"/>
        <v>0</v>
      </c>
      <c r="BJ200" s="14" t="s">
        <v>146</v>
      </c>
      <c r="BK200" s="181">
        <f t="shared" si="34"/>
        <v>0</v>
      </c>
      <c r="BL200" s="14" t="s">
        <v>174</v>
      </c>
      <c r="BM200" s="179" t="s">
        <v>256</v>
      </c>
    </row>
    <row r="201" spans="1:65" s="2" customFormat="1" ht="21.75" customHeight="1">
      <c r="A201" s="29"/>
      <c r="B201" s="133"/>
      <c r="C201" s="168" t="s">
        <v>257</v>
      </c>
      <c r="D201" s="168" t="s">
        <v>170</v>
      </c>
      <c r="E201" s="169" t="s">
        <v>258</v>
      </c>
      <c r="F201" s="170" t="s">
        <v>259</v>
      </c>
      <c r="G201" s="171" t="s">
        <v>197</v>
      </c>
      <c r="H201" s="172">
        <v>8.1660000000000004</v>
      </c>
      <c r="I201" s="173"/>
      <c r="J201" s="172">
        <f t="shared" si="25"/>
        <v>0</v>
      </c>
      <c r="K201" s="174"/>
      <c r="L201" s="30"/>
      <c r="M201" s="175" t="s">
        <v>1</v>
      </c>
      <c r="N201" s="176" t="s">
        <v>40</v>
      </c>
      <c r="O201" s="55"/>
      <c r="P201" s="177">
        <f t="shared" si="26"/>
        <v>0</v>
      </c>
      <c r="Q201" s="177">
        <v>5.5999999999999995E-4</v>
      </c>
      <c r="R201" s="177">
        <f t="shared" si="27"/>
        <v>4.57296E-3</v>
      </c>
      <c r="S201" s="177">
        <v>0</v>
      </c>
      <c r="T201" s="178">
        <f t="shared" si="28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9" t="s">
        <v>174</v>
      </c>
      <c r="AT201" s="179" t="s">
        <v>170</v>
      </c>
      <c r="AU201" s="179" t="s">
        <v>146</v>
      </c>
      <c r="AY201" s="14" t="s">
        <v>168</v>
      </c>
      <c r="BE201" s="180">
        <f t="shared" si="29"/>
        <v>0</v>
      </c>
      <c r="BF201" s="180">
        <f t="shared" si="30"/>
        <v>0</v>
      </c>
      <c r="BG201" s="180">
        <f t="shared" si="31"/>
        <v>0</v>
      </c>
      <c r="BH201" s="180">
        <f t="shared" si="32"/>
        <v>0</v>
      </c>
      <c r="BI201" s="180">
        <f t="shared" si="33"/>
        <v>0</v>
      </c>
      <c r="BJ201" s="14" t="s">
        <v>146</v>
      </c>
      <c r="BK201" s="181">
        <f t="shared" si="34"/>
        <v>0</v>
      </c>
      <c r="BL201" s="14" t="s">
        <v>174</v>
      </c>
      <c r="BM201" s="179" t="s">
        <v>260</v>
      </c>
    </row>
    <row r="202" spans="1:65" s="2" customFormat="1" ht="16.5" customHeight="1">
      <c r="A202" s="29"/>
      <c r="B202" s="133"/>
      <c r="C202" s="168" t="s">
        <v>261</v>
      </c>
      <c r="D202" s="168" t="s">
        <v>170</v>
      </c>
      <c r="E202" s="169" t="s">
        <v>262</v>
      </c>
      <c r="F202" s="170" t="s">
        <v>263</v>
      </c>
      <c r="G202" s="171" t="s">
        <v>264</v>
      </c>
      <c r="H202" s="172">
        <v>0.36599999999999999</v>
      </c>
      <c r="I202" s="173"/>
      <c r="J202" s="172">
        <f t="shared" si="25"/>
        <v>0</v>
      </c>
      <c r="K202" s="174"/>
      <c r="L202" s="30"/>
      <c r="M202" s="175" t="s">
        <v>1</v>
      </c>
      <c r="N202" s="176" t="s">
        <v>40</v>
      </c>
      <c r="O202" s="55"/>
      <c r="P202" s="177">
        <f t="shared" si="26"/>
        <v>0</v>
      </c>
      <c r="Q202" s="177">
        <v>1.01145</v>
      </c>
      <c r="R202" s="177">
        <f t="shared" si="27"/>
        <v>0.37019069999999998</v>
      </c>
      <c r="S202" s="177">
        <v>0</v>
      </c>
      <c r="T202" s="178">
        <f t="shared" si="28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9" t="s">
        <v>174</v>
      </c>
      <c r="AT202" s="179" t="s">
        <v>170</v>
      </c>
      <c r="AU202" s="179" t="s">
        <v>146</v>
      </c>
      <c r="AY202" s="14" t="s">
        <v>168</v>
      </c>
      <c r="BE202" s="180">
        <f t="shared" si="29"/>
        <v>0</v>
      </c>
      <c r="BF202" s="180">
        <f t="shared" si="30"/>
        <v>0</v>
      </c>
      <c r="BG202" s="180">
        <f t="shared" si="31"/>
        <v>0</v>
      </c>
      <c r="BH202" s="180">
        <f t="shared" si="32"/>
        <v>0</v>
      </c>
      <c r="BI202" s="180">
        <f t="shared" si="33"/>
        <v>0</v>
      </c>
      <c r="BJ202" s="14" t="s">
        <v>146</v>
      </c>
      <c r="BK202" s="181">
        <f t="shared" si="34"/>
        <v>0</v>
      </c>
      <c r="BL202" s="14" t="s">
        <v>174</v>
      </c>
      <c r="BM202" s="179" t="s">
        <v>265</v>
      </c>
    </row>
    <row r="203" spans="1:65" s="2" customFormat="1" ht="21.75" customHeight="1">
      <c r="A203" s="29"/>
      <c r="B203" s="133"/>
      <c r="C203" s="168" t="s">
        <v>266</v>
      </c>
      <c r="D203" s="168" t="s">
        <v>170</v>
      </c>
      <c r="E203" s="169" t="s">
        <v>267</v>
      </c>
      <c r="F203" s="170" t="s">
        <v>268</v>
      </c>
      <c r="G203" s="171" t="s">
        <v>197</v>
      </c>
      <c r="H203" s="172">
        <v>6.4</v>
      </c>
      <c r="I203" s="173"/>
      <c r="J203" s="172">
        <f t="shared" si="25"/>
        <v>0</v>
      </c>
      <c r="K203" s="174"/>
      <c r="L203" s="30"/>
      <c r="M203" s="175" t="s">
        <v>1</v>
      </c>
      <c r="N203" s="176" t="s">
        <v>40</v>
      </c>
      <c r="O203" s="55"/>
      <c r="P203" s="177">
        <f t="shared" si="26"/>
        <v>0</v>
      </c>
      <c r="Q203" s="177">
        <v>0.33444000000000002</v>
      </c>
      <c r="R203" s="177">
        <f t="shared" si="27"/>
        <v>2.1404160000000001</v>
      </c>
      <c r="S203" s="177">
        <v>0</v>
      </c>
      <c r="T203" s="178">
        <f t="shared" si="28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9" t="s">
        <v>174</v>
      </c>
      <c r="AT203" s="179" t="s">
        <v>170</v>
      </c>
      <c r="AU203" s="179" t="s">
        <v>146</v>
      </c>
      <c r="AY203" s="14" t="s">
        <v>168</v>
      </c>
      <c r="BE203" s="180">
        <f t="shared" si="29"/>
        <v>0</v>
      </c>
      <c r="BF203" s="180">
        <f t="shared" si="30"/>
        <v>0</v>
      </c>
      <c r="BG203" s="180">
        <f t="shared" si="31"/>
        <v>0</v>
      </c>
      <c r="BH203" s="180">
        <f t="shared" si="32"/>
        <v>0</v>
      </c>
      <c r="BI203" s="180">
        <f t="shared" si="33"/>
        <v>0</v>
      </c>
      <c r="BJ203" s="14" t="s">
        <v>146</v>
      </c>
      <c r="BK203" s="181">
        <f t="shared" si="34"/>
        <v>0</v>
      </c>
      <c r="BL203" s="14" t="s">
        <v>174</v>
      </c>
      <c r="BM203" s="179" t="s">
        <v>269</v>
      </c>
    </row>
    <row r="204" spans="1:65" s="2" customFormat="1" ht="21.75" customHeight="1">
      <c r="A204" s="29"/>
      <c r="B204" s="133"/>
      <c r="C204" s="168" t="s">
        <v>270</v>
      </c>
      <c r="D204" s="168" t="s">
        <v>170</v>
      </c>
      <c r="E204" s="169" t="s">
        <v>271</v>
      </c>
      <c r="F204" s="170" t="s">
        <v>272</v>
      </c>
      <c r="G204" s="171" t="s">
        <v>197</v>
      </c>
      <c r="H204" s="172">
        <v>34.71</v>
      </c>
      <c r="I204" s="173"/>
      <c r="J204" s="172">
        <f t="shared" si="25"/>
        <v>0</v>
      </c>
      <c r="K204" s="174"/>
      <c r="L204" s="30"/>
      <c r="M204" s="175" t="s">
        <v>1</v>
      </c>
      <c r="N204" s="176" t="s">
        <v>40</v>
      </c>
      <c r="O204" s="55"/>
      <c r="P204" s="177">
        <f t="shared" si="26"/>
        <v>0</v>
      </c>
      <c r="Q204" s="177">
        <v>5.4010000000000002E-2</v>
      </c>
      <c r="R204" s="177">
        <f t="shared" si="27"/>
        <v>1.8746871000000001</v>
      </c>
      <c r="S204" s="177">
        <v>0</v>
      </c>
      <c r="T204" s="178">
        <f t="shared" si="28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9" t="s">
        <v>174</v>
      </c>
      <c r="AT204" s="179" t="s">
        <v>170</v>
      </c>
      <c r="AU204" s="179" t="s">
        <v>146</v>
      </c>
      <c r="AY204" s="14" t="s">
        <v>168</v>
      </c>
      <c r="BE204" s="180">
        <f t="shared" si="29"/>
        <v>0</v>
      </c>
      <c r="BF204" s="180">
        <f t="shared" si="30"/>
        <v>0</v>
      </c>
      <c r="BG204" s="180">
        <f t="shared" si="31"/>
        <v>0</v>
      </c>
      <c r="BH204" s="180">
        <f t="shared" si="32"/>
        <v>0</v>
      </c>
      <c r="BI204" s="180">
        <f t="shared" si="33"/>
        <v>0</v>
      </c>
      <c r="BJ204" s="14" t="s">
        <v>146</v>
      </c>
      <c r="BK204" s="181">
        <f t="shared" si="34"/>
        <v>0</v>
      </c>
      <c r="BL204" s="14" t="s">
        <v>174</v>
      </c>
      <c r="BM204" s="179" t="s">
        <v>273</v>
      </c>
    </row>
    <row r="205" spans="1:65" s="2" customFormat="1" ht="21.75" customHeight="1">
      <c r="A205" s="29"/>
      <c r="B205" s="133"/>
      <c r="C205" s="168" t="s">
        <v>274</v>
      </c>
      <c r="D205" s="168" t="s">
        <v>170</v>
      </c>
      <c r="E205" s="169" t="s">
        <v>275</v>
      </c>
      <c r="F205" s="170" t="s">
        <v>276</v>
      </c>
      <c r="G205" s="171" t="s">
        <v>197</v>
      </c>
      <c r="H205" s="172">
        <v>62.107999999999997</v>
      </c>
      <c r="I205" s="173"/>
      <c r="J205" s="172">
        <f t="shared" si="25"/>
        <v>0</v>
      </c>
      <c r="K205" s="174"/>
      <c r="L205" s="30"/>
      <c r="M205" s="175" t="s">
        <v>1</v>
      </c>
      <c r="N205" s="176" t="s">
        <v>40</v>
      </c>
      <c r="O205" s="55"/>
      <c r="P205" s="177">
        <f t="shared" si="26"/>
        <v>0</v>
      </c>
      <c r="Q205" s="177">
        <v>0.10778</v>
      </c>
      <c r="R205" s="177">
        <f t="shared" si="27"/>
        <v>6.6940002399999994</v>
      </c>
      <c r="S205" s="177">
        <v>0</v>
      </c>
      <c r="T205" s="178">
        <f t="shared" si="28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9" t="s">
        <v>174</v>
      </c>
      <c r="AT205" s="179" t="s">
        <v>170</v>
      </c>
      <c r="AU205" s="179" t="s">
        <v>146</v>
      </c>
      <c r="AY205" s="14" t="s">
        <v>168</v>
      </c>
      <c r="BE205" s="180">
        <f t="shared" si="29"/>
        <v>0</v>
      </c>
      <c r="BF205" s="180">
        <f t="shared" si="30"/>
        <v>0</v>
      </c>
      <c r="BG205" s="180">
        <f t="shared" si="31"/>
        <v>0</v>
      </c>
      <c r="BH205" s="180">
        <f t="shared" si="32"/>
        <v>0</v>
      </c>
      <c r="BI205" s="180">
        <f t="shared" si="33"/>
        <v>0</v>
      </c>
      <c r="BJ205" s="14" t="s">
        <v>146</v>
      </c>
      <c r="BK205" s="181">
        <f t="shared" si="34"/>
        <v>0</v>
      </c>
      <c r="BL205" s="14" t="s">
        <v>174</v>
      </c>
      <c r="BM205" s="179" t="s">
        <v>277</v>
      </c>
    </row>
    <row r="206" spans="1:65" s="2" customFormat="1" ht="21.75" customHeight="1">
      <c r="A206" s="29"/>
      <c r="B206" s="133"/>
      <c r="C206" s="168" t="s">
        <v>278</v>
      </c>
      <c r="D206" s="168" t="s">
        <v>170</v>
      </c>
      <c r="E206" s="169" t="s">
        <v>279</v>
      </c>
      <c r="F206" s="170" t="s">
        <v>280</v>
      </c>
      <c r="G206" s="171" t="s">
        <v>281</v>
      </c>
      <c r="H206" s="172">
        <v>10.050000000000001</v>
      </c>
      <c r="I206" s="173"/>
      <c r="J206" s="172">
        <f t="shared" si="25"/>
        <v>0</v>
      </c>
      <c r="K206" s="174"/>
      <c r="L206" s="30"/>
      <c r="M206" s="175" t="s">
        <v>1</v>
      </c>
      <c r="N206" s="176" t="s">
        <v>40</v>
      </c>
      <c r="O206" s="55"/>
      <c r="P206" s="177">
        <f t="shared" si="26"/>
        <v>0</v>
      </c>
      <c r="Q206" s="177">
        <v>4.6000000000000001E-4</v>
      </c>
      <c r="R206" s="177">
        <f t="shared" si="27"/>
        <v>4.6230000000000004E-3</v>
      </c>
      <c r="S206" s="177">
        <v>0</v>
      </c>
      <c r="T206" s="178">
        <f t="shared" si="28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9" t="s">
        <v>174</v>
      </c>
      <c r="AT206" s="179" t="s">
        <v>170</v>
      </c>
      <c r="AU206" s="179" t="s">
        <v>146</v>
      </c>
      <c r="AY206" s="14" t="s">
        <v>168</v>
      </c>
      <c r="BE206" s="180">
        <f t="shared" si="29"/>
        <v>0</v>
      </c>
      <c r="BF206" s="180">
        <f t="shared" si="30"/>
        <v>0</v>
      </c>
      <c r="BG206" s="180">
        <f t="shared" si="31"/>
        <v>0</v>
      </c>
      <c r="BH206" s="180">
        <f t="shared" si="32"/>
        <v>0</v>
      </c>
      <c r="BI206" s="180">
        <f t="shared" si="33"/>
        <v>0</v>
      </c>
      <c r="BJ206" s="14" t="s">
        <v>146</v>
      </c>
      <c r="BK206" s="181">
        <f t="shared" si="34"/>
        <v>0</v>
      </c>
      <c r="BL206" s="14" t="s">
        <v>174</v>
      </c>
      <c r="BM206" s="179" t="s">
        <v>282</v>
      </c>
    </row>
    <row r="207" spans="1:65" s="12" customFormat="1" ht="22.8" customHeight="1">
      <c r="B207" s="155"/>
      <c r="D207" s="156" t="s">
        <v>73</v>
      </c>
      <c r="E207" s="166" t="s">
        <v>174</v>
      </c>
      <c r="F207" s="166" t="s">
        <v>283</v>
      </c>
      <c r="I207" s="158"/>
      <c r="J207" s="167">
        <f>BK207</f>
        <v>0</v>
      </c>
      <c r="L207" s="155"/>
      <c r="M207" s="160"/>
      <c r="N207" s="161"/>
      <c r="O207" s="161"/>
      <c r="P207" s="162">
        <f>SUM(P208:P219)</f>
        <v>0</v>
      </c>
      <c r="Q207" s="161"/>
      <c r="R207" s="162">
        <f>SUM(R208:R219)</f>
        <v>54.081863759999997</v>
      </c>
      <c r="S207" s="161"/>
      <c r="T207" s="163">
        <f>SUM(T208:T219)</f>
        <v>0</v>
      </c>
      <c r="AR207" s="156" t="s">
        <v>82</v>
      </c>
      <c r="AT207" s="164" t="s">
        <v>73</v>
      </c>
      <c r="AU207" s="164" t="s">
        <v>82</v>
      </c>
      <c r="AY207" s="156" t="s">
        <v>168</v>
      </c>
      <c r="BK207" s="165">
        <f>SUM(BK208:BK219)</f>
        <v>0</v>
      </c>
    </row>
    <row r="208" spans="1:65" s="2" customFormat="1" ht="21.75" customHeight="1">
      <c r="A208" s="29"/>
      <c r="B208" s="133"/>
      <c r="C208" s="168" t="s">
        <v>284</v>
      </c>
      <c r="D208" s="168" t="s">
        <v>170</v>
      </c>
      <c r="E208" s="169" t="s">
        <v>285</v>
      </c>
      <c r="F208" s="170" t="s">
        <v>286</v>
      </c>
      <c r="G208" s="171" t="s">
        <v>264</v>
      </c>
      <c r="H208" s="172">
        <v>0.60199999999999998</v>
      </c>
      <c r="I208" s="173"/>
      <c r="J208" s="172">
        <f t="shared" ref="J208:J219" si="35">ROUND(I208*H208,3)</f>
        <v>0</v>
      </c>
      <c r="K208" s="174"/>
      <c r="L208" s="30"/>
      <c r="M208" s="175" t="s">
        <v>1</v>
      </c>
      <c r="N208" s="176" t="s">
        <v>40</v>
      </c>
      <c r="O208" s="55"/>
      <c r="P208" s="177">
        <f t="shared" ref="P208:P219" si="36">O208*H208</f>
        <v>0</v>
      </c>
      <c r="Q208" s="177">
        <v>1.7100000000000001E-2</v>
      </c>
      <c r="R208" s="177">
        <f t="shared" ref="R208:R219" si="37">Q208*H208</f>
        <v>1.02942E-2</v>
      </c>
      <c r="S208" s="177">
        <v>0</v>
      </c>
      <c r="T208" s="178">
        <f t="shared" ref="T208:T219" si="38"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9" t="s">
        <v>174</v>
      </c>
      <c r="AT208" s="179" t="s">
        <v>170</v>
      </c>
      <c r="AU208" s="179" t="s">
        <v>146</v>
      </c>
      <c r="AY208" s="14" t="s">
        <v>168</v>
      </c>
      <c r="BE208" s="180">
        <f t="shared" ref="BE208:BE219" si="39">IF(N208="základná",J208,0)</f>
        <v>0</v>
      </c>
      <c r="BF208" s="180">
        <f t="shared" ref="BF208:BF219" si="40">IF(N208="znížená",J208,0)</f>
        <v>0</v>
      </c>
      <c r="BG208" s="180">
        <f t="shared" ref="BG208:BG219" si="41">IF(N208="zákl. prenesená",J208,0)</f>
        <v>0</v>
      </c>
      <c r="BH208" s="180">
        <f t="shared" ref="BH208:BH219" si="42">IF(N208="zníž. prenesená",J208,0)</f>
        <v>0</v>
      </c>
      <c r="BI208" s="180">
        <f t="shared" ref="BI208:BI219" si="43">IF(N208="nulová",J208,0)</f>
        <v>0</v>
      </c>
      <c r="BJ208" s="14" t="s">
        <v>146</v>
      </c>
      <c r="BK208" s="181">
        <f t="shared" ref="BK208:BK219" si="44">ROUND(I208*H208,3)</f>
        <v>0</v>
      </c>
      <c r="BL208" s="14" t="s">
        <v>174</v>
      </c>
      <c r="BM208" s="179" t="s">
        <v>287</v>
      </c>
    </row>
    <row r="209" spans="1:65" s="2" customFormat="1" ht="21.75" customHeight="1">
      <c r="A209" s="29"/>
      <c r="B209" s="133"/>
      <c r="C209" s="182" t="s">
        <v>288</v>
      </c>
      <c r="D209" s="182" t="s">
        <v>289</v>
      </c>
      <c r="E209" s="183" t="s">
        <v>290</v>
      </c>
      <c r="F209" s="184" t="s">
        <v>291</v>
      </c>
      <c r="G209" s="185" t="s">
        <v>264</v>
      </c>
      <c r="H209" s="186">
        <v>0.65</v>
      </c>
      <c r="I209" s="187"/>
      <c r="J209" s="186">
        <f t="shared" si="35"/>
        <v>0</v>
      </c>
      <c r="K209" s="188"/>
      <c r="L209" s="189"/>
      <c r="M209" s="190" t="s">
        <v>1</v>
      </c>
      <c r="N209" s="191" t="s">
        <v>40</v>
      </c>
      <c r="O209" s="55"/>
      <c r="P209" s="177">
        <f t="shared" si="36"/>
        <v>0</v>
      </c>
      <c r="Q209" s="177">
        <v>1</v>
      </c>
      <c r="R209" s="177">
        <f t="shared" si="37"/>
        <v>0.65</v>
      </c>
      <c r="S209" s="177">
        <v>0</v>
      </c>
      <c r="T209" s="178">
        <f t="shared" si="38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9" t="s">
        <v>200</v>
      </c>
      <c r="AT209" s="179" t="s">
        <v>289</v>
      </c>
      <c r="AU209" s="179" t="s">
        <v>146</v>
      </c>
      <c r="AY209" s="14" t="s">
        <v>168</v>
      </c>
      <c r="BE209" s="180">
        <f t="shared" si="39"/>
        <v>0</v>
      </c>
      <c r="BF209" s="180">
        <f t="shared" si="40"/>
        <v>0</v>
      </c>
      <c r="BG209" s="180">
        <f t="shared" si="41"/>
        <v>0</v>
      </c>
      <c r="BH209" s="180">
        <f t="shared" si="42"/>
        <v>0</v>
      </c>
      <c r="BI209" s="180">
        <f t="shared" si="43"/>
        <v>0</v>
      </c>
      <c r="BJ209" s="14" t="s">
        <v>146</v>
      </c>
      <c r="BK209" s="181">
        <f t="shared" si="44"/>
        <v>0</v>
      </c>
      <c r="BL209" s="14" t="s">
        <v>174</v>
      </c>
      <c r="BM209" s="179" t="s">
        <v>292</v>
      </c>
    </row>
    <row r="210" spans="1:65" s="2" customFormat="1" ht="16.5" customHeight="1">
      <c r="A210" s="29"/>
      <c r="B210" s="133"/>
      <c r="C210" s="168" t="s">
        <v>293</v>
      </c>
      <c r="D210" s="168" t="s">
        <v>170</v>
      </c>
      <c r="E210" s="169" t="s">
        <v>294</v>
      </c>
      <c r="F210" s="170" t="s">
        <v>295</v>
      </c>
      <c r="G210" s="171" t="s">
        <v>173</v>
      </c>
      <c r="H210" s="172">
        <v>12.477</v>
      </c>
      <c r="I210" s="173"/>
      <c r="J210" s="172">
        <f t="shared" si="35"/>
        <v>0</v>
      </c>
      <c r="K210" s="174"/>
      <c r="L210" s="30"/>
      <c r="M210" s="175" t="s">
        <v>1</v>
      </c>
      <c r="N210" s="176" t="s">
        <v>40</v>
      </c>
      <c r="O210" s="55"/>
      <c r="P210" s="177">
        <f t="shared" si="36"/>
        <v>0</v>
      </c>
      <c r="Q210" s="177">
        <v>2.29698</v>
      </c>
      <c r="R210" s="177">
        <f t="shared" si="37"/>
        <v>28.659419460000002</v>
      </c>
      <c r="S210" s="177">
        <v>0</v>
      </c>
      <c r="T210" s="178">
        <f t="shared" si="38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9" t="s">
        <v>174</v>
      </c>
      <c r="AT210" s="179" t="s">
        <v>170</v>
      </c>
      <c r="AU210" s="179" t="s">
        <v>146</v>
      </c>
      <c r="AY210" s="14" t="s">
        <v>168</v>
      </c>
      <c r="BE210" s="180">
        <f t="shared" si="39"/>
        <v>0</v>
      </c>
      <c r="BF210" s="180">
        <f t="shared" si="40"/>
        <v>0</v>
      </c>
      <c r="BG210" s="180">
        <f t="shared" si="41"/>
        <v>0</v>
      </c>
      <c r="BH210" s="180">
        <f t="shared" si="42"/>
        <v>0</v>
      </c>
      <c r="BI210" s="180">
        <f t="shared" si="43"/>
        <v>0</v>
      </c>
      <c r="BJ210" s="14" t="s">
        <v>146</v>
      </c>
      <c r="BK210" s="181">
        <f t="shared" si="44"/>
        <v>0</v>
      </c>
      <c r="BL210" s="14" t="s">
        <v>174</v>
      </c>
      <c r="BM210" s="179" t="s">
        <v>296</v>
      </c>
    </row>
    <row r="211" spans="1:65" s="2" customFormat="1" ht="21.75" customHeight="1">
      <c r="A211" s="29"/>
      <c r="B211" s="133"/>
      <c r="C211" s="168" t="s">
        <v>297</v>
      </c>
      <c r="D211" s="168" t="s">
        <v>170</v>
      </c>
      <c r="E211" s="169" t="s">
        <v>298</v>
      </c>
      <c r="F211" s="170" t="s">
        <v>299</v>
      </c>
      <c r="G211" s="171" t="s">
        <v>197</v>
      </c>
      <c r="H211" s="172">
        <v>75.650000000000006</v>
      </c>
      <c r="I211" s="173"/>
      <c r="J211" s="172">
        <f t="shared" si="35"/>
        <v>0</v>
      </c>
      <c r="K211" s="174"/>
      <c r="L211" s="30"/>
      <c r="M211" s="175" t="s">
        <v>1</v>
      </c>
      <c r="N211" s="176" t="s">
        <v>40</v>
      </c>
      <c r="O211" s="55"/>
      <c r="P211" s="177">
        <f t="shared" si="36"/>
        <v>0</v>
      </c>
      <c r="Q211" s="177">
        <v>3.4099999999999998E-3</v>
      </c>
      <c r="R211" s="177">
        <f t="shared" si="37"/>
        <v>0.25796649999999999</v>
      </c>
      <c r="S211" s="177">
        <v>0</v>
      </c>
      <c r="T211" s="178">
        <f t="shared" si="38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9" t="s">
        <v>174</v>
      </c>
      <c r="AT211" s="179" t="s">
        <v>170</v>
      </c>
      <c r="AU211" s="179" t="s">
        <v>146</v>
      </c>
      <c r="AY211" s="14" t="s">
        <v>168</v>
      </c>
      <c r="BE211" s="180">
        <f t="shared" si="39"/>
        <v>0</v>
      </c>
      <c r="BF211" s="180">
        <f t="shared" si="40"/>
        <v>0</v>
      </c>
      <c r="BG211" s="180">
        <f t="shared" si="41"/>
        <v>0</v>
      </c>
      <c r="BH211" s="180">
        <f t="shared" si="42"/>
        <v>0</v>
      </c>
      <c r="BI211" s="180">
        <f t="shared" si="43"/>
        <v>0</v>
      </c>
      <c r="BJ211" s="14" t="s">
        <v>146</v>
      </c>
      <c r="BK211" s="181">
        <f t="shared" si="44"/>
        <v>0</v>
      </c>
      <c r="BL211" s="14" t="s">
        <v>174</v>
      </c>
      <c r="BM211" s="179" t="s">
        <v>300</v>
      </c>
    </row>
    <row r="212" spans="1:65" s="2" customFormat="1" ht="21.75" customHeight="1">
      <c r="A212" s="29"/>
      <c r="B212" s="133"/>
      <c r="C212" s="168" t="s">
        <v>301</v>
      </c>
      <c r="D212" s="168" t="s">
        <v>170</v>
      </c>
      <c r="E212" s="169" t="s">
        <v>302</v>
      </c>
      <c r="F212" s="170" t="s">
        <v>303</v>
      </c>
      <c r="G212" s="171" t="s">
        <v>197</v>
      </c>
      <c r="H212" s="172">
        <v>75.650000000000006</v>
      </c>
      <c r="I212" s="173"/>
      <c r="J212" s="172">
        <f t="shared" si="35"/>
        <v>0</v>
      </c>
      <c r="K212" s="174"/>
      <c r="L212" s="30"/>
      <c r="M212" s="175" t="s">
        <v>1</v>
      </c>
      <c r="N212" s="176" t="s">
        <v>40</v>
      </c>
      <c r="O212" s="55"/>
      <c r="P212" s="177">
        <f t="shared" si="36"/>
        <v>0</v>
      </c>
      <c r="Q212" s="177">
        <v>0</v>
      </c>
      <c r="R212" s="177">
        <f t="shared" si="37"/>
        <v>0</v>
      </c>
      <c r="S212" s="177">
        <v>0</v>
      </c>
      <c r="T212" s="178">
        <f t="shared" si="38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9" t="s">
        <v>174</v>
      </c>
      <c r="AT212" s="179" t="s">
        <v>170</v>
      </c>
      <c r="AU212" s="179" t="s">
        <v>146</v>
      </c>
      <c r="AY212" s="14" t="s">
        <v>168</v>
      </c>
      <c r="BE212" s="180">
        <f t="shared" si="39"/>
        <v>0</v>
      </c>
      <c r="BF212" s="180">
        <f t="shared" si="40"/>
        <v>0</v>
      </c>
      <c r="BG212" s="180">
        <f t="shared" si="41"/>
        <v>0</v>
      </c>
      <c r="BH212" s="180">
        <f t="shared" si="42"/>
        <v>0</v>
      </c>
      <c r="BI212" s="180">
        <f t="shared" si="43"/>
        <v>0</v>
      </c>
      <c r="BJ212" s="14" t="s">
        <v>146</v>
      </c>
      <c r="BK212" s="181">
        <f t="shared" si="44"/>
        <v>0</v>
      </c>
      <c r="BL212" s="14" t="s">
        <v>174</v>
      </c>
      <c r="BM212" s="179" t="s">
        <v>304</v>
      </c>
    </row>
    <row r="213" spans="1:65" s="2" customFormat="1" ht="21.75" customHeight="1">
      <c r="A213" s="29"/>
      <c r="B213" s="133"/>
      <c r="C213" s="168" t="s">
        <v>305</v>
      </c>
      <c r="D213" s="168" t="s">
        <v>170</v>
      </c>
      <c r="E213" s="169" t="s">
        <v>306</v>
      </c>
      <c r="F213" s="170" t="s">
        <v>307</v>
      </c>
      <c r="G213" s="171" t="s">
        <v>264</v>
      </c>
      <c r="H213" s="172">
        <v>1.0660000000000001</v>
      </c>
      <c r="I213" s="173"/>
      <c r="J213" s="172">
        <f t="shared" si="35"/>
        <v>0</v>
      </c>
      <c r="K213" s="174"/>
      <c r="L213" s="30"/>
      <c r="M213" s="175" t="s">
        <v>1</v>
      </c>
      <c r="N213" s="176" t="s">
        <v>40</v>
      </c>
      <c r="O213" s="55"/>
      <c r="P213" s="177">
        <f t="shared" si="36"/>
        <v>0</v>
      </c>
      <c r="Q213" s="177">
        <v>1.0165999999999999</v>
      </c>
      <c r="R213" s="177">
        <f t="shared" si="37"/>
        <v>1.0836956</v>
      </c>
      <c r="S213" s="177">
        <v>0</v>
      </c>
      <c r="T213" s="178">
        <f t="shared" si="38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9" t="s">
        <v>174</v>
      </c>
      <c r="AT213" s="179" t="s">
        <v>170</v>
      </c>
      <c r="AU213" s="179" t="s">
        <v>146</v>
      </c>
      <c r="AY213" s="14" t="s">
        <v>168</v>
      </c>
      <c r="BE213" s="180">
        <f t="shared" si="39"/>
        <v>0</v>
      </c>
      <c r="BF213" s="180">
        <f t="shared" si="40"/>
        <v>0</v>
      </c>
      <c r="BG213" s="180">
        <f t="shared" si="41"/>
        <v>0</v>
      </c>
      <c r="BH213" s="180">
        <f t="shared" si="42"/>
        <v>0</v>
      </c>
      <c r="BI213" s="180">
        <f t="shared" si="43"/>
        <v>0</v>
      </c>
      <c r="BJ213" s="14" t="s">
        <v>146</v>
      </c>
      <c r="BK213" s="181">
        <f t="shared" si="44"/>
        <v>0</v>
      </c>
      <c r="BL213" s="14" t="s">
        <v>174</v>
      </c>
      <c r="BM213" s="179" t="s">
        <v>308</v>
      </c>
    </row>
    <row r="214" spans="1:65" s="2" customFormat="1" ht="21.75" customHeight="1">
      <c r="A214" s="29"/>
      <c r="B214" s="133"/>
      <c r="C214" s="168" t="s">
        <v>309</v>
      </c>
      <c r="D214" s="168" t="s">
        <v>170</v>
      </c>
      <c r="E214" s="169" t="s">
        <v>310</v>
      </c>
      <c r="F214" s="170" t="s">
        <v>311</v>
      </c>
      <c r="G214" s="171" t="s">
        <v>197</v>
      </c>
      <c r="H214" s="172">
        <v>5.8</v>
      </c>
      <c r="I214" s="173"/>
      <c r="J214" s="172">
        <f t="shared" si="35"/>
        <v>0</v>
      </c>
      <c r="K214" s="174"/>
      <c r="L214" s="30"/>
      <c r="M214" s="175" t="s">
        <v>1</v>
      </c>
      <c r="N214" s="176" t="s">
        <v>40</v>
      </c>
      <c r="O214" s="55"/>
      <c r="P214" s="177">
        <f t="shared" si="36"/>
        <v>0</v>
      </c>
      <c r="Q214" s="177">
        <v>1.4999999999999999E-4</v>
      </c>
      <c r="R214" s="177">
        <f t="shared" si="37"/>
        <v>8.699999999999999E-4</v>
      </c>
      <c r="S214" s="177">
        <v>0</v>
      </c>
      <c r="T214" s="178">
        <f t="shared" si="38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9" t="s">
        <v>174</v>
      </c>
      <c r="AT214" s="179" t="s">
        <v>170</v>
      </c>
      <c r="AU214" s="179" t="s">
        <v>146</v>
      </c>
      <c r="AY214" s="14" t="s">
        <v>168</v>
      </c>
      <c r="BE214" s="180">
        <f t="shared" si="39"/>
        <v>0</v>
      </c>
      <c r="BF214" s="180">
        <f t="shared" si="40"/>
        <v>0</v>
      </c>
      <c r="BG214" s="180">
        <f t="shared" si="41"/>
        <v>0</v>
      </c>
      <c r="BH214" s="180">
        <f t="shared" si="42"/>
        <v>0</v>
      </c>
      <c r="BI214" s="180">
        <f t="shared" si="43"/>
        <v>0</v>
      </c>
      <c r="BJ214" s="14" t="s">
        <v>146</v>
      </c>
      <c r="BK214" s="181">
        <f t="shared" si="44"/>
        <v>0</v>
      </c>
      <c r="BL214" s="14" t="s">
        <v>174</v>
      </c>
      <c r="BM214" s="179" t="s">
        <v>312</v>
      </c>
    </row>
    <row r="215" spans="1:65" s="2" customFormat="1" ht="21.75" customHeight="1">
      <c r="A215" s="29"/>
      <c r="B215" s="133"/>
      <c r="C215" s="182" t="s">
        <v>313</v>
      </c>
      <c r="D215" s="182" t="s">
        <v>289</v>
      </c>
      <c r="E215" s="183" t="s">
        <v>314</v>
      </c>
      <c r="F215" s="184" t="s">
        <v>315</v>
      </c>
      <c r="G215" s="185" t="s">
        <v>197</v>
      </c>
      <c r="H215" s="186">
        <v>6.09</v>
      </c>
      <c r="I215" s="187"/>
      <c r="J215" s="186">
        <f t="shared" si="35"/>
        <v>0</v>
      </c>
      <c r="K215" s="188"/>
      <c r="L215" s="189"/>
      <c r="M215" s="190" t="s">
        <v>1</v>
      </c>
      <c r="N215" s="191" t="s">
        <v>40</v>
      </c>
      <c r="O215" s="55"/>
      <c r="P215" s="177">
        <f t="shared" si="36"/>
        <v>0</v>
      </c>
      <c r="Q215" s="177">
        <v>4.7999999999999996E-3</v>
      </c>
      <c r="R215" s="177">
        <f t="shared" si="37"/>
        <v>2.9231999999999998E-2</v>
      </c>
      <c r="S215" s="177">
        <v>0</v>
      </c>
      <c r="T215" s="178">
        <f t="shared" si="38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9" t="s">
        <v>200</v>
      </c>
      <c r="AT215" s="179" t="s">
        <v>289</v>
      </c>
      <c r="AU215" s="179" t="s">
        <v>146</v>
      </c>
      <c r="AY215" s="14" t="s">
        <v>168</v>
      </c>
      <c r="BE215" s="180">
        <f t="shared" si="39"/>
        <v>0</v>
      </c>
      <c r="BF215" s="180">
        <f t="shared" si="40"/>
        <v>0</v>
      </c>
      <c r="BG215" s="180">
        <f t="shared" si="41"/>
        <v>0</v>
      </c>
      <c r="BH215" s="180">
        <f t="shared" si="42"/>
        <v>0</v>
      </c>
      <c r="BI215" s="180">
        <f t="shared" si="43"/>
        <v>0</v>
      </c>
      <c r="BJ215" s="14" t="s">
        <v>146</v>
      </c>
      <c r="BK215" s="181">
        <f t="shared" si="44"/>
        <v>0</v>
      </c>
      <c r="BL215" s="14" t="s">
        <v>174</v>
      </c>
      <c r="BM215" s="179" t="s">
        <v>316</v>
      </c>
    </row>
    <row r="216" spans="1:65" s="2" customFormat="1" ht="21.75" customHeight="1">
      <c r="A216" s="29"/>
      <c r="B216" s="133"/>
      <c r="C216" s="168" t="s">
        <v>317</v>
      </c>
      <c r="D216" s="168" t="s">
        <v>170</v>
      </c>
      <c r="E216" s="169" t="s">
        <v>318</v>
      </c>
      <c r="F216" s="170" t="s">
        <v>319</v>
      </c>
      <c r="G216" s="171" t="s">
        <v>173</v>
      </c>
      <c r="H216" s="172">
        <v>9.5809999999999995</v>
      </c>
      <c r="I216" s="173"/>
      <c r="J216" s="172">
        <f t="shared" si="35"/>
        <v>0</v>
      </c>
      <c r="K216" s="174"/>
      <c r="L216" s="30"/>
      <c r="M216" s="175" t="s">
        <v>1</v>
      </c>
      <c r="N216" s="176" t="s">
        <v>40</v>
      </c>
      <c r="O216" s="55"/>
      <c r="P216" s="177">
        <f t="shared" si="36"/>
        <v>0</v>
      </c>
      <c r="Q216" s="177">
        <v>2.4157999999999999</v>
      </c>
      <c r="R216" s="177">
        <f t="shared" si="37"/>
        <v>23.1457798</v>
      </c>
      <c r="S216" s="177">
        <v>0</v>
      </c>
      <c r="T216" s="178">
        <f t="shared" si="38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9" t="s">
        <v>174</v>
      </c>
      <c r="AT216" s="179" t="s">
        <v>170</v>
      </c>
      <c r="AU216" s="179" t="s">
        <v>146</v>
      </c>
      <c r="AY216" s="14" t="s">
        <v>168</v>
      </c>
      <c r="BE216" s="180">
        <f t="shared" si="39"/>
        <v>0</v>
      </c>
      <c r="BF216" s="180">
        <f t="shared" si="40"/>
        <v>0</v>
      </c>
      <c r="BG216" s="180">
        <f t="shared" si="41"/>
        <v>0</v>
      </c>
      <c r="BH216" s="180">
        <f t="shared" si="42"/>
        <v>0</v>
      </c>
      <c r="BI216" s="180">
        <f t="shared" si="43"/>
        <v>0</v>
      </c>
      <c r="BJ216" s="14" t="s">
        <v>146</v>
      </c>
      <c r="BK216" s="181">
        <f t="shared" si="44"/>
        <v>0</v>
      </c>
      <c r="BL216" s="14" t="s">
        <v>174</v>
      </c>
      <c r="BM216" s="179" t="s">
        <v>320</v>
      </c>
    </row>
    <row r="217" spans="1:65" s="2" customFormat="1" ht="21.75" customHeight="1">
      <c r="A217" s="29"/>
      <c r="B217" s="133"/>
      <c r="C217" s="168" t="s">
        <v>321</v>
      </c>
      <c r="D217" s="168" t="s">
        <v>170</v>
      </c>
      <c r="E217" s="169" t="s">
        <v>322</v>
      </c>
      <c r="F217" s="170" t="s">
        <v>323</v>
      </c>
      <c r="G217" s="171" t="s">
        <v>264</v>
      </c>
      <c r="H217" s="172">
        <v>0.12</v>
      </c>
      <c r="I217" s="173"/>
      <c r="J217" s="172">
        <f t="shared" si="35"/>
        <v>0</v>
      </c>
      <c r="K217" s="174"/>
      <c r="L217" s="30"/>
      <c r="M217" s="175" t="s">
        <v>1</v>
      </c>
      <c r="N217" s="176" t="s">
        <v>40</v>
      </c>
      <c r="O217" s="55"/>
      <c r="P217" s="177">
        <f t="shared" si="36"/>
        <v>0</v>
      </c>
      <c r="Q217" s="177">
        <v>1.20296</v>
      </c>
      <c r="R217" s="177">
        <f t="shared" si="37"/>
        <v>0.14435519999999999</v>
      </c>
      <c r="S217" s="177">
        <v>0</v>
      </c>
      <c r="T217" s="178">
        <f t="shared" si="38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9" t="s">
        <v>174</v>
      </c>
      <c r="AT217" s="179" t="s">
        <v>170</v>
      </c>
      <c r="AU217" s="179" t="s">
        <v>146</v>
      </c>
      <c r="AY217" s="14" t="s">
        <v>168</v>
      </c>
      <c r="BE217" s="180">
        <f t="shared" si="39"/>
        <v>0</v>
      </c>
      <c r="BF217" s="180">
        <f t="shared" si="40"/>
        <v>0</v>
      </c>
      <c r="BG217" s="180">
        <f t="shared" si="41"/>
        <v>0</v>
      </c>
      <c r="BH217" s="180">
        <f t="shared" si="42"/>
        <v>0</v>
      </c>
      <c r="BI217" s="180">
        <f t="shared" si="43"/>
        <v>0</v>
      </c>
      <c r="BJ217" s="14" t="s">
        <v>146</v>
      </c>
      <c r="BK217" s="181">
        <f t="shared" si="44"/>
        <v>0</v>
      </c>
      <c r="BL217" s="14" t="s">
        <v>174</v>
      </c>
      <c r="BM217" s="179" t="s">
        <v>324</v>
      </c>
    </row>
    <row r="218" spans="1:65" s="2" customFormat="1" ht="21.75" customHeight="1">
      <c r="A218" s="29"/>
      <c r="B218" s="133"/>
      <c r="C218" s="168" t="s">
        <v>325</v>
      </c>
      <c r="D218" s="168" t="s">
        <v>170</v>
      </c>
      <c r="E218" s="169" t="s">
        <v>326</v>
      </c>
      <c r="F218" s="170" t="s">
        <v>327</v>
      </c>
      <c r="G218" s="171" t="s">
        <v>197</v>
      </c>
      <c r="H218" s="172">
        <v>11.85</v>
      </c>
      <c r="I218" s="173"/>
      <c r="J218" s="172">
        <f t="shared" si="35"/>
        <v>0</v>
      </c>
      <c r="K218" s="174"/>
      <c r="L218" s="30"/>
      <c r="M218" s="175" t="s">
        <v>1</v>
      </c>
      <c r="N218" s="176" t="s">
        <v>40</v>
      </c>
      <c r="O218" s="55"/>
      <c r="P218" s="177">
        <f t="shared" si="36"/>
        <v>0</v>
      </c>
      <c r="Q218" s="177">
        <v>8.4600000000000005E-3</v>
      </c>
      <c r="R218" s="177">
        <f t="shared" si="37"/>
        <v>0.10025100000000001</v>
      </c>
      <c r="S218" s="177">
        <v>0</v>
      </c>
      <c r="T218" s="178">
        <f t="shared" si="38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9" t="s">
        <v>174</v>
      </c>
      <c r="AT218" s="179" t="s">
        <v>170</v>
      </c>
      <c r="AU218" s="179" t="s">
        <v>146</v>
      </c>
      <c r="AY218" s="14" t="s">
        <v>168</v>
      </c>
      <c r="BE218" s="180">
        <f t="shared" si="39"/>
        <v>0</v>
      </c>
      <c r="BF218" s="180">
        <f t="shared" si="40"/>
        <v>0</v>
      </c>
      <c r="BG218" s="180">
        <f t="shared" si="41"/>
        <v>0</v>
      </c>
      <c r="BH218" s="180">
        <f t="shared" si="42"/>
        <v>0</v>
      </c>
      <c r="BI218" s="180">
        <f t="shared" si="43"/>
        <v>0</v>
      </c>
      <c r="BJ218" s="14" t="s">
        <v>146</v>
      </c>
      <c r="BK218" s="181">
        <f t="shared" si="44"/>
        <v>0</v>
      </c>
      <c r="BL218" s="14" t="s">
        <v>174</v>
      </c>
      <c r="BM218" s="179" t="s">
        <v>328</v>
      </c>
    </row>
    <row r="219" spans="1:65" s="2" customFormat="1" ht="21.75" customHeight="1">
      <c r="A219" s="29"/>
      <c r="B219" s="133"/>
      <c r="C219" s="168" t="s">
        <v>329</v>
      </c>
      <c r="D219" s="168" t="s">
        <v>170</v>
      </c>
      <c r="E219" s="169" t="s">
        <v>330</v>
      </c>
      <c r="F219" s="170" t="s">
        <v>331</v>
      </c>
      <c r="G219" s="171" t="s">
        <v>197</v>
      </c>
      <c r="H219" s="172">
        <v>11.85</v>
      </c>
      <c r="I219" s="173"/>
      <c r="J219" s="172">
        <f t="shared" si="35"/>
        <v>0</v>
      </c>
      <c r="K219" s="174"/>
      <c r="L219" s="30"/>
      <c r="M219" s="175" t="s">
        <v>1</v>
      </c>
      <c r="N219" s="176" t="s">
        <v>40</v>
      </c>
      <c r="O219" s="55"/>
      <c r="P219" s="177">
        <f t="shared" si="36"/>
        <v>0</v>
      </c>
      <c r="Q219" s="177">
        <v>0</v>
      </c>
      <c r="R219" s="177">
        <f t="shared" si="37"/>
        <v>0</v>
      </c>
      <c r="S219" s="177">
        <v>0</v>
      </c>
      <c r="T219" s="178">
        <f t="shared" si="38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9" t="s">
        <v>174</v>
      </c>
      <c r="AT219" s="179" t="s">
        <v>170</v>
      </c>
      <c r="AU219" s="179" t="s">
        <v>146</v>
      </c>
      <c r="AY219" s="14" t="s">
        <v>168</v>
      </c>
      <c r="BE219" s="180">
        <f t="shared" si="39"/>
        <v>0</v>
      </c>
      <c r="BF219" s="180">
        <f t="shared" si="40"/>
        <v>0</v>
      </c>
      <c r="BG219" s="180">
        <f t="shared" si="41"/>
        <v>0</v>
      </c>
      <c r="BH219" s="180">
        <f t="shared" si="42"/>
        <v>0</v>
      </c>
      <c r="BI219" s="180">
        <f t="shared" si="43"/>
        <v>0</v>
      </c>
      <c r="BJ219" s="14" t="s">
        <v>146</v>
      </c>
      <c r="BK219" s="181">
        <f t="shared" si="44"/>
        <v>0</v>
      </c>
      <c r="BL219" s="14" t="s">
        <v>174</v>
      </c>
      <c r="BM219" s="179" t="s">
        <v>332</v>
      </c>
    </row>
    <row r="220" spans="1:65" s="12" customFormat="1" ht="22.8" customHeight="1">
      <c r="B220" s="155"/>
      <c r="D220" s="156" t="s">
        <v>73</v>
      </c>
      <c r="E220" s="166" t="s">
        <v>186</v>
      </c>
      <c r="F220" s="166" t="s">
        <v>333</v>
      </c>
      <c r="I220" s="158"/>
      <c r="J220" s="167">
        <f>BK220</f>
        <v>0</v>
      </c>
      <c r="L220" s="155"/>
      <c r="M220" s="160"/>
      <c r="N220" s="161"/>
      <c r="O220" s="161"/>
      <c r="P220" s="162">
        <f>SUM(P221:P222)</f>
        <v>0</v>
      </c>
      <c r="Q220" s="161"/>
      <c r="R220" s="162">
        <f>SUM(R221:R222)</f>
        <v>2.3205329999999997</v>
      </c>
      <c r="S220" s="161"/>
      <c r="T220" s="163">
        <f>SUM(T221:T222)</f>
        <v>0</v>
      </c>
      <c r="AR220" s="156" t="s">
        <v>82</v>
      </c>
      <c r="AT220" s="164" t="s">
        <v>73</v>
      </c>
      <c r="AU220" s="164" t="s">
        <v>82</v>
      </c>
      <c r="AY220" s="156" t="s">
        <v>168</v>
      </c>
      <c r="BK220" s="165">
        <f>SUM(BK221:BK222)</f>
        <v>0</v>
      </c>
    </row>
    <row r="221" spans="1:65" s="2" customFormat="1" ht="21.75" customHeight="1">
      <c r="A221" s="29"/>
      <c r="B221" s="133"/>
      <c r="C221" s="168" t="s">
        <v>334</v>
      </c>
      <c r="D221" s="168" t="s">
        <v>170</v>
      </c>
      <c r="E221" s="169" t="s">
        <v>335</v>
      </c>
      <c r="F221" s="170" t="s">
        <v>336</v>
      </c>
      <c r="G221" s="171" t="s">
        <v>197</v>
      </c>
      <c r="H221" s="172">
        <v>10.85</v>
      </c>
      <c r="I221" s="173"/>
      <c r="J221" s="172">
        <f>ROUND(I221*H221,3)</f>
        <v>0</v>
      </c>
      <c r="K221" s="174"/>
      <c r="L221" s="30"/>
      <c r="M221" s="175" t="s">
        <v>1</v>
      </c>
      <c r="N221" s="176" t="s">
        <v>40</v>
      </c>
      <c r="O221" s="55"/>
      <c r="P221" s="177">
        <f>O221*H221</f>
        <v>0</v>
      </c>
      <c r="Q221" s="177">
        <v>0.126</v>
      </c>
      <c r="R221" s="177">
        <f>Q221*H221</f>
        <v>1.3671</v>
      </c>
      <c r="S221" s="177">
        <v>0</v>
      </c>
      <c r="T221" s="178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9" t="s">
        <v>174</v>
      </c>
      <c r="AT221" s="179" t="s">
        <v>170</v>
      </c>
      <c r="AU221" s="179" t="s">
        <v>146</v>
      </c>
      <c r="AY221" s="14" t="s">
        <v>168</v>
      </c>
      <c r="BE221" s="180">
        <f>IF(N221="základná",J221,0)</f>
        <v>0</v>
      </c>
      <c r="BF221" s="180">
        <f>IF(N221="znížená",J221,0)</f>
        <v>0</v>
      </c>
      <c r="BG221" s="180">
        <f>IF(N221="zákl. prenesená",J221,0)</f>
        <v>0</v>
      </c>
      <c r="BH221" s="180">
        <f>IF(N221="zníž. prenesená",J221,0)</f>
        <v>0</v>
      </c>
      <c r="BI221" s="180">
        <f>IF(N221="nulová",J221,0)</f>
        <v>0</v>
      </c>
      <c r="BJ221" s="14" t="s">
        <v>146</v>
      </c>
      <c r="BK221" s="181">
        <f>ROUND(I221*H221,3)</f>
        <v>0</v>
      </c>
      <c r="BL221" s="14" t="s">
        <v>174</v>
      </c>
      <c r="BM221" s="179" t="s">
        <v>337</v>
      </c>
    </row>
    <row r="222" spans="1:65" s="2" customFormat="1" ht="21.75" customHeight="1">
      <c r="A222" s="29"/>
      <c r="B222" s="133"/>
      <c r="C222" s="182" t="s">
        <v>338</v>
      </c>
      <c r="D222" s="182" t="s">
        <v>289</v>
      </c>
      <c r="E222" s="183" t="s">
        <v>339</v>
      </c>
      <c r="F222" s="184" t="s">
        <v>340</v>
      </c>
      <c r="G222" s="185" t="s">
        <v>197</v>
      </c>
      <c r="H222" s="186">
        <v>10.959</v>
      </c>
      <c r="I222" s="187"/>
      <c r="J222" s="186">
        <f>ROUND(I222*H222,3)</f>
        <v>0</v>
      </c>
      <c r="K222" s="188"/>
      <c r="L222" s="189"/>
      <c r="M222" s="190" t="s">
        <v>1</v>
      </c>
      <c r="N222" s="191" t="s">
        <v>40</v>
      </c>
      <c r="O222" s="55"/>
      <c r="P222" s="177">
        <f>O222*H222</f>
        <v>0</v>
      </c>
      <c r="Q222" s="177">
        <v>8.6999999999999994E-2</v>
      </c>
      <c r="R222" s="177">
        <f>Q222*H222</f>
        <v>0.95343299999999986</v>
      </c>
      <c r="S222" s="177">
        <v>0</v>
      </c>
      <c r="T222" s="17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9" t="s">
        <v>200</v>
      </c>
      <c r="AT222" s="179" t="s">
        <v>289</v>
      </c>
      <c r="AU222" s="179" t="s">
        <v>146</v>
      </c>
      <c r="AY222" s="14" t="s">
        <v>168</v>
      </c>
      <c r="BE222" s="180">
        <f>IF(N222="základná",J222,0)</f>
        <v>0</v>
      </c>
      <c r="BF222" s="180">
        <f>IF(N222="znížená",J222,0)</f>
        <v>0</v>
      </c>
      <c r="BG222" s="180">
        <f>IF(N222="zákl. prenesená",J222,0)</f>
        <v>0</v>
      </c>
      <c r="BH222" s="180">
        <f>IF(N222="zníž. prenesená",J222,0)</f>
        <v>0</v>
      </c>
      <c r="BI222" s="180">
        <f>IF(N222="nulová",J222,0)</f>
        <v>0</v>
      </c>
      <c r="BJ222" s="14" t="s">
        <v>146</v>
      </c>
      <c r="BK222" s="181">
        <f>ROUND(I222*H222,3)</f>
        <v>0</v>
      </c>
      <c r="BL222" s="14" t="s">
        <v>174</v>
      </c>
      <c r="BM222" s="179" t="s">
        <v>341</v>
      </c>
    </row>
    <row r="223" spans="1:65" s="12" customFormat="1" ht="22.8" customHeight="1">
      <c r="B223" s="155"/>
      <c r="D223" s="156" t="s">
        <v>73</v>
      </c>
      <c r="E223" s="166" t="s">
        <v>190</v>
      </c>
      <c r="F223" s="166" t="s">
        <v>342</v>
      </c>
      <c r="I223" s="158"/>
      <c r="J223" s="167">
        <f>BK223</f>
        <v>0</v>
      </c>
      <c r="L223" s="155"/>
      <c r="M223" s="160"/>
      <c r="N223" s="161"/>
      <c r="O223" s="161"/>
      <c r="P223" s="162">
        <f>SUM(P224:P232)</f>
        <v>0</v>
      </c>
      <c r="Q223" s="161"/>
      <c r="R223" s="162">
        <f>SUM(R224:R232)</f>
        <v>89.329903079999994</v>
      </c>
      <c r="S223" s="161"/>
      <c r="T223" s="163">
        <f>SUM(T224:T232)</f>
        <v>0</v>
      </c>
      <c r="AR223" s="156" t="s">
        <v>82</v>
      </c>
      <c r="AT223" s="164" t="s">
        <v>73</v>
      </c>
      <c r="AU223" s="164" t="s">
        <v>82</v>
      </c>
      <c r="AY223" s="156" t="s">
        <v>168</v>
      </c>
      <c r="BK223" s="165">
        <f>SUM(BK224:BK232)</f>
        <v>0</v>
      </c>
    </row>
    <row r="224" spans="1:65" s="2" customFormat="1" ht="21.75" customHeight="1">
      <c r="A224" s="29"/>
      <c r="B224" s="133"/>
      <c r="C224" s="168" t="s">
        <v>343</v>
      </c>
      <c r="D224" s="168" t="s">
        <v>170</v>
      </c>
      <c r="E224" s="169" t="s">
        <v>344</v>
      </c>
      <c r="F224" s="170" t="s">
        <v>345</v>
      </c>
      <c r="G224" s="171" t="s">
        <v>197</v>
      </c>
      <c r="H224" s="172">
        <v>758.06200000000001</v>
      </c>
      <c r="I224" s="173"/>
      <c r="J224" s="172">
        <f t="shared" ref="J224:J232" si="45">ROUND(I224*H224,3)</f>
        <v>0</v>
      </c>
      <c r="K224" s="174"/>
      <c r="L224" s="30"/>
      <c r="M224" s="175" t="s">
        <v>1</v>
      </c>
      <c r="N224" s="176" t="s">
        <v>40</v>
      </c>
      <c r="O224" s="55"/>
      <c r="P224" s="177">
        <f t="shared" ref="P224:P232" si="46">O224*H224</f>
        <v>0</v>
      </c>
      <c r="Q224" s="177">
        <v>4.7200000000000002E-3</v>
      </c>
      <c r="R224" s="177">
        <f t="shared" ref="R224:R232" si="47">Q224*H224</f>
        <v>3.5780526400000001</v>
      </c>
      <c r="S224" s="177">
        <v>0</v>
      </c>
      <c r="T224" s="178">
        <f t="shared" ref="T224:T232" si="48"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9" t="s">
        <v>174</v>
      </c>
      <c r="AT224" s="179" t="s">
        <v>170</v>
      </c>
      <c r="AU224" s="179" t="s">
        <v>146</v>
      </c>
      <c r="AY224" s="14" t="s">
        <v>168</v>
      </c>
      <c r="BE224" s="180">
        <f t="shared" ref="BE224:BE232" si="49">IF(N224="základná",J224,0)</f>
        <v>0</v>
      </c>
      <c r="BF224" s="180">
        <f t="shared" ref="BF224:BF232" si="50">IF(N224="znížená",J224,0)</f>
        <v>0</v>
      </c>
      <c r="BG224" s="180">
        <f t="shared" ref="BG224:BG232" si="51">IF(N224="zákl. prenesená",J224,0)</f>
        <v>0</v>
      </c>
      <c r="BH224" s="180">
        <f t="shared" ref="BH224:BH232" si="52">IF(N224="zníž. prenesená",J224,0)</f>
        <v>0</v>
      </c>
      <c r="BI224" s="180">
        <f t="shared" ref="BI224:BI232" si="53">IF(N224="nulová",J224,0)</f>
        <v>0</v>
      </c>
      <c r="BJ224" s="14" t="s">
        <v>146</v>
      </c>
      <c r="BK224" s="181">
        <f t="shared" ref="BK224:BK232" si="54">ROUND(I224*H224,3)</f>
        <v>0</v>
      </c>
      <c r="BL224" s="14" t="s">
        <v>174</v>
      </c>
      <c r="BM224" s="179" t="s">
        <v>346</v>
      </c>
    </row>
    <row r="225" spans="1:65" s="2" customFormat="1" ht="21.75" customHeight="1">
      <c r="A225" s="29"/>
      <c r="B225" s="133"/>
      <c r="C225" s="168" t="s">
        <v>347</v>
      </c>
      <c r="D225" s="168" t="s">
        <v>170</v>
      </c>
      <c r="E225" s="169" t="s">
        <v>348</v>
      </c>
      <c r="F225" s="170" t="s">
        <v>349</v>
      </c>
      <c r="G225" s="171" t="s">
        <v>197</v>
      </c>
      <c r="H225" s="172">
        <v>758.06200000000001</v>
      </c>
      <c r="I225" s="173"/>
      <c r="J225" s="172">
        <f t="shared" si="45"/>
        <v>0</v>
      </c>
      <c r="K225" s="174"/>
      <c r="L225" s="30"/>
      <c r="M225" s="175" t="s">
        <v>1</v>
      </c>
      <c r="N225" s="176" t="s">
        <v>40</v>
      </c>
      <c r="O225" s="55"/>
      <c r="P225" s="177">
        <f t="shared" si="46"/>
        <v>0</v>
      </c>
      <c r="Q225" s="177">
        <v>4.15E-3</v>
      </c>
      <c r="R225" s="177">
        <f t="shared" si="47"/>
        <v>3.1459573000000001</v>
      </c>
      <c r="S225" s="177">
        <v>0</v>
      </c>
      <c r="T225" s="178">
        <f t="shared" si="48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9" t="s">
        <v>174</v>
      </c>
      <c r="AT225" s="179" t="s">
        <v>170</v>
      </c>
      <c r="AU225" s="179" t="s">
        <v>146</v>
      </c>
      <c r="AY225" s="14" t="s">
        <v>168</v>
      </c>
      <c r="BE225" s="180">
        <f t="shared" si="49"/>
        <v>0</v>
      </c>
      <c r="BF225" s="180">
        <f t="shared" si="50"/>
        <v>0</v>
      </c>
      <c r="BG225" s="180">
        <f t="shared" si="51"/>
        <v>0</v>
      </c>
      <c r="BH225" s="180">
        <f t="shared" si="52"/>
        <v>0</v>
      </c>
      <c r="BI225" s="180">
        <f t="shared" si="53"/>
        <v>0</v>
      </c>
      <c r="BJ225" s="14" t="s">
        <v>146</v>
      </c>
      <c r="BK225" s="181">
        <f t="shared" si="54"/>
        <v>0</v>
      </c>
      <c r="BL225" s="14" t="s">
        <v>174</v>
      </c>
      <c r="BM225" s="179" t="s">
        <v>350</v>
      </c>
    </row>
    <row r="226" spans="1:65" s="2" customFormat="1" ht="21.75" customHeight="1">
      <c r="A226" s="29"/>
      <c r="B226" s="133"/>
      <c r="C226" s="168" t="s">
        <v>351</v>
      </c>
      <c r="D226" s="168" t="s">
        <v>170</v>
      </c>
      <c r="E226" s="169" t="s">
        <v>352</v>
      </c>
      <c r="F226" s="170" t="s">
        <v>353</v>
      </c>
      <c r="G226" s="171" t="s">
        <v>197</v>
      </c>
      <c r="H226" s="172">
        <v>470.99799999999999</v>
      </c>
      <c r="I226" s="173"/>
      <c r="J226" s="172">
        <f t="shared" si="45"/>
        <v>0</v>
      </c>
      <c r="K226" s="174"/>
      <c r="L226" s="30"/>
      <c r="M226" s="175" t="s">
        <v>1</v>
      </c>
      <c r="N226" s="176" t="s">
        <v>40</v>
      </c>
      <c r="O226" s="55"/>
      <c r="P226" s="177">
        <f t="shared" si="46"/>
        <v>0</v>
      </c>
      <c r="Q226" s="177">
        <v>2.82E-3</v>
      </c>
      <c r="R226" s="177">
        <f t="shared" si="47"/>
        <v>1.32821436</v>
      </c>
      <c r="S226" s="177">
        <v>0</v>
      </c>
      <c r="T226" s="178">
        <f t="shared" si="48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9" t="s">
        <v>174</v>
      </c>
      <c r="AT226" s="179" t="s">
        <v>170</v>
      </c>
      <c r="AU226" s="179" t="s">
        <v>146</v>
      </c>
      <c r="AY226" s="14" t="s">
        <v>168</v>
      </c>
      <c r="BE226" s="180">
        <f t="shared" si="49"/>
        <v>0</v>
      </c>
      <c r="BF226" s="180">
        <f t="shared" si="50"/>
        <v>0</v>
      </c>
      <c r="BG226" s="180">
        <f t="shared" si="51"/>
        <v>0</v>
      </c>
      <c r="BH226" s="180">
        <f t="shared" si="52"/>
        <v>0</v>
      </c>
      <c r="BI226" s="180">
        <f t="shared" si="53"/>
        <v>0</v>
      </c>
      <c r="BJ226" s="14" t="s">
        <v>146</v>
      </c>
      <c r="BK226" s="181">
        <f t="shared" si="54"/>
        <v>0</v>
      </c>
      <c r="BL226" s="14" t="s">
        <v>174</v>
      </c>
      <c r="BM226" s="179" t="s">
        <v>354</v>
      </c>
    </row>
    <row r="227" spans="1:65" s="2" customFormat="1" ht="21.75" customHeight="1">
      <c r="A227" s="29"/>
      <c r="B227" s="133"/>
      <c r="C227" s="168" t="s">
        <v>355</v>
      </c>
      <c r="D227" s="168" t="s">
        <v>170</v>
      </c>
      <c r="E227" s="169" t="s">
        <v>356</v>
      </c>
      <c r="F227" s="170" t="s">
        <v>357</v>
      </c>
      <c r="G227" s="171" t="s">
        <v>197</v>
      </c>
      <c r="H227" s="172">
        <v>99.222999999999999</v>
      </c>
      <c r="I227" s="173"/>
      <c r="J227" s="172">
        <f t="shared" si="45"/>
        <v>0</v>
      </c>
      <c r="K227" s="174"/>
      <c r="L227" s="30"/>
      <c r="M227" s="175" t="s">
        <v>1</v>
      </c>
      <c r="N227" s="176" t="s">
        <v>40</v>
      </c>
      <c r="O227" s="55"/>
      <c r="P227" s="177">
        <f t="shared" si="46"/>
        <v>0</v>
      </c>
      <c r="Q227" s="177">
        <v>2.0809999999999999E-2</v>
      </c>
      <c r="R227" s="177">
        <f t="shared" si="47"/>
        <v>2.0648306299999999</v>
      </c>
      <c r="S227" s="177">
        <v>0</v>
      </c>
      <c r="T227" s="178">
        <f t="shared" si="48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9" t="s">
        <v>174</v>
      </c>
      <c r="AT227" s="179" t="s">
        <v>170</v>
      </c>
      <c r="AU227" s="179" t="s">
        <v>146</v>
      </c>
      <c r="AY227" s="14" t="s">
        <v>168</v>
      </c>
      <c r="BE227" s="180">
        <f t="shared" si="49"/>
        <v>0</v>
      </c>
      <c r="BF227" s="180">
        <f t="shared" si="50"/>
        <v>0</v>
      </c>
      <c r="BG227" s="180">
        <f t="shared" si="51"/>
        <v>0</v>
      </c>
      <c r="BH227" s="180">
        <f t="shared" si="52"/>
        <v>0</v>
      </c>
      <c r="BI227" s="180">
        <f t="shared" si="53"/>
        <v>0</v>
      </c>
      <c r="BJ227" s="14" t="s">
        <v>146</v>
      </c>
      <c r="BK227" s="181">
        <f t="shared" si="54"/>
        <v>0</v>
      </c>
      <c r="BL227" s="14" t="s">
        <v>174</v>
      </c>
      <c r="BM227" s="179" t="s">
        <v>358</v>
      </c>
    </row>
    <row r="228" spans="1:65" s="2" customFormat="1" ht="21.75" customHeight="1">
      <c r="A228" s="29"/>
      <c r="B228" s="133"/>
      <c r="C228" s="168" t="s">
        <v>359</v>
      </c>
      <c r="D228" s="168" t="s">
        <v>170</v>
      </c>
      <c r="E228" s="169" t="s">
        <v>360</v>
      </c>
      <c r="F228" s="170" t="s">
        <v>361</v>
      </c>
      <c r="G228" s="171" t="s">
        <v>197</v>
      </c>
      <c r="H228" s="172">
        <v>348.91500000000002</v>
      </c>
      <c r="I228" s="173"/>
      <c r="J228" s="172">
        <f t="shared" si="45"/>
        <v>0</v>
      </c>
      <c r="K228" s="174"/>
      <c r="L228" s="30"/>
      <c r="M228" s="175" t="s">
        <v>1</v>
      </c>
      <c r="N228" s="176" t="s">
        <v>40</v>
      </c>
      <c r="O228" s="55"/>
      <c r="P228" s="177">
        <f t="shared" si="46"/>
        <v>0</v>
      </c>
      <c r="Q228" s="177">
        <v>3.3689999999999998E-2</v>
      </c>
      <c r="R228" s="177">
        <f t="shared" si="47"/>
        <v>11.754946349999999</v>
      </c>
      <c r="S228" s="177">
        <v>0</v>
      </c>
      <c r="T228" s="178">
        <f t="shared" si="48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9" t="s">
        <v>174</v>
      </c>
      <c r="AT228" s="179" t="s">
        <v>170</v>
      </c>
      <c r="AU228" s="179" t="s">
        <v>146</v>
      </c>
      <c r="AY228" s="14" t="s">
        <v>168</v>
      </c>
      <c r="BE228" s="180">
        <f t="shared" si="49"/>
        <v>0</v>
      </c>
      <c r="BF228" s="180">
        <f t="shared" si="50"/>
        <v>0</v>
      </c>
      <c r="BG228" s="180">
        <f t="shared" si="51"/>
        <v>0</v>
      </c>
      <c r="BH228" s="180">
        <f t="shared" si="52"/>
        <v>0</v>
      </c>
      <c r="BI228" s="180">
        <f t="shared" si="53"/>
        <v>0</v>
      </c>
      <c r="BJ228" s="14" t="s">
        <v>146</v>
      </c>
      <c r="BK228" s="181">
        <f t="shared" si="54"/>
        <v>0</v>
      </c>
      <c r="BL228" s="14" t="s">
        <v>174</v>
      </c>
      <c r="BM228" s="179" t="s">
        <v>362</v>
      </c>
    </row>
    <row r="229" spans="1:65" s="2" customFormat="1" ht="21.75" customHeight="1">
      <c r="A229" s="29"/>
      <c r="B229" s="133"/>
      <c r="C229" s="168" t="s">
        <v>363</v>
      </c>
      <c r="D229" s="168" t="s">
        <v>170</v>
      </c>
      <c r="E229" s="169" t="s">
        <v>364</v>
      </c>
      <c r="F229" s="170" t="s">
        <v>365</v>
      </c>
      <c r="G229" s="171" t="s">
        <v>197</v>
      </c>
      <c r="H229" s="172">
        <v>22.86</v>
      </c>
      <c r="I229" s="173"/>
      <c r="J229" s="172">
        <f t="shared" si="45"/>
        <v>0</v>
      </c>
      <c r="K229" s="174"/>
      <c r="L229" s="30"/>
      <c r="M229" s="175" t="s">
        <v>1</v>
      </c>
      <c r="N229" s="176" t="s">
        <v>40</v>
      </c>
      <c r="O229" s="55"/>
      <c r="P229" s="177">
        <f t="shared" si="46"/>
        <v>0</v>
      </c>
      <c r="Q229" s="177">
        <v>1.8679999999999999E-2</v>
      </c>
      <c r="R229" s="177">
        <f t="shared" si="47"/>
        <v>0.42702479999999998</v>
      </c>
      <c r="S229" s="177">
        <v>0</v>
      </c>
      <c r="T229" s="178">
        <f t="shared" si="48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9" t="s">
        <v>174</v>
      </c>
      <c r="AT229" s="179" t="s">
        <v>170</v>
      </c>
      <c r="AU229" s="179" t="s">
        <v>146</v>
      </c>
      <c r="AY229" s="14" t="s">
        <v>168</v>
      </c>
      <c r="BE229" s="180">
        <f t="shared" si="49"/>
        <v>0</v>
      </c>
      <c r="BF229" s="180">
        <f t="shared" si="50"/>
        <v>0</v>
      </c>
      <c r="BG229" s="180">
        <f t="shared" si="51"/>
        <v>0</v>
      </c>
      <c r="BH229" s="180">
        <f t="shared" si="52"/>
        <v>0</v>
      </c>
      <c r="BI229" s="180">
        <f t="shared" si="53"/>
        <v>0</v>
      </c>
      <c r="BJ229" s="14" t="s">
        <v>146</v>
      </c>
      <c r="BK229" s="181">
        <f t="shared" si="54"/>
        <v>0</v>
      </c>
      <c r="BL229" s="14" t="s">
        <v>174</v>
      </c>
      <c r="BM229" s="179" t="s">
        <v>366</v>
      </c>
    </row>
    <row r="230" spans="1:65" s="2" customFormat="1" ht="16.5" customHeight="1">
      <c r="A230" s="29"/>
      <c r="B230" s="133"/>
      <c r="C230" s="168" t="s">
        <v>367</v>
      </c>
      <c r="D230" s="168" t="s">
        <v>170</v>
      </c>
      <c r="E230" s="169" t="s">
        <v>368</v>
      </c>
      <c r="F230" s="170" t="s">
        <v>369</v>
      </c>
      <c r="G230" s="171" t="s">
        <v>173</v>
      </c>
      <c r="H230" s="172">
        <v>24.542999999999999</v>
      </c>
      <c r="I230" s="173"/>
      <c r="J230" s="172">
        <f t="shared" si="45"/>
        <v>0</v>
      </c>
      <c r="K230" s="174"/>
      <c r="L230" s="30"/>
      <c r="M230" s="175" t="s">
        <v>1</v>
      </c>
      <c r="N230" s="176" t="s">
        <v>40</v>
      </c>
      <c r="O230" s="55"/>
      <c r="P230" s="177">
        <f t="shared" si="46"/>
        <v>0</v>
      </c>
      <c r="Q230" s="177">
        <v>1.837</v>
      </c>
      <c r="R230" s="177">
        <f t="shared" si="47"/>
        <v>45.085490999999998</v>
      </c>
      <c r="S230" s="177">
        <v>0</v>
      </c>
      <c r="T230" s="178">
        <f t="shared" si="48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9" t="s">
        <v>174</v>
      </c>
      <c r="AT230" s="179" t="s">
        <v>170</v>
      </c>
      <c r="AU230" s="179" t="s">
        <v>146</v>
      </c>
      <c r="AY230" s="14" t="s">
        <v>168</v>
      </c>
      <c r="BE230" s="180">
        <f t="shared" si="49"/>
        <v>0</v>
      </c>
      <c r="BF230" s="180">
        <f t="shared" si="50"/>
        <v>0</v>
      </c>
      <c r="BG230" s="180">
        <f t="shared" si="51"/>
        <v>0</v>
      </c>
      <c r="BH230" s="180">
        <f t="shared" si="52"/>
        <v>0</v>
      </c>
      <c r="BI230" s="180">
        <f t="shared" si="53"/>
        <v>0</v>
      </c>
      <c r="BJ230" s="14" t="s">
        <v>146</v>
      </c>
      <c r="BK230" s="181">
        <f t="shared" si="54"/>
        <v>0</v>
      </c>
      <c r="BL230" s="14" t="s">
        <v>174</v>
      </c>
      <c r="BM230" s="179" t="s">
        <v>370</v>
      </c>
    </row>
    <row r="231" spans="1:65" s="2" customFormat="1" ht="21.75" customHeight="1">
      <c r="A231" s="29"/>
      <c r="B231" s="133"/>
      <c r="C231" s="168" t="s">
        <v>371</v>
      </c>
      <c r="D231" s="168" t="s">
        <v>170</v>
      </c>
      <c r="E231" s="169" t="s">
        <v>372</v>
      </c>
      <c r="F231" s="170" t="s">
        <v>373</v>
      </c>
      <c r="G231" s="171" t="s">
        <v>197</v>
      </c>
      <c r="H231" s="172">
        <v>112.46</v>
      </c>
      <c r="I231" s="173"/>
      <c r="J231" s="172">
        <f t="shared" si="45"/>
        <v>0</v>
      </c>
      <c r="K231" s="174"/>
      <c r="L231" s="30"/>
      <c r="M231" s="175" t="s">
        <v>1</v>
      </c>
      <c r="N231" s="176" t="s">
        <v>40</v>
      </c>
      <c r="O231" s="55"/>
      <c r="P231" s="177">
        <f t="shared" si="46"/>
        <v>0</v>
      </c>
      <c r="Q231" s="177">
        <v>7.2099999999999997E-2</v>
      </c>
      <c r="R231" s="177">
        <f t="shared" si="47"/>
        <v>8.1083659999999984</v>
      </c>
      <c r="S231" s="177">
        <v>0</v>
      </c>
      <c r="T231" s="178">
        <f t="shared" si="48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9" t="s">
        <v>174</v>
      </c>
      <c r="AT231" s="179" t="s">
        <v>170</v>
      </c>
      <c r="AU231" s="179" t="s">
        <v>146</v>
      </c>
      <c r="AY231" s="14" t="s">
        <v>168</v>
      </c>
      <c r="BE231" s="180">
        <f t="shared" si="49"/>
        <v>0</v>
      </c>
      <c r="BF231" s="180">
        <f t="shared" si="50"/>
        <v>0</v>
      </c>
      <c r="BG231" s="180">
        <f t="shared" si="51"/>
        <v>0</v>
      </c>
      <c r="BH231" s="180">
        <f t="shared" si="52"/>
        <v>0</v>
      </c>
      <c r="BI231" s="180">
        <f t="shared" si="53"/>
        <v>0</v>
      </c>
      <c r="BJ231" s="14" t="s">
        <v>146</v>
      </c>
      <c r="BK231" s="181">
        <f t="shared" si="54"/>
        <v>0</v>
      </c>
      <c r="BL231" s="14" t="s">
        <v>174</v>
      </c>
      <c r="BM231" s="179" t="s">
        <v>374</v>
      </c>
    </row>
    <row r="232" spans="1:65" s="2" customFormat="1" ht="21.75" customHeight="1">
      <c r="A232" s="29"/>
      <c r="B232" s="133"/>
      <c r="C232" s="168" t="s">
        <v>375</v>
      </c>
      <c r="D232" s="168" t="s">
        <v>170</v>
      </c>
      <c r="E232" s="169" t="s">
        <v>376</v>
      </c>
      <c r="F232" s="170" t="s">
        <v>377</v>
      </c>
      <c r="G232" s="171" t="s">
        <v>197</v>
      </c>
      <c r="H232" s="172">
        <v>134.34</v>
      </c>
      <c r="I232" s="173"/>
      <c r="J232" s="172">
        <f t="shared" si="45"/>
        <v>0</v>
      </c>
      <c r="K232" s="174"/>
      <c r="L232" s="30"/>
      <c r="M232" s="175" t="s">
        <v>1</v>
      </c>
      <c r="N232" s="176" t="s">
        <v>40</v>
      </c>
      <c r="O232" s="55"/>
      <c r="P232" s="177">
        <f t="shared" si="46"/>
        <v>0</v>
      </c>
      <c r="Q232" s="177">
        <v>0.10299999999999999</v>
      </c>
      <c r="R232" s="177">
        <f t="shared" si="47"/>
        <v>13.837019999999999</v>
      </c>
      <c r="S232" s="177">
        <v>0</v>
      </c>
      <c r="T232" s="178">
        <f t="shared" si="48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9" t="s">
        <v>174</v>
      </c>
      <c r="AT232" s="179" t="s">
        <v>170</v>
      </c>
      <c r="AU232" s="179" t="s">
        <v>146</v>
      </c>
      <c r="AY232" s="14" t="s">
        <v>168</v>
      </c>
      <c r="BE232" s="180">
        <f t="shared" si="49"/>
        <v>0</v>
      </c>
      <c r="BF232" s="180">
        <f t="shared" si="50"/>
        <v>0</v>
      </c>
      <c r="BG232" s="180">
        <f t="shared" si="51"/>
        <v>0</v>
      </c>
      <c r="BH232" s="180">
        <f t="shared" si="52"/>
        <v>0</v>
      </c>
      <c r="BI232" s="180">
        <f t="shared" si="53"/>
        <v>0</v>
      </c>
      <c r="BJ232" s="14" t="s">
        <v>146</v>
      </c>
      <c r="BK232" s="181">
        <f t="shared" si="54"/>
        <v>0</v>
      </c>
      <c r="BL232" s="14" t="s">
        <v>174</v>
      </c>
      <c r="BM232" s="179" t="s">
        <v>378</v>
      </c>
    </row>
    <row r="233" spans="1:65" s="12" customFormat="1" ht="22.8" customHeight="1">
      <c r="B233" s="155"/>
      <c r="D233" s="156" t="s">
        <v>73</v>
      </c>
      <c r="E233" s="166" t="s">
        <v>200</v>
      </c>
      <c r="F233" s="166" t="s">
        <v>379</v>
      </c>
      <c r="I233" s="158"/>
      <c r="J233" s="167">
        <f>BK233</f>
        <v>0</v>
      </c>
      <c r="L233" s="155"/>
      <c r="M233" s="160"/>
      <c r="N233" s="161"/>
      <c r="O233" s="161"/>
      <c r="P233" s="162">
        <f>SUM(P234:P277)</f>
        <v>0</v>
      </c>
      <c r="Q233" s="161"/>
      <c r="R233" s="162">
        <f>SUM(R234:R277)</f>
        <v>21.5138</v>
      </c>
      <c r="S233" s="161"/>
      <c r="T233" s="163">
        <f>SUM(T234:T277)</f>
        <v>0</v>
      </c>
      <c r="AR233" s="156" t="s">
        <v>82</v>
      </c>
      <c r="AT233" s="164" t="s">
        <v>73</v>
      </c>
      <c r="AU233" s="164" t="s">
        <v>82</v>
      </c>
      <c r="AY233" s="156" t="s">
        <v>168</v>
      </c>
      <c r="BK233" s="165">
        <f>SUM(BK234:BK277)</f>
        <v>0</v>
      </c>
    </row>
    <row r="234" spans="1:65" s="2" customFormat="1" ht="21.75" customHeight="1">
      <c r="A234" s="29"/>
      <c r="B234" s="133"/>
      <c r="C234" s="168" t="s">
        <v>380</v>
      </c>
      <c r="D234" s="168" t="s">
        <v>170</v>
      </c>
      <c r="E234" s="169" t="s">
        <v>381</v>
      </c>
      <c r="F234" s="170" t="s">
        <v>382</v>
      </c>
      <c r="G234" s="171" t="s">
        <v>173</v>
      </c>
      <c r="H234" s="172">
        <v>135</v>
      </c>
      <c r="I234" s="173"/>
      <c r="J234" s="172">
        <f t="shared" ref="J234:J277" si="55">ROUND(I234*H234,3)</f>
        <v>0</v>
      </c>
      <c r="K234" s="174"/>
      <c r="L234" s="30"/>
      <c r="M234" s="175" t="s">
        <v>1</v>
      </c>
      <c r="N234" s="176" t="s">
        <v>40</v>
      </c>
      <c r="O234" s="55"/>
      <c r="P234" s="177">
        <f t="shared" ref="P234:P277" si="56">O234*H234</f>
        <v>0</v>
      </c>
      <c r="Q234" s="177">
        <v>0</v>
      </c>
      <c r="R234" s="177">
        <f t="shared" ref="R234:R277" si="57">Q234*H234</f>
        <v>0</v>
      </c>
      <c r="S234" s="177">
        <v>0</v>
      </c>
      <c r="T234" s="178">
        <f t="shared" ref="T234:T277" si="58"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9" t="s">
        <v>174</v>
      </c>
      <c r="AT234" s="179" t="s">
        <v>170</v>
      </c>
      <c r="AU234" s="179" t="s">
        <v>146</v>
      </c>
      <c r="AY234" s="14" t="s">
        <v>168</v>
      </c>
      <c r="BE234" s="180">
        <f t="shared" ref="BE234:BE277" si="59">IF(N234="základná",J234,0)</f>
        <v>0</v>
      </c>
      <c r="BF234" s="180">
        <f t="shared" ref="BF234:BF277" si="60">IF(N234="znížená",J234,0)</f>
        <v>0</v>
      </c>
      <c r="BG234" s="180">
        <f t="shared" ref="BG234:BG277" si="61">IF(N234="zákl. prenesená",J234,0)</f>
        <v>0</v>
      </c>
      <c r="BH234" s="180">
        <f t="shared" ref="BH234:BH277" si="62">IF(N234="zníž. prenesená",J234,0)</f>
        <v>0</v>
      </c>
      <c r="BI234" s="180">
        <f t="shared" ref="BI234:BI277" si="63">IF(N234="nulová",J234,0)</f>
        <v>0</v>
      </c>
      <c r="BJ234" s="14" t="s">
        <v>146</v>
      </c>
      <c r="BK234" s="181">
        <f t="shared" ref="BK234:BK277" si="64">ROUND(I234*H234,3)</f>
        <v>0</v>
      </c>
      <c r="BL234" s="14" t="s">
        <v>174</v>
      </c>
      <c r="BM234" s="179" t="s">
        <v>383</v>
      </c>
    </row>
    <row r="235" spans="1:65" s="2" customFormat="1" ht="33" customHeight="1">
      <c r="A235" s="29"/>
      <c r="B235" s="133"/>
      <c r="C235" s="168" t="s">
        <v>384</v>
      </c>
      <c r="D235" s="168" t="s">
        <v>170</v>
      </c>
      <c r="E235" s="169" t="s">
        <v>183</v>
      </c>
      <c r="F235" s="170" t="s">
        <v>184</v>
      </c>
      <c r="G235" s="171" t="s">
        <v>173</v>
      </c>
      <c r="H235" s="172">
        <v>135</v>
      </c>
      <c r="I235" s="173"/>
      <c r="J235" s="172">
        <f t="shared" si="55"/>
        <v>0</v>
      </c>
      <c r="K235" s="174"/>
      <c r="L235" s="30"/>
      <c r="M235" s="175" t="s">
        <v>1</v>
      </c>
      <c r="N235" s="176" t="s">
        <v>40</v>
      </c>
      <c r="O235" s="55"/>
      <c r="P235" s="177">
        <f t="shared" si="56"/>
        <v>0</v>
      </c>
      <c r="Q235" s="177">
        <v>0</v>
      </c>
      <c r="R235" s="177">
        <f t="shared" si="57"/>
        <v>0</v>
      </c>
      <c r="S235" s="177">
        <v>0</v>
      </c>
      <c r="T235" s="178">
        <f t="shared" si="58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9" t="s">
        <v>174</v>
      </c>
      <c r="AT235" s="179" t="s">
        <v>170</v>
      </c>
      <c r="AU235" s="179" t="s">
        <v>146</v>
      </c>
      <c r="AY235" s="14" t="s">
        <v>168</v>
      </c>
      <c r="BE235" s="180">
        <f t="shared" si="59"/>
        <v>0</v>
      </c>
      <c r="BF235" s="180">
        <f t="shared" si="60"/>
        <v>0</v>
      </c>
      <c r="BG235" s="180">
        <f t="shared" si="61"/>
        <v>0</v>
      </c>
      <c r="BH235" s="180">
        <f t="shared" si="62"/>
        <v>0</v>
      </c>
      <c r="BI235" s="180">
        <f t="shared" si="63"/>
        <v>0</v>
      </c>
      <c r="BJ235" s="14" t="s">
        <v>146</v>
      </c>
      <c r="BK235" s="181">
        <f t="shared" si="64"/>
        <v>0</v>
      </c>
      <c r="BL235" s="14" t="s">
        <v>174</v>
      </c>
      <c r="BM235" s="179" t="s">
        <v>385</v>
      </c>
    </row>
    <row r="236" spans="1:65" s="2" customFormat="1" ht="21.75" customHeight="1">
      <c r="A236" s="29"/>
      <c r="B236" s="133"/>
      <c r="C236" s="168" t="s">
        <v>386</v>
      </c>
      <c r="D236" s="168" t="s">
        <v>170</v>
      </c>
      <c r="E236" s="169" t="s">
        <v>387</v>
      </c>
      <c r="F236" s="170" t="s">
        <v>388</v>
      </c>
      <c r="G236" s="171" t="s">
        <v>197</v>
      </c>
      <c r="H236" s="172">
        <v>100</v>
      </c>
      <c r="I236" s="173"/>
      <c r="J236" s="172">
        <f t="shared" si="55"/>
        <v>0</v>
      </c>
      <c r="K236" s="174"/>
      <c r="L236" s="30"/>
      <c r="M236" s="175" t="s">
        <v>1</v>
      </c>
      <c r="N236" s="176" t="s">
        <v>40</v>
      </c>
      <c r="O236" s="55"/>
      <c r="P236" s="177">
        <f t="shared" si="56"/>
        <v>0</v>
      </c>
      <c r="Q236" s="177">
        <v>1.99E-3</v>
      </c>
      <c r="R236" s="177">
        <f t="shared" si="57"/>
        <v>0.19900000000000001</v>
      </c>
      <c r="S236" s="177">
        <v>0</v>
      </c>
      <c r="T236" s="178">
        <f t="shared" si="58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9" t="s">
        <v>174</v>
      </c>
      <c r="AT236" s="179" t="s">
        <v>170</v>
      </c>
      <c r="AU236" s="179" t="s">
        <v>146</v>
      </c>
      <c r="AY236" s="14" t="s">
        <v>168</v>
      </c>
      <c r="BE236" s="180">
        <f t="shared" si="59"/>
        <v>0</v>
      </c>
      <c r="BF236" s="180">
        <f t="shared" si="60"/>
        <v>0</v>
      </c>
      <c r="BG236" s="180">
        <f t="shared" si="61"/>
        <v>0</v>
      </c>
      <c r="BH236" s="180">
        <f t="shared" si="62"/>
        <v>0</v>
      </c>
      <c r="BI236" s="180">
        <f t="shared" si="63"/>
        <v>0</v>
      </c>
      <c r="BJ236" s="14" t="s">
        <v>146</v>
      </c>
      <c r="BK236" s="181">
        <f t="shared" si="64"/>
        <v>0</v>
      </c>
      <c r="BL236" s="14" t="s">
        <v>174</v>
      </c>
      <c r="BM236" s="179" t="s">
        <v>389</v>
      </c>
    </row>
    <row r="237" spans="1:65" s="2" customFormat="1" ht="21.75" customHeight="1">
      <c r="A237" s="29"/>
      <c r="B237" s="133"/>
      <c r="C237" s="168" t="s">
        <v>390</v>
      </c>
      <c r="D237" s="168" t="s">
        <v>170</v>
      </c>
      <c r="E237" s="169" t="s">
        <v>391</v>
      </c>
      <c r="F237" s="170" t="s">
        <v>392</v>
      </c>
      <c r="G237" s="171" t="s">
        <v>197</v>
      </c>
      <c r="H237" s="172">
        <v>100</v>
      </c>
      <c r="I237" s="173"/>
      <c r="J237" s="172">
        <f t="shared" si="55"/>
        <v>0</v>
      </c>
      <c r="K237" s="174"/>
      <c r="L237" s="30"/>
      <c r="M237" s="175" t="s">
        <v>1</v>
      </c>
      <c r="N237" s="176" t="s">
        <v>40</v>
      </c>
      <c r="O237" s="55"/>
      <c r="P237" s="177">
        <f t="shared" si="56"/>
        <v>0</v>
      </c>
      <c r="Q237" s="177">
        <v>0</v>
      </c>
      <c r="R237" s="177">
        <f t="shared" si="57"/>
        <v>0</v>
      </c>
      <c r="S237" s="177">
        <v>0</v>
      </c>
      <c r="T237" s="178">
        <f t="shared" si="58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9" t="s">
        <v>174</v>
      </c>
      <c r="AT237" s="179" t="s">
        <v>170</v>
      </c>
      <c r="AU237" s="179" t="s">
        <v>146</v>
      </c>
      <c r="AY237" s="14" t="s">
        <v>168</v>
      </c>
      <c r="BE237" s="180">
        <f t="shared" si="59"/>
        <v>0</v>
      </c>
      <c r="BF237" s="180">
        <f t="shared" si="60"/>
        <v>0</v>
      </c>
      <c r="BG237" s="180">
        <f t="shared" si="61"/>
        <v>0</v>
      </c>
      <c r="BH237" s="180">
        <f t="shared" si="62"/>
        <v>0</v>
      </c>
      <c r="BI237" s="180">
        <f t="shared" si="63"/>
        <v>0</v>
      </c>
      <c r="BJ237" s="14" t="s">
        <v>146</v>
      </c>
      <c r="BK237" s="181">
        <f t="shared" si="64"/>
        <v>0</v>
      </c>
      <c r="BL237" s="14" t="s">
        <v>174</v>
      </c>
      <c r="BM237" s="179" t="s">
        <v>393</v>
      </c>
    </row>
    <row r="238" spans="1:65" s="2" customFormat="1" ht="21.75" customHeight="1">
      <c r="A238" s="29"/>
      <c r="B238" s="133"/>
      <c r="C238" s="168" t="s">
        <v>394</v>
      </c>
      <c r="D238" s="168" t="s">
        <v>170</v>
      </c>
      <c r="E238" s="169" t="s">
        <v>395</v>
      </c>
      <c r="F238" s="170" t="s">
        <v>396</v>
      </c>
      <c r="G238" s="171" t="s">
        <v>173</v>
      </c>
      <c r="H238" s="172">
        <v>135</v>
      </c>
      <c r="I238" s="173"/>
      <c r="J238" s="172">
        <f t="shared" si="55"/>
        <v>0</v>
      </c>
      <c r="K238" s="174"/>
      <c r="L238" s="30"/>
      <c r="M238" s="175" t="s">
        <v>1</v>
      </c>
      <c r="N238" s="176" t="s">
        <v>40</v>
      </c>
      <c r="O238" s="55"/>
      <c r="P238" s="177">
        <f t="shared" si="56"/>
        <v>0</v>
      </c>
      <c r="Q238" s="177">
        <v>0</v>
      </c>
      <c r="R238" s="177">
        <f t="shared" si="57"/>
        <v>0</v>
      </c>
      <c r="S238" s="177">
        <v>0</v>
      </c>
      <c r="T238" s="178">
        <f t="shared" si="58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9" t="s">
        <v>174</v>
      </c>
      <c r="AT238" s="179" t="s">
        <v>170</v>
      </c>
      <c r="AU238" s="179" t="s">
        <v>146</v>
      </c>
      <c r="AY238" s="14" t="s">
        <v>168</v>
      </c>
      <c r="BE238" s="180">
        <f t="shared" si="59"/>
        <v>0</v>
      </c>
      <c r="BF238" s="180">
        <f t="shared" si="60"/>
        <v>0</v>
      </c>
      <c r="BG238" s="180">
        <f t="shared" si="61"/>
        <v>0</v>
      </c>
      <c r="BH238" s="180">
        <f t="shared" si="62"/>
        <v>0</v>
      </c>
      <c r="BI238" s="180">
        <f t="shared" si="63"/>
        <v>0</v>
      </c>
      <c r="BJ238" s="14" t="s">
        <v>146</v>
      </c>
      <c r="BK238" s="181">
        <f t="shared" si="64"/>
        <v>0</v>
      </c>
      <c r="BL238" s="14" t="s">
        <v>174</v>
      </c>
      <c r="BM238" s="179" t="s">
        <v>397</v>
      </c>
    </row>
    <row r="239" spans="1:65" s="2" customFormat="1" ht="33" customHeight="1">
      <c r="A239" s="29"/>
      <c r="B239" s="133"/>
      <c r="C239" s="168" t="s">
        <v>398</v>
      </c>
      <c r="D239" s="168" t="s">
        <v>170</v>
      </c>
      <c r="E239" s="169" t="s">
        <v>399</v>
      </c>
      <c r="F239" s="170" t="s">
        <v>400</v>
      </c>
      <c r="G239" s="171" t="s">
        <v>173</v>
      </c>
      <c r="H239" s="172">
        <v>135</v>
      </c>
      <c r="I239" s="173"/>
      <c r="J239" s="172">
        <f t="shared" si="55"/>
        <v>0</v>
      </c>
      <c r="K239" s="174"/>
      <c r="L239" s="30"/>
      <c r="M239" s="175" t="s">
        <v>1</v>
      </c>
      <c r="N239" s="176" t="s">
        <v>40</v>
      </c>
      <c r="O239" s="55"/>
      <c r="P239" s="177">
        <f t="shared" si="56"/>
        <v>0</v>
      </c>
      <c r="Q239" s="177">
        <v>0</v>
      </c>
      <c r="R239" s="177">
        <f t="shared" si="57"/>
        <v>0</v>
      </c>
      <c r="S239" s="177">
        <v>0</v>
      </c>
      <c r="T239" s="178">
        <f t="shared" si="58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9" t="s">
        <v>174</v>
      </c>
      <c r="AT239" s="179" t="s">
        <v>170</v>
      </c>
      <c r="AU239" s="179" t="s">
        <v>146</v>
      </c>
      <c r="AY239" s="14" t="s">
        <v>168</v>
      </c>
      <c r="BE239" s="180">
        <f t="shared" si="59"/>
        <v>0</v>
      </c>
      <c r="BF239" s="180">
        <f t="shared" si="60"/>
        <v>0</v>
      </c>
      <c r="BG239" s="180">
        <f t="shared" si="61"/>
        <v>0</v>
      </c>
      <c r="BH239" s="180">
        <f t="shared" si="62"/>
        <v>0</v>
      </c>
      <c r="BI239" s="180">
        <f t="shared" si="63"/>
        <v>0</v>
      </c>
      <c r="BJ239" s="14" t="s">
        <v>146</v>
      </c>
      <c r="BK239" s="181">
        <f t="shared" si="64"/>
        <v>0</v>
      </c>
      <c r="BL239" s="14" t="s">
        <v>174</v>
      </c>
      <c r="BM239" s="179" t="s">
        <v>401</v>
      </c>
    </row>
    <row r="240" spans="1:65" s="2" customFormat="1" ht="21.75" customHeight="1">
      <c r="A240" s="29"/>
      <c r="B240" s="133"/>
      <c r="C240" s="168" t="s">
        <v>402</v>
      </c>
      <c r="D240" s="168" t="s">
        <v>170</v>
      </c>
      <c r="E240" s="169" t="s">
        <v>403</v>
      </c>
      <c r="F240" s="170" t="s">
        <v>404</v>
      </c>
      <c r="G240" s="171" t="s">
        <v>173</v>
      </c>
      <c r="H240" s="172">
        <v>135</v>
      </c>
      <c r="I240" s="173"/>
      <c r="J240" s="172">
        <f t="shared" si="55"/>
        <v>0</v>
      </c>
      <c r="K240" s="174"/>
      <c r="L240" s="30"/>
      <c r="M240" s="175" t="s">
        <v>1</v>
      </c>
      <c r="N240" s="176" t="s">
        <v>40</v>
      </c>
      <c r="O240" s="55"/>
      <c r="P240" s="177">
        <f t="shared" si="56"/>
        <v>0</v>
      </c>
      <c r="Q240" s="177">
        <v>0</v>
      </c>
      <c r="R240" s="177">
        <f t="shared" si="57"/>
        <v>0</v>
      </c>
      <c r="S240" s="177">
        <v>0</v>
      </c>
      <c r="T240" s="178">
        <f t="shared" si="58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9" t="s">
        <v>174</v>
      </c>
      <c r="AT240" s="179" t="s">
        <v>170</v>
      </c>
      <c r="AU240" s="179" t="s">
        <v>146</v>
      </c>
      <c r="AY240" s="14" t="s">
        <v>168</v>
      </c>
      <c r="BE240" s="180">
        <f t="shared" si="59"/>
        <v>0</v>
      </c>
      <c r="BF240" s="180">
        <f t="shared" si="60"/>
        <v>0</v>
      </c>
      <c r="BG240" s="180">
        <f t="shared" si="61"/>
        <v>0</v>
      </c>
      <c r="BH240" s="180">
        <f t="shared" si="62"/>
        <v>0</v>
      </c>
      <c r="BI240" s="180">
        <f t="shared" si="63"/>
        <v>0</v>
      </c>
      <c r="BJ240" s="14" t="s">
        <v>146</v>
      </c>
      <c r="BK240" s="181">
        <f t="shared" si="64"/>
        <v>0</v>
      </c>
      <c r="BL240" s="14" t="s">
        <v>174</v>
      </c>
      <c r="BM240" s="179" t="s">
        <v>405</v>
      </c>
    </row>
    <row r="241" spans="1:65" s="2" customFormat="1" ht="16.5" customHeight="1">
      <c r="A241" s="29"/>
      <c r="B241" s="133"/>
      <c r="C241" s="168" t="s">
        <v>406</v>
      </c>
      <c r="D241" s="168" t="s">
        <v>170</v>
      </c>
      <c r="E241" s="169" t="s">
        <v>407</v>
      </c>
      <c r="F241" s="170" t="s">
        <v>408</v>
      </c>
      <c r="G241" s="171" t="s">
        <v>173</v>
      </c>
      <c r="H241" s="172">
        <v>135</v>
      </c>
      <c r="I241" s="173"/>
      <c r="J241" s="172">
        <f t="shared" si="55"/>
        <v>0</v>
      </c>
      <c r="K241" s="174"/>
      <c r="L241" s="30"/>
      <c r="M241" s="175" t="s">
        <v>1</v>
      </c>
      <c r="N241" s="176" t="s">
        <v>40</v>
      </c>
      <c r="O241" s="55"/>
      <c r="P241" s="177">
        <f t="shared" si="56"/>
        <v>0</v>
      </c>
      <c r="Q241" s="177">
        <v>0</v>
      </c>
      <c r="R241" s="177">
        <f t="shared" si="57"/>
        <v>0</v>
      </c>
      <c r="S241" s="177">
        <v>0</v>
      </c>
      <c r="T241" s="178">
        <f t="shared" si="58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9" t="s">
        <v>174</v>
      </c>
      <c r="AT241" s="179" t="s">
        <v>170</v>
      </c>
      <c r="AU241" s="179" t="s">
        <v>146</v>
      </c>
      <c r="AY241" s="14" t="s">
        <v>168</v>
      </c>
      <c r="BE241" s="180">
        <f t="shared" si="59"/>
        <v>0</v>
      </c>
      <c r="BF241" s="180">
        <f t="shared" si="60"/>
        <v>0</v>
      </c>
      <c r="BG241" s="180">
        <f t="shared" si="61"/>
        <v>0</v>
      </c>
      <c r="BH241" s="180">
        <f t="shared" si="62"/>
        <v>0</v>
      </c>
      <c r="BI241" s="180">
        <f t="shared" si="63"/>
        <v>0</v>
      </c>
      <c r="BJ241" s="14" t="s">
        <v>146</v>
      </c>
      <c r="BK241" s="181">
        <f t="shared" si="64"/>
        <v>0</v>
      </c>
      <c r="BL241" s="14" t="s">
        <v>174</v>
      </c>
      <c r="BM241" s="179" t="s">
        <v>409</v>
      </c>
    </row>
    <row r="242" spans="1:65" s="2" customFormat="1" ht="21.75" customHeight="1">
      <c r="A242" s="29"/>
      <c r="B242" s="133"/>
      <c r="C242" s="168" t="s">
        <v>410</v>
      </c>
      <c r="D242" s="168" t="s">
        <v>170</v>
      </c>
      <c r="E242" s="169" t="s">
        <v>411</v>
      </c>
      <c r="F242" s="170" t="s">
        <v>412</v>
      </c>
      <c r="G242" s="171" t="s">
        <v>173</v>
      </c>
      <c r="H242" s="172">
        <v>90</v>
      </c>
      <c r="I242" s="173"/>
      <c r="J242" s="172">
        <f t="shared" si="55"/>
        <v>0</v>
      </c>
      <c r="K242" s="174"/>
      <c r="L242" s="30"/>
      <c r="M242" s="175" t="s">
        <v>1</v>
      </c>
      <c r="N242" s="176" t="s">
        <v>40</v>
      </c>
      <c r="O242" s="55"/>
      <c r="P242" s="177">
        <f t="shared" si="56"/>
        <v>0</v>
      </c>
      <c r="Q242" s="177">
        <v>0</v>
      </c>
      <c r="R242" s="177">
        <f t="shared" si="57"/>
        <v>0</v>
      </c>
      <c r="S242" s="177">
        <v>0</v>
      </c>
      <c r="T242" s="178">
        <f t="shared" si="58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9" t="s">
        <v>174</v>
      </c>
      <c r="AT242" s="179" t="s">
        <v>170</v>
      </c>
      <c r="AU242" s="179" t="s">
        <v>146</v>
      </c>
      <c r="AY242" s="14" t="s">
        <v>168</v>
      </c>
      <c r="BE242" s="180">
        <f t="shared" si="59"/>
        <v>0</v>
      </c>
      <c r="BF242" s="180">
        <f t="shared" si="60"/>
        <v>0</v>
      </c>
      <c r="BG242" s="180">
        <f t="shared" si="61"/>
        <v>0</v>
      </c>
      <c r="BH242" s="180">
        <f t="shared" si="62"/>
        <v>0</v>
      </c>
      <c r="BI242" s="180">
        <f t="shared" si="63"/>
        <v>0</v>
      </c>
      <c r="BJ242" s="14" t="s">
        <v>146</v>
      </c>
      <c r="BK242" s="181">
        <f t="shared" si="64"/>
        <v>0</v>
      </c>
      <c r="BL242" s="14" t="s">
        <v>174</v>
      </c>
      <c r="BM242" s="179" t="s">
        <v>413</v>
      </c>
    </row>
    <row r="243" spans="1:65" s="2" customFormat="1" ht="21.75" customHeight="1">
      <c r="A243" s="29"/>
      <c r="B243" s="133"/>
      <c r="C243" s="168" t="s">
        <v>414</v>
      </c>
      <c r="D243" s="168" t="s">
        <v>170</v>
      </c>
      <c r="E243" s="169" t="s">
        <v>415</v>
      </c>
      <c r="F243" s="170" t="s">
        <v>416</v>
      </c>
      <c r="G243" s="171" t="s">
        <v>173</v>
      </c>
      <c r="H243" s="172">
        <v>27</v>
      </c>
      <c r="I243" s="173"/>
      <c r="J243" s="172">
        <f t="shared" si="55"/>
        <v>0</v>
      </c>
      <c r="K243" s="174"/>
      <c r="L243" s="30"/>
      <c r="M243" s="175" t="s">
        <v>1</v>
      </c>
      <c r="N243" s="176" t="s">
        <v>40</v>
      </c>
      <c r="O243" s="55"/>
      <c r="P243" s="177">
        <f t="shared" si="56"/>
        <v>0</v>
      </c>
      <c r="Q243" s="177">
        <v>0</v>
      </c>
      <c r="R243" s="177">
        <f t="shared" si="57"/>
        <v>0</v>
      </c>
      <c r="S243" s="177">
        <v>0</v>
      </c>
      <c r="T243" s="178">
        <f t="shared" si="58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9" t="s">
        <v>174</v>
      </c>
      <c r="AT243" s="179" t="s">
        <v>170</v>
      </c>
      <c r="AU243" s="179" t="s">
        <v>146</v>
      </c>
      <c r="AY243" s="14" t="s">
        <v>168</v>
      </c>
      <c r="BE243" s="180">
        <f t="shared" si="59"/>
        <v>0</v>
      </c>
      <c r="BF243" s="180">
        <f t="shared" si="60"/>
        <v>0</v>
      </c>
      <c r="BG243" s="180">
        <f t="shared" si="61"/>
        <v>0</v>
      </c>
      <c r="BH243" s="180">
        <f t="shared" si="62"/>
        <v>0</v>
      </c>
      <c r="BI243" s="180">
        <f t="shared" si="63"/>
        <v>0</v>
      </c>
      <c r="BJ243" s="14" t="s">
        <v>146</v>
      </c>
      <c r="BK243" s="181">
        <f t="shared" si="64"/>
        <v>0</v>
      </c>
      <c r="BL243" s="14" t="s">
        <v>174</v>
      </c>
      <c r="BM243" s="179" t="s">
        <v>417</v>
      </c>
    </row>
    <row r="244" spans="1:65" s="2" customFormat="1" ht="16.5" customHeight="1">
      <c r="A244" s="29"/>
      <c r="B244" s="133"/>
      <c r="C244" s="182" t="s">
        <v>418</v>
      </c>
      <c r="D244" s="182" t="s">
        <v>289</v>
      </c>
      <c r="E244" s="183" t="s">
        <v>419</v>
      </c>
      <c r="F244" s="184" t="s">
        <v>420</v>
      </c>
      <c r="G244" s="185" t="s">
        <v>173</v>
      </c>
      <c r="H244" s="186">
        <v>27</v>
      </c>
      <c r="I244" s="187"/>
      <c r="J244" s="186">
        <f t="shared" si="55"/>
        <v>0</v>
      </c>
      <c r="K244" s="188"/>
      <c r="L244" s="189"/>
      <c r="M244" s="190" t="s">
        <v>1</v>
      </c>
      <c r="N244" s="191" t="s">
        <v>40</v>
      </c>
      <c r="O244" s="55"/>
      <c r="P244" s="177">
        <f t="shared" si="56"/>
        <v>0</v>
      </c>
      <c r="Q244" s="177">
        <v>0</v>
      </c>
      <c r="R244" s="177">
        <f t="shared" si="57"/>
        <v>0</v>
      </c>
      <c r="S244" s="177">
        <v>0</v>
      </c>
      <c r="T244" s="178">
        <f t="shared" si="58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9" t="s">
        <v>200</v>
      </c>
      <c r="AT244" s="179" t="s">
        <v>289</v>
      </c>
      <c r="AU244" s="179" t="s">
        <v>146</v>
      </c>
      <c r="AY244" s="14" t="s">
        <v>168</v>
      </c>
      <c r="BE244" s="180">
        <f t="shared" si="59"/>
        <v>0</v>
      </c>
      <c r="BF244" s="180">
        <f t="shared" si="60"/>
        <v>0</v>
      </c>
      <c r="BG244" s="180">
        <f t="shared" si="61"/>
        <v>0</v>
      </c>
      <c r="BH244" s="180">
        <f t="shared" si="62"/>
        <v>0</v>
      </c>
      <c r="BI244" s="180">
        <f t="shared" si="63"/>
        <v>0</v>
      </c>
      <c r="BJ244" s="14" t="s">
        <v>146</v>
      </c>
      <c r="BK244" s="181">
        <f t="shared" si="64"/>
        <v>0</v>
      </c>
      <c r="BL244" s="14" t="s">
        <v>174</v>
      </c>
      <c r="BM244" s="179" t="s">
        <v>421</v>
      </c>
    </row>
    <row r="245" spans="1:65" s="2" customFormat="1" ht="33" customHeight="1">
      <c r="A245" s="29"/>
      <c r="B245" s="133"/>
      <c r="C245" s="168" t="s">
        <v>422</v>
      </c>
      <c r="D245" s="168" t="s">
        <v>170</v>
      </c>
      <c r="E245" s="169" t="s">
        <v>423</v>
      </c>
      <c r="F245" s="170" t="s">
        <v>424</v>
      </c>
      <c r="G245" s="171" t="s">
        <v>173</v>
      </c>
      <c r="H245" s="172">
        <v>9</v>
      </c>
      <c r="I245" s="173"/>
      <c r="J245" s="172">
        <f t="shared" si="55"/>
        <v>0</v>
      </c>
      <c r="K245" s="174"/>
      <c r="L245" s="30"/>
      <c r="M245" s="175" t="s">
        <v>1</v>
      </c>
      <c r="N245" s="176" t="s">
        <v>40</v>
      </c>
      <c r="O245" s="55"/>
      <c r="P245" s="177">
        <f t="shared" si="56"/>
        <v>0</v>
      </c>
      <c r="Q245" s="177">
        <v>1.8907700000000001</v>
      </c>
      <c r="R245" s="177">
        <f t="shared" si="57"/>
        <v>17.016930000000002</v>
      </c>
      <c r="S245" s="177">
        <v>0</v>
      </c>
      <c r="T245" s="178">
        <f t="shared" si="58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9" t="s">
        <v>174</v>
      </c>
      <c r="AT245" s="179" t="s">
        <v>170</v>
      </c>
      <c r="AU245" s="179" t="s">
        <v>146</v>
      </c>
      <c r="AY245" s="14" t="s">
        <v>168</v>
      </c>
      <c r="BE245" s="180">
        <f t="shared" si="59"/>
        <v>0</v>
      </c>
      <c r="BF245" s="180">
        <f t="shared" si="60"/>
        <v>0</v>
      </c>
      <c r="BG245" s="180">
        <f t="shared" si="61"/>
        <v>0</v>
      </c>
      <c r="BH245" s="180">
        <f t="shared" si="62"/>
        <v>0</v>
      </c>
      <c r="BI245" s="180">
        <f t="shared" si="63"/>
        <v>0</v>
      </c>
      <c r="BJ245" s="14" t="s">
        <v>146</v>
      </c>
      <c r="BK245" s="181">
        <f t="shared" si="64"/>
        <v>0</v>
      </c>
      <c r="BL245" s="14" t="s">
        <v>174</v>
      </c>
      <c r="BM245" s="179" t="s">
        <v>425</v>
      </c>
    </row>
    <row r="246" spans="1:65" s="2" customFormat="1" ht="33" customHeight="1">
      <c r="A246" s="29"/>
      <c r="B246" s="133"/>
      <c r="C246" s="168" t="s">
        <v>426</v>
      </c>
      <c r="D246" s="168" t="s">
        <v>170</v>
      </c>
      <c r="E246" s="169" t="s">
        <v>427</v>
      </c>
      <c r="F246" s="170" t="s">
        <v>428</v>
      </c>
      <c r="G246" s="171" t="s">
        <v>281</v>
      </c>
      <c r="H246" s="172">
        <v>13</v>
      </c>
      <c r="I246" s="173"/>
      <c r="J246" s="172">
        <f t="shared" si="55"/>
        <v>0</v>
      </c>
      <c r="K246" s="174"/>
      <c r="L246" s="30"/>
      <c r="M246" s="175" t="s">
        <v>1</v>
      </c>
      <c r="N246" s="176" t="s">
        <v>40</v>
      </c>
      <c r="O246" s="55"/>
      <c r="P246" s="177">
        <f t="shared" si="56"/>
        <v>0</v>
      </c>
      <c r="Q246" s="177">
        <v>0</v>
      </c>
      <c r="R246" s="177">
        <f t="shared" si="57"/>
        <v>0</v>
      </c>
      <c r="S246" s="177">
        <v>0</v>
      </c>
      <c r="T246" s="178">
        <f t="shared" si="58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9" t="s">
        <v>174</v>
      </c>
      <c r="AT246" s="179" t="s">
        <v>170</v>
      </c>
      <c r="AU246" s="179" t="s">
        <v>146</v>
      </c>
      <c r="AY246" s="14" t="s">
        <v>168</v>
      </c>
      <c r="BE246" s="180">
        <f t="shared" si="59"/>
        <v>0</v>
      </c>
      <c r="BF246" s="180">
        <f t="shared" si="60"/>
        <v>0</v>
      </c>
      <c r="BG246" s="180">
        <f t="shared" si="61"/>
        <v>0</v>
      </c>
      <c r="BH246" s="180">
        <f t="shared" si="62"/>
        <v>0</v>
      </c>
      <c r="BI246" s="180">
        <f t="shared" si="63"/>
        <v>0</v>
      </c>
      <c r="BJ246" s="14" t="s">
        <v>146</v>
      </c>
      <c r="BK246" s="181">
        <f t="shared" si="64"/>
        <v>0</v>
      </c>
      <c r="BL246" s="14" t="s">
        <v>174</v>
      </c>
      <c r="BM246" s="179" t="s">
        <v>429</v>
      </c>
    </row>
    <row r="247" spans="1:65" s="2" customFormat="1" ht="21.75" customHeight="1">
      <c r="A247" s="29"/>
      <c r="B247" s="133"/>
      <c r="C247" s="182" t="s">
        <v>430</v>
      </c>
      <c r="D247" s="182" t="s">
        <v>289</v>
      </c>
      <c r="E247" s="183" t="s">
        <v>431</v>
      </c>
      <c r="F247" s="184" t="s">
        <v>432</v>
      </c>
      <c r="G247" s="185" t="s">
        <v>281</v>
      </c>
      <c r="H247" s="186">
        <v>13</v>
      </c>
      <c r="I247" s="187"/>
      <c r="J247" s="186">
        <f t="shared" si="55"/>
        <v>0</v>
      </c>
      <c r="K247" s="188"/>
      <c r="L247" s="189"/>
      <c r="M247" s="190" t="s">
        <v>1</v>
      </c>
      <c r="N247" s="191" t="s">
        <v>40</v>
      </c>
      <c r="O247" s="55"/>
      <c r="P247" s="177">
        <f t="shared" si="56"/>
        <v>0</v>
      </c>
      <c r="Q247" s="177">
        <v>4.2999999999999999E-4</v>
      </c>
      <c r="R247" s="177">
        <f t="shared" si="57"/>
        <v>5.5899999999999995E-3</v>
      </c>
      <c r="S247" s="177">
        <v>0</v>
      </c>
      <c r="T247" s="178">
        <f t="shared" si="58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9" t="s">
        <v>200</v>
      </c>
      <c r="AT247" s="179" t="s">
        <v>289</v>
      </c>
      <c r="AU247" s="179" t="s">
        <v>146</v>
      </c>
      <c r="AY247" s="14" t="s">
        <v>168</v>
      </c>
      <c r="BE247" s="180">
        <f t="shared" si="59"/>
        <v>0</v>
      </c>
      <c r="BF247" s="180">
        <f t="shared" si="60"/>
        <v>0</v>
      </c>
      <c r="BG247" s="180">
        <f t="shared" si="61"/>
        <v>0</v>
      </c>
      <c r="BH247" s="180">
        <f t="shared" si="62"/>
        <v>0</v>
      </c>
      <c r="BI247" s="180">
        <f t="shared" si="63"/>
        <v>0</v>
      </c>
      <c r="BJ247" s="14" t="s">
        <v>146</v>
      </c>
      <c r="BK247" s="181">
        <f t="shared" si="64"/>
        <v>0</v>
      </c>
      <c r="BL247" s="14" t="s">
        <v>174</v>
      </c>
      <c r="BM247" s="179" t="s">
        <v>433</v>
      </c>
    </row>
    <row r="248" spans="1:65" s="2" customFormat="1" ht="21.75" customHeight="1">
      <c r="A248" s="29"/>
      <c r="B248" s="133"/>
      <c r="C248" s="182" t="s">
        <v>434</v>
      </c>
      <c r="D248" s="182" t="s">
        <v>289</v>
      </c>
      <c r="E248" s="183" t="s">
        <v>435</v>
      </c>
      <c r="F248" s="184" t="s">
        <v>436</v>
      </c>
      <c r="G248" s="185" t="s">
        <v>244</v>
      </c>
      <c r="H248" s="186">
        <v>1</v>
      </c>
      <c r="I248" s="187"/>
      <c r="J248" s="186">
        <f t="shared" si="55"/>
        <v>0</v>
      </c>
      <c r="K248" s="188"/>
      <c r="L248" s="189"/>
      <c r="M248" s="190" t="s">
        <v>1</v>
      </c>
      <c r="N248" s="191" t="s">
        <v>40</v>
      </c>
      <c r="O248" s="55"/>
      <c r="P248" s="177">
        <f t="shared" si="56"/>
        <v>0</v>
      </c>
      <c r="Q248" s="177">
        <v>8.0000000000000007E-5</v>
      </c>
      <c r="R248" s="177">
        <f t="shared" si="57"/>
        <v>8.0000000000000007E-5</v>
      </c>
      <c r="S248" s="177">
        <v>0</v>
      </c>
      <c r="T248" s="178">
        <f t="shared" si="58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9" t="s">
        <v>200</v>
      </c>
      <c r="AT248" s="179" t="s">
        <v>289</v>
      </c>
      <c r="AU248" s="179" t="s">
        <v>146</v>
      </c>
      <c r="AY248" s="14" t="s">
        <v>168</v>
      </c>
      <c r="BE248" s="180">
        <f t="shared" si="59"/>
        <v>0</v>
      </c>
      <c r="BF248" s="180">
        <f t="shared" si="60"/>
        <v>0</v>
      </c>
      <c r="BG248" s="180">
        <f t="shared" si="61"/>
        <v>0</v>
      </c>
      <c r="BH248" s="180">
        <f t="shared" si="62"/>
        <v>0</v>
      </c>
      <c r="BI248" s="180">
        <f t="shared" si="63"/>
        <v>0</v>
      </c>
      <c r="BJ248" s="14" t="s">
        <v>146</v>
      </c>
      <c r="BK248" s="181">
        <f t="shared" si="64"/>
        <v>0</v>
      </c>
      <c r="BL248" s="14" t="s">
        <v>174</v>
      </c>
      <c r="BM248" s="179" t="s">
        <v>437</v>
      </c>
    </row>
    <row r="249" spans="1:65" s="2" customFormat="1" ht="21.75" customHeight="1">
      <c r="A249" s="29"/>
      <c r="B249" s="133"/>
      <c r="C249" s="168" t="s">
        <v>438</v>
      </c>
      <c r="D249" s="168" t="s">
        <v>170</v>
      </c>
      <c r="E249" s="169" t="s">
        <v>439</v>
      </c>
      <c r="F249" s="170" t="s">
        <v>440</v>
      </c>
      <c r="G249" s="171" t="s">
        <v>244</v>
      </c>
      <c r="H249" s="172">
        <v>1</v>
      </c>
      <c r="I249" s="173"/>
      <c r="J249" s="172">
        <f t="shared" si="55"/>
        <v>0</v>
      </c>
      <c r="K249" s="174"/>
      <c r="L249" s="30"/>
      <c r="M249" s="175" t="s">
        <v>1</v>
      </c>
      <c r="N249" s="176" t="s">
        <v>40</v>
      </c>
      <c r="O249" s="55"/>
      <c r="P249" s="177">
        <f t="shared" si="56"/>
        <v>0</v>
      </c>
      <c r="Q249" s="177">
        <v>8.0000000000000007E-5</v>
      </c>
      <c r="R249" s="177">
        <f t="shared" si="57"/>
        <v>8.0000000000000007E-5</v>
      </c>
      <c r="S249" s="177">
        <v>0</v>
      </c>
      <c r="T249" s="178">
        <f t="shared" si="58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9" t="s">
        <v>174</v>
      </c>
      <c r="AT249" s="179" t="s">
        <v>170</v>
      </c>
      <c r="AU249" s="179" t="s">
        <v>146</v>
      </c>
      <c r="AY249" s="14" t="s">
        <v>168</v>
      </c>
      <c r="BE249" s="180">
        <f t="shared" si="59"/>
        <v>0</v>
      </c>
      <c r="BF249" s="180">
        <f t="shared" si="60"/>
        <v>0</v>
      </c>
      <c r="BG249" s="180">
        <f t="shared" si="61"/>
        <v>0</v>
      </c>
      <c r="BH249" s="180">
        <f t="shared" si="62"/>
        <v>0</v>
      </c>
      <c r="BI249" s="180">
        <f t="shared" si="63"/>
        <v>0</v>
      </c>
      <c r="BJ249" s="14" t="s">
        <v>146</v>
      </c>
      <c r="BK249" s="181">
        <f t="shared" si="64"/>
        <v>0</v>
      </c>
      <c r="BL249" s="14" t="s">
        <v>174</v>
      </c>
      <c r="BM249" s="179" t="s">
        <v>441</v>
      </c>
    </row>
    <row r="250" spans="1:65" s="2" customFormat="1" ht="21.75" customHeight="1">
      <c r="A250" s="29"/>
      <c r="B250" s="133"/>
      <c r="C250" s="168" t="s">
        <v>442</v>
      </c>
      <c r="D250" s="168" t="s">
        <v>170</v>
      </c>
      <c r="E250" s="169" t="s">
        <v>443</v>
      </c>
      <c r="F250" s="170" t="s">
        <v>444</v>
      </c>
      <c r="G250" s="171" t="s">
        <v>244</v>
      </c>
      <c r="H250" s="172">
        <v>1</v>
      </c>
      <c r="I250" s="173"/>
      <c r="J250" s="172">
        <f t="shared" si="55"/>
        <v>0</v>
      </c>
      <c r="K250" s="174"/>
      <c r="L250" s="30"/>
      <c r="M250" s="175" t="s">
        <v>1</v>
      </c>
      <c r="N250" s="176" t="s">
        <v>40</v>
      </c>
      <c r="O250" s="55"/>
      <c r="P250" s="177">
        <f t="shared" si="56"/>
        <v>0</v>
      </c>
      <c r="Q250" s="177">
        <v>2.0000000000000002E-5</v>
      </c>
      <c r="R250" s="177">
        <f t="shared" si="57"/>
        <v>2.0000000000000002E-5</v>
      </c>
      <c r="S250" s="177">
        <v>0</v>
      </c>
      <c r="T250" s="178">
        <f t="shared" si="58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9" t="s">
        <v>174</v>
      </c>
      <c r="AT250" s="179" t="s">
        <v>170</v>
      </c>
      <c r="AU250" s="179" t="s">
        <v>146</v>
      </c>
      <c r="AY250" s="14" t="s">
        <v>168</v>
      </c>
      <c r="BE250" s="180">
        <f t="shared" si="59"/>
        <v>0</v>
      </c>
      <c r="BF250" s="180">
        <f t="shared" si="60"/>
        <v>0</v>
      </c>
      <c r="BG250" s="180">
        <f t="shared" si="61"/>
        <v>0</v>
      </c>
      <c r="BH250" s="180">
        <f t="shared" si="62"/>
        <v>0</v>
      </c>
      <c r="BI250" s="180">
        <f t="shared" si="63"/>
        <v>0</v>
      </c>
      <c r="BJ250" s="14" t="s">
        <v>146</v>
      </c>
      <c r="BK250" s="181">
        <f t="shared" si="64"/>
        <v>0</v>
      </c>
      <c r="BL250" s="14" t="s">
        <v>174</v>
      </c>
      <c r="BM250" s="179" t="s">
        <v>445</v>
      </c>
    </row>
    <row r="251" spans="1:65" s="2" customFormat="1" ht="33" customHeight="1">
      <c r="A251" s="29"/>
      <c r="B251" s="133"/>
      <c r="C251" s="182" t="s">
        <v>446</v>
      </c>
      <c r="D251" s="182" t="s">
        <v>289</v>
      </c>
      <c r="E251" s="183" t="s">
        <v>447</v>
      </c>
      <c r="F251" s="184" t="s">
        <v>448</v>
      </c>
      <c r="G251" s="185" t="s">
        <v>244</v>
      </c>
      <c r="H251" s="186">
        <v>1</v>
      </c>
      <c r="I251" s="187"/>
      <c r="J251" s="186">
        <f t="shared" si="55"/>
        <v>0</v>
      </c>
      <c r="K251" s="188"/>
      <c r="L251" s="189"/>
      <c r="M251" s="190" t="s">
        <v>1</v>
      </c>
      <c r="N251" s="191" t="s">
        <v>40</v>
      </c>
      <c r="O251" s="55"/>
      <c r="P251" s="177">
        <f t="shared" si="56"/>
        <v>0</v>
      </c>
      <c r="Q251" s="177">
        <v>2.9E-4</v>
      </c>
      <c r="R251" s="177">
        <f t="shared" si="57"/>
        <v>2.9E-4</v>
      </c>
      <c r="S251" s="177">
        <v>0</v>
      </c>
      <c r="T251" s="178">
        <f t="shared" si="58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9" t="s">
        <v>200</v>
      </c>
      <c r="AT251" s="179" t="s">
        <v>289</v>
      </c>
      <c r="AU251" s="179" t="s">
        <v>146</v>
      </c>
      <c r="AY251" s="14" t="s">
        <v>168</v>
      </c>
      <c r="BE251" s="180">
        <f t="shared" si="59"/>
        <v>0</v>
      </c>
      <c r="BF251" s="180">
        <f t="shared" si="60"/>
        <v>0</v>
      </c>
      <c r="BG251" s="180">
        <f t="shared" si="61"/>
        <v>0</v>
      </c>
      <c r="BH251" s="180">
        <f t="shared" si="62"/>
        <v>0</v>
      </c>
      <c r="BI251" s="180">
        <f t="shared" si="63"/>
        <v>0</v>
      </c>
      <c r="BJ251" s="14" t="s">
        <v>146</v>
      </c>
      <c r="BK251" s="181">
        <f t="shared" si="64"/>
        <v>0</v>
      </c>
      <c r="BL251" s="14" t="s">
        <v>174</v>
      </c>
      <c r="BM251" s="179" t="s">
        <v>449</v>
      </c>
    </row>
    <row r="252" spans="1:65" s="2" customFormat="1" ht="21.75" customHeight="1">
      <c r="A252" s="29"/>
      <c r="B252" s="133"/>
      <c r="C252" s="168" t="s">
        <v>450</v>
      </c>
      <c r="D252" s="168" t="s">
        <v>170</v>
      </c>
      <c r="E252" s="169" t="s">
        <v>451</v>
      </c>
      <c r="F252" s="170" t="s">
        <v>452</v>
      </c>
      <c r="G252" s="171" t="s">
        <v>281</v>
      </c>
      <c r="H252" s="172">
        <v>13</v>
      </c>
      <c r="I252" s="173"/>
      <c r="J252" s="172">
        <f t="shared" si="55"/>
        <v>0</v>
      </c>
      <c r="K252" s="174"/>
      <c r="L252" s="30"/>
      <c r="M252" s="175" t="s">
        <v>1</v>
      </c>
      <c r="N252" s="176" t="s">
        <v>40</v>
      </c>
      <c r="O252" s="55"/>
      <c r="P252" s="177">
        <f t="shared" si="56"/>
        <v>0</v>
      </c>
      <c r="Q252" s="177">
        <v>0</v>
      </c>
      <c r="R252" s="177">
        <f t="shared" si="57"/>
        <v>0</v>
      </c>
      <c r="S252" s="177">
        <v>0</v>
      </c>
      <c r="T252" s="178">
        <f t="shared" si="58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9" t="s">
        <v>174</v>
      </c>
      <c r="AT252" s="179" t="s">
        <v>170</v>
      </c>
      <c r="AU252" s="179" t="s">
        <v>146</v>
      </c>
      <c r="AY252" s="14" t="s">
        <v>168</v>
      </c>
      <c r="BE252" s="180">
        <f t="shared" si="59"/>
        <v>0</v>
      </c>
      <c r="BF252" s="180">
        <f t="shared" si="60"/>
        <v>0</v>
      </c>
      <c r="BG252" s="180">
        <f t="shared" si="61"/>
        <v>0</v>
      </c>
      <c r="BH252" s="180">
        <f t="shared" si="62"/>
        <v>0</v>
      </c>
      <c r="BI252" s="180">
        <f t="shared" si="63"/>
        <v>0</v>
      </c>
      <c r="BJ252" s="14" t="s">
        <v>146</v>
      </c>
      <c r="BK252" s="181">
        <f t="shared" si="64"/>
        <v>0</v>
      </c>
      <c r="BL252" s="14" t="s">
        <v>174</v>
      </c>
      <c r="BM252" s="179" t="s">
        <v>453</v>
      </c>
    </row>
    <row r="253" spans="1:65" s="2" customFormat="1" ht="21.75" customHeight="1">
      <c r="A253" s="29"/>
      <c r="B253" s="133"/>
      <c r="C253" s="168" t="s">
        <v>454</v>
      </c>
      <c r="D253" s="168" t="s">
        <v>170</v>
      </c>
      <c r="E253" s="169" t="s">
        <v>455</v>
      </c>
      <c r="F253" s="170" t="s">
        <v>456</v>
      </c>
      <c r="G253" s="171" t="s">
        <v>281</v>
      </c>
      <c r="H253" s="172">
        <v>13</v>
      </c>
      <c r="I253" s="173"/>
      <c r="J253" s="172">
        <f t="shared" si="55"/>
        <v>0</v>
      </c>
      <c r="K253" s="174"/>
      <c r="L253" s="30"/>
      <c r="M253" s="175" t="s">
        <v>1</v>
      </c>
      <c r="N253" s="176" t="s">
        <v>40</v>
      </c>
      <c r="O253" s="55"/>
      <c r="P253" s="177">
        <f t="shared" si="56"/>
        <v>0</v>
      </c>
      <c r="Q253" s="177">
        <v>0</v>
      </c>
      <c r="R253" s="177">
        <f t="shared" si="57"/>
        <v>0</v>
      </c>
      <c r="S253" s="177">
        <v>0</v>
      </c>
      <c r="T253" s="178">
        <f t="shared" si="58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9" t="s">
        <v>174</v>
      </c>
      <c r="AT253" s="179" t="s">
        <v>170</v>
      </c>
      <c r="AU253" s="179" t="s">
        <v>146</v>
      </c>
      <c r="AY253" s="14" t="s">
        <v>168</v>
      </c>
      <c r="BE253" s="180">
        <f t="shared" si="59"/>
        <v>0</v>
      </c>
      <c r="BF253" s="180">
        <f t="shared" si="60"/>
        <v>0</v>
      </c>
      <c r="BG253" s="180">
        <f t="shared" si="61"/>
        <v>0</v>
      </c>
      <c r="BH253" s="180">
        <f t="shared" si="62"/>
        <v>0</v>
      </c>
      <c r="BI253" s="180">
        <f t="shared" si="63"/>
        <v>0</v>
      </c>
      <c r="BJ253" s="14" t="s">
        <v>146</v>
      </c>
      <c r="BK253" s="181">
        <f t="shared" si="64"/>
        <v>0</v>
      </c>
      <c r="BL253" s="14" t="s">
        <v>174</v>
      </c>
      <c r="BM253" s="179" t="s">
        <v>457</v>
      </c>
    </row>
    <row r="254" spans="1:65" s="2" customFormat="1" ht="21.75" customHeight="1">
      <c r="A254" s="29"/>
      <c r="B254" s="133"/>
      <c r="C254" s="168" t="s">
        <v>458</v>
      </c>
      <c r="D254" s="168" t="s">
        <v>170</v>
      </c>
      <c r="E254" s="169" t="s">
        <v>459</v>
      </c>
      <c r="F254" s="170" t="s">
        <v>460</v>
      </c>
      <c r="G254" s="171" t="s">
        <v>244</v>
      </c>
      <c r="H254" s="172">
        <v>2</v>
      </c>
      <c r="I254" s="173"/>
      <c r="J254" s="172">
        <f t="shared" si="55"/>
        <v>0</v>
      </c>
      <c r="K254" s="174"/>
      <c r="L254" s="30"/>
      <c r="M254" s="175" t="s">
        <v>1</v>
      </c>
      <c r="N254" s="176" t="s">
        <v>40</v>
      </c>
      <c r="O254" s="55"/>
      <c r="P254" s="177">
        <f t="shared" si="56"/>
        <v>0</v>
      </c>
      <c r="Q254" s="177">
        <v>1.583E-2</v>
      </c>
      <c r="R254" s="177">
        <f t="shared" si="57"/>
        <v>3.1660000000000001E-2</v>
      </c>
      <c r="S254" s="177">
        <v>0</v>
      </c>
      <c r="T254" s="178">
        <f t="shared" si="58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9" t="s">
        <v>174</v>
      </c>
      <c r="AT254" s="179" t="s">
        <v>170</v>
      </c>
      <c r="AU254" s="179" t="s">
        <v>146</v>
      </c>
      <c r="AY254" s="14" t="s">
        <v>168</v>
      </c>
      <c r="BE254" s="180">
        <f t="shared" si="59"/>
        <v>0</v>
      </c>
      <c r="BF254" s="180">
        <f t="shared" si="60"/>
        <v>0</v>
      </c>
      <c r="BG254" s="180">
        <f t="shared" si="61"/>
        <v>0</v>
      </c>
      <c r="BH254" s="180">
        <f t="shared" si="62"/>
        <v>0</v>
      </c>
      <c r="BI254" s="180">
        <f t="shared" si="63"/>
        <v>0</v>
      </c>
      <c r="BJ254" s="14" t="s">
        <v>146</v>
      </c>
      <c r="BK254" s="181">
        <f t="shared" si="64"/>
        <v>0</v>
      </c>
      <c r="BL254" s="14" t="s">
        <v>174</v>
      </c>
      <c r="BM254" s="179" t="s">
        <v>461</v>
      </c>
    </row>
    <row r="255" spans="1:65" s="2" customFormat="1" ht="33" customHeight="1">
      <c r="A255" s="29"/>
      <c r="B255" s="133"/>
      <c r="C255" s="168" t="s">
        <v>462</v>
      </c>
      <c r="D255" s="168" t="s">
        <v>170</v>
      </c>
      <c r="E255" s="169" t="s">
        <v>463</v>
      </c>
      <c r="F255" s="170" t="s">
        <v>464</v>
      </c>
      <c r="G255" s="171" t="s">
        <v>244</v>
      </c>
      <c r="H255" s="172">
        <v>3</v>
      </c>
      <c r="I255" s="173"/>
      <c r="J255" s="172">
        <f t="shared" si="55"/>
        <v>0</v>
      </c>
      <c r="K255" s="174"/>
      <c r="L255" s="30"/>
      <c r="M255" s="175" t="s">
        <v>1</v>
      </c>
      <c r="N255" s="176" t="s">
        <v>40</v>
      </c>
      <c r="O255" s="55"/>
      <c r="P255" s="177">
        <f t="shared" si="56"/>
        <v>0</v>
      </c>
      <c r="Q255" s="177">
        <v>0</v>
      </c>
      <c r="R255" s="177">
        <f t="shared" si="57"/>
        <v>0</v>
      </c>
      <c r="S255" s="177">
        <v>0</v>
      </c>
      <c r="T255" s="178">
        <f t="shared" si="58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9" t="s">
        <v>174</v>
      </c>
      <c r="AT255" s="179" t="s">
        <v>170</v>
      </c>
      <c r="AU255" s="179" t="s">
        <v>146</v>
      </c>
      <c r="AY255" s="14" t="s">
        <v>168</v>
      </c>
      <c r="BE255" s="180">
        <f t="shared" si="59"/>
        <v>0</v>
      </c>
      <c r="BF255" s="180">
        <f t="shared" si="60"/>
        <v>0</v>
      </c>
      <c r="BG255" s="180">
        <f t="shared" si="61"/>
        <v>0</v>
      </c>
      <c r="BH255" s="180">
        <f t="shared" si="62"/>
        <v>0</v>
      </c>
      <c r="BI255" s="180">
        <f t="shared" si="63"/>
        <v>0</v>
      </c>
      <c r="BJ255" s="14" t="s">
        <v>146</v>
      </c>
      <c r="BK255" s="181">
        <f t="shared" si="64"/>
        <v>0</v>
      </c>
      <c r="BL255" s="14" t="s">
        <v>174</v>
      </c>
      <c r="BM255" s="179" t="s">
        <v>465</v>
      </c>
    </row>
    <row r="256" spans="1:65" s="2" customFormat="1" ht="21.75" customHeight="1">
      <c r="A256" s="29"/>
      <c r="B256" s="133"/>
      <c r="C256" s="182" t="s">
        <v>466</v>
      </c>
      <c r="D256" s="182" t="s">
        <v>289</v>
      </c>
      <c r="E256" s="183" t="s">
        <v>467</v>
      </c>
      <c r="F256" s="184" t="s">
        <v>468</v>
      </c>
      <c r="G256" s="185" t="s">
        <v>244</v>
      </c>
      <c r="H256" s="186">
        <v>3</v>
      </c>
      <c r="I256" s="187"/>
      <c r="J256" s="186">
        <f t="shared" si="55"/>
        <v>0</v>
      </c>
      <c r="K256" s="188"/>
      <c r="L256" s="189"/>
      <c r="M256" s="190" t="s">
        <v>1</v>
      </c>
      <c r="N256" s="191" t="s">
        <v>40</v>
      </c>
      <c r="O256" s="55"/>
      <c r="P256" s="177">
        <f t="shared" si="56"/>
        <v>0</v>
      </c>
      <c r="Q256" s="177">
        <v>9.7999999999999997E-3</v>
      </c>
      <c r="R256" s="177">
        <f t="shared" si="57"/>
        <v>2.9399999999999999E-2</v>
      </c>
      <c r="S256" s="177">
        <v>0</v>
      </c>
      <c r="T256" s="178">
        <f t="shared" si="58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9" t="s">
        <v>200</v>
      </c>
      <c r="AT256" s="179" t="s">
        <v>289</v>
      </c>
      <c r="AU256" s="179" t="s">
        <v>146</v>
      </c>
      <c r="AY256" s="14" t="s">
        <v>168</v>
      </c>
      <c r="BE256" s="180">
        <f t="shared" si="59"/>
        <v>0</v>
      </c>
      <c r="BF256" s="180">
        <f t="shared" si="60"/>
        <v>0</v>
      </c>
      <c r="BG256" s="180">
        <f t="shared" si="61"/>
        <v>0</v>
      </c>
      <c r="BH256" s="180">
        <f t="shared" si="62"/>
        <v>0</v>
      </c>
      <c r="BI256" s="180">
        <f t="shared" si="63"/>
        <v>0</v>
      </c>
      <c r="BJ256" s="14" t="s">
        <v>146</v>
      </c>
      <c r="BK256" s="181">
        <f t="shared" si="64"/>
        <v>0</v>
      </c>
      <c r="BL256" s="14" t="s">
        <v>174</v>
      </c>
      <c r="BM256" s="179" t="s">
        <v>469</v>
      </c>
    </row>
    <row r="257" spans="1:65" s="2" customFormat="1" ht="21.75" customHeight="1">
      <c r="A257" s="29"/>
      <c r="B257" s="133"/>
      <c r="C257" s="182" t="s">
        <v>470</v>
      </c>
      <c r="D257" s="182" t="s">
        <v>289</v>
      </c>
      <c r="E257" s="183" t="s">
        <v>471</v>
      </c>
      <c r="F257" s="184" t="s">
        <v>472</v>
      </c>
      <c r="G257" s="185" t="s">
        <v>244</v>
      </c>
      <c r="H257" s="186">
        <v>3</v>
      </c>
      <c r="I257" s="187"/>
      <c r="J257" s="186">
        <f t="shared" si="55"/>
        <v>0</v>
      </c>
      <c r="K257" s="188"/>
      <c r="L257" s="189"/>
      <c r="M257" s="190" t="s">
        <v>1</v>
      </c>
      <c r="N257" s="191" t="s">
        <v>40</v>
      </c>
      <c r="O257" s="55"/>
      <c r="P257" s="177">
        <f t="shared" si="56"/>
        <v>0</v>
      </c>
      <c r="Q257" s="177">
        <v>1.4489999999999999E-2</v>
      </c>
      <c r="R257" s="177">
        <f t="shared" si="57"/>
        <v>4.3469999999999995E-2</v>
      </c>
      <c r="S257" s="177">
        <v>0</v>
      </c>
      <c r="T257" s="178">
        <f t="shared" si="58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9" t="s">
        <v>200</v>
      </c>
      <c r="AT257" s="179" t="s">
        <v>289</v>
      </c>
      <c r="AU257" s="179" t="s">
        <v>146</v>
      </c>
      <c r="AY257" s="14" t="s">
        <v>168</v>
      </c>
      <c r="BE257" s="180">
        <f t="shared" si="59"/>
        <v>0</v>
      </c>
      <c r="BF257" s="180">
        <f t="shared" si="60"/>
        <v>0</v>
      </c>
      <c r="BG257" s="180">
        <f t="shared" si="61"/>
        <v>0</v>
      </c>
      <c r="BH257" s="180">
        <f t="shared" si="62"/>
        <v>0</v>
      </c>
      <c r="BI257" s="180">
        <f t="shared" si="63"/>
        <v>0</v>
      </c>
      <c r="BJ257" s="14" t="s">
        <v>146</v>
      </c>
      <c r="BK257" s="181">
        <f t="shared" si="64"/>
        <v>0</v>
      </c>
      <c r="BL257" s="14" t="s">
        <v>174</v>
      </c>
      <c r="BM257" s="179" t="s">
        <v>473</v>
      </c>
    </row>
    <row r="258" spans="1:65" s="2" customFormat="1" ht="21.75" customHeight="1">
      <c r="A258" s="29"/>
      <c r="B258" s="133"/>
      <c r="C258" s="182" t="s">
        <v>474</v>
      </c>
      <c r="D258" s="182" t="s">
        <v>289</v>
      </c>
      <c r="E258" s="183" t="s">
        <v>475</v>
      </c>
      <c r="F258" s="184" t="s">
        <v>476</v>
      </c>
      <c r="G258" s="185" t="s">
        <v>244</v>
      </c>
      <c r="H258" s="186">
        <v>3</v>
      </c>
      <c r="I258" s="187"/>
      <c r="J258" s="186">
        <f t="shared" si="55"/>
        <v>0</v>
      </c>
      <c r="K258" s="188"/>
      <c r="L258" s="189"/>
      <c r="M258" s="190" t="s">
        <v>1</v>
      </c>
      <c r="N258" s="191" t="s">
        <v>40</v>
      </c>
      <c r="O258" s="55"/>
      <c r="P258" s="177">
        <f t="shared" si="56"/>
        <v>0</v>
      </c>
      <c r="Q258" s="177">
        <v>5.8799999999999998E-3</v>
      </c>
      <c r="R258" s="177">
        <f t="shared" si="57"/>
        <v>1.7639999999999999E-2</v>
      </c>
      <c r="S258" s="177">
        <v>0</v>
      </c>
      <c r="T258" s="178">
        <f t="shared" si="58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9" t="s">
        <v>200</v>
      </c>
      <c r="AT258" s="179" t="s">
        <v>289</v>
      </c>
      <c r="AU258" s="179" t="s">
        <v>146</v>
      </c>
      <c r="AY258" s="14" t="s">
        <v>168</v>
      </c>
      <c r="BE258" s="180">
        <f t="shared" si="59"/>
        <v>0</v>
      </c>
      <c r="BF258" s="180">
        <f t="shared" si="60"/>
        <v>0</v>
      </c>
      <c r="BG258" s="180">
        <f t="shared" si="61"/>
        <v>0</v>
      </c>
      <c r="BH258" s="180">
        <f t="shared" si="62"/>
        <v>0</v>
      </c>
      <c r="BI258" s="180">
        <f t="shared" si="63"/>
        <v>0</v>
      </c>
      <c r="BJ258" s="14" t="s">
        <v>146</v>
      </c>
      <c r="BK258" s="181">
        <f t="shared" si="64"/>
        <v>0</v>
      </c>
      <c r="BL258" s="14" t="s">
        <v>174</v>
      </c>
      <c r="BM258" s="179" t="s">
        <v>477</v>
      </c>
    </row>
    <row r="259" spans="1:65" s="2" customFormat="1" ht="21.75" customHeight="1">
      <c r="A259" s="29"/>
      <c r="B259" s="133"/>
      <c r="C259" s="182" t="s">
        <v>478</v>
      </c>
      <c r="D259" s="182" t="s">
        <v>289</v>
      </c>
      <c r="E259" s="183" t="s">
        <v>479</v>
      </c>
      <c r="F259" s="184" t="s">
        <v>480</v>
      </c>
      <c r="G259" s="185" t="s">
        <v>244</v>
      </c>
      <c r="H259" s="186">
        <v>6</v>
      </c>
      <c r="I259" s="187"/>
      <c r="J259" s="186">
        <f t="shared" si="55"/>
        <v>0</v>
      </c>
      <c r="K259" s="188"/>
      <c r="L259" s="189"/>
      <c r="M259" s="190" t="s">
        <v>1</v>
      </c>
      <c r="N259" s="191" t="s">
        <v>40</v>
      </c>
      <c r="O259" s="55"/>
      <c r="P259" s="177">
        <f t="shared" si="56"/>
        <v>0</v>
      </c>
      <c r="Q259" s="177">
        <v>6.6E-4</v>
      </c>
      <c r="R259" s="177">
        <f t="shared" si="57"/>
        <v>3.96E-3</v>
      </c>
      <c r="S259" s="177">
        <v>0</v>
      </c>
      <c r="T259" s="178">
        <f t="shared" si="58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9" t="s">
        <v>200</v>
      </c>
      <c r="AT259" s="179" t="s">
        <v>289</v>
      </c>
      <c r="AU259" s="179" t="s">
        <v>146</v>
      </c>
      <c r="AY259" s="14" t="s">
        <v>168</v>
      </c>
      <c r="BE259" s="180">
        <f t="shared" si="59"/>
        <v>0</v>
      </c>
      <c r="BF259" s="180">
        <f t="shared" si="60"/>
        <v>0</v>
      </c>
      <c r="BG259" s="180">
        <f t="shared" si="61"/>
        <v>0</v>
      </c>
      <c r="BH259" s="180">
        <f t="shared" si="62"/>
        <v>0</v>
      </c>
      <c r="BI259" s="180">
        <f t="shared" si="63"/>
        <v>0</v>
      </c>
      <c r="BJ259" s="14" t="s">
        <v>146</v>
      </c>
      <c r="BK259" s="181">
        <f t="shared" si="64"/>
        <v>0</v>
      </c>
      <c r="BL259" s="14" t="s">
        <v>174</v>
      </c>
      <c r="BM259" s="179" t="s">
        <v>481</v>
      </c>
    </row>
    <row r="260" spans="1:65" s="2" customFormat="1" ht="21.75" customHeight="1">
      <c r="A260" s="29"/>
      <c r="B260" s="133"/>
      <c r="C260" s="168" t="s">
        <v>482</v>
      </c>
      <c r="D260" s="168" t="s">
        <v>170</v>
      </c>
      <c r="E260" s="169" t="s">
        <v>483</v>
      </c>
      <c r="F260" s="170" t="s">
        <v>484</v>
      </c>
      <c r="G260" s="171" t="s">
        <v>244</v>
      </c>
      <c r="H260" s="172">
        <v>3</v>
      </c>
      <c r="I260" s="173"/>
      <c r="J260" s="172">
        <f t="shared" si="55"/>
        <v>0</v>
      </c>
      <c r="K260" s="174"/>
      <c r="L260" s="30"/>
      <c r="M260" s="175" t="s">
        <v>1</v>
      </c>
      <c r="N260" s="176" t="s">
        <v>40</v>
      </c>
      <c r="O260" s="55"/>
      <c r="P260" s="177">
        <f t="shared" si="56"/>
        <v>0</v>
      </c>
      <c r="Q260" s="177">
        <v>6.3E-3</v>
      </c>
      <c r="R260" s="177">
        <f t="shared" si="57"/>
        <v>1.89E-2</v>
      </c>
      <c r="S260" s="177">
        <v>0</v>
      </c>
      <c r="T260" s="178">
        <f t="shared" si="58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9" t="s">
        <v>174</v>
      </c>
      <c r="AT260" s="179" t="s">
        <v>170</v>
      </c>
      <c r="AU260" s="179" t="s">
        <v>146</v>
      </c>
      <c r="AY260" s="14" t="s">
        <v>168</v>
      </c>
      <c r="BE260" s="180">
        <f t="shared" si="59"/>
        <v>0</v>
      </c>
      <c r="BF260" s="180">
        <f t="shared" si="60"/>
        <v>0</v>
      </c>
      <c r="BG260" s="180">
        <f t="shared" si="61"/>
        <v>0</v>
      </c>
      <c r="BH260" s="180">
        <f t="shared" si="62"/>
        <v>0</v>
      </c>
      <c r="BI260" s="180">
        <f t="shared" si="63"/>
        <v>0</v>
      </c>
      <c r="BJ260" s="14" t="s">
        <v>146</v>
      </c>
      <c r="BK260" s="181">
        <f t="shared" si="64"/>
        <v>0</v>
      </c>
      <c r="BL260" s="14" t="s">
        <v>174</v>
      </c>
      <c r="BM260" s="179" t="s">
        <v>485</v>
      </c>
    </row>
    <row r="261" spans="1:65" s="2" customFormat="1" ht="21.75" customHeight="1">
      <c r="A261" s="29"/>
      <c r="B261" s="133"/>
      <c r="C261" s="182" t="s">
        <v>486</v>
      </c>
      <c r="D261" s="182" t="s">
        <v>289</v>
      </c>
      <c r="E261" s="183" t="s">
        <v>487</v>
      </c>
      <c r="F261" s="184" t="s">
        <v>488</v>
      </c>
      <c r="G261" s="185" t="s">
        <v>244</v>
      </c>
      <c r="H261" s="186">
        <v>3</v>
      </c>
      <c r="I261" s="187"/>
      <c r="J261" s="186">
        <f t="shared" si="55"/>
        <v>0</v>
      </c>
      <c r="K261" s="188"/>
      <c r="L261" s="189"/>
      <c r="M261" s="190" t="s">
        <v>1</v>
      </c>
      <c r="N261" s="191" t="s">
        <v>40</v>
      </c>
      <c r="O261" s="55"/>
      <c r="P261" s="177">
        <f t="shared" si="56"/>
        <v>0</v>
      </c>
      <c r="Q261" s="177">
        <v>2.46E-2</v>
      </c>
      <c r="R261" s="177">
        <f t="shared" si="57"/>
        <v>7.3800000000000004E-2</v>
      </c>
      <c r="S261" s="177">
        <v>0</v>
      </c>
      <c r="T261" s="178">
        <f t="shared" si="58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9" t="s">
        <v>200</v>
      </c>
      <c r="AT261" s="179" t="s">
        <v>289</v>
      </c>
      <c r="AU261" s="179" t="s">
        <v>146</v>
      </c>
      <c r="AY261" s="14" t="s">
        <v>168</v>
      </c>
      <c r="BE261" s="180">
        <f t="shared" si="59"/>
        <v>0</v>
      </c>
      <c r="BF261" s="180">
        <f t="shared" si="60"/>
        <v>0</v>
      </c>
      <c r="BG261" s="180">
        <f t="shared" si="61"/>
        <v>0</v>
      </c>
      <c r="BH261" s="180">
        <f t="shared" si="62"/>
        <v>0</v>
      </c>
      <c r="BI261" s="180">
        <f t="shared" si="63"/>
        <v>0</v>
      </c>
      <c r="BJ261" s="14" t="s">
        <v>146</v>
      </c>
      <c r="BK261" s="181">
        <f t="shared" si="64"/>
        <v>0</v>
      </c>
      <c r="BL261" s="14" t="s">
        <v>174</v>
      </c>
      <c r="BM261" s="179" t="s">
        <v>489</v>
      </c>
    </row>
    <row r="262" spans="1:65" s="2" customFormat="1" ht="21.75" customHeight="1">
      <c r="A262" s="29"/>
      <c r="B262" s="133"/>
      <c r="C262" s="168" t="s">
        <v>490</v>
      </c>
      <c r="D262" s="168" t="s">
        <v>170</v>
      </c>
      <c r="E262" s="169" t="s">
        <v>491</v>
      </c>
      <c r="F262" s="170" t="s">
        <v>492</v>
      </c>
      <c r="G262" s="171" t="s">
        <v>244</v>
      </c>
      <c r="H262" s="172">
        <v>1</v>
      </c>
      <c r="I262" s="173"/>
      <c r="J262" s="172">
        <f t="shared" si="55"/>
        <v>0</v>
      </c>
      <c r="K262" s="174"/>
      <c r="L262" s="30"/>
      <c r="M262" s="175" t="s">
        <v>1</v>
      </c>
      <c r="N262" s="176" t="s">
        <v>40</v>
      </c>
      <c r="O262" s="55"/>
      <c r="P262" s="177">
        <f t="shared" si="56"/>
        <v>0</v>
      </c>
      <c r="Q262" s="177">
        <v>2.5999999999999998E-4</v>
      </c>
      <c r="R262" s="177">
        <f t="shared" si="57"/>
        <v>2.5999999999999998E-4</v>
      </c>
      <c r="S262" s="177">
        <v>0</v>
      </c>
      <c r="T262" s="178">
        <f t="shared" si="58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9" t="s">
        <v>174</v>
      </c>
      <c r="AT262" s="179" t="s">
        <v>170</v>
      </c>
      <c r="AU262" s="179" t="s">
        <v>146</v>
      </c>
      <c r="AY262" s="14" t="s">
        <v>168</v>
      </c>
      <c r="BE262" s="180">
        <f t="shared" si="59"/>
        <v>0</v>
      </c>
      <c r="BF262" s="180">
        <f t="shared" si="60"/>
        <v>0</v>
      </c>
      <c r="BG262" s="180">
        <f t="shared" si="61"/>
        <v>0</v>
      </c>
      <c r="BH262" s="180">
        <f t="shared" si="62"/>
        <v>0</v>
      </c>
      <c r="BI262" s="180">
        <f t="shared" si="63"/>
        <v>0</v>
      </c>
      <c r="BJ262" s="14" t="s">
        <v>146</v>
      </c>
      <c r="BK262" s="181">
        <f t="shared" si="64"/>
        <v>0</v>
      </c>
      <c r="BL262" s="14" t="s">
        <v>174</v>
      </c>
      <c r="BM262" s="179" t="s">
        <v>493</v>
      </c>
    </row>
    <row r="263" spans="1:65" s="2" customFormat="1" ht="16.5" customHeight="1">
      <c r="A263" s="29"/>
      <c r="B263" s="133"/>
      <c r="C263" s="168" t="s">
        <v>494</v>
      </c>
      <c r="D263" s="168" t="s">
        <v>170</v>
      </c>
      <c r="E263" s="169" t="s">
        <v>495</v>
      </c>
      <c r="F263" s="170" t="s">
        <v>496</v>
      </c>
      <c r="G263" s="171" t="s">
        <v>281</v>
      </c>
      <c r="H263" s="172">
        <v>13</v>
      </c>
      <c r="I263" s="173"/>
      <c r="J263" s="172">
        <f t="shared" si="55"/>
        <v>0</v>
      </c>
      <c r="K263" s="174"/>
      <c r="L263" s="30"/>
      <c r="M263" s="175" t="s">
        <v>1</v>
      </c>
      <c r="N263" s="176" t="s">
        <v>40</v>
      </c>
      <c r="O263" s="55"/>
      <c r="P263" s="177">
        <f t="shared" si="56"/>
        <v>0</v>
      </c>
      <c r="Q263" s="177">
        <v>8.0000000000000007E-5</v>
      </c>
      <c r="R263" s="177">
        <f t="shared" si="57"/>
        <v>1.0400000000000001E-3</v>
      </c>
      <c r="S263" s="177">
        <v>0</v>
      </c>
      <c r="T263" s="178">
        <f t="shared" si="58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79" t="s">
        <v>174</v>
      </c>
      <c r="AT263" s="179" t="s">
        <v>170</v>
      </c>
      <c r="AU263" s="179" t="s">
        <v>146</v>
      </c>
      <c r="AY263" s="14" t="s">
        <v>168</v>
      </c>
      <c r="BE263" s="180">
        <f t="shared" si="59"/>
        <v>0</v>
      </c>
      <c r="BF263" s="180">
        <f t="shared" si="60"/>
        <v>0</v>
      </c>
      <c r="BG263" s="180">
        <f t="shared" si="61"/>
        <v>0</v>
      </c>
      <c r="BH263" s="180">
        <f t="shared" si="62"/>
        <v>0</v>
      </c>
      <c r="BI263" s="180">
        <f t="shared" si="63"/>
        <v>0</v>
      </c>
      <c r="BJ263" s="14" t="s">
        <v>146</v>
      </c>
      <c r="BK263" s="181">
        <f t="shared" si="64"/>
        <v>0</v>
      </c>
      <c r="BL263" s="14" t="s">
        <v>174</v>
      </c>
      <c r="BM263" s="179" t="s">
        <v>497</v>
      </c>
    </row>
    <row r="264" spans="1:65" s="2" customFormat="1" ht="21.75" customHeight="1">
      <c r="A264" s="29"/>
      <c r="B264" s="133"/>
      <c r="C264" s="168" t="s">
        <v>498</v>
      </c>
      <c r="D264" s="168" t="s">
        <v>170</v>
      </c>
      <c r="E264" s="169" t="s">
        <v>499</v>
      </c>
      <c r="F264" s="170" t="s">
        <v>500</v>
      </c>
      <c r="G264" s="171" t="s">
        <v>281</v>
      </c>
      <c r="H264" s="172">
        <v>13</v>
      </c>
      <c r="I264" s="173"/>
      <c r="J264" s="172">
        <f t="shared" si="55"/>
        <v>0</v>
      </c>
      <c r="K264" s="174"/>
      <c r="L264" s="30"/>
      <c r="M264" s="175" t="s">
        <v>1</v>
      </c>
      <c r="N264" s="176" t="s">
        <v>40</v>
      </c>
      <c r="O264" s="55"/>
      <c r="P264" s="177">
        <f t="shared" si="56"/>
        <v>0</v>
      </c>
      <c r="Q264" s="177">
        <v>1E-4</v>
      </c>
      <c r="R264" s="177">
        <f t="shared" si="57"/>
        <v>1.3000000000000002E-3</v>
      </c>
      <c r="S264" s="177">
        <v>0</v>
      </c>
      <c r="T264" s="178">
        <f t="shared" si="58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9" t="s">
        <v>174</v>
      </c>
      <c r="AT264" s="179" t="s">
        <v>170</v>
      </c>
      <c r="AU264" s="179" t="s">
        <v>146</v>
      </c>
      <c r="AY264" s="14" t="s">
        <v>168</v>
      </c>
      <c r="BE264" s="180">
        <f t="shared" si="59"/>
        <v>0</v>
      </c>
      <c r="BF264" s="180">
        <f t="shared" si="60"/>
        <v>0</v>
      </c>
      <c r="BG264" s="180">
        <f t="shared" si="61"/>
        <v>0</v>
      </c>
      <c r="BH264" s="180">
        <f t="shared" si="62"/>
        <v>0</v>
      </c>
      <c r="BI264" s="180">
        <f t="shared" si="63"/>
        <v>0</v>
      </c>
      <c r="BJ264" s="14" t="s">
        <v>146</v>
      </c>
      <c r="BK264" s="181">
        <f t="shared" si="64"/>
        <v>0</v>
      </c>
      <c r="BL264" s="14" t="s">
        <v>174</v>
      </c>
      <c r="BM264" s="179" t="s">
        <v>501</v>
      </c>
    </row>
    <row r="265" spans="1:65" s="2" customFormat="1" ht="21.75" customHeight="1">
      <c r="A265" s="29"/>
      <c r="B265" s="133"/>
      <c r="C265" s="168" t="s">
        <v>502</v>
      </c>
      <c r="D265" s="168" t="s">
        <v>170</v>
      </c>
      <c r="E265" s="169" t="s">
        <v>503</v>
      </c>
      <c r="F265" s="170" t="s">
        <v>504</v>
      </c>
      <c r="G265" s="171" t="s">
        <v>281</v>
      </c>
      <c r="H265" s="172">
        <v>30</v>
      </c>
      <c r="I265" s="173"/>
      <c r="J265" s="172">
        <f t="shared" si="55"/>
        <v>0</v>
      </c>
      <c r="K265" s="174"/>
      <c r="L265" s="30"/>
      <c r="M265" s="175" t="s">
        <v>1</v>
      </c>
      <c r="N265" s="176" t="s">
        <v>40</v>
      </c>
      <c r="O265" s="55"/>
      <c r="P265" s="177">
        <f t="shared" si="56"/>
        <v>0</v>
      </c>
      <c r="Q265" s="177">
        <v>1E-4</v>
      </c>
      <c r="R265" s="177">
        <f t="shared" si="57"/>
        <v>3.0000000000000001E-3</v>
      </c>
      <c r="S265" s="177">
        <v>0</v>
      </c>
      <c r="T265" s="178">
        <f t="shared" si="58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9" t="s">
        <v>174</v>
      </c>
      <c r="AT265" s="179" t="s">
        <v>170</v>
      </c>
      <c r="AU265" s="179" t="s">
        <v>146</v>
      </c>
      <c r="AY265" s="14" t="s">
        <v>168</v>
      </c>
      <c r="BE265" s="180">
        <f t="shared" si="59"/>
        <v>0</v>
      </c>
      <c r="BF265" s="180">
        <f t="shared" si="60"/>
        <v>0</v>
      </c>
      <c r="BG265" s="180">
        <f t="shared" si="61"/>
        <v>0</v>
      </c>
      <c r="BH265" s="180">
        <f t="shared" si="62"/>
        <v>0</v>
      </c>
      <c r="BI265" s="180">
        <f t="shared" si="63"/>
        <v>0</v>
      </c>
      <c r="BJ265" s="14" t="s">
        <v>146</v>
      </c>
      <c r="BK265" s="181">
        <f t="shared" si="64"/>
        <v>0</v>
      </c>
      <c r="BL265" s="14" t="s">
        <v>174</v>
      </c>
      <c r="BM265" s="179" t="s">
        <v>505</v>
      </c>
    </row>
    <row r="266" spans="1:65" s="2" customFormat="1" ht="21.75" customHeight="1">
      <c r="A266" s="29"/>
      <c r="B266" s="133"/>
      <c r="C266" s="168" t="s">
        <v>506</v>
      </c>
      <c r="D266" s="168" t="s">
        <v>170</v>
      </c>
      <c r="E266" s="169" t="s">
        <v>507</v>
      </c>
      <c r="F266" s="170" t="s">
        <v>508</v>
      </c>
      <c r="G266" s="171" t="s">
        <v>244</v>
      </c>
      <c r="H266" s="172">
        <v>3</v>
      </c>
      <c r="I266" s="173"/>
      <c r="J266" s="172">
        <f t="shared" si="55"/>
        <v>0</v>
      </c>
      <c r="K266" s="174"/>
      <c r="L266" s="30"/>
      <c r="M266" s="175" t="s">
        <v>1</v>
      </c>
      <c r="N266" s="176" t="s">
        <v>40</v>
      </c>
      <c r="O266" s="55"/>
      <c r="P266" s="177">
        <f t="shared" si="56"/>
        <v>0</v>
      </c>
      <c r="Q266" s="177">
        <v>6.6E-3</v>
      </c>
      <c r="R266" s="177">
        <f t="shared" si="57"/>
        <v>1.9799999999999998E-2</v>
      </c>
      <c r="S266" s="177">
        <v>0</v>
      </c>
      <c r="T266" s="178">
        <f t="shared" si="58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9" t="s">
        <v>174</v>
      </c>
      <c r="AT266" s="179" t="s">
        <v>170</v>
      </c>
      <c r="AU266" s="179" t="s">
        <v>146</v>
      </c>
      <c r="AY266" s="14" t="s">
        <v>168</v>
      </c>
      <c r="BE266" s="180">
        <f t="shared" si="59"/>
        <v>0</v>
      </c>
      <c r="BF266" s="180">
        <f t="shared" si="60"/>
        <v>0</v>
      </c>
      <c r="BG266" s="180">
        <f t="shared" si="61"/>
        <v>0</v>
      </c>
      <c r="BH266" s="180">
        <f t="shared" si="62"/>
        <v>0</v>
      </c>
      <c r="BI266" s="180">
        <f t="shared" si="63"/>
        <v>0</v>
      </c>
      <c r="BJ266" s="14" t="s">
        <v>146</v>
      </c>
      <c r="BK266" s="181">
        <f t="shared" si="64"/>
        <v>0</v>
      </c>
      <c r="BL266" s="14" t="s">
        <v>174</v>
      </c>
      <c r="BM266" s="179" t="s">
        <v>509</v>
      </c>
    </row>
    <row r="267" spans="1:65" s="2" customFormat="1" ht="21.75" customHeight="1">
      <c r="A267" s="29"/>
      <c r="B267" s="133"/>
      <c r="C267" s="168" t="s">
        <v>510</v>
      </c>
      <c r="D267" s="168" t="s">
        <v>170</v>
      </c>
      <c r="E267" s="169" t="s">
        <v>511</v>
      </c>
      <c r="F267" s="170" t="s">
        <v>512</v>
      </c>
      <c r="G267" s="171" t="s">
        <v>173</v>
      </c>
      <c r="H267" s="172">
        <v>1</v>
      </c>
      <c r="I267" s="173"/>
      <c r="J267" s="172">
        <f t="shared" si="55"/>
        <v>0</v>
      </c>
      <c r="K267" s="174"/>
      <c r="L267" s="30"/>
      <c r="M267" s="175" t="s">
        <v>1</v>
      </c>
      <c r="N267" s="176" t="s">
        <v>40</v>
      </c>
      <c r="O267" s="55"/>
      <c r="P267" s="177">
        <f t="shared" si="56"/>
        <v>0</v>
      </c>
      <c r="Q267" s="177">
        <v>2.2031399999999999</v>
      </c>
      <c r="R267" s="177">
        <f t="shared" si="57"/>
        <v>2.2031399999999999</v>
      </c>
      <c r="S267" s="177">
        <v>0</v>
      </c>
      <c r="T267" s="178">
        <f t="shared" si="58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9" t="s">
        <v>174</v>
      </c>
      <c r="AT267" s="179" t="s">
        <v>170</v>
      </c>
      <c r="AU267" s="179" t="s">
        <v>146</v>
      </c>
      <c r="AY267" s="14" t="s">
        <v>168</v>
      </c>
      <c r="BE267" s="180">
        <f t="shared" si="59"/>
        <v>0</v>
      </c>
      <c r="BF267" s="180">
        <f t="shared" si="60"/>
        <v>0</v>
      </c>
      <c r="BG267" s="180">
        <f t="shared" si="61"/>
        <v>0</v>
      </c>
      <c r="BH267" s="180">
        <f t="shared" si="62"/>
        <v>0</v>
      </c>
      <c r="BI267" s="180">
        <f t="shared" si="63"/>
        <v>0</v>
      </c>
      <c r="BJ267" s="14" t="s">
        <v>146</v>
      </c>
      <c r="BK267" s="181">
        <f t="shared" si="64"/>
        <v>0</v>
      </c>
      <c r="BL267" s="14" t="s">
        <v>174</v>
      </c>
      <c r="BM267" s="179" t="s">
        <v>513</v>
      </c>
    </row>
    <row r="268" spans="1:65" s="2" customFormat="1" ht="21.75" customHeight="1">
      <c r="A268" s="29"/>
      <c r="B268" s="133"/>
      <c r="C268" s="168" t="s">
        <v>514</v>
      </c>
      <c r="D268" s="168" t="s">
        <v>170</v>
      </c>
      <c r="E268" s="169" t="s">
        <v>515</v>
      </c>
      <c r="F268" s="170" t="s">
        <v>516</v>
      </c>
      <c r="G268" s="171" t="s">
        <v>197</v>
      </c>
      <c r="H268" s="172">
        <v>8</v>
      </c>
      <c r="I268" s="173"/>
      <c r="J268" s="172">
        <f t="shared" si="55"/>
        <v>0</v>
      </c>
      <c r="K268" s="174"/>
      <c r="L268" s="30"/>
      <c r="M268" s="175" t="s">
        <v>1</v>
      </c>
      <c r="N268" s="176" t="s">
        <v>40</v>
      </c>
      <c r="O268" s="55"/>
      <c r="P268" s="177">
        <f t="shared" si="56"/>
        <v>0</v>
      </c>
      <c r="Q268" s="177">
        <v>0.19570000000000001</v>
      </c>
      <c r="R268" s="177">
        <f t="shared" si="57"/>
        <v>1.5656000000000001</v>
      </c>
      <c r="S268" s="177">
        <v>0</v>
      </c>
      <c r="T268" s="178">
        <f t="shared" si="58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9" t="s">
        <v>174</v>
      </c>
      <c r="AT268" s="179" t="s">
        <v>170</v>
      </c>
      <c r="AU268" s="179" t="s">
        <v>146</v>
      </c>
      <c r="AY268" s="14" t="s">
        <v>168</v>
      </c>
      <c r="BE268" s="180">
        <f t="shared" si="59"/>
        <v>0</v>
      </c>
      <c r="BF268" s="180">
        <f t="shared" si="60"/>
        <v>0</v>
      </c>
      <c r="BG268" s="180">
        <f t="shared" si="61"/>
        <v>0</v>
      </c>
      <c r="BH268" s="180">
        <f t="shared" si="62"/>
        <v>0</v>
      </c>
      <c r="BI268" s="180">
        <f t="shared" si="63"/>
        <v>0</v>
      </c>
      <c r="BJ268" s="14" t="s">
        <v>146</v>
      </c>
      <c r="BK268" s="181">
        <f t="shared" si="64"/>
        <v>0</v>
      </c>
      <c r="BL268" s="14" t="s">
        <v>174</v>
      </c>
      <c r="BM268" s="179" t="s">
        <v>517</v>
      </c>
    </row>
    <row r="269" spans="1:65" s="2" customFormat="1" ht="21.75" customHeight="1">
      <c r="A269" s="29"/>
      <c r="B269" s="133"/>
      <c r="C269" s="168" t="s">
        <v>518</v>
      </c>
      <c r="D269" s="168" t="s">
        <v>170</v>
      </c>
      <c r="E269" s="169" t="s">
        <v>519</v>
      </c>
      <c r="F269" s="170" t="s">
        <v>520</v>
      </c>
      <c r="G269" s="171" t="s">
        <v>197</v>
      </c>
      <c r="H269" s="172">
        <v>8</v>
      </c>
      <c r="I269" s="173"/>
      <c r="J269" s="172">
        <f t="shared" si="55"/>
        <v>0</v>
      </c>
      <c r="K269" s="174"/>
      <c r="L269" s="30"/>
      <c r="M269" s="175" t="s">
        <v>1</v>
      </c>
      <c r="N269" s="176" t="s">
        <v>40</v>
      </c>
      <c r="O269" s="55"/>
      <c r="P269" s="177">
        <f t="shared" si="56"/>
        <v>0</v>
      </c>
      <c r="Q269" s="177">
        <v>3.4680000000000002E-2</v>
      </c>
      <c r="R269" s="177">
        <f t="shared" si="57"/>
        <v>0.27744000000000002</v>
      </c>
      <c r="S269" s="177">
        <v>0</v>
      </c>
      <c r="T269" s="178">
        <f t="shared" si="58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9" t="s">
        <v>174</v>
      </c>
      <c r="AT269" s="179" t="s">
        <v>170</v>
      </c>
      <c r="AU269" s="179" t="s">
        <v>146</v>
      </c>
      <c r="AY269" s="14" t="s">
        <v>168</v>
      </c>
      <c r="BE269" s="180">
        <f t="shared" si="59"/>
        <v>0</v>
      </c>
      <c r="BF269" s="180">
        <f t="shared" si="60"/>
        <v>0</v>
      </c>
      <c r="BG269" s="180">
        <f t="shared" si="61"/>
        <v>0</v>
      </c>
      <c r="BH269" s="180">
        <f t="shared" si="62"/>
        <v>0</v>
      </c>
      <c r="BI269" s="180">
        <f t="shared" si="63"/>
        <v>0</v>
      </c>
      <c r="BJ269" s="14" t="s">
        <v>146</v>
      </c>
      <c r="BK269" s="181">
        <f t="shared" si="64"/>
        <v>0</v>
      </c>
      <c r="BL269" s="14" t="s">
        <v>174</v>
      </c>
      <c r="BM269" s="179" t="s">
        <v>521</v>
      </c>
    </row>
    <row r="270" spans="1:65" s="2" customFormat="1" ht="21.75" customHeight="1">
      <c r="A270" s="29"/>
      <c r="B270" s="133"/>
      <c r="C270" s="168" t="s">
        <v>522</v>
      </c>
      <c r="D270" s="168" t="s">
        <v>170</v>
      </c>
      <c r="E270" s="169" t="s">
        <v>523</v>
      </c>
      <c r="F270" s="170" t="s">
        <v>524</v>
      </c>
      <c r="G270" s="171" t="s">
        <v>281</v>
      </c>
      <c r="H270" s="172">
        <v>20</v>
      </c>
      <c r="I270" s="173"/>
      <c r="J270" s="172">
        <f t="shared" si="55"/>
        <v>0</v>
      </c>
      <c r="K270" s="174"/>
      <c r="L270" s="30"/>
      <c r="M270" s="175" t="s">
        <v>1</v>
      </c>
      <c r="N270" s="176" t="s">
        <v>40</v>
      </c>
      <c r="O270" s="55"/>
      <c r="P270" s="177">
        <f t="shared" si="56"/>
        <v>0</v>
      </c>
      <c r="Q270" s="177">
        <v>6.9999999999999994E-5</v>
      </c>
      <c r="R270" s="177">
        <f t="shared" si="57"/>
        <v>1.3999999999999998E-3</v>
      </c>
      <c r="S270" s="177">
        <v>0</v>
      </c>
      <c r="T270" s="178">
        <f t="shared" si="58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9" t="s">
        <v>174</v>
      </c>
      <c r="AT270" s="179" t="s">
        <v>170</v>
      </c>
      <c r="AU270" s="179" t="s">
        <v>146</v>
      </c>
      <c r="AY270" s="14" t="s">
        <v>168</v>
      </c>
      <c r="BE270" s="180">
        <f t="shared" si="59"/>
        <v>0</v>
      </c>
      <c r="BF270" s="180">
        <f t="shared" si="60"/>
        <v>0</v>
      </c>
      <c r="BG270" s="180">
        <f t="shared" si="61"/>
        <v>0</v>
      </c>
      <c r="BH270" s="180">
        <f t="shared" si="62"/>
        <v>0</v>
      </c>
      <c r="BI270" s="180">
        <f t="shared" si="63"/>
        <v>0</v>
      </c>
      <c r="BJ270" s="14" t="s">
        <v>146</v>
      </c>
      <c r="BK270" s="181">
        <f t="shared" si="64"/>
        <v>0</v>
      </c>
      <c r="BL270" s="14" t="s">
        <v>174</v>
      </c>
      <c r="BM270" s="179" t="s">
        <v>525</v>
      </c>
    </row>
    <row r="271" spans="1:65" s="2" customFormat="1" ht="33" customHeight="1">
      <c r="A271" s="29"/>
      <c r="B271" s="133"/>
      <c r="C271" s="168" t="s">
        <v>526</v>
      </c>
      <c r="D271" s="168" t="s">
        <v>170</v>
      </c>
      <c r="E271" s="169" t="s">
        <v>527</v>
      </c>
      <c r="F271" s="170" t="s">
        <v>528</v>
      </c>
      <c r="G271" s="171" t="s">
        <v>173</v>
      </c>
      <c r="H271" s="172">
        <v>1</v>
      </c>
      <c r="I271" s="173"/>
      <c r="J271" s="172">
        <f t="shared" si="55"/>
        <v>0</v>
      </c>
      <c r="K271" s="174"/>
      <c r="L271" s="30"/>
      <c r="M271" s="175" t="s">
        <v>1</v>
      </c>
      <c r="N271" s="176" t="s">
        <v>40</v>
      </c>
      <c r="O271" s="55"/>
      <c r="P271" s="177">
        <f t="shared" si="56"/>
        <v>0</v>
      </c>
      <c r="Q271" s="177">
        <v>0</v>
      </c>
      <c r="R271" s="177">
        <f t="shared" si="57"/>
        <v>0</v>
      </c>
      <c r="S271" s="177">
        <v>0</v>
      </c>
      <c r="T271" s="178">
        <f t="shared" si="58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9" t="s">
        <v>174</v>
      </c>
      <c r="AT271" s="179" t="s">
        <v>170</v>
      </c>
      <c r="AU271" s="179" t="s">
        <v>146</v>
      </c>
      <c r="AY271" s="14" t="s">
        <v>168</v>
      </c>
      <c r="BE271" s="180">
        <f t="shared" si="59"/>
        <v>0</v>
      </c>
      <c r="BF271" s="180">
        <f t="shared" si="60"/>
        <v>0</v>
      </c>
      <c r="BG271" s="180">
        <f t="shared" si="61"/>
        <v>0</v>
      </c>
      <c r="BH271" s="180">
        <f t="shared" si="62"/>
        <v>0</v>
      </c>
      <c r="BI271" s="180">
        <f t="shared" si="63"/>
        <v>0</v>
      </c>
      <c r="BJ271" s="14" t="s">
        <v>146</v>
      </c>
      <c r="BK271" s="181">
        <f t="shared" si="64"/>
        <v>0</v>
      </c>
      <c r="BL271" s="14" t="s">
        <v>174</v>
      </c>
      <c r="BM271" s="179" t="s">
        <v>529</v>
      </c>
    </row>
    <row r="272" spans="1:65" s="2" customFormat="1" ht="33" customHeight="1">
      <c r="A272" s="29"/>
      <c r="B272" s="133"/>
      <c r="C272" s="168" t="s">
        <v>530</v>
      </c>
      <c r="D272" s="168" t="s">
        <v>170</v>
      </c>
      <c r="E272" s="169" t="s">
        <v>531</v>
      </c>
      <c r="F272" s="170" t="s">
        <v>532</v>
      </c>
      <c r="G272" s="171" t="s">
        <v>173</v>
      </c>
      <c r="H272" s="172">
        <v>1</v>
      </c>
      <c r="I272" s="173"/>
      <c r="J272" s="172">
        <f t="shared" si="55"/>
        <v>0</v>
      </c>
      <c r="K272" s="174"/>
      <c r="L272" s="30"/>
      <c r="M272" s="175" t="s">
        <v>1</v>
      </c>
      <c r="N272" s="176" t="s">
        <v>40</v>
      </c>
      <c r="O272" s="55"/>
      <c r="P272" s="177">
        <f t="shared" si="56"/>
        <v>0</v>
      </c>
      <c r="Q272" s="177">
        <v>0</v>
      </c>
      <c r="R272" s="177">
        <f t="shared" si="57"/>
        <v>0</v>
      </c>
      <c r="S272" s="177">
        <v>0</v>
      </c>
      <c r="T272" s="178">
        <f t="shared" si="58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9" t="s">
        <v>174</v>
      </c>
      <c r="AT272" s="179" t="s">
        <v>170</v>
      </c>
      <c r="AU272" s="179" t="s">
        <v>146</v>
      </c>
      <c r="AY272" s="14" t="s">
        <v>168</v>
      </c>
      <c r="BE272" s="180">
        <f t="shared" si="59"/>
        <v>0</v>
      </c>
      <c r="BF272" s="180">
        <f t="shared" si="60"/>
        <v>0</v>
      </c>
      <c r="BG272" s="180">
        <f t="shared" si="61"/>
        <v>0</v>
      </c>
      <c r="BH272" s="180">
        <f t="shared" si="62"/>
        <v>0</v>
      </c>
      <c r="BI272" s="180">
        <f t="shared" si="63"/>
        <v>0</v>
      </c>
      <c r="BJ272" s="14" t="s">
        <v>146</v>
      </c>
      <c r="BK272" s="181">
        <f t="shared" si="64"/>
        <v>0</v>
      </c>
      <c r="BL272" s="14" t="s">
        <v>174</v>
      </c>
      <c r="BM272" s="179" t="s">
        <v>533</v>
      </c>
    </row>
    <row r="273" spans="1:65" s="2" customFormat="1" ht="21.75" customHeight="1">
      <c r="A273" s="29"/>
      <c r="B273" s="133"/>
      <c r="C273" s="168" t="s">
        <v>534</v>
      </c>
      <c r="D273" s="168" t="s">
        <v>170</v>
      </c>
      <c r="E273" s="169" t="s">
        <v>535</v>
      </c>
      <c r="F273" s="170" t="s">
        <v>536</v>
      </c>
      <c r="G273" s="171" t="s">
        <v>244</v>
      </c>
      <c r="H273" s="172">
        <v>2</v>
      </c>
      <c r="I273" s="173"/>
      <c r="J273" s="172">
        <f t="shared" si="55"/>
        <v>0</v>
      </c>
      <c r="K273" s="174"/>
      <c r="L273" s="30"/>
      <c r="M273" s="175" t="s">
        <v>1</v>
      </c>
      <c r="N273" s="176" t="s">
        <v>40</v>
      </c>
      <c r="O273" s="55"/>
      <c r="P273" s="177">
        <f t="shared" si="56"/>
        <v>0</v>
      </c>
      <c r="Q273" s="177">
        <v>0</v>
      </c>
      <c r="R273" s="177">
        <f t="shared" si="57"/>
        <v>0</v>
      </c>
      <c r="S273" s="177">
        <v>0</v>
      </c>
      <c r="T273" s="178">
        <f t="shared" si="58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79" t="s">
        <v>174</v>
      </c>
      <c r="AT273" s="179" t="s">
        <v>170</v>
      </c>
      <c r="AU273" s="179" t="s">
        <v>146</v>
      </c>
      <c r="AY273" s="14" t="s">
        <v>168</v>
      </c>
      <c r="BE273" s="180">
        <f t="shared" si="59"/>
        <v>0</v>
      </c>
      <c r="BF273" s="180">
        <f t="shared" si="60"/>
        <v>0</v>
      </c>
      <c r="BG273" s="180">
        <f t="shared" si="61"/>
        <v>0</v>
      </c>
      <c r="BH273" s="180">
        <f t="shared" si="62"/>
        <v>0</v>
      </c>
      <c r="BI273" s="180">
        <f t="shared" si="63"/>
        <v>0</v>
      </c>
      <c r="BJ273" s="14" t="s">
        <v>146</v>
      </c>
      <c r="BK273" s="181">
        <f t="shared" si="64"/>
        <v>0</v>
      </c>
      <c r="BL273" s="14" t="s">
        <v>174</v>
      </c>
      <c r="BM273" s="179" t="s">
        <v>537</v>
      </c>
    </row>
    <row r="274" spans="1:65" s="2" customFormat="1" ht="16.5" customHeight="1">
      <c r="A274" s="29"/>
      <c r="B274" s="133"/>
      <c r="C274" s="168" t="s">
        <v>538</v>
      </c>
      <c r="D274" s="168" t="s">
        <v>170</v>
      </c>
      <c r="E274" s="169" t="s">
        <v>539</v>
      </c>
      <c r="F274" s="170" t="s">
        <v>540</v>
      </c>
      <c r="G274" s="171" t="s">
        <v>264</v>
      </c>
      <c r="H274" s="172">
        <v>4.42</v>
      </c>
      <c r="I274" s="173"/>
      <c r="J274" s="172">
        <f t="shared" si="55"/>
        <v>0</v>
      </c>
      <c r="K274" s="174"/>
      <c r="L274" s="30"/>
      <c r="M274" s="175" t="s">
        <v>1</v>
      </c>
      <c r="N274" s="176" t="s">
        <v>40</v>
      </c>
      <c r="O274" s="55"/>
      <c r="P274" s="177">
        <f t="shared" si="56"/>
        <v>0</v>
      </c>
      <c r="Q274" s="177">
        <v>0</v>
      </c>
      <c r="R274" s="177">
        <f t="shared" si="57"/>
        <v>0</v>
      </c>
      <c r="S274" s="177">
        <v>0</v>
      </c>
      <c r="T274" s="178">
        <f t="shared" si="58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9" t="s">
        <v>174</v>
      </c>
      <c r="AT274" s="179" t="s">
        <v>170</v>
      </c>
      <c r="AU274" s="179" t="s">
        <v>146</v>
      </c>
      <c r="AY274" s="14" t="s">
        <v>168</v>
      </c>
      <c r="BE274" s="180">
        <f t="shared" si="59"/>
        <v>0</v>
      </c>
      <c r="BF274" s="180">
        <f t="shared" si="60"/>
        <v>0</v>
      </c>
      <c r="BG274" s="180">
        <f t="shared" si="61"/>
        <v>0</v>
      </c>
      <c r="BH274" s="180">
        <f t="shared" si="62"/>
        <v>0</v>
      </c>
      <c r="BI274" s="180">
        <f t="shared" si="63"/>
        <v>0</v>
      </c>
      <c r="BJ274" s="14" t="s">
        <v>146</v>
      </c>
      <c r="BK274" s="181">
        <f t="shared" si="64"/>
        <v>0</v>
      </c>
      <c r="BL274" s="14" t="s">
        <v>174</v>
      </c>
      <c r="BM274" s="179" t="s">
        <v>541</v>
      </c>
    </row>
    <row r="275" spans="1:65" s="2" customFormat="1" ht="21.75" customHeight="1">
      <c r="A275" s="29"/>
      <c r="B275" s="133"/>
      <c r="C275" s="168" t="s">
        <v>542</v>
      </c>
      <c r="D275" s="168" t="s">
        <v>170</v>
      </c>
      <c r="E275" s="169" t="s">
        <v>543</v>
      </c>
      <c r="F275" s="170" t="s">
        <v>544</v>
      </c>
      <c r="G275" s="171" t="s">
        <v>264</v>
      </c>
      <c r="H275" s="172">
        <v>4.42</v>
      </c>
      <c r="I275" s="173"/>
      <c r="J275" s="172">
        <f t="shared" si="55"/>
        <v>0</v>
      </c>
      <c r="K275" s="174"/>
      <c r="L275" s="30"/>
      <c r="M275" s="175" t="s">
        <v>1</v>
      </c>
      <c r="N275" s="176" t="s">
        <v>40</v>
      </c>
      <c r="O275" s="55"/>
      <c r="P275" s="177">
        <f t="shared" si="56"/>
        <v>0</v>
      </c>
      <c r="Q275" s="177">
        <v>0</v>
      </c>
      <c r="R275" s="177">
        <f t="shared" si="57"/>
        <v>0</v>
      </c>
      <c r="S275" s="177">
        <v>0</v>
      </c>
      <c r="T275" s="178">
        <f t="shared" si="58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79" t="s">
        <v>174</v>
      </c>
      <c r="AT275" s="179" t="s">
        <v>170</v>
      </c>
      <c r="AU275" s="179" t="s">
        <v>146</v>
      </c>
      <c r="AY275" s="14" t="s">
        <v>168</v>
      </c>
      <c r="BE275" s="180">
        <f t="shared" si="59"/>
        <v>0</v>
      </c>
      <c r="BF275" s="180">
        <f t="shared" si="60"/>
        <v>0</v>
      </c>
      <c r="BG275" s="180">
        <f t="shared" si="61"/>
        <v>0</v>
      </c>
      <c r="BH275" s="180">
        <f t="shared" si="62"/>
        <v>0</v>
      </c>
      <c r="BI275" s="180">
        <f t="shared" si="63"/>
        <v>0</v>
      </c>
      <c r="BJ275" s="14" t="s">
        <v>146</v>
      </c>
      <c r="BK275" s="181">
        <f t="shared" si="64"/>
        <v>0</v>
      </c>
      <c r="BL275" s="14" t="s">
        <v>174</v>
      </c>
      <c r="BM275" s="179" t="s">
        <v>545</v>
      </c>
    </row>
    <row r="276" spans="1:65" s="2" customFormat="1" ht="21.75" customHeight="1">
      <c r="A276" s="29"/>
      <c r="B276" s="133"/>
      <c r="C276" s="168" t="s">
        <v>546</v>
      </c>
      <c r="D276" s="168" t="s">
        <v>170</v>
      </c>
      <c r="E276" s="169" t="s">
        <v>547</v>
      </c>
      <c r="F276" s="170" t="s">
        <v>548</v>
      </c>
      <c r="G276" s="171" t="s">
        <v>264</v>
      </c>
      <c r="H276" s="172">
        <v>4.42</v>
      </c>
      <c r="I276" s="173"/>
      <c r="J276" s="172">
        <f t="shared" si="55"/>
        <v>0</v>
      </c>
      <c r="K276" s="174"/>
      <c r="L276" s="30"/>
      <c r="M276" s="175" t="s">
        <v>1</v>
      </c>
      <c r="N276" s="176" t="s">
        <v>40</v>
      </c>
      <c r="O276" s="55"/>
      <c r="P276" s="177">
        <f t="shared" si="56"/>
        <v>0</v>
      </c>
      <c r="Q276" s="177">
        <v>0</v>
      </c>
      <c r="R276" s="177">
        <f t="shared" si="57"/>
        <v>0</v>
      </c>
      <c r="S276" s="177">
        <v>0</v>
      </c>
      <c r="T276" s="178">
        <f t="shared" si="58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9" t="s">
        <v>174</v>
      </c>
      <c r="AT276" s="179" t="s">
        <v>170</v>
      </c>
      <c r="AU276" s="179" t="s">
        <v>146</v>
      </c>
      <c r="AY276" s="14" t="s">
        <v>168</v>
      </c>
      <c r="BE276" s="180">
        <f t="shared" si="59"/>
        <v>0</v>
      </c>
      <c r="BF276" s="180">
        <f t="shared" si="60"/>
        <v>0</v>
      </c>
      <c r="BG276" s="180">
        <f t="shared" si="61"/>
        <v>0</v>
      </c>
      <c r="BH276" s="180">
        <f t="shared" si="62"/>
        <v>0</v>
      </c>
      <c r="BI276" s="180">
        <f t="shared" si="63"/>
        <v>0</v>
      </c>
      <c r="BJ276" s="14" t="s">
        <v>146</v>
      </c>
      <c r="BK276" s="181">
        <f t="shared" si="64"/>
        <v>0</v>
      </c>
      <c r="BL276" s="14" t="s">
        <v>174</v>
      </c>
      <c r="BM276" s="179" t="s">
        <v>549</v>
      </c>
    </row>
    <row r="277" spans="1:65" s="2" customFormat="1" ht="21.75" customHeight="1">
      <c r="A277" s="29"/>
      <c r="B277" s="133"/>
      <c r="C277" s="168" t="s">
        <v>550</v>
      </c>
      <c r="D277" s="168" t="s">
        <v>170</v>
      </c>
      <c r="E277" s="169" t="s">
        <v>551</v>
      </c>
      <c r="F277" s="170" t="s">
        <v>552</v>
      </c>
      <c r="G277" s="171" t="s">
        <v>264</v>
      </c>
      <c r="H277" s="172">
        <v>21.513999999999999</v>
      </c>
      <c r="I277" s="173"/>
      <c r="J277" s="172">
        <f t="shared" si="55"/>
        <v>0</v>
      </c>
      <c r="K277" s="174"/>
      <c r="L277" s="30"/>
      <c r="M277" s="175" t="s">
        <v>1</v>
      </c>
      <c r="N277" s="176" t="s">
        <v>40</v>
      </c>
      <c r="O277" s="55"/>
      <c r="P277" s="177">
        <f t="shared" si="56"/>
        <v>0</v>
      </c>
      <c r="Q277" s="177">
        <v>0</v>
      </c>
      <c r="R277" s="177">
        <f t="shared" si="57"/>
        <v>0</v>
      </c>
      <c r="S277" s="177">
        <v>0</v>
      </c>
      <c r="T277" s="178">
        <f t="shared" si="58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79" t="s">
        <v>174</v>
      </c>
      <c r="AT277" s="179" t="s">
        <v>170</v>
      </c>
      <c r="AU277" s="179" t="s">
        <v>146</v>
      </c>
      <c r="AY277" s="14" t="s">
        <v>168</v>
      </c>
      <c r="BE277" s="180">
        <f t="shared" si="59"/>
        <v>0</v>
      </c>
      <c r="BF277" s="180">
        <f t="shared" si="60"/>
        <v>0</v>
      </c>
      <c r="BG277" s="180">
        <f t="shared" si="61"/>
        <v>0</v>
      </c>
      <c r="BH277" s="180">
        <f t="shared" si="62"/>
        <v>0</v>
      </c>
      <c r="BI277" s="180">
        <f t="shared" si="63"/>
        <v>0</v>
      </c>
      <c r="BJ277" s="14" t="s">
        <v>146</v>
      </c>
      <c r="BK277" s="181">
        <f t="shared" si="64"/>
        <v>0</v>
      </c>
      <c r="BL277" s="14" t="s">
        <v>174</v>
      </c>
      <c r="BM277" s="179" t="s">
        <v>553</v>
      </c>
    </row>
    <row r="278" spans="1:65" s="12" customFormat="1" ht="22.8" customHeight="1">
      <c r="B278" s="155"/>
      <c r="D278" s="156" t="s">
        <v>73</v>
      </c>
      <c r="E278" s="166" t="s">
        <v>204</v>
      </c>
      <c r="F278" s="166" t="s">
        <v>554</v>
      </c>
      <c r="I278" s="158"/>
      <c r="J278" s="167">
        <f>BK278</f>
        <v>0</v>
      </c>
      <c r="L278" s="155"/>
      <c r="M278" s="160"/>
      <c r="N278" s="161"/>
      <c r="O278" s="161"/>
      <c r="P278" s="162">
        <f>SUM(P279:P299)</f>
        <v>0</v>
      </c>
      <c r="Q278" s="161"/>
      <c r="R278" s="162">
        <f>SUM(R279:R299)</f>
        <v>18.880578000000007</v>
      </c>
      <c r="S278" s="161"/>
      <c r="T278" s="163">
        <f>SUM(T279:T299)</f>
        <v>212.86124799999999</v>
      </c>
      <c r="AR278" s="156" t="s">
        <v>82</v>
      </c>
      <c r="AT278" s="164" t="s">
        <v>73</v>
      </c>
      <c r="AU278" s="164" t="s">
        <v>82</v>
      </c>
      <c r="AY278" s="156" t="s">
        <v>168</v>
      </c>
      <c r="BK278" s="165">
        <f>SUM(BK279:BK299)</f>
        <v>0</v>
      </c>
    </row>
    <row r="279" spans="1:65" s="2" customFormat="1" ht="33" customHeight="1">
      <c r="A279" s="29"/>
      <c r="B279" s="133"/>
      <c r="C279" s="168" t="s">
        <v>555</v>
      </c>
      <c r="D279" s="168" t="s">
        <v>170</v>
      </c>
      <c r="E279" s="169" t="s">
        <v>556</v>
      </c>
      <c r="F279" s="170" t="s">
        <v>557</v>
      </c>
      <c r="G279" s="171" t="s">
        <v>197</v>
      </c>
      <c r="H279" s="172">
        <v>378.24</v>
      </c>
      <c r="I279" s="173"/>
      <c r="J279" s="172">
        <f t="shared" ref="J279:J299" si="65">ROUND(I279*H279,3)</f>
        <v>0</v>
      </c>
      <c r="K279" s="174"/>
      <c r="L279" s="30"/>
      <c r="M279" s="175" t="s">
        <v>1</v>
      </c>
      <c r="N279" s="176" t="s">
        <v>40</v>
      </c>
      <c r="O279" s="55"/>
      <c r="P279" s="177">
        <f t="shared" ref="P279:P299" si="66">O279*H279</f>
        <v>0</v>
      </c>
      <c r="Q279" s="177">
        <v>2.3990000000000001E-2</v>
      </c>
      <c r="R279" s="177">
        <f t="shared" ref="R279:R299" si="67">Q279*H279</f>
        <v>9.073977600000001</v>
      </c>
      <c r="S279" s="177">
        <v>0</v>
      </c>
      <c r="T279" s="178">
        <f t="shared" ref="T279:T299" si="68"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9" t="s">
        <v>174</v>
      </c>
      <c r="AT279" s="179" t="s">
        <v>170</v>
      </c>
      <c r="AU279" s="179" t="s">
        <v>146</v>
      </c>
      <c r="AY279" s="14" t="s">
        <v>168</v>
      </c>
      <c r="BE279" s="180">
        <f t="shared" ref="BE279:BE299" si="69">IF(N279="základná",J279,0)</f>
        <v>0</v>
      </c>
      <c r="BF279" s="180">
        <f t="shared" ref="BF279:BF299" si="70">IF(N279="znížená",J279,0)</f>
        <v>0</v>
      </c>
      <c r="BG279" s="180">
        <f t="shared" ref="BG279:BG299" si="71">IF(N279="zákl. prenesená",J279,0)</f>
        <v>0</v>
      </c>
      <c r="BH279" s="180">
        <f t="shared" ref="BH279:BH299" si="72">IF(N279="zníž. prenesená",J279,0)</f>
        <v>0</v>
      </c>
      <c r="BI279" s="180">
        <f t="shared" ref="BI279:BI299" si="73">IF(N279="nulová",J279,0)</f>
        <v>0</v>
      </c>
      <c r="BJ279" s="14" t="s">
        <v>146</v>
      </c>
      <c r="BK279" s="181">
        <f t="shared" ref="BK279:BK299" si="74">ROUND(I279*H279,3)</f>
        <v>0</v>
      </c>
      <c r="BL279" s="14" t="s">
        <v>174</v>
      </c>
      <c r="BM279" s="179" t="s">
        <v>558</v>
      </c>
    </row>
    <row r="280" spans="1:65" s="2" customFormat="1" ht="33" customHeight="1">
      <c r="A280" s="29"/>
      <c r="B280" s="133"/>
      <c r="C280" s="168" t="s">
        <v>559</v>
      </c>
      <c r="D280" s="168" t="s">
        <v>170</v>
      </c>
      <c r="E280" s="169" t="s">
        <v>560</v>
      </c>
      <c r="F280" s="170" t="s">
        <v>561</v>
      </c>
      <c r="G280" s="171" t="s">
        <v>197</v>
      </c>
      <c r="H280" s="172">
        <v>378.24</v>
      </c>
      <c r="I280" s="173"/>
      <c r="J280" s="172">
        <f t="shared" si="65"/>
        <v>0</v>
      </c>
      <c r="K280" s="174"/>
      <c r="L280" s="30"/>
      <c r="M280" s="175" t="s">
        <v>1</v>
      </c>
      <c r="N280" s="176" t="s">
        <v>40</v>
      </c>
      <c r="O280" s="55"/>
      <c r="P280" s="177">
        <f t="shared" si="66"/>
        <v>0</v>
      </c>
      <c r="Q280" s="177">
        <v>0</v>
      </c>
      <c r="R280" s="177">
        <f t="shared" si="67"/>
        <v>0</v>
      </c>
      <c r="S280" s="177">
        <v>0</v>
      </c>
      <c r="T280" s="178">
        <f t="shared" si="68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79" t="s">
        <v>174</v>
      </c>
      <c r="AT280" s="179" t="s">
        <v>170</v>
      </c>
      <c r="AU280" s="179" t="s">
        <v>146</v>
      </c>
      <c r="AY280" s="14" t="s">
        <v>168</v>
      </c>
      <c r="BE280" s="180">
        <f t="shared" si="69"/>
        <v>0</v>
      </c>
      <c r="BF280" s="180">
        <f t="shared" si="70"/>
        <v>0</v>
      </c>
      <c r="BG280" s="180">
        <f t="shared" si="71"/>
        <v>0</v>
      </c>
      <c r="BH280" s="180">
        <f t="shared" si="72"/>
        <v>0</v>
      </c>
      <c r="BI280" s="180">
        <f t="shared" si="73"/>
        <v>0</v>
      </c>
      <c r="BJ280" s="14" t="s">
        <v>146</v>
      </c>
      <c r="BK280" s="181">
        <f t="shared" si="74"/>
        <v>0</v>
      </c>
      <c r="BL280" s="14" t="s">
        <v>174</v>
      </c>
      <c r="BM280" s="179" t="s">
        <v>562</v>
      </c>
    </row>
    <row r="281" spans="1:65" s="2" customFormat="1" ht="21.75" customHeight="1">
      <c r="A281" s="29"/>
      <c r="B281" s="133"/>
      <c r="C281" s="168" t="s">
        <v>563</v>
      </c>
      <c r="D281" s="168" t="s">
        <v>170</v>
      </c>
      <c r="E281" s="169" t="s">
        <v>564</v>
      </c>
      <c r="F281" s="170" t="s">
        <v>565</v>
      </c>
      <c r="G281" s="171" t="s">
        <v>197</v>
      </c>
      <c r="H281" s="172">
        <v>378.24</v>
      </c>
      <c r="I281" s="173"/>
      <c r="J281" s="172">
        <f t="shared" si="65"/>
        <v>0</v>
      </c>
      <c r="K281" s="174"/>
      <c r="L281" s="30"/>
      <c r="M281" s="175" t="s">
        <v>1</v>
      </c>
      <c r="N281" s="176" t="s">
        <v>40</v>
      </c>
      <c r="O281" s="55"/>
      <c r="P281" s="177">
        <f t="shared" si="66"/>
        <v>0</v>
      </c>
      <c r="Q281" s="177">
        <v>2.572E-2</v>
      </c>
      <c r="R281" s="177">
        <f t="shared" si="67"/>
        <v>9.7283328000000004</v>
      </c>
      <c r="S281" s="177">
        <v>0</v>
      </c>
      <c r="T281" s="178">
        <f t="shared" si="68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79" t="s">
        <v>174</v>
      </c>
      <c r="AT281" s="179" t="s">
        <v>170</v>
      </c>
      <c r="AU281" s="179" t="s">
        <v>146</v>
      </c>
      <c r="AY281" s="14" t="s">
        <v>168</v>
      </c>
      <c r="BE281" s="180">
        <f t="shared" si="69"/>
        <v>0</v>
      </c>
      <c r="BF281" s="180">
        <f t="shared" si="70"/>
        <v>0</v>
      </c>
      <c r="BG281" s="180">
        <f t="shared" si="71"/>
        <v>0</v>
      </c>
      <c r="BH281" s="180">
        <f t="shared" si="72"/>
        <v>0</v>
      </c>
      <c r="BI281" s="180">
        <f t="shared" si="73"/>
        <v>0</v>
      </c>
      <c r="BJ281" s="14" t="s">
        <v>146</v>
      </c>
      <c r="BK281" s="181">
        <f t="shared" si="74"/>
        <v>0</v>
      </c>
      <c r="BL281" s="14" t="s">
        <v>174</v>
      </c>
      <c r="BM281" s="179" t="s">
        <v>566</v>
      </c>
    </row>
    <row r="282" spans="1:65" s="2" customFormat="1" ht="16.5" customHeight="1">
      <c r="A282" s="29"/>
      <c r="B282" s="133"/>
      <c r="C282" s="168" t="s">
        <v>567</v>
      </c>
      <c r="D282" s="168" t="s">
        <v>170</v>
      </c>
      <c r="E282" s="169" t="s">
        <v>568</v>
      </c>
      <c r="F282" s="170" t="s">
        <v>569</v>
      </c>
      <c r="G282" s="171" t="s">
        <v>281</v>
      </c>
      <c r="H282" s="172">
        <v>141.84800000000001</v>
      </c>
      <c r="I282" s="173"/>
      <c r="J282" s="172">
        <f t="shared" si="65"/>
        <v>0</v>
      </c>
      <c r="K282" s="174"/>
      <c r="L282" s="30"/>
      <c r="M282" s="175" t="s">
        <v>1</v>
      </c>
      <c r="N282" s="176" t="s">
        <v>40</v>
      </c>
      <c r="O282" s="55"/>
      <c r="P282" s="177">
        <f t="shared" si="66"/>
        <v>0</v>
      </c>
      <c r="Q282" s="177">
        <v>4.0000000000000002E-4</v>
      </c>
      <c r="R282" s="177">
        <f t="shared" si="67"/>
        <v>5.673920000000001E-2</v>
      </c>
      <c r="S282" s="177">
        <v>0</v>
      </c>
      <c r="T282" s="178">
        <f t="shared" si="68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79" t="s">
        <v>174</v>
      </c>
      <c r="AT282" s="179" t="s">
        <v>170</v>
      </c>
      <c r="AU282" s="179" t="s">
        <v>146</v>
      </c>
      <c r="AY282" s="14" t="s">
        <v>168</v>
      </c>
      <c r="BE282" s="180">
        <f t="shared" si="69"/>
        <v>0</v>
      </c>
      <c r="BF282" s="180">
        <f t="shared" si="70"/>
        <v>0</v>
      </c>
      <c r="BG282" s="180">
        <f t="shared" si="71"/>
        <v>0</v>
      </c>
      <c r="BH282" s="180">
        <f t="shared" si="72"/>
        <v>0</v>
      </c>
      <c r="BI282" s="180">
        <f t="shared" si="73"/>
        <v>0</v>
      </c>
      <c r="BJ282" s="14" t="s">
        <v>146</v>
      </c>
      <c r="BK282" s="181">
        <f t="shared" si="74"/>
        <v>0</v>
      </c>
      <c r="BL282" s="14" t="s">
        <v>174</v>
      </c>
      <c r="BM282" s="179" t="s">
        <v>570</v>
      </c>
    </row>
    <row r="283" spans="1:65" s="2" customFormat="1" ht="21.75" customHeight="1">
      <c r="A283" s="29"/>
      <c r="B283" s="133"/>
      <c r="C283" s="168" t="s">
        <v>571</v>
      </c>
      <c r="D283" s="168" t="s">
        <v>170</v>
      </c>
      <c r="E283" s="169" t="s">
        <v>572</v>
      </c>
      <c r="F283" s="170" t="s">
        <v>573</v>
      </c>
      <c r="G283" s="171" t="s">
        <v>281</v>
      </c>
      <c r="H283" s="172">
        <v>76.2</v>
      </c>
      <c r="I283" s="173"/>
      <c r="J283" s="172">
        <f t="shared" si="65"/>
        <v>0</v>
      </c>
      <c r="K283" s="174"/>
      <c r="L283" s="30"/>
      <c r="M283" s="175" t="s">
        <v>1</v>
      </c>
      <c r="N283" s="176" t="s">
        <v>40</v>
      </c>
      <c r="O283" s="55"/>
      <c r="P283" s="177">
        <f t="shared" si="66"/>
        <v>0</v>
      </c>
      <c r="Q283" s="177">
        <v>3.0000000000000001E-5</v>
      </c>
      <c r="R283" s="177">
        <f t="shared" si="67"/>
        <v>2.2860000000000003E-3</v>
      </c>
      <c r="S283" s="177">
        <v>0</v>
      </c>
      <c r="T283" s="178">
        <f t="shared" si="68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79" t="s">
        <v>174</v>
      </c>
      <c r="AT283" s="179" t="s">
        <v>170</v>
      </c>
      <c r="AU283" s="179" t="s">
        <v>146</v>
      </c>
      <c r="AY283" s="14" t="s">
        <v>168</v>
      </c>
      <c r="BE283" s="180">
        <f t="shared" si="69"/>
        <v>0</v>
      </c>
      <c r="BF283" s="180">
        <f t="shared" si="70"/>
        <v>0</v>
      </c>
      <c r="BG283" s="180">
        <f t="shared" si="71"/>
        <v>0</v>
      </c>
      <c r="BH283" s="180">
        <f t="shared" si="72"/>
        <v>0</v>
      </c>
      <c r="BI283" s="180">
        <f t="shared" si="73"/>
        <v>0</v>
      </c>
      <c r="BJ283" s="14" t="s">
        <v>146</v>
      </c>
      <c r="BK283" s="181">
        <f t="shared" si="74"/>
        <v>0</v>
      </c>
      <c r="BL283" s="14" t="s">
        <v>174</v>
      </c>
      <c r="BM283" s="179" t="s">
        <v>574</v>
      </c>
    </row>
    <row r="284" spans="1:65" s="2" customFormat="1" ht="16.5" customHeight="1">
      <c r="A284" s="29"/>
      <c r="B284" s="133"/>
      <c r="C284" s="168" t="s">
        <v>575</v>
      </c>
      <c r="D284" s="168" t="s">
        <v>170</v>
      </c>
      <c r="E284" s="169" t="s">
        <v>576</v>
      </c>
      <c r="F284" s="170" t="s">
        <v>577</v>
      </c>
      <c r="G284" s="171" t="s">
        <v>281</v>
      </c>
      <c r="H284" s="172">
        <v>28.9</v>
      </c>
      <c r="I284" s="173"/>
      <c r="J284" s="172">
        <f t="shared" si="65"/>
        <v>0</v>
      </c>
      <c r="K284" s="174"/>
      <c r="L284" s="30"/>
      <c r="M284" s="175" t="s">
        <v>1</v>
      </c>
      <c r="N284" s="176" t="s">
        <v>40</v>
      </c>
      <c r="O284" s="55"/>
      <c r="P284" s="177">
        <f t="shared" si="66"/>
        <v>0</v>
      </c>
      <c r="Q284" s="177">
        <v>2.5999999999999998E-4</v>
      </c>
      <c r="R284" s="177">
        <f t="shared" si="67"/>
        <v>7.513999999999999E-3</v>
      </c>
      <c r="S284" s="177">
        <v>0</v>
      </c>
      <c r="T284" s="178">
        <f t="shared" si="68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9" t="s">
        <v>174</v>
      </c>
      <c r="AT284" s="179" t="s">
        <v>170</v>
      </c>
      <c r="AU284" s="179" t="s">
        <v>146</v>
      </c>
      <c r="AY284" s="14" t="s">
        <v>168</v>
      </c>
      <c r="BE284" s="180">
        <f t="shared" si="69"/>
        <v>0</v>
      </c>
      <c r="BF284" s="180">
        <f t="shared" si="70"/>
        <v>0</v>
      </c>
      <c r="BG284" s="180">
        <f t="shared" si="71"/>
        <v>0</v>
      </c>
      <c r="BH284" s="180">
        <f t="shared" si="72"/>
        <v>0</v>
      </c>
      <c r="BI284" s="180">
        <f t="shared" si="73"/>
        <v>0</v>
      </c>
      <c r="BJ284" s="14" t="s">
        <v>146</v>
      </c>
      <c r="BK284" s="181">
        <f t="shared" si="74"/>
        <v>0</v>
      </c>
      <c r="BL284" s="14" t="s">
        <v>174</v>
      </c>
      <c r="BM284" s="179" t="s">
        <v>578</v>
      </c>
    </row>
    <row r="285" spans="1:65" s="2" customFormat="1" ht="16.5" customHeight="1">
      <c r="A285" s="29"/>
      <c r="B285" s="133"/>
      <c r="C285" s="168" t="s">
        <v>579</v>
      </c>
      <c r="D285" s="168" t="s">
        <v>170</v>
      </c>
      <c r="E285" s="169" t="s">
        <v>580</v>
      </c>
      <c r="F285" s="170" t="s">
        <v>581</v>
      </c>
      <c r="G285" s="171" t="s">
        <v>281</v>
      </c>
      <c r="H285" s="172">
        <v>34.65</v>
      </c>
      <c r="I285" s="173"/>
      <c r="J285" s="172">
        <f t="shared" si="65"/>
        <v>0</v>
      </c>
      <c r="K285" s="174"/>
      <c r="L285" s="30"/>
      <c r="M285" s="175" t="s">
        <v>1</v>
      </c>
      <c r="N285" s="176" t="s">
        <v>40</v>
      </c>
      <c r="O285" s="55"/>
      <c r="P285" s="177">
        <f t="shared" si="66"/>
        <v>0</v>
      </c>
      <c r="Q285" s="177">
        <v>6.9999999999999994E-5</v>
      </c>
      <c r="R285" s="177">
        <f t="shared" si="67"/>
        <v>2.4254999999999997E-3</v>
      </c>
      <c r="S285" s="177">
        <v>0</v>
      </c>
      <c r="T285" s="178">
        <f t="shared" si="68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79" t="s">
        <v>174</v>
      </c>
      <c r="AT285" s="179" t="s">
        <v>170</v>
      </c>
      <c r="AU285" s="179" t="s">
        <v>146</v>
      </c>
      <c r="AY285" s="14" t="s">
        <v>168</v>
      </c>
      <c r="BE285" s="180">
        <f t="shared" si="69"/>
        <v>0</v>
      </c>
      <c r="BF285" s="180">
        <f t="shared" si="70"/>
        <v>0</v>
      </c>
      <c r="BG285" s="180">
        <f t="shared" si="71"/>
        <v>0</v>
      </c>
      <c r="BH285" s="180">
        <f t="shared" si="72"/>
        <v>0</v>
      </c>
      <c r="BI285" s="180">
        <f t="shared" si="73"/>
        <v>0</v>
      </c>
      <c r="BJ285" s="14" t="s">
        <v>146</v>
      </c>
      <c r="BK285" s="181">
        <f t="shared" si="74"/>
        <v>0</v>
      </c>
      <c r="BL285" s="14" t="s">
        <v>174</v>
      </c>
      <c r="BM285" s="179" t="s">
        <v>582</v>
      </c>
    </row>
    <row r="286" spans="1:65" s="2" customFormat="1" ht="16.5" customHeight="1">
      <c r="A286" s="29"/>
      <c r="B286" s="133"/>
      <c r="C286" s="168" t="s">
        <v>583</v>
      </c>
      <c r="D286" s="168" t="s">
        <v>170</v>
      </c>
      <c r="E286" s="169" t="s">
        <v>584</v>
      </c>
      <c r="F286" s="170" t="s">
        <v>585</v>
      </c>
      <c r="G286" s="171" t="s">
        <v>281</v>
      </c>
      <c r="H286" s="172">
        <v>79.378</v>
      </c>
      <c r="I286" s="173"/>
      <c r="J286" s="172">
        <f t="shared" si="65"/>
        <v>0</v>
      </c>
      <c r="K286" s="174"/>
      <c r="L286" s="30"/>
      <c r="M286" s="175" t="s">
        <v>1</v>
      </c>
      <c r="N286" s="176" t="s">
        <v>40</v>
      </c>
      <c r="O286" s="55"/>
      <c r="P286" s="177">
        <f t="shared" si="66"/>
        <v>0</v>
      </c>
      <c r="Q286" s="177">
        <v>5.0000000000000002E-5</v>
      </c>
      <c r="R286" s="177">
        <f t="shared" si="67"/>
        <v>3.9689E-3</v>
      </c>
      <c r="S286" s="177">
        <v>0</v>
      </c>
      <c r="T286" s="178">
        <f t="shared" si="68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79" t="s">
        <v>174</v>
      </c>
      <c r="AT286" s="179" t="s">
        <v>170</v>
      </c>
      <c r="AU286" s="179" t="s">
        <v>146</v>
      </c>
      <c r="AY286" s="14" t="s">
        <v>168</v>
      </c>
      <c r="BE286" s="180">
        <f t="shared" si="69"/>
        <v>0</v>
      </c>
      <c r="BF286" s="180">
        <f t="shared" si="70"/>
        <v>0</v>
      </c>
      <c r="BG286" s="180">
        <f t="shared" si="71"/>
        <v>0</v>
      </c>
      <c r="BH286" s="180">
        <f t="shared" si="72"/>
        <v>0</v>
      </c>
      <c r="BI286" s="180">
        <f t="shared" si="73"/>
        <v>0</v>
      </c>
      <c r="BJ286" s="14" t="s">
        <v>146</v>
      </c>
      <c r="BK286" s="181">
        <f t="shared" si="74"/>
        <v>0</v>
      </c>
      <c r="BL286" s="14" t="s">
        <v>174</v>
      </c>
      <c r="BM286" s="179" t="s">
        <v>586</v>
      </c>
    </row>
    <row r="287" spans="1:65" s="2" customFormat="1" ht="16.5" customHeight="1">
      <c r="A287" s="29"/>
      <c r="B287" s="133"/>
      <c r="C287" s="168" t="s">
        <v>587</v>
      </c>
      <c r="D287" s="168" t="s">
        <v>170</v>
      </c>
      <c r="E287" s="169" t="s">
        <v>588</v>
      </c>
      <c r="F287" s="170" t="s">
        <v>589</v>
      </c>
      <c r="G287" s="171" t="s">
        <v>281</v>
      </c>
      <c r="H287" s="172">
        <v>76.2</v>
      </c>
      <c r="I287" s="173"/>
      <c r="J287" s="172">
        <f t="shared" si="65"/>
        <v>0</v>
      </c>
      <c r="K287" s="174"/>
      <c r="L287" s="30"/>
      <c r="M287" s="175" t="s">
        <v>1</v>
      </c>
      <c r="N287" s="176" t="s">
        <v>40</v>
      </c>
      <c r="O287" s="55"/>
      <c r="P287" s="177">
        <f t="shared" si="66"/>
        <v>0</v>
      </c>
      <c r="Q287" s="177">
        <v>6.9999999999999994E-5</v>
      </c>
      <c r="R287" s="177">
        <f t="shared" si="67"/>
        <v>5.3339999999999993E-3</v>
      </c>
      <c r="S287" s="177">
        <v>0</v>
      </c>
      <c r="T287" s="178">
        <f t="shared" si="68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79" t="s">
        <v>174</v>
      </c>
      <c r="AT287" s="179" t="s">
        <v>170</v>
      </c>
      <c r="AU287" s="179" t="s">
        <v>146</v>
      </c>
      <c r="AY287" s="14" t="s">
        <v>168</v>
      </c>
      <c r="BE287" s="180">
        <f t="shared" si="69"/>
        <v>0</v>
      </c>
      <c r="BF287" s="180">
        <f t="shared" si="70"/>
        <v>0</v>
      </c>
      <c r="BG287" s="180">
        <f t="shared" si="71"/>
        <v>0</v>
      </c>
      <c r="BH287" s="180">
        <f t="shared" si="72"/>
        <v>0</v>
      </c>
      <c r="BI287" s="180">
        <f t="shared" si="73"/>
        <v>0</v>
      </c>
      <c r="BJ287" s="14" t="s">
        <v>146</v>
      </c>
      <c r="BK287" s="181">
        <f t="shared" si="74"/>
        <v>0</v>
      </c>
      <c r="BL287" s="14" t="s">
        <v>174</v>
      </c>
      <c r="BM287" s="179" t="s">
        <v>590</v>
      </c>
    </row>
    <row r="288" spans="1:65" s="2" customFormat="1" ht="33" customHeight="1">
      <c r="A288" s="29"/>
      <c r="B288" s="133"/>
      <c r="C288" s="168" t="s">
        <v>591</v>
      </c>
      <c r="D288" s="168" t="s">
        <v>170</v>
      </c>
      <c r="E288" s="169" t="s">
        <v>592</v>
      </c>
      <c r="F288" s="170" t="s">
        <v>593</v>
      </c>
      <c r="G288" s="171" t="s">
        <v>197</v>
      </c>
      <c r="H288" s="172">
        <v>44.468000000000004</v>
      </c>
      <c r="I288" s="173"/>
      <c r="J288" s="172">
        <f t="shared" si="65"/>
        <v>0</v>
      </c>
      <c r="K288" s="174"/>
      <c r="L288" s="30"/>
      <c r="M288" s="175" t="s">
        <v>1</v>
      </c>
      <c r="N288" s="176" t="s">
        <v>40</v>
      </c>
      <c r="O288" s="55"/>
      <c r="P288" s="177">
        <f t="shared" si="66"/>
        <v>0</v>
      </c>
      <c r="Q288" s="177">
        <v>0</v>
      </c>
      <c r="R288" s="177">
        <f t="shared" si="67"/>
        <v>0</v>
      </c>
      <c r="S288" s="177">
        <v>0</v>
      </c>
      <c r="T288" s="178">
        <f t="shared" si="68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9" t="s">
        <v>174</v>
      </c>
      <c r="AT288" s="179" t="s">
        <v>170</v>
      </c>
      <c r="AU288" s="179" t="s">
        <v>146</v>
      </c>
      <c r="AY288" s="14" t="s">
        <v>168</v>
      </c>
      <c r="BE288" s="180">
        <f t="shared" si="69"/>
        <v>0</v>
      </c>
      <c r="BF288" s="180">
        <f t="shared" si="70"/>
        <v>0</v>
      </c>
      <c r="BG288" s="180">
        <f t="shared" si="71"/>
        <v>0</v>
      </c>
      <c r="BH288" s="180">
        <f t="shared" si="72"/>
        <v>0</v>
      </c>
      <c r="BI288" s="180">
        <f t="shared" si="73"/>
        <v>0</v>
      </c>
      <c r="BJ288" s="14" t="s">
        <v>146</v>
      </c>
      <c r="BK288" s="181">
        <f t="shared" si="74"/>
        <v>0</v>
      </c>
      <c r="BL288" s="14" t="s">
        <v>174</v>
      </c>
      <c r="BM288" s="179" t="s">
        <v>594</v>
      </c>
    </row>
    <row r="289" spans="1:65" s="2" customFormat="1" ht="33" customHeight="1">
      <c r="A289" s="29"/>
      <c r="B289" s="133"/>
      <c r="C289" s="168" t="s">
        <v>595</v>
      </c>
      <c r="D289" s="168" t="s">
        <v>170</v>
      </c>
      <c r="E289" s="169" t="s">
        <v>596</v>
      </c>
      <c r="F289" s="170" t="s">
        <v>597</v>
      </c>
      <c r="G289" s="171" t="s">
        <v>173</v>
      </c>
      <c r="H289" s="172">
        <v>67.879000000000005</v>
      </c>
      <c r="I289" s="173"/>
      <c r="J289" s="172">
        <f t="shared" si="65"/>
        <v>0</v>
      </c>
      <c r="K289" s="174"/>
      <c r="L289" s="30"/>
      <c r="M289" s="175" t="s">
        <v>1</v>
      </c>
      <c r="N289" s="176" t="s">
        <v>40</v>
      </c>
      <c r="O289" s="55"/>
      <c r="P289" s="177">
        <f t="shared" si="66"/>
        <v>0</v>
      </c>
      <c r="Q289" s="177">
        <v>0</v>
      </c>
      <c r="R289" s="177">
        <f t="shared" si="67"/>
        <v>0</v>
      </c>
      <c r="S289" s="177">
        <v>1.905</v>
      </c>
      <c r="T289" s="178">
        <f t="shared" si="68"/>
        <v>129.309495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79" t="s">
        <v>174</v>
      </c>
      <c r="AT289" s="179" t="s">
        <v>170</v>
      </c>
      <c r="AU289" s="179" t="s">
        <v>146</v>
      </c>
      <c r="AY289" s="14" t="s">
        <v>168</v>
      </c>
      <c r="BE289" s="180">
        <f t="shared" si="69"/>
        <v>0</v>
      </c>
      <c r="BF289" s="180">
        <f t="shared" si="70"/>
        <v>0</v>
      </c>
      <c r="BG289" s="180">
        <f t="shared" si="71"/>
        <v>0</v>
      </c>
      <c r="BH289" s="180">
        <f t="shared" si="72"/>
        <v>0</v>
      </c>
      <c r="BI289" s="180">
        <f t="shared" si="73"/>
        <v>0</v>
      </c>
      <c r="BJ289" s="14" t="s">
        <v>146</v>
      </c>
      <c r="BK289" s="181">
        <f t="shared" si="74"/>
        <v>0</v>
      </c>
      <c r="BL289" s="14" t="s">
        <v>174</v>
      </c>
      <c r="BM289" s="179" t="s">
        <v>598</v>
      </c>
    </row>
    <row r="290" spans="1:65" s="2" customFormat="1" ht="33" customHeight="1">
      <c r="A290" s="29"/>
      <c r="B290" s="133"/>
      <c r="C290" s="168" t="s">
        <v>599</v>
      </c>
      <c r="D290" s="168" t="s">
        <v>170</v>
      </c>
      <c r="E290" s="169" t="s">
        <v>600</v>
      </c>
      <c r="F290" s="170" t="s">
        <v>601</v>
      </c>
      <c r="G290" s="171" t="s">
        <v>173</v>
      </c>
      <c r="H290" s="172">
        <v>25.925000000000001</v>
      </c>
      <c r="I290" s="173"/>
      <c r="J290" s="172">
        <f t="shared" si="65"/>
        <v>0</v>
      </c>
      <c r="K290" s="174"/>
      <c r="L290" s="30"/>
      <c r="M290" s="175" t="s">
        <v>1</v>
      </c>
      <c r="N290" s="176" t="s">
        <v>40</v>
      </c>
      <c r="O290" s="55"/>
      <c r="P290" s="177">
        <f t="shared" si="66"/>
        <v>0</v>
      </c>
      <c r="Q290" s="177">
        <v>0</v>
      </c>
      <c r="R290" s="177">
        <f t="shared" si="67"/>
        <v>0</v>
      </c>
      <c r="S290" s="177">
        <v>2.2000000000000002</v>
      </c>
      <c r="T290" s="178">
        <f t="shared" si="68"/>
        <v>57.035000000000004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9" t="s">
        <v>174</v>
      </c>
      <c r="AT290" s="179" t="s">
        <v>170</v>
      </c>
      <c r="AU290" s="179" t="s">
        <v>146</v>
      </c>
      <c r="AY290" s="14" t="s">
        <v>168</v>
      </c>
      <c r="BE290" s="180">
        <f t="shared" si="69"/>
        <v>0</v>
      </c>
      <c r="BF290" s="180">
        <f t="shared" si="70"/>
        <v>0</v>
      </c>
      <c r="BG290" s="180">
        <f t="shared" si="71"/>
        <v>0</v>
      </c>
      <c r="BH290" s="180">
        <f t="shared" si="72"/>
        <v>0</v>
      </c>
      <c r="BI290" s="180">
        <f t="shared" si="73"/>
        <v>0</v>
      </c>
      <c r="BJ290" s="14" t="s">
        <v>146</v>
      </c>
      <c r="BK290" s="181">
        <f t="shared" si="74"/>
        <v>0</v>
      </c>
      <c r="BL290" s="14" t="s">
        <v>174</v>
      </c>
      <c r="BM290" s="179" t="s">
        <v>602</v>
      </c>
    </row>
    <row r="291" spans="1:65" s="2" customFormat="1" ht="33" customHeight="1">
      <c r="A291" s="29"/>
      <c r="B291" s="133"/>
      <c r="C291" s="168" t="s">
        <v>603</v>
      </c>
      <c r="D291" s="168" t="s">
        <v>170</v>
      </c>
      <c r="E291" s="169" t="s">
        <v>604</v>
      </c>
      <c r="F291" s="170" t="s">
        <v>605</v>
      </c>
      <c r="G291" s="171" t="s">
        <v>197</v>
      </c>
      <c r="H291" s="172">
        <v>59.53</v>
      </c>
      <c r="I291" s="173"/>
      <c r="J291" s="172">
        <f t="shared" si="65"/>
        <v>0</v>
      </c>
      <c r="K291" s="174"/>
      <c r="L291" s="30"/>
      <c r="M291" s="175" t="s">
        <v>1</v>
      </c>
      <c r="N291" s="176" t="s">
        <v>40</v>
      </c>
      <c r="O291" s="55"/>
      <c r="P291" s="177">
        <f t="shared" si="66"/>
        <v>0</v>
      </c>
      <c r="Q291" s="177">
        <v>0</v>
      </c>
      <c r="R291" s="177">
        <f t="shared" si="67"/>
        <v>0</v>
      </c>
      <c r="S291" s="177">
        <v>6.5000000000000002E-2</v>
      </c>
      <c r="T291" s="178">
        <f t="shared" si="68"/>
        <v>3.8694500000000001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79" t="s">
        <v>174</v>
      </c>
      <c r="AT291" s="179" t="s">
        <v>170</v>
      </c>
      <c r="AU291" s="179" t="s">
        <v>146</v>
      </c>
      <c r="AY291" s="14" t="s">
        <v>168</v>
      </c>
      <c r="BE291" s="180">
        <f t="shared" si="69"/>
        <v>0</v>
      </c>
      <c r="BF291" s="180">
        <f t="shared" si="70"/>
        <v>0</v>
      </c>
      <c r="BG291" s="180">
        <f t="shared" si="71"/>
        <v>0</v>
      </c>
      <c r="BH291" s="180">
        <f t="shared" si="72"/>
        <v>0</v>
      </c>
      <c r="BI291" s="180">
        <f t="shared" si="73"/>
        <v>0</v>
      </c>
      <c r="BJ291" s="14" t="s">
        <v>146</v>
      </c>
      <c r="BK291" s="181">
        <f t="shared" si="74"/>
        <v>0</v>
      </c>
      <c r="BL291" s="14" t="s">
        <v>174</v>
      </c>
      <c r="BM291" s="179" t="s">
        <v>606</v>
      </c>
    </row>
    <row r="292" spans="1:65" s="2" customFormat="1" ht="21.75" customHeight="1">
      <c r="A292" s="29"/>
      <c r="B292" s="133"/>
      <c r="C292" s="168" t="s">
        <v>607</v>
      </c>
      <c r="D292" s="168" t="s">
        <v>170</v>
      </c>
      <c r="E292" s="169" t="s">
        <v>608</v>
      </c>
      <c r="F292" s="170" t="s">
        <v>609</v>
      </c>
      <c r="G292" s="171" t="s">
        <v>197</v>
      </c>
      <c r="H292" s="172">
        <v>23.99</v>
      </c>
      <c r="I292" s="173"/>
      <c r="J292" s="172">
        <f t="shared" si="65"/>
        <v>0</v>
      </c>
      <c r="K292" s="174"/>
      <c r="L292" s="30"/>
      <c r="M292" s="175" t="s">
        <v>1</v>
      </c>
      <c r="N292" s="176" t="s">
        <v>40</v>
      </c>
      <c r="O292" s="55"/>
      <c r="P292" s="177">
        <f t="shared" si="66"/>
        <v>0</v>
      </c>
      <c r="Q292" s="177">
        <v>0</v>
      </c>
      <c r="R292" s="177">
        <f t="shared" si="67"/>
        <v>0</v>
      </c>
      <c r="S292" s="177">
        <v>6.2E-2</v>
      </c>
      <c r="T292" s="178">
        <f t="shared" si="68"/>
        <v>1.4873799999999999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79" t="s">
        <v>174</v>
      </c>
      <c r="AT292" s="179" t="s">
        <v>170</v>
      </c>
      <c r="AU292" s="179" t="s">
        <v>146</v>
      </c>
      <c r="AY292" s="14" t="s">
        <v>168</v>
      </c>
      <c r="BE292" s="180">
        <f t="shared" si="69"/>
        <v>0</v>
      </c>
      <c r="BF292" s="180">
        <f t="shared" si="70"/>
        <v>0</v>
      </c>
      <c r="BG292" s="180">
        <f t="shared" si="71"/>
        <v>0</v>
      </c>
      <c r="BH292" s="180">
        <f t="shared" si="72"/>
        <v>0</v>
      </c>
      <c r="BI292" s="180">
        <f t="shared" si="73"/>
        <v>0</v>
      </c>
      <c r="BJ292" s="14" t="s">
        <v>146</v>
      </c>
      <c r="BK292" s="181">
        <f t="shared" si="74"/>
        <v>0</v>
      </c>
      <c r="BL292" s="14" t="s">
        <v>174</v>
      </c>
      <c r="BM292" s="179" t="s">
        <v>610</v>
      </c>
    </row>
    <row r="293" spans="1:65" s="2" customFormat="1" ht="21.75" customHeight="1">
      <c r="A293" s="29"/>
      <c r="B293" s="133"/>
      <c r="C293" s="168" t="s">
        <v>611</v>
      </c>
      <c r="D293" s="168" t="s">
        <v>170</v>
      </c>
      <c r="E293" s="169" t="s">
        <v>612</v>
      </c>
      <c r="F293" s="170" t="s">
        <v>613</v>
      </c>
      <c r="G293" s="171" t="s">
        <v>197</v>
      </c>
      <c r="H293" s="172">
        <v>18</v>
      </c>
      <c r="I293" s="173"/>
      <c r="J293" s="172">
        <f t="shared" si="65"/>
        <v>0</v>
      </c>
      <c r="K293" s="174"/>
      <c r="L293" s="30"/>
      <c r="M293" s="175" t="s">
        <v>1</v>
      </c>
      <c r="N293" s="176" t="s">
        <v>40</v>
      </c>
      <c r="O293" s="55"/>
      <c r="P293" s="177">
        <f t="shared" si="66"/>
        <v>0</v>
      </c>
      <c r="Q293" s="177">
        <v>0</v>
      </c>
      <c r="R293" s="177">
        <f t="shared" si="67"/>
        <v>0</v>
      </c>
      <c r="S293" s="177">
        <v>8.7999999999999995E-2</v>
      </c>
      <c r="T293" s="178">
        <f t="shared" si="68"/>
        <v>1.5839999999999999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79" t="s">
        <v>174</v>
      </c>
      <c r="AT293" s="179" t="s">
        <v>170</v>
      </c>
      <c r="AU293" s="179" t="s">
        <v>146</v>
      </c>
      <c r="AY293" s="14" t="s">
        <v>168</v>
      </c>
      <c r="BE293" s="180">
        <f t="shared" si="69"/>
        <v>0</v>
      </c>
      <c r="BF293" s="180">
        <f t="shared" si="70"/>
        <v>0</v>
      </c>
      <c r="BG293" s="180">
        <f t="shared" si="71"/>
        <v>0</v>
      </c>
      <c r="BH293" s="180">
        <f t="shared" si="72"/>
        <v>0</v>
      </c>
      <c r="BI293" s="180">
        <f t="shared" si="73"/>
        <v>0</v>
      </c>
      <c r="BJ293" s="14" t="s">
        <v>146</v>
      </c>
      <c r="BK293" s="181">
        <f t="shared" si="74"/>
        <v>0</v>
      </c>
      <c r="BL293" s="14" t="s">
        <v>174</v>
      </c>
      <c r="BM293" s="179" t="s">
        <v>614</v>
      </c>
    </row>
    <row r="294" spans="1:65" s="2" customFormat="1" ht="21.75" customHeight="1">
      <c r="A294" s="29"/>
      <c r="B294" s="133"/>
      <c r="C294" s="168" t="s">
        <v>615</v>
      </c>
      <c r="D294" s="168" t="s">
        <v>170</v>
      </c>
      <c r="E294" s="169" t="s">
        <v>616</v>
      </c>
      <c r="F294" s="170" t="s">
        <v>617</v>
      </c>
      <c r="G294" s="171" t="s">
        <v>173</v>
      </c>
      <c r="H294" s="172">
        <v>3.875</v>
      </c>
      <c r="I294" s="173"/>
      <c r="J294" s="172">
        <f t="shared" si="65"/>
        <v>0</v>
      </c>
      <c r="K294" s="174"/>
      <c r="L294" s="30"/>
      <c r="M294" s="175" t="s">
        <v>1</v>
      </c>
      <c r="N294" s="176" t="s">
        <v>40</v>
      </c>
      <c r="O294" s="55"/>
      <c r="P294" s="177">
        <f t="shared" si="66"/>
        <v>0</v>
      </c>
      <c r="Q294" s="177">
        <v>0</v>
      </c>
      <c r="R294" s="177">
        <f t="shared" si="67"/>
        <v>0</v>
      </c>
      <c r="S294" s="177">
        <v>1.875</v>
      </c>
      <c r="T294" s="178">
        <f t="shared" si="68"/>
        <v>7.265625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79" t="s">
        <v>174</v>
      </c>
      <c r="AT294" s="179" t="s">
        <v>170</v>
      </c>
      <c r="AU294" s="179" t="s">
        <v>146</v>
      </c>
      <c r="AY294" s="14" t="s">
        <v>168</v>
      </c>
      <c r="BE294" s="180">
        <f t="shared" si="69"/>
        <v>0</v>
      </c>
      <c r="BF294" s="180">
        <f t="shared" si="70"/>
        <v>0</v>
      </c>
      <c r="BG294" s="180">
        <f t="shared" si="71"/>
        <v>0</v>
      </c>
      <c r="BH294" s="180">
        <f t="shared" si="72"/>
        <v>0</v>
      </c>
      <c r="BI294" s="180">
        <f t="shared" si="73"/>
        <v>0</v>
      </c>
      <c r="BJ294" s="14" t="s">
        <v>146</v>
      </c>
      <c r="BK294" s="181">
        <f t="shared" si="74"/>
        <v>0</v>
      </c>
      <c r="BL294" s="14" t="s">
        <v>174</v>
      </c>
      <c r="BM294" s="179" t="s">
        <v>618</v>
      </c>
    </row>
    <row r="295" spans="1:65" s="2" customFormat="1" ht="21.75" customHeight="1">
      <c r="A295" s="29"/>
      <c r="B295" s="133"/>
      <c r="C295" s="168" t="s">
        <v>619</v>
      </c>
      <c r="D295" s="168" t="s">
        <v>170</v>
      </c>
      <c r="E295" s="169" t="s">
        <v>620</v>
      </c>
      <c r="F295" s="170" t="s">
        <v>621</v>
      </c>
      <c r="G295" s="171" t="s">
        <v>197</v>
      </c>
      <c r="H295" s="172">
        <v>239.88300000000001</v>
      </c>
      <c r="I295" s="173"/>
      <c r="J295" s="172">
        <f t="shared" si="65"/>
        <v>0</v>
      </c>
      <c r="K295" s="174"/>
      <c r="L295" s="30"/>
      <c r="M295" s="175" t="s">
        <v>1</v>
      </c>
      <c r="N295" s="176" t="s">
        <v>40</v>
      </c>
      <c r="O295" s="55"/>
      <c r="P295" s="177">
        <f t="shared" si="66"/>
        <v>0</v>
      </c>
      <c r="Q295" s="177">
        <v>0</v>
      </c>
      <c r="R295" s="177">
        <f t="shared" si="67"/>
        <v>0</v>
      </c>
      <c r="S295" s="177">
        <v>4.5999999999999999E-2</v>
      </c>
      <c r="T295" s="178">
        <f t="shared" si="68"/>
        <v>11.034618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79" t="s">
        <v>174</v>
      </c>
      <c r="AT295" s="179" t="s">
        <v>170</v>
      </c>
      <c r="AU295" s="179" t="s">
        <v>146</v>
      </c>
      <c r="AY295" s="14" t="s">
        <v>168</v>
      </c>
      <c r="BE295" s="180">
        <f t="shared" si="69"/>
        <v>0</v>
      </c>
      <c r="BF295" s="180">
        <f t="shared" si="70"/>
        <v>0</v>
      </c>
      <c r="BG295" s="180">
        <f t="shared" si="71"/>
        <v>0</v>
      </c>
      <c r="BH295" s="180">
        <f t="shared" si="72"/>
        <v>0</v>
      </c>
      <c r="BI295" s="180">
        <f t="shared" si="73"/>
        <v>0</v>
      </c>
      <c r="BJ295" s="14" t="s">
        <v>146</v>
      </c>
      <c r="BK295" s="181">
        <f t="shared" si="74"/>
        <v>0</v>
      </c>
      <c r="BL295" s="14" t="s">
        <v>174</v>
      </c>
      <c r="BM295" s="179" t="s">
        <v>622</v>
      </c>
    </row>
    <row r="296" spans="1:65" s="2" customFormat="1" ht="33" customHeight="1">
      <c r="A296" s="29"/>
      <c r="B296" s="133"/>
      <c r="C296" s="168" t="s">
        <v>623</v>
      </c>
      <c r="D296" s="168" t="s">
        <v>170</v>
      </c>
      <c r="E296" s="169" t="s">
        <v>624</v>
      </c>
      <c r="F296" s="170" t="s">
        <v>625</v>
      </c>
      <c r="G296" s="171" t="s">
        <v>197</v>
      </c>
      <c r="H296" s="172">
        <v>18.760000000000002</v>
      </c>
      <c r="I296" s="173"/>
      <c r="J296" s="172">
        <f t="shared" si="65"/>
        <v>0</v>
      </c>
      <c r="K296" s="174"/>
      <c r="L296" s="30"/>
      <c r="M296" s="175" t="s">
        <v>1</v>
      </c>
      <c r="N296" s="176" t="s">
        <v>40</v>
      </c>
      <c r="O296" s="55"/>
      <c r="P296" s="177">
        <f t="shared" si="66"/>
        <v>0</v>
      </c>
      <c r="Q296" s="177">
        <v>0</v>
      </c>
      <c r="R296" s="177">
        <f t="shared" si="67"/>
        <v>0</v>
      </c>
      <c r="S296" s="177">
        <v>6.8000000000000005E-2</v>
      </c>
      <c r="T296" s="178">
        <f t="shared" si="68"/>
        <v>1.2756800000000001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79" t="s">
        <v>174</v>
      </c>
      <c r="AT296" s="179" t="s">
        <v>170</v>
      </c>
      <c r="AU296" s="179" t="s">
        <v>146</v>
      </c>
      <c r="AY296" s="14" t="s">
        <v>168</v>
      </c>
      <c r="BE296" s="180">
        <f t="shared" si="69"/>
        <v>0</v>
      </c>
      <c r="BF296" s="180">
        <f t="shared" si="70"/>
        <v>0</v>
      </c>
      <c r="BG296" s="180">
        <f t="shared" si="71"/>
        <v>0</v>
      </c>
      <c r="BH296" s="180">
        <f t="shared" si="72"/>
        <v>0</v>
      </c>
      <c r="BI296" s="180">
        <f t="shared" si="73"/>
        <v>0</v>
      </c>
      <c r="BJ296" s="14" t="s">
        <v>146</v>
      </c>
      <c r="BK296" s="181">
        <f t="shared" si="74"/>
        <v>0</v>
      </c>
      <c r="BL296" s="14" t="s">
        <v>174</v>
      </c>
      <c r="BM296" s="179" t="s">
        <v>626</v>
      </c>
    </row>
    <row r="297" spans="1:65" s="2" customFormat="1" ht="16.5" customHeight="1">
      <c r="A297" s="29"/>
      <c r="B297" s="133"/>
      <c r="C297" s="168" t="s">
        <v>627</v>
      </c>
      <c r="D297" s="168" t="s">
        <v>170</v>
      </c>
      <c r="E297" s="169" t="s">
        <v>539</v>
      </c>
      <c r="F297" s="170" t="s">
        <v>540</v>
      </c>
      <c r="G297" s="171" t="s">
        <v>264</v>
      </c>
      <c r="H297" s="172">
        <v>234.01</v>
      </c>
      <c r="I297" s="173"/>
      <c r="J297" s="172">
        <f t="shared" si="65"/>
        <v>0</v>
      </c>
      <c r="K297" s="174"/>
      <c r="L297" s="30"/>
      <c r="M297" s="175" t="s">
        <v>1</v>
      </c>
      <c r="N297" s="176" t="s">
        <v>40</v>
      </c>
      <c r="O297" s="55"/>
      <c r="P297" s="177">
        <f t="shared" si="66"/>
        <v>0</v>
      </c>
      <c r="Q297" s="177">
        <v>0</v>
      </c>
      <c r="R297" s="177">
        <f t="shared" si="67"/>
        <v>0</v>
      </c>
      <c r="S297" s="177">
        <v>0</v>
      </c>
      <c r="T297" s="178">
        <f t="shared" si="68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79" t="s">
        <v>174</v>
      </c>
      <c r="AT297" s="179" t="s">
        <v>170</v>
      </c>
      <c r="AU297" s="179" t="s">
        <v>146</v>
      </c>
      <c r="AY297" s="14" t="s">
        <v>168</v>
      </c>
      <c r="BE297" s="180">
        <f t="shared" si="69"/>
        <v>0</v>
      </c>
      <c r="BF297" s="180">
        <f t="shared" si="70"/>
        <v>0</v>
      </c>
      <c r="BG297" s="180">
        <f t="shared" si="71"/>
        <v>0</v>
      </c>
      <c r="BH297" s="180">
        <f t="shared" si="72"/>
        <v>0</v>
      </c>
      <c r="BI297" s="180">
        <f t="shared" si="73"/>
        <v>0</v>
      </c>
      <c r="BJ297" s="14" t="s">
        <v>146</v>
      </c>
      <c r="BK297" s="181">
        <f t="shared" si="74"/>
        <v>0</v>
      </c>
      <c r="BL297" s="14" t="s">
        <v>174</v>
      </c>
      <c r="BM297" s="179" t="s">
        <v>628</v>
      </c>
    </row>
    <row r="298" spans="1:65" s="2" customFormat="1" ht="21.75" customHeight="1">
      <c r="A298" s="29"/>
      <c r="B298" s="133"/>
      <c r="C298" s="168" t="s">
        <v>629</v>
      </c>
      <c r="D298" s="168" t="s">
        <v>170</v>
      </c>
      <c r="E298" s="169" t="s">
        <v>630</v>
      </c>
      <c r="F298" s="170" t="s">
        <v>631</v>
      </c>
      <c r="G298" s="171" t="s">
        <v>264</v>
      </c>
      <c r="H298" s="172">
        <v>7020.3</v>
      </c>
      <c r="I298" s="173"/>
      <c r="J298" s="172">
        <f t="shared" si="65"/>
        <v>0</v>
      </c>
      <c r="K298" s="174"/>
      <c r="L298" s="30"/>
      <c r="M298" s="175" t="s">
        <v>1</v>
      </c>
      <c r="N298" s="176" t="s">
        <v>40</v>
      </c>
      <c r="O298" s="55"/>
      <c r="P298" s="177">
        <f t="shared" si="66"/>
        <v>0</v>
      </c>
      <c r="Q298" s="177">
        <v>0</v>
      </c>
      <c r="R298" s="177">
        <f t="shared" si="67"/>
        <v>0</v>
      </c>
      <c r="S298" s="177">
        <v>0</v>
      </c>
      <c r="T298" s="178">
        <f t="shared" si="68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79" t="s">
        <v>174</v>
      </c>
      <c r="AT298" s="179" t="s">
        <v>170</v>
      </c>
      <c r="AU298" s="179" t="s">
        <v>146</v>
      </c>
      <c r="AY298" s="14" t="s">
        <v>168</v>
      </c>
      <c r="BE298" s="180">
        <f t="shared" si="69"/>
        <v>0</v>
      </c>
      <c r="BF298" s="180">
        <f t="shared" si="70"/>
        <v>0</v>
      </c>
      <c r="BG298" s="180">
        <f t="shared" si="71"/>
        <v>0</v>
      </c>
      <c r="BH298" s="180">
        <f t="shared" si="72"/>
        <v>0</v>
      </c>
      <c r="BI298" s="180">
        <f t="shared" si="73"/>
        <v>0</v>
      </c>
      <c r="BJ298" s="14" t="s">
        <v>146</v>
      </c>
      <c r="BK298" s="181">
        <f t="shared" si="74"/>
        <v>0</v>
      </c>
      <c r="BL298" s="14" t="s">
        <v>174</v>
      </c>
      <c r="BM298" s="179" t="s">
        <v>632</v>
      </c>
    </row>
    <row r="299" spans="1:65" s="2" customFormat="1" ht="21.75" customHeight="1">
      <c r="A299" s="29"/>
      <c r="B299" s="133"/>
      <c r="C299" s="168" t="s">
        <v>633</v>
      </c>
      <c r="D299" s="168" t="s">
        <v>170</v>
      </c>
      <c r="E299" s="169" t="s">
        <v>634</v>
      </c>
      <c r="F299" s="170" t="s">
        <v>635</v>
      </c>
      <c r="G299" s="171" t="s">
        <v>264</v>
      </c>
      <c r="H299" s="172">
        <v>234.01</v>
      </c>
      <c r="I299" s="173"/>
      <c r="J299" s="172">
        <f t="shared" si="65"/>
        <v>0</v>
      </c>
      <c r="K299" s="174"/>
      <c r="L299" s="30"/>
      <c r="M299" s="175" t="s">
        <v>1</v>
      </c>
      <c r="N299" s="176" t="s">
        <v>40</v>
      </c>
      <c r="O299" s="55"/>
      <c r="P299" s="177">
        <f t="shared" si="66"/>
        <v>0</v>
      </c>
      <c r="Q299" s="177">
        <v>0</v>
      </c>
      <c r="R299" s="177">
        <f t="shared" si="67"/>
        <v>0</v>
      </c>
      <c r="S299" s="177">
        <v>0</v>
      </c>
      <c r="T299" s="178">
        <f t="shared" si="68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79" t="s">
        <v>174</v>
      </c>
      <c r="AT299" s="179" t="s">
        <v>170</v>
      </c>
      <c r="AU299" s="179" t="s">
        <v>146</v>
      </c>
      <c r="AY299" s="14" t="s">
        <v>168</v>
      </c>
      <c r="BE299" s="180">
        <f t="shared" si="69"/>
        <v>0</v>
      </c>
      <c r="BF299" s="180">
        <f t="shared" si="70"/>
        <v>0</v>
      </c>
      <c r="BG299" s="180">
        <f t="shared" si="71"/>
        <v>0</v>
      </c>
      <c r="BH299" s="180">
        <f t="shared" si="72"/>
        <v>0</v>
      </c>
      <c r="BI299" s="180">
        <f t="shared" si="73"/>
        <v>0</v>
      </c>
      <c r="BJ299" s="14" t="s">
        <v>146</v>
      </c>
      <c r="BK299" s="181">
        <f t="shared" si="74"/>
        <v>0</v>
      </c>
      <c r="BL299" s="14" t="s">
        <v>174</v>
      </c>
      <c r="BM299" s="179" t="s">
        <v>636</v>
      </c>
    </row>
    <row r="300" spans="1:65" s="12" customFormat="1" ht="22.8" customHeight="1">
      <c r="B300" s="155"/>
      <c r="D300" s="156" t="s">
        <v>73</v>
      </c>
      <c r="E300" s="166" t="s">
        <v>571</v>
      </c>
      <c r="F300" s="166" t="s">
        <v>637</v>
      </c>
      <c r="I300" s="158"/>
      <c r="J300" s="167">
        <f>BK300</f>
        <v>0</v>
      </c>
      <c r="L300" s="155"/>
      <c r="M300" s="160"/>
      <c r="N300" s="161"/>
      <c r="O300" s="161"/>
      <c r="P300" s="162">
        <f>P301</f>
        <v>0</v>
      </c>
      <c r="Q300" s="161"/>
      <c r="R300" s="162">
        <f>R301</f>
        <v>0</v>
      </c>
      <c r="S300" s="161"/>
      <c r="T300" s="163">
        <f>T301</f>
        <v>0</v>
      </c>
      <c r="AR300" s="156" t="s">
        <v>82</v>
      </c>
      <c r="AT300" s="164" t="s">
        <v>73</v>
      </c>
      <c r="AU300" s="164" t="s">
        <v>82</v>
      </c>
      <c r="AY300" s="156" t="s">
        <v>168</v>
      </c>
      <c r="BK300" s="165">
        <f>BK301</f>
        <v>0</v>
      </c>
    </row>
    <row r="301" spans="1:65" s="2" customFormat="1" ht="21.75" customHeight="1">
      <c r="A301" s="29"/>
      <c r="B301" s="133"/>
      <c r="C301" s="168" t="s">
        <v>638</v>
      </c>
      <c r="D301" s="168" t="s">
        <v>170</v>
      </c>
      <c r="E301" s="169" t="s">
        <v>639</v>
      </c>
      <c r="F301" s="170" t="s">
        <v>640</v>
      </c>
      <c r="G301" s="171" t="s">
        <v>264</v>
      </c>
      <c r="H301" s="172">
        <v>443.267</v>
      </c>
      <c r="I301" s="173"/>
      <c r="J301" s="172">
        <f>ROUND(I301*H301,3)</f>
        <v>0</v>
      </c>
      <c r="K301" s="174"/>
      <c r="L301" s="30"/>
      <c r="M301" s="175" t="s">
        <v>1</v>
      </c>
      <c r="N301" s="176" t="s">
        <v>40</v>
      </c>
      <c r="O301" s="55"/>
      <c r="P301" s="177">
        <f>O301*H301</f>
        <v>0</v>
      </c>
      <c r="Q301" s="177">
        <v>0</v>
      </c>
      <c r="R301" s="177">
        <f>Q301*H301</f>
        <v>0</v>
      </c>
      <c r="S301" s="177">
        <v>0</v>
      </c>
      <c r="T301" s="178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79" t="s">
        <v>174</v>
      </c>
      <c r="AT301" s="179" t="s">
        <v>170</v>
      </c>
      <c r="AU301" s="179" t="s">
        <v>146</v>
      </c>
      <c r="AY301" s="14" t="s">
        <v>168</v>
      </c>
      <c r="BE301" s="180">
        <f>IF(N301="základná",J301,0)</f>
        <v>0</v>
      </c>
      <c r="BF301" s="180">
        <f>IF(N301="znížená",J301,0)</f>
        <v>0</v>
      </c>
      <c r="BG301" s="180">
        <f>IF(N301="zákl. prenesená",J301,0)</f>
        <v>0</v>
      </c>
      <c r="BH301" s="180">
        <f>IF(N301="zníž. prenesená",J301,0)</f>
        <v>0</v>
      </c>
      <c r="BI301" s="180">
        <f>IF(N301="nulová",J301,0)</f>
        <v>0</v>
      </c>
      <c r="BJ301" s="14" t="s">
        <v>146</v>
      </c>
      <c r="BK301" s="181">
        <f>ROUND(I301*H301,3)</f>
        <v>0</v>
      </c>
      <c r="BL301" s="14" t="s">
        <v>174</v>
      </c>
      <c r="BM301" s="179" t="s">
        <v>641</v>
      </c>
    </row>
    <row r="302" spans="1:65" s="12" customFormat="1" ht="25.95" customHeight="1">
      <c r="B302" s="155"/>
      <c r="D302" s="156" t="s">
        <v>73</v>
      </c>
      <c r="E302" s="157" t="s">
        <v>642</v>
      </c>
      <c r="F302" s="157" t="s">
        <v>643</v>
      </c>
      <c r="I302" s="158"/>
      <c r="J302" s="159">
        <f>BK302</f>
        <v>0</v>
      </c>
      <c r="L302" s="155"/>
      <c r="M302" s="160"/>
      <c r="N302" s="161"/>
      <c r="O302" s="161"/>
      <c r="P302" s="162">
        <f>P303+P309+P335+P363+P396+P400+P439+P444+P458+P491+P522+P547+P560+P563+P573+P581+P601+P607+P613+P615+P622+P628+P630</f>
        <v>0</v>
      </c>
      <c r="Q302" s="161"/>
      <c r="R302" s="162">
        <f>R303+R309+R335+R363+R396+R400+R439+R444+R458+R491+R522+R547+R560+R563+R573+R581+R601+R607+R613+R615+R622+R628+R630</f>
        <v>56.480324499075628</v>
      </c>
      <c r="S302" s="161"/>
      <c r="T302" s="163">
        <f>T303+T309+T335+T363+T396+T400+T439+T444+T458+T491+T522+T547+T560+T563+T573+T581+T601+T607+T613+T615+T622+T628+T630</f>
        <v>19.148742640000002</v>
      </c>
      <c r="AR302" s="156" t="s">
        <v>146</v>
      </c>
      <c r="AT302" s="164" t="s">
        <v>73</v>
      </c>
      <c r="AU302" s="164" t="s">
        <v>74</v>
      </c>
      <c r="AY302" s="156" t="s">
        <v>168</v>
      </c>
      <c r="BK302" s="165">
        <f>BK303+BK309+BK335+BK363+BK396+BK400+BK439+BK444+BK458+BK491+BK522+BK547+BK560+BK563+BK573+BK581+BK601+BK607+BK613+BK615+BK622+BK628+BK630</f>
        <v>0</v>
      </c>
    </row>
    <row r="303" spans="1:65" s="12" customFormat="1" ht="22.8" customHeight="1">
      <c r="B303" s="155"/>
      <c r="D303" s="156" t="s">
        <v>73</v>
      </c>
      <c r="E303" s="166" t="s">
        <v>644</v>
      </c>
      <c r="F303" s="166" t="s">
        <v>645</v>
      </c>
      <c r="I303" s="158"/>
      <c r="J303" s="167">
        <f>BK303</f>
        <v>0</v>
      </c>
      <c r="L303" s="155"/>
      <c r="M303" s="160"/>
      <c r="N303" s="161"/>
      <c r="O303" s="161"/>
      <c r="P303" s="162">
        <f>SUM(P304:P308)</f>
        <v>0</v>
      </c>
      <c r="Q303" s="161"/>
      <c r="R303" s="162">
        <f>SUM(R304:R308)</f>
        <v>0.52845209000000004</v>
      </c>
      <c r="S303" s="161"/>
      <c r="T303" s="163">
        <f>SUM(T304:T308)</f>
        <v>0</v>
      </c>
      <c r="AR303" s="156" t="s">
        <v>146</v>
      </c>
      <c r="AT303" s="164" t="s">
        <v>73</v>
      </c>
      <c r="AU303" s="164" t="s">
        <v>82</v>
      </c>
      <c r="AY303" s="156" t="s">
        <v>168</v>
      </c>
      <c r="BK303" s="165">
        <f>SUM(BK304:BK308)</f>
        <v>0</v>
      </c>
    </row>
    <row r="304" spans="1:65" s="2" customFormat="1" ht="33" customHeight="1">
      <c r="A304" s="29"/>
      <c r="B304" s="133"/>
      <c r="C304" s="168" t="s">
        <v>646</v>
      </c>
      <c r="D304" s="168" t="s">
        <v>170</v>
      </c>
      <c r="E304" s="169" t="s">
        <v>647</v>
      </c>
      <c r="F304" s="170" t="s">
        <v>648</v>
      </c>
      <c r="G304" s="171" t="s">
        <v>197</v>
      </c>
      <c r="H304" s="172">
        <v>163.61799999999999</v>
      </c>
      <c r="I304" s="173"/>
      <c r="J304" s="172">
        <f>ROUND(I304*H304,3)</f>
        <v>0</v>
      </c>
      <c r="K304" s="174"/>
      <c r="L304" s="30"/>
      <c r="M304" s="175" t="s">
        <v>1</v>
      </c>
      <c r="N304" s="176" t="s">
        <v>40</v>
      </c>
      <c r="O304" s="55"/>
      <c r="P304" s="177">
        <f>O304*H304</f>
        <v>0</v>
      </c>
      <c r="Q304" s="177">
        <v>3.0000000000000001E-5</v>
      </c>
      <c r="R304" s="177">
        <f>Q304*H304</f>
        <v>4.9085400000000003E-3</v>
      </c>
      <c r="S304" s="177">
        <v>0</v>
      </c>
      <c r="T304" s="178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79" t="s">
        <v>233</v>
      </c>
      <c r="AT304" s="179" t="s">
        <v>170</v>
      </c>
      <c r="AU304" s="179" t="s">
        <v>146</v>
      </c>
      <c r="AY304" s="14" t="s">
        <v>168</v>
      </c>
      <c r="BE304" s="180">
        <f>IF(N304="základná",J304,0)</f>
        <v>0</v>
      </c>
      <c r="BF304" s="180">
        <f>IF(N304="znížená",J304,0)</f>
        <v>0</v>
      </c>
      <c r="BG304" s="180">
        <f>IF(N304="zákl. prenesená",J304,0)</f>
        <v>0</v>
      </c>
      <c r="BH304" s="180">
        <f>IF(N304="zníž. prenesená",J304,0)</f>
        <v>0</v>
      </c>
      <c r="BI304" s="180">
        <f>IF(N304="nulová",J304,0)</f>
        <v>0</v>
      </c>
      <c r="BJ304" s="14" t="s">
        <v>146</v>
      </c>
      <c r="BK304" s="181">
        <f>ROUND(I304*H304,3)</f>
        <v>0</v>
      </c>
      <c r="BL304" s="14" t="s">
        <v>233</v>
      </c>
      <c r="BM304" s="179" t="s">
        <v>649</v>
      </c>
    </row>
    <row r="305" spans="1:65" s="2" customFormat="1" ht="33" customHeight="1">
      <c r="A305" s="29"/>
      <c r="B305" s="133"/>
      <c r="C305" s="182" t="s">
        <v>650</v>
      </c>
      <c r="D305" s="182" t="s">
        <v>289</v>
      </c>
      <c r="E305" s="183" t="s">
        <v>651</v>
      </c>
      <c r="F305" s="184" t="s">
        <v>652</v>
      </c>
      <c r="G305" s="185" t="s">
        <v>197</v>
      </c>
      <c r="H305" s="186">
        <v>188.161</v>
      </c>
      <c r="I305" s="187"/>
      <c r="J305" s="186">
        <f>ROUND(I305*H305,3)</f>
        <v>0</v>
      </c>
      <c r="K305" s="188"/>
      <c r="L305" s="189"/>
      <c r="M305" s="190" t="s">
        <v>1</v>
      </c>
      <c r="N305" s="191" t="s">
        <v>40</v>
      </c>
      <c r="O305" s="55"/>
      <c r="P305" s="177">
        <f>O305*H305</f>
        <v>0</v>
      </c>
      <c r="Q305" s="177">
        <v>2E-3</v>
      </c>
      <c r="R305" s="177">
        <f>Q305*H305</f>
        <v>0.37632199999999999</v>
      </c>
      <c r="S305" s="177">
        <v>0</v>
      </c>
      <c r="T305" s="178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9" t="s">
        <v>301</v>
      </c>
      <c r="AT305" s="179" t="s">
        <v>289</v>
      </c>
      <c r="AU305" s="179" t="s">
        <v>146</v>
      </c>
      <c r="AY305" s="14" t="s">
        <v>168</v>
      </c>
      <c r="BE305" s="180">
        <f>IF(N305="základná",J305,0)</f>
        <v>0</v>
      </c>
      <c r="BF305" s="180">
        <f>IF(N305="znížená",J305,0)</f>
        <v>0</v>
      </c>
      <c r="BG305" s="180">
        <f>IF(N305="zákl. prenesená",J305,0)</f>
        <v>0</v>
      </c>
      <c r="BH305" s="180">
        <f>IF(N305="zníž. prenesená",J305,0)</f>
        <v>0</v>
      </c>
      <c r="BI305" s="180">
        <f>IF(N305="nulová",J305,0)</f>
        <v>0</v>
      </c>
      <c r="BJ305" s="14" t="s">
        <v>146</v>
      </c>
      <c r="BK305" s="181">
        <f>ROUND(I305*H305,3)</f>
        <v>0</v>
      </c>
      <c r="BL305" s="14" t="s">
        <v>233</v>
      </c>
      <c r="BM305" s="179" t="s">
        <v>653</v>
      </c>
    </row>
    <row r="306" spans="1:65" s="2" customFormat="1" ht="21.75" customHeight="1">
      <c r="A306" s="29"/>
      <c r="B306" s="133"/>
      <c r="C306" s="168" t="s">
        <v>654</v>
      </c>
      <c r="D306" s="168" t="s">
        <v>170</v>
      </c>
      <c r="E306" s="169" t="s">
        <v>655</v>
      </c>
      <c r="F306" s="170" t="s">
        <v>656</v>
      </c>
      <c r="G306" s="171" t="s">
        <v>197</v>
      </c>
      <c r="H306" s="172">
        <v>60.585000000000001</v>
      </c>
      <c r="I306" s="173"/>
      <c r="J306" s="172">
        <f>ROUND(I306*H306,3)</f>
        <v>0</v>
      </c>
      <c r="K306" s="174"/>
      <c r="L306" s="30"/>
      <c r="M306" s="175" t="s">
        <v>1</v>
      </c>
      <c r="N306" s="176" t="s">
        <v>40</v>
      </c>
      <c r="O306" s="55"/>
      <c r="P306" s="177">
        <f>O306*H306</f>
        <v>0</v>
      </c>
      <c r="Q306" s="177">
        <v>3.0000000000000001E-5</v>
      </c>
      <c r="R306" s="177">
        <f>Q306*H306</f>
        <v>1.81755E-3</v>
      </c>
      <c r="S306" s="177">
        <v>0</v>
      </c>
      <c r="T306" s="178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79" t="s">
        <v>233</v>
      </c>
      <c r="AT306" s="179" t="s">
        <v>170</v>
      </c>
      <c r="AU306" s="179" t="s">
        <v>146</v>
      </c>
      <c r="AY306" s="14" t="s">
        <v>168</v>
      </c>
      <c r="BE306" s="180">
        <f>IF(N306="základná",J306,0)</f>
        <v>0</v>
      </c>
      <c r="BF306" s="180">
        <f>IF(N306="znížená",J306,0)</f>
        <v>0</v>
      </c>
      <c r="BG306" s="180">
        <f>IF(N306="zákl. prenesená",J306,0)</f>
        <v>0</v>
      </c>
      <c r="BH306" s="180">
        <f>IF(N306="zníž. prenesená",J306,0)</f>
        <v>0</v>
      </c>
      <c r="BI306" s="180">
        <f>IF(N306="nulová",J306,0)</f>
        <v>0</v>
      </c>
      <c r="BJ306" s="14" t="s">
        <v>146</v>
      </c>
      <c r="BK306" s="181">
        <f>ROUND(I306*H306,3)</f>
        <v>0</v>
      </c>
      <c r="BL306" s="14" t="s">
        <v>233</v>
      </c>
      <c r="BM306" s="179" t="s">
        <v>657</v>
      </c>
    </row>
    <row r="307" spans="1:65" s="2" customFormat="1" ht="33" customHeight="1">
      <c r="A307" s="29"/>
      <c r="B307" s="133"/>
      <c r="C307" s="182" t="s">
        <v>658</v>
      </c>
      <c r="D307" s="182" t="s">
        <v>289</v>
      </c>
      <c r="E307" s="183" t="s">
        <v>651</v>
      </c>
      <c r="F307" s="184" t="s">
        <v>652</v>
      </c>
      <c r="G307" s="185" t="s">
        <v>197</v>
      </c>
      <c r="H307" s="186">
        <v>72.701999999999998</v>
      </c>
      <c r="I307" s="187"/>
      <c r="J307" s="186">
        <f>ROUND(I307*H307,3)</f>
        <v>0</v>
      </c>
      <c r="K307" s="188"/>
      <c r="L307" s="189"/>
      <c r="M307" s="190" t="s">
        <v>1</v>
      </c>
      <c r="N307" s="191" t="s">
        <v>40</v>
      </c>
      <c r="O307" s="55"/>
      <c r="P307" s="177">
        <f>O307*H307</f>
        <v>0</v>
      </c>
      <c r="Q307" s="177">
        <v>2E-3</v>
      </c>
      <c r="R307" s="177">
        <f>Q307*H307</f>
        <v>0.14540400000000001</v>
      </c>
      <c r="S307" s="177">
        <v>0</v>
      </c>
      <c r="T307" s="178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79" t="s">
        <v>301</v>
      </c>
      <c r="AT307" s="179" t="s">
        <v>289</v>
      </c>
      <c r="AU307" s="179" t="s">
        <v>146</v>
      </c>
      <c r="AY307" s="14" t="s">
        <v>168</v>
      </c>
      <c r="BE307" s="180">
        <f>IF(N307="základná",J307,0)</f>
        <v>0</v>
      </c>
      <c r="BF307" s="180">
        <f>IF(N307="znížená",J307,0)</f>
        <v>0</v>
      </c>
      <c r="BG307" s="180">
        <f>IF(N307="zákl. prenesená",J307,0)</f>
        <v>0</v>
      </c>
      <c r="BH307" s="180">
        <f>IF(N307="zníž. prenesená",J307,0)</f>
        <v>0</v>
      </c>
      <c r="BI307" s="180">
        <f>IF(N307="nulová",J307,0)</f>
        <v>0</v>
      </c>
      <c r="BJ307" s="14" t="s">
        <v>146</v>
      </c>
      <c r="BK307" s="181">
        <f>ROUND(I307*H307,3)</f>
        <v>0</v>
      </c>
      <c r="BL307" s="14" t="s">
        <v>233</v>
      </c>
      <c r="BM307" s="179" t="s">
        <v>659</v>
      </c>
    </row>
    <row r="308" spans="1:65" s="2" customFormat="1" ht="21.75" customHeight="1">
      <c r="A308" s="29"/>
      <c r="B308" s="133"/>
      <c r="C308" s="168" t="s">
        <v>660</v>
      </c>
      <c r="D308" s="168" t="s">
        <v>170</v>
      </c>
      <c r="E308" s="169" t="s">
        <v>661</v>
      </c>
      <c r="F308" s="170" t="s">
        <v>662</v>
      </c>
      <c r="G308" s="171" t="s">
        <v>663</v>
      </c>
      <c r="H308" s="173"/>
      <c r="I308" s="173"/>
      <c r="J308" s="172">
        <f>ROUND(I308*H308,3)</f>
        <v>0</v>
      </c>
      <c r="K308" s="174"/>
      <c r="L308" s="30"/>
      <c r="M308" s="175" t="s">
        <v>1</v>
      </c>
      <c r="N308" s="176" t="s">
        <v>40</v>
      </c>
      <c r="O308" s="55"/>
      <c r="P308" s="177">
        <f>O308*H308</f>
        <v>0</v>
      </c>
      <c r="Q308" s="177">
        <v>0</v>
      </c>
      <c r="R308" s="177">
        <f>Q308*H308</f>
        <v>0</v>
      </c>
      <c r="S308" s="177">
        <v>0</v>
      </c>
      <c r="T308" s="178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79" t="s">
        <v>233</v>
      </c>
      <c r="AT308" s="179" t="s">
        <v>170</v>
      </c>
      <c r="AU308" s="179" t="s">
        <v>146</v>
      </c>
      <c r="AY308" s="14" t="s">
        <v>168</v>
      </c>
      <c r="BE308" s="180">
        <f>IF(N308="základná",J308,0)</f>
        <v>0</v>
      </c>
      <c r="BF308" s="180">
        <f>IF(N308="znížená",J308,0)</f>
        <v>0</v>
      </c>
      <c r="BG308" s="180">
        <f>IF(N308="zákl. prenesená",J308,0)</f>
        <v>0</v>
      </c>
      <c r="BH308" s="180">
        <f>IF(N308="zníž. prenesená",J308,0)</f>
        <v>0</v>
      </c>
      <c r="BI308" s="180">
        <f>IF(N308="nulová",J308,0)</f>
        <v>0</v>
      </c>
      <c r="BJ308" s="14" t="s">
        <v>146</v>
      </c>
      <c r="BK308" s="181">
        <f>ROUND(I308*H308,3)</f>
        <v>0</v>
      </c>
      <c r="BL308" s="14" t="s">
        <v>233</v>
      </c>
      <c r="BM308" s="179" t="s">
        <v>664</v>
      </c>
    </row>
    <row r="309" spans="1:65" s="12" customFormat="1" ht="22.8" customHeight="1">
      <c r="B309" s="155"/>
      <c r="D309" s="156" t="s">
        <v>73</v>
      </c>
      <c r="E309" s="166" t="s">
        <v>665</v>
      </c>
      <c r="F309" s="166" t="s">
        <v>666</v>
      </c>
      <c r="I309" s="158"/>
      <c r="J309" s="167">
        <f>BK309</f>
        <v>0</v>
      </c>
      <c r="L309" s="155"/>
      <c r="M309" s="160"/>
      <c r="N309" s="161"/>
      <c r="O309" s="161"/>
      <c r="P309" s="162">
        <f>SUM(P310:P334)</f>
        <v>0</v>
      </c>
      <c r="Q309" s="161"/>
      <c r="R309" s="162">
        <f>SUM(R310:R334)</f>
        <v>6.0068901890756292</v>
      </c>
      <c r="S309" s="161"/>
      <c r="T309" s="163">
        <f>SUM(T310:T334)</f>
        <v>0</v>
      </c>
      <c r="AR309" s="156" t="s">
        <v>146</v>
      </c>
      <c r="AT309" s="164" t="s">
        <v>73</v>
      </c>
      <c r="AU309" s="164" t="s">
        <v>82</v>
      </c>
      <c r="AY309" s="156" t="s">
        <v>168</v>
      </c>
      <c r="BK309" s="165">
        <f>SUM(BK310:BK334)</f>
        <v>0</v>
      </c>
    </row>
    <row r="310" spans="1:65" s="2" customFormat="1" ht="21.75" customHeight="1">
      <c r="A310" s="29"/>
      <c r="B310" s="133"/>
      <c r="C310" s="168" t="s">
        <v>667</v>
      </c>
      <c r="D310" s="168" t="s">
        <v>170</v>
      </c>
      <c r="E310" s="169" t="s">
        <v>668</v>
      </c>
      <c r="F310" s="170" t="s">
        <v>669</v>
      </c>
      <c r="G310" s="171" t="s">
        <v>197</v>
      </c>
      <c r="H310" s="172">
        <v>254.5</v>
      </c>
      <c r="I310" s="173"/>
      <c r="J310" s="172">
        <f t="shared" ref="J310:J334" si="75">ROUND(I310*H310,3)</f>
        <v>0</v>
      </c>
      <c r="K310" s="174"/>
      <c r="L310" s="30"/>
      <c r="M310" s="175" t="s">
        <v>1</v>
      </c>
      <c r="N310" s="176" t="s">
        <v>40</v>
      </c>
      <c r="O310" s="55"/>
      <c r="P310" s="177">
        <f t="shared" ref="P310:P334" si="76">O310*H310</f>
        <v>0</v>
      </c>
      <c r="Q310" s="177">
        <v>2.9999999999999997E-4</v>
      </c>
      <c r="R310" s="177">
        <f t="shared" ref="R310:R334" si="77">Q310*H310</f>
        <v>7.6349999999999987E-2</v>
      </c>
      <c r="S310" s="177">
        <v>0</v>
      </c>
      <c r="T310" s="178">
        <f t="shared" ref="T310:T334" si="78"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79" t="s">
        <v>233</v>
      </c>
      <c r="AT310" s="179" t="s">
        <v>170</v>
      </c>
      <c r="AU310" s="179" t="s">
        <v>146</v>
      </c>
      <c r="AY310" s="14" t="s">
        <v>168</v>
      </c>
      <c r="BE310" s="180">
        <f t="shared" ref="BE310:BE334" si="79">IF(N310="základná",J310,0)</f>
        <v>0</v>
      </c>
      <c r="BF310" s="180">
        <f t="shared" ref="BF310:BF334" si="80">IF(N310="znížená",J310,0)</f>
        <v>0</v>
      </c>
      <c r="BG310" s="180">
        <f t="shared" ref="BG310:BG334" si="81">IF(N310="zákl. prenesená",J310,0)</f>
        <v>0</v>
      </c>
      <c r="BH310" s="180">
        <f t="shared" ref="BH310:BH334" si="82">IF(N310="zníž. prenesená",J310,0)</f>
        <v>0</v>
      </c>
      <c r="BI310" s="180">
        <f t="shared" ref="BI310:BI334" si="83">IF(N310="nulová",J310,0)</f>
        <v>0</v>
      </c>
      <c r="BJ310" s="14" t="s">
        <v>146</v>
      </c>
      <c r="BK310" s="181">
        <f t="shared" ref="BK310:BK334" si="84">ROUND(I310*H310,3)</f>
        <v>0</v>
      </c>
      <c r="BL310" s="14" t="s">
        <v>233</v>
      </c>
      <c r="BM310" s="179" t="s">
        <v>670</v>
      </c>
    </row>
    <row r="311" spans="1:65" s="2" customFormat="1" ht="21.75" customHeight="1">
      <c r="A311" s="29"/>
      <c r="B311" s="133"/>
      <c r="C311" s="182" t="s">
        <v>671</v>
      </c>
      <c r="D311" s="182" t="s">
        <v>289</v>
      </c>
      <c r="E311" s="183" t="s">
        <v>672</v>
      </c>
      <c r="F311" s="184" t="s">
        <v>673</v>
      </c>
      <c r="G311" s="185" t="s">
        <v>197</v>
      </c>
      <c r="H311" s="186">
        <v>514.09</v>
      </c>
      <c r="I311" s="187"/>
      <c r="J311" s="186">
        <f t="shared" si="75"/>
        <v>0</v>
      </c>
      <c r="K311" s="188"/>
      <c r="L311" s="189"/>
      <c r="M311" s="190" t="s">
        <v>1</v>
      </c>
      <c r="N311" s="191" t="s">
        <v>40</v>
      </c>
      <c r="O311" s="55"/>
      <c r="P311" s="177">
        <f t="shared" si="76"/>
        <v>0</v>
      </c>
      <c r="Q311" s="177">
        <v>1.0800000000000001E-2</v>
      </c>
      <c r="R311" s="177">
        <f t="shared" si="77"/>
        <v>5.5521720000000006</v>
      </c>
      <c r="S311" s="177">
        <v>0</v>
      </c>
      <c r="T311" s="178">
        <f t="shared" si="78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79" t="s">
        <v>301</v>
      </c>
      <c r="AT311" s="179" t="s">
        <v>289</v>
      </c>
      <c r="AU311" s="179" t="s">
        <v>146</v>
      </c>
      <c r="AY311" s="14" t="s">
        <v>168</v>
      </c>
      <c r="BE311" s="180">
        <f t="shared" si="79"/>
        <v>0</v>
      </c>
      <c r="BF311" s="180">
        <f t="shared" si="80"/>
        <v>0</v>
      </c>
      <c r="BG311" s="180">
        <f t="shared" si="81"/>
        <v>0</v>
      </c>
      <c r="BH311" s="180">
        <f t="shared" si="82"/>
        <v>0</v>
      </c>
      <c r="BI311" s="180">
        <f t="shared" si="83"/>
        <v>0</v>
      </c>
      <c r="BJ311" s="14" t="s">
        <v>146</v>
      </c>
      <c r="BK311" s="181">
        <f t="shared" si="84"/>
        <v>0</v>
      </c>
      <c r="BL311" s="14" t="s">
        <v>233</v>
      </c>
      <c r="BM311" s="179" t="s">
        <v>674</v>
      </c>
    </row>
    <row r="312" spans="1:65" s="2" customFormat="1" ht="21.75" customHeight="1">
      <c r="A312" s="29"/>
      <c r="B312" s="133"/>
      <c r="C312" s="182" t="s">
        <v>675</v>
      </c>
      <c r="D312" s="182" t="s">
        <v>289</v>
      </c>
      <c r="E312" s="183" t="s">
        <v>676</v>
      </c>
      <c r="F312" s="184" t="s">
        <v>677</v>
      </c>
      <c r="G312" s="185" t="s">
        <v>197</v>
      </c>
      <c r="H312" s="186">
        <v>254.5</v>
      </c>
      <c r="I312" s="187"/>
      <c r="J312" s="186">
        <f t="shared" si="75"/>
        <v>0</v>
      </c>
      <c r="K312" s="188"/>
      <c r="L312" s="189"/>
      <c r="M312" s="190" t="s">
        <v>1</v>
      </c>
      <c r="N312" s="191" t="s">
        <v>40</v>
      </c>
      <c r="O312" s="55"/>
      <c r="P312" s="177">
        <f t="shared" si="76"/>
        <v>0</v>
      </c>
      <c r="Q312" s="177">
        <v>1.1E-4</v>
      </c>
      <c r="R312" s="177">
        <f t="shared" si="77"/>
        <v>2.7995000000000003E-2</v>
      </c>
      <c r="S312" s="177">
        <v>0</v>
      </c>
      <c r="T312" s="178">
        <f t="shared" si="78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79" t="s">
        <v>301</v>
      </c>
      <c r="AT312" s="179" t="s">
        <v>289</v>
      </c>
      <c r="AU312" s="179" t="s">
        <v>146</v>
      </c>
      <c r="AY312" s="14" t="s">
        <v>168</v>
      </c>
      <c r="BE312" s="180">
        <f t="shared" si="79"/>
        <v>0</v>
      </c>
      <c r="BF312" s="180">
        <f t="shared" si="80"/>
        <v>0</v>
      </c>
      <c r="BG312" s="180">
        <f t="shared" si="81"/>
        <v>0</v>
      </c>
      <c r="BH312" s="180">
        <f t="shared" si="82"/>
        <v>0</v>
      </c>
      <c r="BI312" s="180">
        <f t="shared" si="83"/>
        <v>0</v>
      </c>
      <c r="BJ312" s="14" t="s">
        <v>146</v>
      </c>
      <c r="BK312" s="181">
        <f t="shared" si="84"/>
        <v>0</v>
      </c>
      <c r="BL312" s="14" t="s">
        <v>233</v>
      </c>
      <c r="BM312" s="179" t="s">
        <v>678</v>
      </c>
    </row>
    <row r="313" spans="1:65" s="2" customFormat="1" ht="21.75" customHeight="1">
      <c r="A313" s="29"/>
      <c r="B313" s="133"/>
      <c r="C313" s="168" t="s">
        <v>679</v>
      </c>
      <c r="D313" s="168" t="s">
        <v>170</v>
      </c>
      <c r="E313" s="169" t="s">
        <v>680</v>
      </c>
      <c r="F313" s="170" t="s">
        <v>681</v>
      </c>
      <c r="G313" s="171" t="s">
        <v>197</v>
      </c>
      <c r="H313" s="172">
        <v>134.34</v>
      </c>
      <c r="I313" s="173"/>
      <c r="J313" s="172">
        <f t="shared" si="75"/>
        <v>0</v>
      </c>
      <c r="K313" s="174"/>
      <c r="L313" s="30"/>
      <c r="M313" s="175" t="s">
        <v>1</v>
      </c>
      <c r="N313" s="176" t="s">
        <v>40</v>
      </c>
      <c r="O313" s="55"/>
      <c r="P313" s="177">
        <f t="shared" si="76"/>
        <v>0</v>
      </c>
      <c r="Q313" s="177">
        <v>0</v>
      </c>
      <c r="R313" s="177">
        <f t="shared" si="77"/>
        <v>0</v>
      </c>
      <c r="S313" s="177">
        <v>0</v>
      </c>
      <c r="T313" s="178">
        <f t="shared" si="78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79" t="s">
        <v>233</v>
      </c>
      <c r="AT313" s="179" t="s">
        <v>170</v>
      </c>
      <c r="AU313" s="179" t="s">
        <v>146</v>
      </c>
      <c r="AY313" s="14" t="s">
        <v>168</v>
      </c>
      <c r="BE313" s="180">
        <f t="shared" si="79"/>
        <v>0</v>
      </c>
      <c r="BF313" s="180">
        <f t="shared" si="80"/>
        <v>0</v>
      </c>
      <c r="BG313" s="180">
        <f t="shared" si="81"/>
        <v>0</v>
      </c>
      <c r="BH313" s="180">
        <f t="shared" si="82"/>
        <v>0</v>
      </c>
      <c r="BI313" s="180">
        <f t="shared" si="83"/>
        <v>0</v>
      </c>
      <c r="BJ313" s="14" t="s">
        <v>146</v>
      </c>
      <c r="BK313" s="181">
        <f t="shared" si="84"/>
        <v>0</v>
      </c>
      <c r="BL313" s="14" t="s">
        <v>233</v>
      </c>
      <c r="BM313" s="179" t="s">
        <v>682</v>
      </c>
    </row>
    <row r="314" spans="1:65" s="2" customFormat="1" ht="21.75" customHeight="1">
      <c r="A314" s="29"/>
      <c r="B314" s="133"/>
      <c r="C314" s="182" t="s">
        <v>683</v>
      </c>
      <c r="D314" s="182" t="s">
        <v>289</v>
      </c>
      <c r="E314" s="183" t="s">
        <v>684</v>
      </c>
      <c r="F314" s="184" t="s">
        <v>685</v>
      </c>
      <c r="G314" s="185" t="s">
        <v>173</v>
      </c>
      <c r="H314" s="186">
        <v>13.606999999999999</v>
      </c>
      <c r="I314" s="187"/>
      <c r="J314" s="186">
        <f t="shared" si="75"/>
        <v>0</v>
      </c>
      <c r="K314" s="188"/>
      <c r="L314" s="189"/>
      <c r="M314" s="190" t="s">
        <v>1</v>
      </c>
      <c r="N314" s="191" t="s">
        <v>40</v>
      </c>
      <c r="O314" s="55"/>
      <c r="P314" s="177">
        <f t="shared" si="76"/>
        <v>0</v>
      </c>
      <c r="Q314" s="177">
        <v>2.1499999999999998E-2</v>
      </c>
      <c r="R314" s="177">
        <f t="shared" si="77"/>
        <v>0.29255049999999994</v>
      </c>
      <c r="S314" s="177">
        <v>0</v>
      </c>
      <c r="T314" s="178">
        <f t="shared" si="78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79" t="s">
        <v>301</v>
      </c>
      <c r="AT314" s="179" t="s">
        <v>289</v>
      </c>
      <c r="AU314" s="179" t="s">
        <v>146</v>
      </c>
      <c r="AY314" s="14" t="s">
        <v>168</v>
      </c>
      <c r="BE314" s="180">
        <f t="shared" si="79"/>
        <v>0</v>
      </c>
      <c r="BF314" s="180">
        <f t="shared" si="80"/>
        <v>0</v>
      </c>
      <c r="BG314" s="180">
        <f t="shared" si="81"/>
        <v>0</v>
      </c>
      <c r="BH314" s="180">
        <f t="shared" si="82"/>
        <v>0</v>
      </c>
      <c r="BI314" s="180">
        <f t="shared" si="83"/>
        <v>0</v>
      </c>
      <c r="BJ314" s="14" t="s">
        <v>146</v>
      </c>
      <c r="BK314" s="181">
        <f t="shared" si="84"/>
        <v>0</v>
      </c>
      <c r="BL314" s="14" t="s">
        <v>233</v>
      </c>
      <c r="BM314" s="179" t="s">
        <v>686</v>
      </c>
    </row>
    <row r="315" spans="1:65" s="2" customFormat="1" ht="21.75" customHeight="1">
      <c r="A315" s="29"/>
      <c r="B315" s="133"/>
      <c r="C315" s="168" t="s">
        <v>687</v>
      </c>
      <c r="D315" s="168" t="s">
        <v>170</v>
      </c>
      <c r="E315" s="169" t="s">
        <v>688</v>
      </c>
      <c r="F315" s="170" t="s">
        <v>689</v>
      </c>
      <c r="G315" s="171" t="s">
        <v>197</v>
      </c>
      <c r="H315" s="172">
        <v>8</v>
      </c>
      <c r="I315" s="173"/>
      <c r="J315" s="172">
        <f t="shared" si="75"/>
        <v>0</v>
      </c>
      <c r="K315" s="174"/>
      <c r="L315" s="30"/>
      <c r="M315" s="175" t="s">
        <v>1</v>
      </c>
      <c r="N315" s="176" t="s">
        <v>40</v>
      </c>
      <c r="O315" s="55"/>
      <c r="P315" s="177">
        <f t="shared" si="76"/>
        <v>0</v>
      </c>
      <c r="Q315" s="177">
        <v>1.3999999999999999E-4</v>
      </c>
      <c r="R315" s="177">
        <f t="shared" si="77"/>
        <v>1.1199999999999999E-3</v>
      </c>
      <c r="S315" s="177">
        <v>0</v>
      </c>
      <c r="T315" s="178">
        <f t="shared" si="78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79" t="s">
        <v>233</v>
      </c>
      <c r="AT315" s="179" t="s">
        <v>170</v>
      </c>
      <c r="AU315" s="179" t="s">
        <v>146</v>
      </c>
      <c r="AY315" s="14" t="s">
        <v>168</v>
      </c>
      <c r="BE315" s="180">
        <f t="shared" si="79"/>
        <v>0</v>
      </c>
      <c r="BF315" s="180">
        <f t="shared" si="80"/>
        <v>0</v>
      </c>
      <c r="BG315" s="180">
        <f t="shared" si="81"/>
        <v>0</v>
      </c>
      <c r="BH315" s="180">
        <f t="shared" si="82"/>
        <v>0</v>
      </c>
      <c r="BI315" s="180">
        <f t="shared" si="83"/>
        <v>0</v>
      </c>
      <c r="BJ315" s="14" t="s">
        <v>146</v>
      </c>
      <c r="BK315" s="181">
        <f t="shared" si="84"/>
        <v>0</v>
      </c>
      <c r="BL315" s="14" t="s">
        <v>233</v>
      </c>
      <c r="BM315" s="179" t="s">
        <v>690</v>
      </c>
    </row>
    <row r="316" spans="1:65" s="2" customFormat="1" ht="21.75" customHeight="1">
      <c r="A316" s="29"/>
      <c r="B316" s="133"/>
      <c r="C316" s="182" t="s">
        <v>691</v>
      </c>
      <c r="D316" s="182" t="s">
        <v>289</v>
      </c>
      <c r="E316" s="183" t="s">
        <v>692</v>
      </c>
      <c r="F316" s="184" t="s">
        <v>693</v>
      </c>
      <c r="G316" s="185" t="s">
        <v>197</v>
      </c>
      <c r="H316" s="186">
        <v>8.16</v>
      </c>
      <c r="I316" s="187"/>
      <c r="J316" s="186">
        <f t="shared" si="75"/>
        <v>0</v>
      </c>
      <c r="K316" s="188"/>
      <c r="L316" s="189"/>
      <c r="M316" s="190" t="s">
        <v>1</v>
      </c>
      <c r="N316" s="191" t="s">
        <v>40</v>
      </c>
      <c r="O316" s="55"/>
      <c r="P316" s="177">
        <f t="shared" si="76"/>
        <v>0</v>
      </c>
      <c r="Q316" s="177">
        <v>3.0000000000000001E-3</v>
      </c>
      <c r="R316" s="177">
        <f t="shared" si="77"/>
        <v>2.4480000000000002E-2</v>
      </c>
      <c r="S316" s="177">
        <v>0</v>
      </c>
      <c r="T316" s="178">
        <f t="shared" si="78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79" t="s">
        <v>301</v>
      </c>
      <c r="AT316" s="179" t="s">
        <v>289</v>
      </c>
      <c r="AU316" s="179" t="s">
        <v>146</v>
      </c>
      <c r="AY316" s="14" t="s">
        <v>168</v>
      </c>
      <c r="BE316" s="180">
        <f t="shared" si="79"/>
        <v>0</v>
      </c>
      <c r="BF316" s="180">
        <f t="shared" si="80"/>
        <v>0</v>
      </c>
      <c r="BG316" s="180">
        <f t="shared" si="81"/>
        <v>0</v>
      </c>
      <c r="BH316" s="180">
        <f t="shared" si="82"/>
        <v>0</v>
      </c>
      <c r="BI316" s="180">
        <f t="shared" si="83"/>
        <v>0</v>
      </c>
      <c r="BJ316" s="14" t="s">
        <v>146</v>
      </c>
      <c r="BK316" s="181">
        <f t="shared" si="84"/>
        <v>0</v>
      </c>
      <c r="BL316" s="14" t="s">
        <v>233</v>
      </c>
      <c r="BM316" s="179" t="s">
        <v>694</v>
      </c>
    </row>
    <row r="317" spans="1:65" s="2" customFormat="1" ht="21.75" customHeight="1">
      <c r="A317" s="29"/>
      <c r="B317" s="133"/>
      <c r="C317" s="168" t="s">
        <v>695</v>
      </c>
      <c r="D317" s="168" t="s">
        <v>170</v>
      </c>
      <c r="E317" s="169" t="s">
        <v>696</v>
      </c>
      <c r="F317" s="170" t="s">
        <v>697</v>
      </c>
      <c r="G317" s="171" t="s">
        <v>281</v>
      </c>
      <c r="H317" s="172">
        <v>400</v>
      </c>
      <c r="I317" s="173"/>
      <c r="J317" s="172">
        <f t="shared" si="75"/>
        <v>0</v>
      </c>
      <c r="K317" s="174"/>
      <c r="L317" s="30"/>
      <c r="M317" s="175" t="s">
        <v>1</v>
      </c>
      <c r="N317" s="176" t="s">
        <v>40</v>
      </c>
      <c r="O317" s="55"/>
      <c r="P317" s="177">
        <f t="shared" si="76"/>
        <v>0</v>
      </c>
      <c r="Q317" s="177">
        <v>0</v>
      </c>
      <c r="R317" s="177">
        <f t="shared" si="77"/>
        <v>0</v>
      </c>
      <c r="S317" s="177">
        <v>0</v>
      </c>
      <c r="T317" s="178">
        <f t="shared" si="78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79" t="s">
        <v>233</v>
      </c>
      <c r="AT317" s="179" t="s">
        <v>170</v>
      </c>
      <c r="AU317" s="179" t="s">
        <v>146</v>
      </c>
      <c r="AY317" s="14" t="s">
        <v>168</v>
      </c>
      <c r="BE317" s="180">
        <f t="shared" si="79"/>
        <v>0</v>
      </c>
      <c r="BF317" s="180">
        <f t="shared" si="80"/>
        <v>0</v>
      </c>
      <c r="BG317" s="180">
        <f t="shared" si="81"/>
        <v>0</v>
      </c>
      <c r="BH317" s="180">
        <f t="shared" si="82"/>
        <v>0</v>
      </c>
      <c r="BI317" s="180">
        <f t="shared" si="83"/>
        <v>0</v>
      </c>
      <c r="BJ317" s="14" t="s">
        <v>146</v>
      </c>
      <c r="BK317" s="181">
        <f t="shared" si="84"/>
        <v>0</v>
      </c>
      <c r="BL317" s="14" t="s">
        <v>233</v>
      </c>
      <c r="BM317" s="179" t="s">
        <v>698</v>
      </c>
    </row>
    <row r="318" spans="1:65" s="2" customFormat="1" ht="21.75" customHeight="1">
      <c r="A318" s="29"/>
      <c r="B318" s="133"/>
      <c r="C318" s="182" t="s">
        <v>699</v>
      </c>
      <c r="D318" s="182" t="s">
        <v>289</v>
      </c>
      <c r="E318" s="183" t="s">
        <v>700</v>
      </c>
      <c r="F318" s="184" t="s">
        <v>701</v>
      </c>
      <c r="G318" s="185" t="s">
        <v>281</v>
      </c>
      <c r="H318" s="186">
        <v>35.700000000000003</v>
      </c>
      <c r="I318" s="187"/>
      <c r="J318" s="186">
        <f t="shared" si="75"/>
        <v>0</v>
      </c>
      <c r="K318" s="188"/>
      <c r="L318" s="189"/>
      <c r="M318" s="190" t="s">
        <v>1</v>
      </c>
      <c r="N318" s="191" t="s">
        <v>40</v>
      </c>
      <c r="O318" s="55"/>
      <c r="P318" s="177">
        <f t="shared" si="76"/>
        <v>0</v>
      </c>
      <c r="Q318" s="177">
        <v>1.00840336134454E-5</v>
      </c>
      <c r="R318" s="177">
        <f t="shared" si="77"/>
        <v>3.6000000000000078E-4</v>
      </c>
      <c r="S318" s="177">
        <v>0</v>
      </c>
      <c r="T318" s="178">
        <f t="shared" si="78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79" t="s">
        <v>301</v>
      </c>
      <c r="AT318" s="179" t="s">
        <v>289</v>
      </c>
      <c r="AU318" s="179" t="s">
        <v>146</v>
      </c>
      <c r="AY318" s="14" t="s">
        <v>168</v>
      </c>
      <c r="BE318" s="180">
        <f t="shared" si="79"/>
        <v>0</v>
      </c>
      <c r="BF318" s="180">
        <f t="shared" si="80"/>
        <v>0</v>
      </c>
      <c r="BG318" s="180">
        <f t="shared" si="81"/>
        <v>0</v>
      </c>
      <c r="BH318" s="180">
        <f t="shared" si="82"/>
        <v>0</v>
      </c>
      <c r="BI318" s="180">
        <f t="shared" si="83"/>
        <v>0</v>
      </c>
      <c r="BJ318" s="14" t="s">
        <v>146</v>
      </c>
      <c r="BK318" s="181">
        <f t="shared" si="84"/>
        <v>0</v>
      </c>
      <c r="BL318" s="14" t="s">
        <v>233</v>
      </c>
      <c r="BM318" s="179" t="s">
        <v>702</v>
      </c>
    </row>
    <row r="319" spans="1:65" s="2" customFormat="1" ht="21.75" customHeight="1">
      <c r="A319" s="29"/>
      <c r="B319" s="133"/>
      <c r="C319" s="182" t="s">
        <v>703</v>
      </c>
      <c r="D319" s="182" t="s">
        <v>289</v>
      </c>
      <c r="E319" s="183" t="s">
        <v>704</v>
      </c>
      <c r="F319" s="184" t="s">
        <v>705</v>
      </c>
      <c r="G319" s="185" t="s">
        <v>281</v>
      </c>
      <c r="H319" s="186">
        <v>35.700000000000003</v>
      </c>
      <c r="I319" s="187"/>
      <c r="J319" s="186">
        <f t="shared" si="75"/>
        <v>0</v>
      </c>
      <c r="K319" s="188"/>
      <c r="L319" s="189"/>
      <c r="M319" s="190" t="s">
        <v>1</v>
      </c>
      <c r="N319" s="191" t="s">
        <v>40</v>
      </c>
      <c r="O319" s="55"/>
      <c r="P319" s="177">
        <f t="shared" si="76"/>
        <v>0</v>
      </c>
      <c r="Q319" s="177">
        <v>8.9915966386554597E-5</v>
      </c>
      <c r="R319" s="177">
        <f t="shared" si="77"/>
        <v>3.2099999999999993E-3</v>
      </c>
      <c r="S319" s="177">
        <v>0</v>
      </c>
      <c r="T319" s="178">
        <f t="shared" si="78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79" t="s">
        <v>301</v>
      </c>
      <c r="AT319" s="179" t="s">
        <v>289</v>
      </c>
      <c r="AU319" s="179" t="s">
        <v>146</v>
      </c>
      <c r="AY319" s="14" t="s">
        <v>168</v>
      </c>
      <c r="BE319" s="180">
        <f t="shared" si="79"/>
        <v>0</v>
      </c>
      <c r="BF319" s="180">
        <f t="shared" si="80"/>
        <v>0</v>
      </c>
      <c r="BG319" s="180">
        <f t="shared" si="81"/>
        <v>0</v>
      </c>
      <c r="BH319" s="180">
        <f t="shared" si="82"/>
        <v>0</v>
      </c>
      <c r="BI319" s="180">
        <f t="shared" si="83"/>
        <v>0</v>
      </c>
      <c r="BJ319" s="14" t="s">
        <v>146</v>
      </c>
      <c r="BK319" s="181">
        <f t="shared" si="84"/>
        <v>0</v>
      </c>
      <c r="BL319" s="14" t="s">
        <v>233</v>
      </c>
      <c r="BM319" s="179" t="s">
        <v>706</v>
      </c>
    </row>
    <row r="320" spans="1:65" s="2" customFormat="1" ht="21.75" customHeight="1">
      <c r="A320" s="29"/>
      <c r="B320" s="133"/>
      <c r="C320" s="182" t="s">
        <v>707</v>
      </c>
      <c r="D320" s="182" t="s">
        <v>289</v>
      </c>
      <c r="E320" s="183" t="s">
        <v>700</v>
      </c>
      <c r="F320" s="184" t="s">
        <v>701</v>
      </c>
      <c r="G320" s="185" t="s">
        <v>281</v>
      </c>
      <c r="H320" s="186">
        <v>336.6</v>
      </c>
      <c r="I320" s="187"/>
      <c r="J320" s="186">
        <f t="shared" si="75"/>
        <v>0</v>
      </c>
      <c r="K320" s="188"/>
      <c r="L320" s="189"/>
      <c r="M320" s="190" t="s">
        <v>1</v>
      </c>
      <c r="N320" s="191" t="s">
        <v>40</v>
      </c>
      <c r="O320" s="55"/>
      <c r="P320" s="177">
        <f t="shared" si="76"/>
        <v>0</v>
      </c>
      <c r="Q320" s="177">
        <v>1.00840336134454E-5</v>
      </c>
      <c r="R320" s="177">
        <f t="shared" si="77"/>
        <v>3.3942857142857216E-3</v>
      </c>
      <c r="S320" s="177">
        <v>0</v>
      </c>
      <c r="T320" s="178">
        <f t="shared" si="78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79" t="s">
        <v>301</v>
      </c>
      <c r="AT320" s="179" t="s">
        <v>289</v>
      </c>
      <c r="AU320" s="179" t="s">
        <v>146</v>
      </c>
      <c r="AY320" s="14" t="s">
        <v>168</v>
      </c>
      <c r="BE320" s="180">
        <f t="shared" si="79"/>
        <v>0</v>
      </c>
      <c r="BF320" s="180">
        <f t="shared" si="80"/>
        <v>0</v>
      </c>
      <c r="BG320" s="180">
        <f t="shared" si="81"/>
        <v>0</v>
      </c>
      <c r="BH320" s="180">
        <f t="shared" si="82"/>
        <v>0</v>
      </c>
      <c r="BI320" s="180">
        <f t="shared" si="83"/>
        <v>0</v>
      </c>
      <c r="BJ320" s="14" t="s">
        <v>146</v>
      </c>
      <c r="BK320" s="181">
        <f t="shared" si="84"/>
        <v>0</v>
      </c>
      <c r="BL320" s="14" t="s">
        <v>233</v>
      </c>
      <c r="BM320" s="179" t="s">
        <v>708</v>
      </c>
    </row>
    <row r="321" spans="1:65" s="2" customFormat="1" ht="21.75" customHeight="1">
      <c r="A321" s="29"/>
      <c r="B321" s="133"/>
      <c r="C321" s="168" t="s">
        <v>709</v>
      </c>
      <c r="D321" s="168" t="s">
        <v>170</v>
      </c>
      <c r="E321" s="169" t="s">
        <v>696</v>
      </c>
      <c r="F321" s="170" t="s">
        <v>697</v>
      </c>
      <c r="G321" s="171" t="s">
        <v>281</v>
      </c>
      <c r="H321" s="172">
        <v>60</v>
      </c>
      <c r="I321" s="173"/>
      <c r="J321" s="172">
        <f t="shared" si="75"/>
        <v>0</v>
      </c>
      <c r="K321" s="174"/>
      <c r="L321" s="30"/>
      <c r="M321" s="175" t="s">
        <v>1</v>
      </c>
      <c r="N321" s="176" t="s">
        <v>40</v>
      </c>
      <c r="O321" s="55"/>
      <c r="P321" s="177">
        <f t="shared" si="76"/>
        <v>0</v>
      </c>
      <c r="Q321" s="177">
        <v>0</v>
      </c>
      <c r="R321" s="177">
        <f t="shared" si="77"/>
        <v>0</v>
      </c>
      <c r="S321" s="177">
        <v>0</v>
      </c>
      <c r="T321" s="178">
        <f t="shared" si="78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79" t="s">
        <v>233</v>
      </c>
      <c r="AT321" s="179" t="s">
        <v>170</v>
      </c>
      <c r="AU321" s="179" t="s">
        <v>146</v>
      </c>
      <c r="AY321" s="14" t="s">
        <v>168</v>
      </c>
      <c r="BE321" s="180">
        <f t="shared" si="79"/>
        <v>0</v>
      </c>
      <c r="BF321" s="180">
        <f t="shared" si="80"/>
        <v>0</v>
      </c>
      <c r="BG321" s="180">
        <f t="shared" si="81"/>
        <v>0</v>
      </c>
      <c r="BH321" s="180">
        <f t="shared" si="82"/>
        <v>0</v>
      </c>
      <c r="BI321" s="180">
        <f t="shared" si="83"/>
        <v>0</v>
      </c>
      <c r="BJ321" s="14" t="s">
        <v>146</v>
      </c>
      <c r="BK321" s="181">
        <f t="shared" si="84"/>
        <v>0</v>
      </c>
      <c r="BL321" s="14" t="s">
        <v>233</v>
      </c>
      <c r="BM321" s="179" t="s">
        <v>710</v>
      </c>
    </row>
    <row r="322" spans="1:65" s="2" customFormat="1" ht="21.75" customHeight="1">
      <c r="A322" s="29"/>
      <c r="B322" s="133"/>
      <c r="C322" s="182" t="s">
        <v>711</v>
      </c>
      <c r="D322" s="182" t="s">
        <v>289</v>
      </c>
      <c r="E322" s="183" t="s">
        <v>712</v>
      </c>
      <c r="F322" s="184" t="s">
        <v>713</v>
      </c>
      <c r="G322" s="185" t="s">
        <v>281</v>
      </c>
      <c r="H322" s="186">
        <v>41</v>
      </c>
      <c r="I322" s="187"/>
      <c r="J322" s="186">
        <f t="shared" si="75"/>
        <v>0</v>
      </c>
      <c r="K322" s="188"/>
      <c r="L322" s="189"/>
      <c r="M322" s="190" t="s">
        <v>1</v>
      </c>
      <c r="N322" s="191" t="s">
        <v>40</v>
      </c>
      <c r="O322" s="55"/>
      <c r="P322" s="177">
        <f t="shared" si="76"/>
        <v>0</v>
      </c>
      <c r="Q322" s="177">
        <v>8.0000000000000007E-5</v>
      </c>
      <c r="R322" s="177">
        <f t="shared" si="77"/>
        <v>3.2800000000000004E-3</v>
      </c>
      <c r="S322" s="177">
        <v>0</v>
      </c>
      <c r="T322" s="178">
        <f t="shared" si="78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79" t="s">
        <v>301</v>
      </c>
      <c r="AT322" s="179" t="s">
        <v>289</v>
      </c>
      <c r="AU322" s="179" t="s">
        <v>146</v>
      </c>
      <c r="AY322" s="14" t="s">
        <v>168</v>
      </c>
      <c r="BE322" s="180">
        <f t="shared" si="79"/>
        <v>0</v>
      </c>
      <c r="BF322" s="180">
        <f t="shared" si="80"/>
        <v>0</v>
      </c>
      <c r="BG322" s="180">
        <f t="shared" si="81"/>
        <v>0</v>
      </c>
      <c r="BH322" s="180">
        <f t="shared" si="82"/>
        <v>0</v>
      </c>
      <c r="BI322" s="180">
        <f t="shared" si="83"/>
        <v>0</v>
      </c>
      <c r="BJ322" s="14" t="s">
        <v>146</v>
      </c>
      <c r="BK322" s="181">
        <f t="shared" si="84"/>
        <v>0</v>
      </c>
      <c r="BL322" s="14" t="s">
        <v>233</v>
      </c>
      <c r="BM322" s="179" t="s">
        <v>714</v>
      </c>
    </row>
    <row r="323" spans="1:65" s="2" customFormat="1" ht="21.75" customHeight="1">
      <c r="A323" s="29"/>
      <c r="B323" s="133"/>
      <c r="C323" s="182" t="s">
        <v>715</v>
      </c>
      <c r="D323" s="182" t="s">
        <v>289</v>
      </c>
      <c r="E323" s="183" t="s">
        <v>704</v>
      </c>
      <c r="F323" s="184" t="s">
        <v>705</v>
      </c>
      <c r="G323" s="185" t="s">
        <v>281</v>
      </c>
      <c r="H323" s="186">
        <v>19</v>
      </c>
      <c r="I323" s="187"/>
      <c r="J323" s="186">
        <f t="shared" si="75"/>
        <v>0</v>
      </c>
      <c r="K323" s="188"/>
      <c r="L323" s="189"/>
      <c r="M323" s="190" t="s">
        <v>1</v>
      </c>
      <c r="N323" s="191" t="s">
        <v>40</v>
      </c>
      <c r="O323" s="55"/>
      <c r="P323" s="177">
        <f t="shared" si="76"/>
        <v>0</v>
      </c>
      <c r="Q323" s="177">
        <v>8.9915966386554597E-5</v>
      </c>
      <c r="R323" s="177">
        <f t="shared" si="77"/>
        <v>1.7084033613445372E-3</v>
      </c>
      <c r="S323" s="177">
        <v>0</v>
      </c>
      <c r="T323" s="178">
        <f t="shared" si="78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9" t="s">
        <v>301</v>
      </c>
      <c r="AT323" s="179" t="s">
        <v>289</v>
      </c>
      <c r="AU323" s="179" t="s">
        <v>146</v>
      </c>
      <c r="AY323" s="14" t="s">
        <v>168</v>
      </c>
      <c r="BE323" s="180">
        <f t="shared" si="79"/>
        <v>0</v>
      </c>
      <c r="BF323" s="180">
        <f t="shared" si="80"/>
        <v>0</v>
      </c>
      <c r="BG323" s="180">
        <f t="shared" si="81"/>
        <v>0</v>
      </c>
      <c r="BH323" s="180">
        <f t="shared" si="82"/>
        <v>0</v>
      </c>
      <c r="BI323" s="180">
        <f t="shared" si="83"/>
        <v>0</v>
      </c>
      <c r="BJ323" s="14" t="s">
        <v>146</v>
      </c>
      <c r="BK323" s="181">
        <f t="shared" si="84"/>
        <v>0</v>
      </c>
      <c r="BL323" s="14" t="s">
        <v>233</v>
      </c>
      <c r="BM323" s="179" t="s">
        <v>716</v>
      </c>
    </row>
    <row r="324" spans="1:65" s="2" customFormat="1" ht="21.75" customHeight="1">
      <c r="A324" s="29"/>
      <c r="B324" s="133"/>
      <c r="C324" s="168" t="s">
        <v>717</v>
      </c>
      <c r="D324" s="168" t="s">
        <v>170</v>
      </c>
      <c r="E324" s="169" t="s">
        <v>718</v>
      </c>
      <c r="F324" s="170" t="s">
        <v>719</v>
      </c>
      <c r="G324" s="171" t="s">
        <v>281</v>
      </c>
      <c r="H324" s="172">
        <v>11</v>
      </c>
      <c r="I324" s="173"/>
      <c r="J324" s="172">
        <f t="shared" si="75"/>
        <v>0</v>
      </c>
      <c r="K324" s="174"/>
      <c r="L324" s="30"/>
      <c r="M324" s="175" t="s">
        <v>1</v>
      </c>
      <c r="N324" s="176" t="s">
        <v>40</v>
      </c>
      <c r="O324" s="55"/>
      <c r="P324" s="177">
        <f t="shared" si="76"/>
        <v>0</v>
      </c>
      <c r="Q324" s="177">
        <v>0</v>
      </c>
      <c r="R324" s="177">
        <f t="shared" si="77"/>
        <v>0</v>
      </c>
      <c r="S324" s="177">
        <v>0</v>
      </c>
      <c r="T324" s="178">
        <f t="shared" si="78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79" t="s">
        <v>233</v>
      </c>
      <c r="AT324" s="179" t="s">
        <v>170</v>
      </c>
      <c r="AU324" s="179" t="s">
        <v>146</v>
      </c>
      <c r="AY324" s="14" t="s">
        <v>168</v>
      </c>
      <c r="BE324" s="180">
        <f t="shared" si="79"/>
        <v>0</v>
      </c>
      <c r="BF324" s="180">
        <f t="shared" si="80"/>
        <v>0</v>
      </c>
      <c r="BG324" s="180">
        <f t="shared" si="81"/>
        <v>0</v>
      </c>
      <c r="BH324" s="180">
        <f t="shared" si="82"/>
        <v>0</v>
      </c>
      <c r="BI324" s="180">
        <f t="shared" si="83"/>
        <v>0</v>
      </c>
      <c r="BJ324" s="14" t="s">
        <v>146</v>
      </c>
      <c r="BK324" s="181">
        <f t="shared" si="84"/>
        <v>0</v>
      </c>
      <c r="BL324" s="14" t="s">
        <v>233</v>
      </c>
      <c r="BM324" s="179" t="s">
        <v>720</v>
      </c>
    </row>
    <row r="325" spans="1:65" s="2" customFormat="1" ht="21.75" customHeight="1">
      <c r="A325" s="29"/>
      <c r="B325" s="133"/>
      <c r="C325" s="182" t="s">
        <v>721</v>
      </c>
      <c r="D325" s="182" t="s">
        <v>289</v>
      </c>
      <c r="E325" s="183" t="s">
        <v>722</v>
      </c>
      <c r="F325" s="184" t="s">
        <v>723</v>
      </c>
      <c r="G325" s="185" t="s">
        <v>281</v>
      </c>
      <c r="H325" s="186">
        <v>11</v>
      </c>
      <c r="I325" s="187"/>
      <c r="J325" s="186">
        <f t="shared" si="75"/>
        <v>0</v>
      </c>
      <c r="K325" s="188"/>
      <c r="L325" s="189"/>
      <c r="M325" s="190" t="s">
        <v>1</v>
      </c>
      <c r="N325" s="191" t="s">
        <v>40</v>
      </c>
      <c r="O325" s="55"/>
      <c r="P325" s="177">
        <f t="shared" si="76"/>
        <v>0</v>
      </c>
      <c r="Q325" s="177">
        <v>2.1000000000000001E-4</v>
      </c>
      <c r="R325" s="177">
        <f t="shared" si="77"/>
        <v>2.31E-3</v>
      </c>
      <c r="S325" s="177">
        <v>0</v>
      </c>
      <c r="T325" s="178">
        <f t="shared" si="78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79" t="s">
        <v>301</v>
      </c>
      <c r="AT325" s="179" t="s">
        <v>289</v>
      </c>
      <c r="AU325" s="179" t="s">
        <v>146</v>
      </c>
      <c r="AY325" s="14" t="s">
        <v>168</v>
      </c>
      <c r="BE325" s="180">
        <f t="shared" si="79"/>
        <v>0</v>
      </c>
      <c r="BF325" s="180">
        <f t="shared" si="80"/>
        <v>0</v>
      </c>
      <c r="BG325" s="180">
        <f t="shared" si="81"/>
        <v>0</v>
      </c>
      <c r="BH325" s="180">
        <f t="shared" si="82"/>
        <v>0</v>
      </c>
      <c r="BI325" s="180">
        <f t="shared" si="83"/>
        <v>0</v>
      </c>
      <c r="BJ325" s="14" t="s">
        <v>146</v>
      </c>
      <c r="BK325" s="181">
        <f t="shared" si="84"/>
        <v>0</v>
      </c>
      <c r="BL325" s="14" t="s">
        <v>233</v>
      </c>
      <c r="BM325" s="179" t="s">
        <v>724</v>
      </c>
    </row>
    <row r="326" spans="1:65" s="2" customFormat="1" ht="21.75" customHeight="1">
      <c r="A326" s="29"/>
      <c r="B326" s="133"/>
      <c r="C326" s="168" t="s">
        <v>725</v>
      </c>
      <c r="D326" s="168" t="s">
        <v>170</v>
      </c>
      <c r="E326" s="169" t="s">
        <v>726</v>
      </c>
      <c r="F326" s="170" t="s">
        <v>727</v>
      </c>
      <c r="G326" s="171" t="s">
        <v>281</v>
      </c>
      <c r="H326" s="172">
        <v>80</v>
      </c>
      <c r="I326" s="173"/>
      <c r="J326" s="172">
        <f t="shared" si="75"/>
        <v>0</v>
      </c>
      <c r="K326" s="174"/>
      <c r="L326" s="30"/>
      <c r="M326" s="175" t="s">
        <v>1</v>
      </c>
      <c r="N326" s="176" t="s">
        <v>40</v>
      </c>
      <c r="O326" s="55"/>
      <c r="P326" s="177">
        <f t="shared" si="76"/>
        <v>0</v>
      </c>
      <c r="Q326" s="177">
        <v>2.0000000000000002E-5</v>
      </c>
      <c r="R326" s="177">
        <f t="shared" si="77"/>
        <v>1.6000000000000001E-3</v>
      </c>
      <c r="S326" s="177">
        <v>0</v>
      </c>
      <c r="T326" s="178">
        <f t="shared" si="78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79" t="s">
        <v>233</v>
      </c>
      <c r="AT326" s="179" t="s">
        <v>170</v>
      </c>
      <c r="AU326" s="179" t="s">
        <v>146</v>
      </c>
      <c r="AY326" s="14" t="s">
        <v>168</v>
      </c>
      <c r="BE326" s="180">
        <f t="shared" si="79"/>
        <v>0</v>
      </c>
      <c r="BF326" s="180">
        <f t="shared" si="80"/>
        <v>0</v>
      </c>
      <c r="BG326" s="180">
        <f t="shared" si="81"/>
        <v>0</v>
      </c>
      <c r="BH326" s="180">
        <f t="shared" si="82"/>
        <v>0</v>
      </c>
      <c r="BI326" s="180">
        <f t="shared" si="83"/>
        <v>0</v>
      </c>
      <c r="BJ326" s="14" t="s">
        <v>146</v>
      </c>
      <c r="BK326" s="181">
        <f t="shared" si="84"/>
        <v>0</v>
      </c>
      <c r="BL326" s="14" t="s">
        <v>233</v>
      </c>
      <c r="BM326" s="179" t="s">
        <v>728</v>
      </c>
    </row>
    <row r="327" spans="1:65" s="2" customFormat="1" ht="21.75" customHeight="1">
      <c r="A327" s="29"/>
      <c r="B327" s="133"/>
      <c r="C327" s="182" t="s">
        <v>729</v>
      </c>
      <c r="D327" s="182" t="s">
        <v>289</v>
      </c>
      <c r="E327" s="183" t="s">
        <v>730</v>
      </c>
      <c r="F327" s="184" t="s">
        <v>731</v>
      </c>
      <c r="G327" s="185" t="s">
        <v>281</v>
      </c>
      <c r="H327" s="186">
        <v>81.599999999999994</v>
      </c>
      <c r="I327" s="187"/>
      <c r="J327" s="186">
        <f t="shared" si="75"/>
        <v>0</v>
      </c>
      <c r="K327" s="188"/>
      <c r="L327" s="189"/>
      <c r="M327" s="190" t="s">
        <v>1</v>
      </c>
      <c r="N327" s="191" t="s">
        <v>40</v>
      </c>
      <c r="O327" s="55"/>
      <c r="P327" s="177">
        <f t="shared" si="76"/>
        <v>0</v>
      </c>
      <c r="Q327" s="177">
        <v>1E-4</v>
      </c>
      <c r="R327" s="177">
        <f t="shared" si="77"/>
        <v>8.1600000000000006E-3</v>
      </c>
      <c r="S327" s="177">
        <v>0</v>
      </c>
      <c r="T327" s="178">
        <f t="shared" si="78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9" t="s">
        <v>301</v>
      </c>
      <c r="AT327" s="179" t="s">
        <v>289</v>
      </c>
      <c r="AU327" s="179" t="s">
        <v>146</v>
      </c>
      <c r="AY327" s="14" t="s">
        <v>168</v>
      </c>
      <c r="BE327" s="180">
        <f t="shared" si="79"/>
        <v>0</v>
      </c>
      <c r="BF327" s="180">
        <f t="shared" si="80"/>
        <v>0</v>
      </c>
      <c r="BG327" s="180">
        <f t="shared" si="81"/>
        <v>0</v>
      </c>
      <c r="BH327" s="180">
        <f t="shared" si="82"/>
        <v>0</v>
      </c>
      <c r="BI327" s="180">
        <f t="shared" si="83"/>
        <v>0</v>
      </c>
      <c r="BJ327" s="14" t="s">
        <v>146</v>
      </c>
      <c r="BK327" s="181">
        <f t="shared" si="84"/>
        <v>0</v>
      </c>
      <c r="BL327" s="14" t="s">
        <v>233</v>
      </c>
      <c r="BM327" s="179" t="s">
        <v>732</v>
      </c>
    </row>
    <row r="328" spans="1:65" s="2" customFormat="1" ht="21.75" customHeight="1">
      <c r="A328" s="29"/>
      <c r="B328" s="133"/>
      <c r="C328" s="168" t="s">
        <v>733</v>
      </c>
      <c r="D328" s="168" t="s">
        <v>170</v>
      </c>
      <c r="E328" s="169" t="s">
        <v>726</v>
      </c>
      <c r="F328" s="170" t="s">
        <v>727</v>
      </c>
      <c r="G328" s="171" t="s">
        <v>281</v>
      </c>
      <c r="H328" s="172">
        <v>90</v>
      </c>
      <c r="I328" s="173"/>
      <c r="J328" s="172">
        <f t="shared" si="75"/>
        <v>0</v>
      </c>
      <c r="K328" s="174"/>
      <c r="L328" s="30"/>
      <c r="M328" s="175" t="s">
        <v>1</v>
      </c>
      <c r="N328" s="176" t="s">
        <v>40</v>
      </c>
      <c r="O328" s="55"/>
      <c r="P328" s="177">
        <f t="shared" si="76"/>
        <v>0</v>
      </c>
      <c r="Q328" s="177">
        <v>2.0000000000000002E-5</v>
      </c>
      <c r="R328" s="177">
        <f t="shared" si="77"/>
        <v>1.8000000000000002E-3</v>
      </c>
      <c r="S328" s="177">
        <v>0</v>
      </c>
      <c r="T328" s="178">
        <f t="shared" si="78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79" t="s">
        <v>233</v>
      </c>
      <c r="AT328" s="179" t="s">
        <v>170</v>
      </c>
      <c r="AU328" s="179" t="s">
        <v>146</v>
      </c>
      <c r="AY328" s="14" t="s">
        <v>168</v>
      </c>
      <c r="BE328" s="180">
        <f t="shared" si="79"/>
        <v>0</v>
      </c>
      <c r="BF328" s="180">
        <f t="shared" si="80"/>
        <v>0</v>
      </c>
      <c r="BG328" s="180">
        <f t="shared" si="81"/>
        <v>0</v>
      </c>
      <c r="BH328" s="180">
        <f t="shared" si="82"/>
        <v>0</v>
      </c>
      <c r="BI328" s="180">
        <f t="shared" si="83"/>
        <v>0</v>
      </c>
      <c r="BJ328" s="14" t="s">
        <v>146</v>
      </c>
      <c r="BK328" s="181">
        <f t="shared" si="84"/>
        <v>0</v>
      </c>
      <c r="BL328" s="14" t="s">
        <v>233</v>
      </c>
      <c r="BM328" s="179" t="s">
        <v>734</v>
      </c>
    </row>
    <row r="329" spans="1:65" s="2" customFormat="1" ht="21.75" customHeight="1">
      <c r="A329" s="29"/>
      <c r="B329" s="133"/>
      <c r="C329" s="182" t="s">
        <v>735</v>
      </c>
      <c r="D329" s="182" t="s">
        <v>289</v>
      </c>
      <c r="E329" s="183" t="s">
        <v>736</v>
      </c>
      <c r="F329" s="184" t="s">
        <v>737</v>
      </c>
      <c r="G329" s="185" t="s">
        <v>281</v>
      </c>
      <c r="H329" s="186">
        <v>40</v>
      </c>
      <c r="I329" s="187"/>
      <c r="J329" s="186">
        <f t="shared" si="75"/>
        <v>0</v>
      </c>
      <c r="K329" s="188"/>
      <c r="L329" s="189"/>
      <c r="M329" s="190" t="s">
        <v>1</v>
      </c>
      <c r="N329" s="191" t="s">
        <v>40</v>
      </c>
      <c r="O329" s="55"/>
      <c r="P329" s="177">
        <f t="shared" si="76"/>
        <v>0</v>
      </c>
      <c r="Q329" s="177">
        <v>1.0000000000000001E-5</v>
      </c>
      <c r="R329" s="177">
        <f t="shared" si="77"/>
        <v>4.0000000000000002E-4</v>
      </c>
      <c r="S329" s="177">
        <v>0</v>
      </c>
      <c r="T329" s="178">
        <f t="shared" si="78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79" t="s">
        <v>301</v>
      </c>
      <c r="AT329" s="179" t="s">
        <v>289</v>
      </c>
      <c r="AU329" s="179" t="s">
        <v>146</v>
      </c>
      <c r="AY329" s="14" t="s">
        <v>168</v>
      </c>
      <c r="BE329" s="180">
        <f t="shared" si="79"/>
        <v>0</v>
      </c>
      <c r="BF329" s="180">
        <f t="shared" si="80"/>
        <v>0</v>
      </c>
      <c r="BG329" s="180">
        <f t="shared" si="81"/>
        <v>0</v>
      </c>
      <c r="BH329" s="180">
        <f t="shared" si="82"/>
        <v>0</v>
      </c>
      <c r="BI329" s="180">
        <f t="shared" si="83"/>
        <v>0</v>
      </c>
      <c r="BJ329" s="14" t="s">
        <v>146</v>
      </c>
      <c r="BK329" s="181">
        <f t="shared" si="84"/>
        <v>0</v>
      </c>
      <c r="BL329" s="14" t="s">
        <v>233</v>
      </c>
      <c r="BM329" s="179" t="s">
        <v>738</v>
      </c>
    </row>
    <row r="330" spans="1:65" s="2" customFormat="1" ht="21.75" customHeight="1">
      <c r="A330" s="29"/>
      <c r="B330" s="133"/>
      <c r="C330" s="182" t="s">
        <v>739</v>
      </c>
      <c r="D330" s="182" t="s">
        <v>289</v>
      </c>
      <c r="E330" s="183" t="s">
        <v>740</v>
      </c>
      <c r="F330" s="184" t="s">
        <v>741</v>
      </c>
      <c r="G330" s="185" t="s">
        <v>281</v>
      </c>
      <c r="H330" s="186">
        <v>20</v>
      </c>
      <c r="I330" s="187"/>
      <c r="J330" s="186">
        <f t="shared" si="75"/>
        <v>0</v>
      </c>
      <c r="K330" s="188"/>
      <c r="L330" s="189"/>
      <c r="M330" s="190" t="s">
        <v>1</v>
      </c>
      <c r="N330" s="191" t="s">
        <v>40</v>
      </c>
      <c r="O330" s="55"/>
      <c r="P330" s="177">
        <f t="shared" si="76"/>
        <v>0</v>
      </c>
      <c r="Q330" s="177">
        <v>2.0000000000000002E-5</v>
      </c>
      <c r="R330" s="177">
        <f t="shared" si="77"/>
        <v>4.0000000000000002E-4</v>
      </c>
      <c r="S330" s="177">
        <v>0</v>
      </c>
      <c r="T330" s="178">
        <f t="shared" si="78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79" t="s">
        <v>301</v>
      </c>
      <c r="AT330" s="179" t="s">
        <v>289</v>
      </c>
      <c r="AU330" s="179" t="s">
        <v>146</v>
      </c>
      <c r="AY330" s="14" t="s">
        <v>168</v>
      </c>
      <c r="BE330" s="180">
        <f t="shared" si="79"/>
        <v>0</v>
      </c>
      <c r="BF330" s="180">
        <f t="shared" si="80"/>
        <v>0</v>
      </c>
      <c r="BG330" s="180">
        <f t="shared" si="81"/>
        <v>0</v>
      </c>
      <c r="BH330" s="180">
        <f t="shared" si="82"/>
        <v>0</v>
      </c>
      <c r="BI330" s="180">
        <f t="shared" si="83"/>
        <v>0</v>
      </c>
      <c r="BJ330" s="14" t="s">
        <v>146</v>
      </c>
      <c r="BK330" s="181">
        <f t="shared" si="84"/>
        <v>0</v>
      </c>
      <c r="BL330" s="14" t="s">
        <v>233</v>
      </c>
      <c r="BM330" s="179" t="s">
        <v>742</v>
      </c>
    </row>
    <row r="331" spans="1:65" s="2" customFormat="1" ht="21.75" customHeight="1">
      <c r="A331" s="29"/>
      <c r="B331" s="133"/>
      <c r="C331" s="182" t="s">
        <v>743</v>
      </c>
      <c r="D331" s="182" t="s">
        <v>289</v>
      </c>
      <c r="E331" s="183" t="s">
        <v>744</v>
      </c>
      <c r="F331" s="184" t="s">
        <v>745</v>
      </c>
      <c r="G331" s="185" t="s">
        <v>281</v>
      </c>
      <c r="H331" s="186">
        <v>30</v>
      </c>
      <c r="I331" s="187"/>
      <c r="J331" s="186">
        <f t="shared" si="75"/>
        <v>0</v>
      </c>
      <c r="K331" s="188"/>
      <c r="L331" s="189"/>
      <c r="M331" s="190" t="s">
        <v>1</v>
      </c>
      <c r="N331" s="191" t="s">
        <v>40</v>
      </c>
      <c r="O331" s="55"/>
      <c r="P331" s="177">
        <f t="shared" si="76"/>
        <v>0</v>
      </c>
      <c r="Q331" s="177">
        <v>4.0000000000000003E-5</v>
      </c>
      <c r="R331" s="177">
        <f t="shared" si="77"/>
        <v>1.2000000000000001E-3</v>
      </c>
      <c r="S331" s="177">
        <v>0</v>
      </c>
      <c r="T331" s="178">
        <f t="shared" si="78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79" t="s">
        <v>301</v>
      </c>
      <c r="AT331" s="179" t="s">
        <v>289</v>
      </c>
      <c r="AU331" s="179" t="s">
        <v>146</v>
      </c>
      <c r="AY331" s="14" t="s">
        <v>168</v>
      </c>
      <c r="BE331" s="180">
        <f t="shared" si="79"/>
        <v>0</v>
      </c>
      <c r="BF331" s="180">
        <f t="shared" si="80"/>
        <v>0</v>
      </c>
      <c r="BG331" s="180">
        <f t="shared" si="81"/>
        <v>0</v>
      </c>
      <c r="BH331" s="180">
        <f t="shared" si="82"/>
        <v>0</v>
      </c>
      <c r="BI331" s="180">
        <f t="shared" si="83"/>
        <v>0</v>
      </c>
      <c r="BJ331" s="14" t="s">
        <v>146</v>
      </c>
      <c r="BK331" s="181">
        <f t="shared" si="84"/>
        <v>0</v>
      </c>
      <c r="BL331" s="14" t="s">
        <v>233</v>
      </c>
      <c r="BM331" s="179" t="s">
        <v>746</v>
      </c>
    </row>
    <row r="332" spans="1:65" s="2" customFormat="1" ht="21.75" customHeight="1">
      <c r="A332" s="29"/>
      <c r="B332" s="133"/>
      <c r="C332" s="168" t="s">
        <v>747</v>
      </c>
      <c r="D332" s="168" t="s">
        <v>170</v>
      </c>
      <c r="E332" s="169" t="s">
        <v>748</v>
      </c>
      <c r="F332" s="170" t="s">
        <v>749</v>
      </c>
      <c r="G332" s="171" t="s">
        <v>281</v>
      </c>
      <c r="H332" s="172">
        <v>40</v>
      </c>
      <c r="I332" s="173"/>
      <c r="J332" s="172">
        <f t="shared" si="75"/>
        <v>0</v>
      </c>
      <c r="K332" s="174"/>
      <c r="L332" s="30"/>
      <c r="M332" s="175" t="s">
        <v>1</v>
      </c>
      <c r="N332" s="176" t="s">
        <v>40</v>
      </c>
      <c r="O332" s="55"/>
      <c r="P332" s="177">
        <f t="shared" si="76"/>
        <v>0</v>
      </c>
      <c r="Q332" s="177">
        <v>2.0000000000000002E-5</v>
      </c>
      <c r="R332" s="177">
        <f t="shared" si="77"/>
        <v>8.0000000000000004E-4</v>
      </c>
      <c r="S332" s="177">
        <v>0</v>
      </c>
      <c r="T332" s="178">
        <f t="shared" si="78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9" t="s">
        <v>233</v>
      </c>
      <c r="AT332" s="179" t="s">
        <v>170</v>
      </c>
      <c r="AU332" s="179" t="s">
        <v>146</v>
      </c>
      <c r="AY332" s="14" t="s">
        <v>168</v>
      </c>
      <c r="BE332" s="180">
        <f t="shared" si="79"/>
        <v>0</v>
      </c>
      <c r="BF332" s="180">
        <f t="shared" si="80"/>
        <v>0</v>
      </c>
      <c r="BG332" s="180">
        <f t="shared" si="81"/>
        <v>0</v>
      </c>
      <c r="BH332" s="180">
        <f t="shared" si="82"/>
        <v>0</v>
      </c>
      <c r="BI332" s="180">
        <f t="shared" si="83"/>
        <v>0</v>
      </c>
      <c r="BJ332" s="14" t="s">
        <v>146</v>
      </c>
      <c r="BK332" s="181">
        <f t="shared" si="84"/>
        <v>0</v>
      </c>
      <c r="BL332" s="14" t="s">
        <v>233</v>
      </c>
      <c r="BM332" s="179" t="s">
        <v>750</v>
      </c>
    </row>
    <row r="333" spans="1:65" s="2" customFormat="1" ht="21.75" customHeight="1">
      <c r="A333" s="29"/>
      <c r="B333" s="133"/>
      <c r="C333" s="182" t="s">
        <v>751</v>
      </c>
      <c r="D333" s="182" t="s">
        <v>289</v>
      </c>
      <c r="E333" s="183" t="s">
        <v>752</v>
      </c>
      <c r="F333" s="184" t="s">
        <v>753</v>
      </c>
      <c r="G333" s="185" t="s">
        <v>281</v>
      </c>
      <c r="H333" s="186">
        <v>40</v>
      </c>
      <c r="I333" s="187"/>
      <c r="J333" s="186">
        <f t="shared" si="75"/>
        <v>0</v>
      </c>
      <c r="K333" s="188"/>
      <c r="L333" s="189"/>
      <c r="M333" s="190" t="s">
        <v>1</v>
      </c>
      <c r="N333" s="191" t="s">
        <v>40</v>
      </c>
      <c r="O333" s="55"/>
      <c r="P333" s="177">
        <f t="shared" si="76"/>
        <v>0</v>
      </c>
      <c r="Q333" s="177">
        <v>9.0000000000000006E-5</v>
      </c>
      <c r="R333" s="177">
        <f t="shared" si="77"/>
        <v>3.6000000000000003E-3</v>
      </c>
      <c r="S333" s="177">
        <v>0</v>
      </c>
      <c r="T333" s="178">
        <f t="shared" si="78"/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79" t="s">
        <v>301</v>
      </c>
      <c r="AT333" s="179" t="s">
        <v>289</v>
      </c>
      <c r="AU333" s="179" t="s">
        <v>146</v>
      </c>
      <c r="AY333" s="14" t="s">
        <v>168</v>
      </c>
      <c r="BE333" s="180">
        <f t="shared" si="79"/>
        <v>0</v>
      </c>
      <c r="BF333" s="180">
        <f t="shared" si="80"/>
        <v>0</v>
      </c>
      <c r="BG333" s="180">
        <f t="shared" si="81"/>
        <v>0</v>
      </c>
      <c r="BH333" s="180">
        <f t="shared" si="82"/>
        <v>0</v>
      </c>
      <c r="BI333" s="180">
        <f t="shared" si="83"/>
        <v>0</v>
      </c>
      <c r="BJ333" s="14" t="s">
        <v>146</v>
      </c>
      <c r="BK333" s="181">
        <f t="shared" si="84"/>
        <v>0</v>
      </c>
      <c r="BL333" s="14" t="s">
        <v>233</v>
      </c>
      <c r="BM333" s="179" t="s">
        <v>754</v>
      </c>
    </row>
    <row r="334" spans="1:65" s="2" customFormat="1" ht="21.75" customHeight="1">
      <c r="A334" s="29"/>
      <c r="B334" s="133"/>
      <c r="C334" s="168" t="s">
        <v>755</v>
      </c>
      <c r="D334" s="168" t="s">
        <v>170</v>
      </c>
      <c r="E334" s="169" t="s">
        <v>756</v>
      </c>
      <c r="F334" s="170" t="s">
        <v>757</v>
      </c>
      <c r="G334" s="171" t="s">
        <v>264</v>
      </c>
      <c r="H334" s="172">
        <v>6.0069999999999997</v>
      </c>
      <c r="I334" s="173"/>
      <c r="J334" s="172">
        <f t="shared" si="75"/>
        <v>0</v>
      </c>
      <c r="K334" s="174"/>
      <c r="L334" s="30"/>
      <c r="M334" s="175" t="s">
        <v>1</v>
      </c>
      <c r="N334" s="176" t="s">
        <v>40</v>
      </c>
      <c r="O334" s="55"/>
      <c r="P334" s="177">
        <f t="shared" si="76"/>
        <v>0</v>
      </c>
      <c r="Q334" s="177">
        <v>0</v>
      </c>
      <c r="R334" s="177">
        <f t="shared" si="77"/>
        <v>0</v>
      </c>
      <c r="S334" s="177">
        <v>0</v>
      </c>
      <c r="T334" s="178">
        <f t="shared" si="78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79" t="s">
        <v>233</v>
      </c>
      <c r="AT334" s="179" t="s">
        <v>170</v>
      </c>
      <c r="AU334" s="179" t="s">
        <v>146</v>
      </c>
      <c r="AY334" s="14" t="s">
        <v>168</v>
      </c>
      <c r="BE334" s="180">
        <f t="shared" si="79"/>
        <v>0</v>
      </c>
      <c r="BF334" s="180">
        <f t="shared" si="80"/>
        <v>0</v>
      </c>
      <c r="BG334" s="180">
        <f t="shared" si="81"/>
        <v>0</v>
      </c>
      <c r="BH334" s="180">
        <f t="shared" si="82"/>
        <v>0</v>
      </c>
      <c r="BI334" s="180">
        <f t="shared" si="83"/>
        <v>0</v>
      </c>
      <c r="BJ334" s="14" t="s">
        <v>146</v>
      </c>
      <c r="BK334" s="181">
        <f t="shared" si="84"/>
        <v>0</v>
      </c>
      <c r="BL334" s="14" t="s">
        <v>233</v>
      </c>
      <c r="BM334" s="179" t="s">
        <v>758</v>
      </c>
    </row>
    <row r="335" spans="1:65" s="12" customFormat="1" ht="22.8" customHeight="1">
      <c r="B335" s="155"/>
      <c r="D335" s="156" t="s">
        <v>73</v>
      </c>
      <c r="E335" s="166" t="s">
        <v>759</v>
      </c>
      <c r="F335" s="166" t="s">
        <v>760</v>
      </c>
      <c r="I335" s="158"/>
      <c r="J335" s="167">
        <f>BK335</f>
        <v>0</v>
      </c>
      <c r="L335" s="155"/>
      <c r="M335" s="160"/>
      <c r="N335" s="161"/>
      <c r="O335" s="161"/>
      <c r="P335" s="162">
        <f>SUM(P336:P362)</f>
        <v>0</v>
      </c>
      <c r="Q335" s="161"/>
      <c r="R335" s="162">
        <f>SUM(R336:R362)</f>
        <v>0.32937999999999995</v>
      </c>
      <c r="S335" s="161"/>
      <c r="T335" s="163">
        <f>SUM(T336:T362)</f>
        <v>0</v>
      </c>
      <c r="AR335" s="156" t="s">
        <v>146</v>
      </c>
      <c r="AT335" s="164" t="s">
        <v>73</v>
      </c>
      <c r="AU335" s="164" t="s">
        <v>82</v>
      </c>
      <c r="AY335" s="156" t="s">
        <v>168</v>
      </c>
      <c r="BK335" s="165">
        <f>SUM(BK336:BK362)</f>
        <v>0</v>
      </c>
    </row>
    <row r="336" spans="1:65" s="2" customFormat="1" ht="21.75" customHeight="1">
      <c r="A336" s="29"/>
      <c r="B336" s="133"/>
      <c r="C336" s="168" t="s">
        <v>761</v>
      </c>
      <c r="D336" s="168" t="s">
        <v>170</v>
      </c>
      <c r="E336" s="169" t="s">
        <v>762</v>
      </c>
      <c r="F336" s="170" t="s">
        <v>763</v>
      </c>
      <c r="G336" s="171" t="s">
        <v>244</v>
      </c>
      <c r="H336" s="172">
        <v>1</v>
      </c>
      <c r="I336" s="173"/>
      <c r="J336" s="172">
        <f t="shared" ref="J336:J362" si="85">ROUND(I336*H336,3)</f>
        <v>0</v>
      </c>
      <c r="K336" s="174"/>
      <c r="L336" s="30"/>
      <c r="M336" s="175" t="s">
        <v>1</v>
      </c>
      <c r="N336" s="176" t="s">
        <v>40</v>
      </c>
      <c r="O336" s="55"/>
      <c r="P336" s="177">
        <f t="shared" ref="P336:P362" si="86">O336*H336</f>
        <v>0</v>
      </c>
      <c r="Q336" s="177">
        <v>2.8999999999999998E-3</v>
      </c>
      <c r="R336" s="177">
        <f t="shared" ref="R336:R362" si="87">Q336*H336</f>
        <v>2.8999999999999998E-3</v>
      </c>
      <c r="S336" s="177">
        <v>0</v>
      </c>
      <c r="T336" s="178">
        <f t="shared" ref="T336:T362" si="88"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9" t="s">
        <v>233</v>
      </c>
      <c r="AT336" s="179" t="s">
        <v>170</v>
      </c>
      <c r="AU336" s="179" t="s">
        <v>146</v>
      </c>
      <c r="AY336" s="14" t="s">
        <v>168</v>
      </c>
      <c r="BE336" s="180">
        <f t="shared" ref="BE336:BE362" si="89">IF(N336="základná",J336,0)</f>
        <v>0</v>
      </c>
      <c r="BF336" s="180">
        <f t="shared" ref="BF336:BF362" si="90">IF(N336="znížená",J336,0)</f>
        <v>0</v>
      </c>
      <c r="BG336" s="180">
        <f t="shared" ref="BG336:BG362" si="91">IF(N336="zákl. prenesená",J336,0)</f>
        <v>0</v>
      </c>
      <c r="BH336" s="180">
        <f t="shared" ref="BH336:BH362" si="92">IF(N336="zníž. prenesená",J336,0)</f>
        <v>0</v>
      </c>
      <c r="BI336" s="180">
        <f t="shared" ref="BI336:BI362" si="93">IF(N336="nulová",J336,0)</f>
        <v>0</v>
      </c>
      <c r="BJ336" s="14" t="s">
        <v>146</v>
      </c>
      <c r="BK336" s="181">
        <f t="shared" ref="BK336:BK362" si="94">ROUND(I336*H336,3)</f>
        <v>0</v>
      </c>
      <c r="BL336" s="14" t="s">
        <v>233</v>
      </c>
      <c r="BM336" s="179" t="s">
        <v>764</v>
      </c>
    </row>
    <row r="337" spans="1:65" s="2" customFormat="1" ht="16.5" customHeight="1">
      <c r="A337" s="29"/>
      <c r="B337" s="133"/>
      <c r="C337" s="168" t="s">
        <v>765</v>
      </c>
      <c r="D337" s="168" t="s">
        <v>170</v>
      </c>
      <c r="E337" s="169" t="s">
        <v>766</v>
      </c>
      <c r="F337" s="170" t="s">
        <v>767</v>
      </c>
      <c r="G337" s="171" t="s">
        <v>281</v>
      </c>
      <c r="H337" s="172">
        <v>15</v>
      </c>
      <c r="I337" s="173"/>
      <c r="J337" s="172">
        <f t="shared" si="85"/>
        <v>0</v>
      </c>
      <c r="K337" s="174"/>
      <c r="L337" s="30"/>
      <c r="M337" s="175" t="s">
        <v>1</v>
      </c>
      <c r="N337" s="176" t="s">
        <v>40</v>
      </c>
      <c r="O337" s="55"/>
      <c r="P337" s="177">
        <f t="shared" si="86"/>
        <v>0</v>
      </c>
      <c r="Q337" s="177">
        <v>1.5200000000000001E-3</v>
      </c>
      <c r="R337" s="177">
        <f t="shared" si="87"/>
        <v>2.2800000000000001E-2</v>
      </c>
      <c r="S337" s="177">
        <v>0</v>
      </c>
      <c r="T337" s="178">
        <f t="shared" si="88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79" t="s">
        <v>233</v>
      </c>
      <c r="AT337" s="179" t="s">
        <v>170</v>
      </c>
      <c r="AU337" s="179" t="s">
        <v>146</v>
      </c>
      <c r="AY337" s="14" t="s">
        <v>168</v>
      </c>
      <c r="BE337" s="180">
        <f t="shared" si="89"/>
        <v>0</v>
      </c>
      <c r="BF337" s="180">
        <f t="shared" si="90"/>
        <v>0</v>
      </c>
      <c r="BG337" s="180">
        <f t="shared" si="91"/>
        <v>0</v>
      </c>
      <c r="BH337" s="180">
        <f t="shared" si="92"/>
        <v>0</v>
      </c>
      <c r="BI337" s="180">
        <f t="shared" si="93"/>
        <v>0</v>
      </c>
      <c r="BJ337" s="14" t="s">
        <v>146</v>
      </c>
      <c r="BK337" s="181">
        <f t="shared" si="94"/>
        <v>0</v>
      </c>
      <c r="BL337" s="14" t="s">
        <v>233</v>
      </c>
      <c r="BM337" s="179" t="s">
        <v>768</v>
      </c>
    </row>
    <row r="338" spans="1:65" s="2" customFormat="1" ht="16.5" customHeight="1">
      <c r="A338" s="29"/>
      <c r="B338" s="133"/>
      <c r="C338" s="168" t="s">
        <v>769</v>
      </c>
      <c r="D338" s="168" t="s">
        <v>170</v>
      </c>
      <c r="E338" s="169" t="s">
        <v>770</v>
      </c>
      <c r="F338" s="170" t="s">
        <v>771</v>
      </c>
      <c r="G338" s="171" t="s">
        <v>281</v>
      </c>
      <c r="H338" s="172">
        <v>36</v>
      </c>
      <c r="I338" s="173"/>
      <c r="J338" s="172">
        <f t="shared" si="85"/>
        <v>0</v>
      </c>
      <c r="K338" s="174"/>
      <c r="L338" s="30"/>
      <c r="M338" s="175" t="s">
        <v>1</v>
      </c>
      <c r="N338" s="176" t="s">
        <v>40</v>
      </c>
      <c r="O338" s="55"/>
      <c r="P338" s="177">
        <f t="shared" si="86"/>
        <v>0</v>
      </c>
      <c r="Q338" s="177">
        <v>1.98E-3</v>
      </c>
      <c r="R338" s="177">
        <f t="shared" si="87"/>
        <v>7.1279999999999996E-2</v>
      </c>
      <c r="S338" s="177">
        <v>0</v>
      </c>
      <c r="T338" s="178">
        <f t="shared" si="88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9" t="s">
        <v>233</v>
      </c>
      <c r="AT338" s="179" t="s">
        <v>170</v>
      </c>
      <c r="AU338" s="179" t="s">
        <v>146</v>
      </c>
      <c r="AY338" s="14" t="s">
        <v>168</v>
      </c>
      <c r="BE338" s="180">
        <f t="shared" si="89"/>
        <v>0</v>
      </c>
      <c r="BF338" s="180">
        <f t="shared" si="90"/>
        <v>0</v>
      </c>
      <c r="BG338" s="180">
        <f t="shared" si="91"/>
        <v>0</v>
      </c>
      <c r="BH338" s="180">
        <f t="shared" si="92"/>
        <v>0</v>
      </c>
      <c r="BI338" s="180">
        <f t="shared" si="93"/>
        <v>0</v>
      </c>
      <c r="BJ338" s="14" t="s">
        <v>146</v>
      </c>
      <c r="BK338" s="181">
        <f t="shared" si="94"/>
        <v>0</v>
      </c>
      <c r="BL338" s="14" t="s">
        <v>233</v>
      </c>
      <c r="BM338" s="179" t="s">
        <v>772</v>
      </c>
    </row>
    <row r="339" spans="1:65" s="2" customFormat="1" ht="16.5" customHeight="1">
      <c r="A339" s="29"/>
      <c r="B339" s="133"/>
      <c r="C339" s="168" t="s">
        <v>773</v>
      </c>
      <c r="D339" s="168" t="s">
        <v>170</v>
      </c>
      <c r="E339" s="169" t="s">
        <v>774</v>
      </c>
      <c r="F339" s="170" t="s">
        <v>775</v>
      </c>
      <c r="G339" s="171" t="s">
        <v>281</v>
      </c>
      <c r="H339" s="172">
        <v>35</v>
      </c>
      <c r="I339" s="173"/>
      <c r="J339" s="172">
        <f t="shared" si="85"/>
        <v>0</v>
      </c>
      <c r="K339" s="174"/>
      <c r="L339" s="30"/>
      <c r="M339" s="175" t="s">
        <v>1</v>
      </c>
      <c r="N339" s="176" t="s">
        <v>40</v>
      </c>
      <c r="O339" s="55"/>
      <c r="P339" s="177">
        <f t="shared" si="86"/>
        <v>0</v>
      </c>
      <c r="Q339" s="177">
        <v>3.2499999999999999E-3</v>
      </c>
      <c r="R339" s="177">
        <f t="shared" si="87"/>
        <v>0.11374999999999999</v>
      </c>
      <c r="S339" s="177">
        <v>0</v>
      </c>
      <c r="T339" s="178">
        <f t="shared" si="88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79" t="s">
        <v>233</v>
      </c>
      <c r="AT339" s="179" t="s">
        <v>170</v>
      </c>
      <c r="AU339" s="179" t="s">
        <v>146</v>
      </c>
      <c r="AY339" s="14" t="s">
        <v>168</v>
      </c>
      <c r="BE339" s="180">
        <f t="shared" si="89"/>
        <v>0</v>
      </c>
      <c r="BF339" s="180">
        <f t="shared" si="90"/>
        <v>0</v>
      </c>
      <c r="BG339" s="180">
        <f t="shared" si="91"/>
        <v>0</v>
      </c>
      <c r="BH339" s="180">
        <f t="shared" si="92"/>
        <v>0</v>
      </c>
      <c r="BI339" s="180">
        <f t="shared" si="93"/>
        <v>0</v>
      </c>
      <c r="BJ339" s="14" t="s">
        <v>146</v>
      </c>
      <c r="BK339" s="181">
        <f t="shared" si="94"/>
        <v>0</v>
      </c>
      <c r="BL339" s="14" t="s">
        <v>233</v>
      </c>
      <c r="BM339" s="179" t="s">
        <v>776</v>
      </c>
    </row>
    <row r="340" spans="1:65" s="2" customFormat="1" ht="16.5" customHeight="1">
      <c r="A340" s="29"/>
      <c r="B340" s="133"/>
      <c r="C340" s="168" t="s">
        <v>777</v>
      </c>
      <c r="D340" s="168" t="s">
        <v>170</v>
      </c>
      <c r="E340" s="169" t="s">
        <v>778</v>
      </c>
      <c r="F340" s="170" t="s">
        <v>779</v>
      </c>
      <c r="G340" s="171" t="s">
        <v>281</v>
      </c>
      <c r="H340" s="172">
        <v>5</v>
      </c>
      <c r="I340" s="173"/>
      <c r="J340" s="172">
        <f t="shared" si="85"/>
        <v>0</v>
      </c>
      <c r="K340" s="174"/>
      <c r="L340" s="30"/>
      <c r="M340" s="175" t="s">
        <v>1</v>
      </c>
      <c r="N340" s="176" t="s">
        <v>40</v>
      </c>
      <c r="O340" s="55"/>
      <c r="P340" s="177">
        <f t="shared" si="86"/>
        <v>0</v>
      </c>
      <c r="Q340" s="177">
        <v>3.1E-4</v>
      </c>
      <c r="R340" s="177">
        <f t="shared" si="87"/>
        <v>1.5499999999999999E-3</v>
      </c>
      <c r="S340" s="177">
        <v>0</v>
      </c>
      <c r="T340" s="178">
        <f t="shared" si="88"/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79" t="s">
        <v>233</v>
      </c>
      <c r="AT340" s="179" t="s">
        <v>170</v>
      </c>
      <c r="AU340" s="179" t="s">
        <v>146</v>
      </c>
      <c r="AY340" s="14" t="s">
        <v>168</v>
      </c>
      <c r="BE340" s="180">
        <f t="shared" si="89"/>
        <v>0</v>
      </c>
      <c r="BF340" s="180">
        <f t="shared" si="90"/>
        <v>0</v>
      </c>
      <c r="BG340" s="180">
        <f t="shared" si="91"/>
        <v>0</v>
      </c>
      <c r="BH340" s="180">
        <f t="shared" si="92"/>
        <v>0</v>
      </c>
      <c r="BI340" s="180">
        <f t="shared" si="93"/>
        <v>0</v>
      </c>
      <c r="BJ340" s="14" t="s">
        <v>146</v>
      </c>
      <c r="BK340" s="181">
        <f t="shared" si="94"/>
        <v>0</v>
      </c>
      <c r="BL340" s="14" t="s">
        <v>233</v>
      </c>
      <c r="BM340" s="179" t="s">
        <v>780</v>
      </c>
    </row>
    <row r="341" spans="1:65" s="2" customFormat="1" ht="16.5" customHeight="1">
      <c r="A341" s="29"/>
      <c r="B341" s="133"/>
      <c r="C341" s="168" t="s">
        <v>781</v>
      </c>
      <c r="D341" s="168" t="s">
        <v>170</v>
      </c>
      <c r="E341" s="169" t="s">
        <v>782</v>
      </c>
      <c r="F341" s="170" t="s">
        <v>783</v>
      </c>
      <c r="G341" s="171" t="s">
        <v>281</v>
      </c>
      <c r="H341" s="172">
        <v>17</v>
      </c>
      <c r="I341" s="173"/>
      <c r="J341" s="172">
        <f t="shared" si="85"/>
        <v>0</v>
      </c>
      <c r="K341" s="174"/>
      <c r="L341" s="30"/>
      <c r="M341" s="175" t="s">
        <v>1</v>
      </c>
      <c r="N341" s="176" t="s">
        <v>40</v>
      </c>
      <c r="O341" s="55"/>
      <c r="P341" s="177">
        <f t="shared" si="86"/>
        <v>0</v>
      </c>
      <c r="Q341" s="177">
        <v>4.2999999999999999E-4</v>
      </c>
      <c r="R341" s="177">
        <f t="shared" si="87"/>
        <v>7.3099999999999997E-3</v>
      </c>
      <c r="S341" s="177">
        <v>0</v>
      </c>
      <c r="T341" s="178">
        <f t="shared" si="88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79" t="s">
        <v>233</v>
      </c>
      <c r="AT341" s="179" t="s">
        <v>170</v>
      </c>
      <c r="AU341" s="179" t="s">
        <v>146</v>
      </c>
      <c r="AY341" s="14" t="s">
        <v>168</v>
      </c>
      <c r="BE341" s="180">
        <f t="shared" si="89"/>
        <v>0</v>
      </c>
      <c r="BF341" s="180">
        <f t="shared" si="90"/>
        <v>0</v>
      </c>
      <c r="BG341" s="180">
        <f t="shared" si="91"/>
        <v>0</v>
      </c>
      <c r="BH341" s="180">
        <f t="shared" si="92"/>
        <v>0</v>
      </c>
      <c r="BI341" s="180">
        <f t="shared" si="93"/>
        <v>0</v>
      </c>
      <c r="BJ341" s="14" t="s">
        <v>146</v>
      </c>
      <c r="BK341" s="181">
        <f t="shared" si="94"/>
        <v>0</v>
      </c>
      <c r="BL341" s="14" t="s">
        <v>233</v>
      </c>
      <c r="BM341" s="179" t="s">
        <v>784</v>
      </c>
    </row>
    <row r="342" spans="1:65" s="2" customFormat="1" ht="16.5" customHeight="1">
      <c r="A342" s="29"/>
      <c r="B342" s="133"/>
      <c r="C342" s="168" t="s">
        <v>785</v>
      </c>
      <c r="D342" s="168" t="s">
        <v>170</v>
      </c>
      <c r="E342" s="169" t="s">
        <v>786</v>
      </c>
      <c r="F342" s="170" t="s">
        <v>787</v>
      </c>
      <c r="G342" s="171" t="s">
        <v>281</v>
      </c>
      <c r="H342" s="172">
        <v>3</v>
      </c>
      <c r="I342" s="173"/>
      <c r="J342" s="172">
        <f t="shared" si="85"/>
        <v>0</v>
      </c>
      <c r="K342" s="174"/>
      <c r="L342" s="30"/>
      <c r="M342" s="175" t="s">
        <v>1</v>
      </c>
      <c r="N342" s="176" t="s">
        <v>40</v>
      </c>
      <c r="O342" s="55"/>
      <c r="P342" s="177">
        <f t="shared" si="86"/>
        <v>0</v>
      </c>
      <c r="Q342" s="177">
        <v>5.2999999999999998E-4</v>
      </c>
      <c r="R342" s="177">
        <f t="shared" si="87"/>
        <v>1.5899999999999998E-3</v>
      </c>
      <c r="S342" s="177">
        <v>0</v>
      </c>
      <c r="T342" s="178">
        <f t="shared" si="88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79" t="s">
        <v>233</v>
      </c>
      <c r="AT342" s="179" t="s">
        <v>170</v>
      </c>
      <c r="AU342" s="179" t="s">
        <v>146</v>
      </c>
      <c r="AY342" s="14" t="s">
        <v>168</v>
      </c>
      <c r="BE342" s="180">
        <f t="shared" si="89"/>
        <v>0</v>
      </c>
      <c r="BF342" s="180">
        <f t="shared" si="90"/>
        <v>0</v>
      </c>
      <c r="BG342" s="180">
        <f t="shared" si="91"/>
        <v>0</v>
      </c>
      <c r="BH342" s="180">
        <f t="shared" si="92"/>
        <v>0</v>
      </c>
      <c r="BI342" s="180">
        <f t="shared" si="93"/>
        <v>0</v>
      </c>
      <c r="BJ342" s="14" t="s">
        <v>146</v>
      </c>
      <c r="BK342" s="181">
        <f t="shared" si="94"/>
        <v>0</v>
      </c>
      <c r="BL342" s="14" t="s">
        <v>233</v>
      </c>
      <c r="BM342" s="179" t="s">
        <v>788</v>
      </c>
    </row>
    <row r="343" spans="1:65" s="2" customFormat="1" ht="16.5" customHeight="1">
      <c r="A343" s="29"/>
      <c r="B343" s="133"/>
      <c r="C343" s="168" t="s">
        <v>789</v>
      </c>
      <c r="D343" s="168" t="s">
        <v>170</v>
      </c>
      <c r="E343" s="169" t="s">
        <v>790</v>
      </c>
      <c r="F343" s="170" t="s">
        <v>791</v>
      </c>
      <c r="G343" s="171" t="s">
        <v>281</v>
      </c>
      <c r="H343" s="172">
        <v>9</v>
      </c>
      <c r="I343" s="173"/>
      <c r="J343" s="172">
        <f t="shared" si="85"/>
        <v>0</v>
      </c>
      <c r="K343" s="174"/>
      <c r="L343" s="30"/>
      <c r="M343" s="175" t="s">
        <v>1</v>
      </c>
      <c r="N343" s="176" t="s">
        <v>40</v>
      </c>
      <c r="O343" s="55"/>
      <c r="P343" s="177">
        <f t="shared" si="86"/>
        <v>0</v>
      </c>
      <c r="Q343" s="177">
        <v>9.7000000000000005E-4</v>
      </c>
      <c r="R343" s="177">
        <f t="shared" si="87"/>
        <v>8.7299999999999999E-3</v>
      </c>
      <c r="S343" s="177">
        <v>0</v>
      </c>
      <c r="T343" s="178">
        <f t="shared" si="88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79" t="s">
        <v>233</v>
      </c>
      <c r="AT343" s="179" t="s">
        <v>170</v>
      </c>
      <c r="AU343" s="179" t="s">
        <v>146</v>
      </c>
      <c r="AY343" s="14" t="s">
        <v>168</v>
      </c>
      <c r="BE343" s="180">
        <f t="shared" si="89"/>
        <v>0</v>
      </c>
      <c r="BF343" s="180">
        <f t="shared" si="90"/>
        <v>0</v>
      </c>
      <c r="BG343" s="180">
        <f t="shared" si="91"/>
        <v>0</v>
      </c>
      <c r="BH343" s="180">
        <f t="shared" si="92"/>
        <v>0</v>
      </c>
      <c r="BI343" s="180">
        <f t="shared" si="93"/>
        <v>0</v>
      </c>
      <c r="BJ343" s="14" t="s">
        <v>146</v>
      </c>
      <c r="BK343" s="181">
        <f t="shared" si="94"/>
        <v>0</v>
      </c>
      <c r="BL343" s="14" t="s">
        <v>233</v>
      </c>
      <c r="BM343" s="179" t="s">
        <v>792</v>
      </c>
    </row>
    <row r="344" spans="1:65" s="2" customFormat="1" ht="21.75" customHeight="1">
      <c r="A344" s="29"/>
      <c r="B344" s="133"/>
      <c r="C344" s="168" t="s">
        <v>793</v>
      </c>
      <c r="D344" s="168" t="s">
        <v>170</v>
      </c>
      <c r="E344" s="169" t="s">
        <v>794</v>
      </c>
      <c r="F344" s="170" t="s">
        <v>795</v>
      </c>
      <c r="G344" s="171" t="s">
        <v>281</v>
      </c>
      <c r="H344" s="172">
        <v>23</v>
      </c>
      <c r="I344" s="173"/>
      <c r="J344" s="172">
        <f t="shared" si="85"/>
        <v>0</v>
      </c>
      <c r="K344" s="174"/>
      <c r="L344" s="30"/>
      <c r="M344" s="175" t="s">
        <v>1</v>
      </c>
      <c r="N344" s="176" t="s">
        <v>40</v>
      </c>
      <c r="O344" s="55"/>
      <c r="P344" s="177">
        <f t="shared" si="86"/>
        <v>0</v>
      </c>
      <c r="Q344" s="177">
        <v>3.7100000000000002E-3</v>
      </c>
      <c r="R344" s="177">
        <f t="shared" si="87"/>
        <v>8.5330000000000003E-2</v>
      </c>
      <c r="S344" s="177">
        <v>0</v>
      </c>
      <c r="T344" s="178">
        <f t="shared" si="88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79" t="s">
        <v>233</v>
      </c>
      <c r="AT344" s="179" t="s">
        <v>170</v>
      </c>
      <c r="AU344" s="179" t="s">
        <v>146</v>
      </c>
      <c r="AY344" s="14" t="s">
        <v>168</v>
      </c>
      <c r="BE344" s="180">
        <f t="shared" si="89"/>
        <v>0</v>
      </c>
      <c r="BF344" s="180">
        <f t="shared" si="90"/>
        <v>0</v>
      </c>
      <c r="BG344" s="180">
        <f t="shared" si="91"/>
        <v>0</v>
      </c>
      <c r="BH344" s="180">
        <f t="shared" si="92"/>
        <v>0</v>
      </c>
      <c r="BI344" s="180">
        <f t="shared" si="93"/>
        <v>0</v>
      </c>
      <c r="BJ344" s="14" t="s">
        <v>146</v>
      </c>
      <c r="BK344" s="181">
        <f t="shared" si="94"/>
        <v>0</v>
      </c>
      <c r="BL344" s="14" t="s">
        <v>233</v>
      </c>
      <c r="BM344" s="179" t="s">
        <v>796</v>
      </c>
    </row>
    <row r="345" spans="1:65" s="2" customFormat="1" ht="21.75" customHeight="1">
      <c r="A345" s="29"/>
      <c r="B345" s="133"/>
      <c r="C345" s="168" t="s">
        <v>797</v>
      </c>
      <c r="D345" s="168" t="s">
        <v>170</v>
      </c>
      <c r="E345" s="169" t="s">
        <v>798</v>
      </c>
      <c r="F345" s="170" t="s">
        <v>799</v>
      </c>
      <c r="G345" s="171" t="s">
        <v>244</v>
      </c>
      <c r="H345" s="172">
        <v>5</v>
      </c>
      <c r="I345" s="173"/>
      <c r="J345" s="172">
        <f t="shared" si="85"/>
        <v>0</v>
      </c>
      <c r="K345" s="174"/>
      <c r="L345" s="30"/>
      <c r="M345" s="175" t="s">
        <v>1</v>
      </c>
      <c r="N345" s="176" t="s">
        <v>40</v>
      </c>
      <c r="O345" s="55"/>
      <c r="P345" s="177">
        <f t="shared" si="86"/>
        <v>0</v>
      </c>
      <c r="Q345" s="177">
        <v>1.9000000000000001E-4</v>
      </c>
      <c r="R345" s="177">
        <f t="shared" si="87"/>
        <v>9.5000000000000011E-4</v>
      </c>
      <c r="S345" s="177">
        <v>0</v>
      </c>
      <c r="T345" s="178">
        <f t="shared" si="88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79" t="s">
        <v>233</v>
      </c>
      <c r="AT345" s="179" t="s">
        <v>170</v>
      </c>
      <c r="AU345" s="179" t="s">
        <v>146</v>
      </c>
      <c r="AY345" s="14" t="s">
        <v>168</v>
      </c>
      <c r="BE345" s="180">
        <f t="shared" si="89"/>
        <v>0</v>
      </c>
      <c r="BF345" s="180">
        <f t="shared" si="90"/>
        <v>0</v>
      </c>
      <c r="BG345" s="180">
        <f t="shared" si="91"/>
        <v>0</v>
      </c>
      <c r="BH345" s="180">
        <f t="shared" si="92"/>
        <v>0</v>
      </c>
      <c r="BI345" s="180">
        <f t="shared" si="93"/>
        <v>0</v>
      </c>
      <c r="BJ345" s="14" t="s">
        <v>146</v>
      </c>
      <c r="BK345" s="181">
        <f t="shared" si="94"/>
        <v>0</v>
      </c>
      <c r="BL345" s="14" t="s">
        <v>233</v>
      </c>
      <c r="BM345" s="179" t="s">
        <v>800</v>
      </c>
    </row>
    <row r="346" spans="1:65" s="2" customFormat="1" ht="21.75" customHeight="1">
      <c r="A346" s="29"/>
      <c r="B346" s="133"/>
      <c r="C346" s="182" t="s">
        <v>801</v>
      </c>
      <c r="D346" s="182" t="s">
        <v>289</v>
      </c>
      <c r="E346" s="183" t="s">
        <v>802</v>
      </c>
      <c r="F346" s="184" t="s">
        <v>803</v>
      </c>
      <c r="G346" s="185" t="s">
        <v>244</v>
      </c>
      <c r="H346" s="186">
        <v>5</v>
      </c>
      <c r="I346" s="187"/>
      <c r="J346" s="186">
        <f t="shared" si="85"/>
        <v>0</v>
      </c>
      <c r="K346" s="188"/>
      <c r="L346" s="189"/>
      <c r="M346" s="190" t="s">
        <v>1</v>
      </c>
      <c r="N346" s="191" t="s">
        <v>40</v>
      </c>
      <c r="O346" s="55"/>
      <c r="P346" s="177">
        <f t="shared" si="86"/>
        <v>0</v>
      </c>
      <c r="Q346" s="177">
        <v>7.5000000000000002E-4</v>
      </c>
      <c r="R346" s="177">
        <f t="shared" si="87"/>
        <v>3.7499999999999999E-3</v>
      </c>
      <c r="S346" s="177">
        <v>0</v>
      </c>
      <c r="T346" s="178">
        <f t="shared" si="88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79" t="s">
        <v>301</v>
      </c>
      <c r="AT346" s="179" t="s">
        <v>289</v>
      </c>
      <c r="AU346" s="179" t="s">
        <v>146</v>
      </c>
      <c r="AY346" s="14" t="s">
        <v>168</v>
      </c>
      <c r="BE346" s="180">
        <f t="shared" si="89"/>
        <v>0</v>
      </c>
      <c r="BF346" s="180">
        <f t="shared" si="90"/>
        <v>0</v>
      </c>
      <c r="BG346" s="180">
        <f t="shared" si="91"/>
        <v>0</v>
      </c>
      <c r="BH346" s="180">
        <f t="shared" si="92"/>
        <v>0</v>
      </c>
      <c r="BI346" s="180">
        <f t="shared" si="93"/>
        <v>0</v>
      </c>
      <c r="BJ346" s="14" t="s">
        <v>146</v>
      </c>
      <c r="BK346" s="181">
        <f t="shared" si="94"/>
        <v>0</v>
      </c>
      <c r="BL346" s="14" t="s">
        <v>233</v>
      </c>
      <c r="BM346" s="179" t="s">
        <v>804</v>
      </c>
    </row>
    <row r="347" spans="1:65" s="2" customFormat="1" ht="16.5" customHeight="1">
      <c r="A347" s="29"/>
      <c r="B347" s="133"/>
      <c r="C347" s="168" t="s">
        <v>805</v>
      </c>
      <c r="D347" s="168" t="s">
        <v>170</v>
      </c>
      <c r="E347" s="169" t="s">
        <v>806</v>
      </c>
      <c r="F347" s="170" t="s">
        <v>807</v>
      </c>
      <c r="G347" s="171" t="s">
        <v>281</v>
      </c>
      <c r="H347" s="172">
        <v>3</v>
      </c>
      <c r="I347" s="173"/>
      <c r="J347" s="172">
        <f t="shared" si="85"/>
        <v>0</v>
      </c>
      <c r="K347" s="174"/>
      <c r="L347" s="30"/>
      <c r="M347" s="175" t="s">
        <v>1</v>
      </c>
      <c r="N347" s="176" t="s">
        <v>40</v>
      </c>
      <c r="O347" s="55"/>
      <c r="P347" s="177">
        <f t="shared" si="86"/>
        <v>0</v>
      </c>
      <c r="Q347" s="177">
        <v>4.8000000000000001E-4</v>
      </c>
      <c r="R347" s="177">
        <f t="shared" si="87"/>
        <v>1.4400000000000001E-3</v>
      </c>
      <c r="S347" s="177">
        <v>0</v>
      </c>
      <c r="T347" s="178">
        <f t="shared" si="88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79" t="s">
        <v>233</v>
      </c>
      <c r="AT347" s="179" t="s">
        <v>170</v>
      </c>
      <c r="AU347" s="179" t="s">
        <v>146</v>
      </c>
      <c r="AY347" s="14" t="s">
        <v>168</v>
      </c>
      <c r="BE347" s="180">
        <f t="shared" si="89"/>
        <v>0</v>
      </c>
      <c r="BF347" s="180">
        <f t="shared" si="90"/>
        <v>0</v>
      </c>
      <c r="BG347" s="180">
        <f t="shared" si="91"/>
        <v>0</v>
      </c>
      <c r="BH347" s="180">
        <f t="shared" si="92"/>
        <v>0</v>
      </c>
      <c r="BI347" s="180">
        <f t="shared" si="93"/>
        <v>0</v>
      </c>
      <c r="BJ347" s="14" t="s">
        <v>146</v>
      </c>
      <c r="BK347" s="181">
        <f t="shared" si="94"/>
        <v>0</v>
      </c>
      <c r="BL347" s="14" t="s">
        <v>233</v>
      </c>
      <c r="BM347" s="179" t="s">
        <v>808</v>
      </c>
    </row>
    <row r="348" spans="1:65" s="2" customFormat="1" ht="21.75" customHeight="1">
      <c r="A348" s="29"/>
      <c r="B348" s="133"/>
      <c r="C348" s="168" t="s">
        <v>809</v>
      </c>
      <c r="D348" s="168" t="s">
        <v>170</v>
      </c>
      <c r="E348" s="169" t="s">
        <v>810</v>
      </c>
      <c r="F348" s="170" t="s">
        <v>811</v>
      </c>
      <c r="G348" s="171" t="s">
        <v>244</v>
      </c>
      <c r="H348" s="172">
        <v>1</v>
      </c>
      <c r="I348" s="173"/>
      <c r="J348" s="172">
        <f t="shared" si="85"/>
        <v>0</v>
      </c>
      <c r="K348" s="174"/>
      <c r="L348" s="30"/>
      <c r="M348" s="175" t="s">
        <v>1</v>
      </c>
      <c r="N348" s="176" t="s">
        <v>40</v>
      </c>
      <c r="O348" s="55"/>
      <c r="P348" s="177">
        <f t="shared" si="86"/>
        <v>0</v>
      </c>
      <c r="Q348" s="177">
        <v>0</v>
      </c>
      <c r="R348" s="177">
        <f t="shared" si="87"/>
        <v>0</v>
      </c>
      <c r="S348" s="177">
        <v>0</v>
      </c>
      <c r="T348" s="178">
        <f t="shared" si="88"/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79" t="s">
        <v>233</v>
      </c>
      <c r="AT348" s="179" t="s">
        <v>170</v>
      </c>
      <c r="AU348" s="179" t="s">
        <v>146</v>
      </c>
      <c r="AY348" s="14" t="s">
        <v>168</v>
      </c>
      <c r="BE348" s="180">
        <f t="shared" si="89"/>
        <v>0</v>
      </c>
      <c r="BF348" s="180">
        <f t="shared" si="90"/>
        <v>0</v>
      </c>
      <c r="BG348" s="180">
        <f t="shared" si="91"/>
        <v>0</v>
      </c>
      <c r="BH348" s="180">
        <f t="shared" si="92"/>
        <v>0</v>
      </c>
      <c r="BI348" s="180">
        <f t="shared" si="93"/>
        <v>0</v>
      </c>
      <c r="BJ348" s="14" t="s">
        <v>146</v>
      </c>
      <c r="BK348" s="181">
        <f t="shared" si="94"/>
        <v>0</v>
      </c>
      <c r="BL348" s="14" t="s">
        <v>233</v>
      </c>
      <c r="BM348" s="179" t="s">
        <v>812</v>
      </c>
    </row>
    <row r="349" spans="1:65" s="2" customFormat="1" ht="44.25" customHeight="1">
      <c r="A349" s="29"/>
      <c r="B349" s="133"/>
      <c r="C349" s="182" t="s">
        <v>813</v>
      </c>
      <c r="D349" s="182" t="s">
        <v>289</v>
      </c>
      <c r="E349" s="183" t="s">
        <v>814</v>
      </c>
      <c r="F349" s="184" t="s">
        <v>815</v>
      </c>
      <c r="G349" s="185" t="s">
        <v>244</v>
      </c>
      <c r="H349" s="186">
        <v>1</v>
      </c>
      <c r="I349" s="187"/>
      <c r="J349" s="186">
        <f t="shared" si="85"/>
        <v>0</v>
      </c>
      <c r="K349" s="188"/>
      <c r="L349" s="189"/>
      <c r="M349" s="190" t="s">
        <v>1</v>
      </c>
      <c r="N349" s="191" t="s">
        <v>40</v>
      </c>
      <c r="O349" s="55"/>
      <c r="P349" s="177">
        <f t="shared" si="86"/>
        <v>0</v>
      </c>
      <c r="Q349" s="177">
        <v>2.3000000000000001E-4</v>
      </c>
      <c r="R349" s="177">
        <f t="shared" si="87"/>
        <v>2.3000000000000001E-4</v>
      </c>
      <c r="S349" s="177">
        <v>0</v>
      </c>
      <c r="T349" s="178">
        <f t="shared" si="88"/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79" t="s">
        <v>301</v>
      </c>
      <c r="AT349" s="179" t="s">
        <v>289</v>
      </c>
      <c r="AU349" s="179" t="s">
        <v>146</v>
      </c>
      <c r="AY349" s="14" t="s">
        <v>168</v>
      </c>
      <c r="BE349" s="180">
        <f t="shared" si="89"/>
        <v>0</v>
      </c>
      <c r="BF349" s="180">
        <f t="shared" si="90"/>
        <v>0</v>
      </c>
      <c r="BG349" s="180">
        <f t="shared" si="91"/>
        <v>0</v>
      </c>
      <c r="BH349" s="180">
        <f t="shared" si="92"/>
        <v>0</v>
      </c>
      <c r="BI349" s="180">
        <f t="shared" si="93"/>
        <v>0</v>
      </c>
      <c r="BJ349" s="14" t="s">
        <v>146</v>
      </c>
      <c r="BK349" s="181">
        <f t="shared" si="94"/>
        <v>0</v>
      </c>
      <c r="BL349" s="14" t="s">
        <v>233</v>
      </c>
      <c r="BM349" s="179" t="s">
        <v>816</v>
      </c>
    </row>
    <row r="350" spans="1:65" s="2" customFormat="1" ht="21.75" customHeight="1">
      <c r="A350" s="29"/>
      <c r="B350" s="133"/>
      <c r="C350" s="168" t="s">
        <v>817</v>
      </c>
      <c r="D350" s="168" t="s">
        <v>170</v>
      </c>
      <c r="E350" s="169" t="s">
        <v>818</v>
      </c>
      <c r="F350" s="170" t="s">
        <v>819</v>
      </c>
      <c r="G350" s="171" t="s">
        <v>244</v>
      </c>
      <c r="H350" s="172">
        <v>20</v>
      </c>
      <c r="I350" s="173"/>
      <c r="J350" s="172">
        <f t="shared" si="85"/>
        <v>0</v>
      </c>
      <c r="K350" s="174"/>
      <c r="L350" s="30"/>
      <c r="M350" s="175" t="s">
        <v>1</v>
      </c>
      <c r="N350" s="176" t="s">
        <v>40</v>
      </c>
      <c r="O350" s="55"/>
      <c r="P350" s="177">
        <f t="shared" si="86"/>
        <v>0</v>
      </c>
      <c r="Q350" s="177">
        <v>0</v>
      </c>
      <c r="R350" s="177">
        <f t="shared" si="87"/>
        <v>0</v>
      </c>
      <c r="S350" s="177">
        <v>0</v>
      </c>
      <c r="T350" s="178">
        <f t="shared" si="88"/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79" t="s">
        <v>233</v>
      </c>
      <c r="AT350" s="179" t="s">
        <v>170</v>
      </c>
      <c r="AU350" s="179" t="s">
        <v>146</v>
      </c>
      <c r="AY350" s="14" t="s">
        <v>168</v>
      </c>
      <c r="BE350" s="180">
        <f t="shared" si="89"/>
        <v>0</v>
      </c>
      <c r="BF350" s="180">
        <f t="shared" si="90"/>
        <v>0</v>
      </c>
      <c r="BG350" s="180">
        <f t="shared" si="91"/>
        <v>0</v>
      </c>
      <c r="BH350" s="180">
        <f t="shared" si="92"/>
        <v>0</v>
      </c>
      <c r="BI350" s="180">
        <f t="shared" si="93"/>
        <v>0</v>
      </c>
      <c r="BJ350" s="14" t="s">
        <v>146</v>
      </c>
      <c r="BK350" s="181">
        <f t="shared" si="94"/>
        <v>0</v>
      </c>
      <c r="BL350" s="14" t="s">
        <v>233</v>
      </c>
      <c r="BM350" s="179" t="s">
        <v>820</v>
      </c>
    </row>
    <row r="351" spans="1:65" s="2" customFormat="1" ht="21.75" customHeight="1">
      <c r="A351" s="29"/>
      <c r="B351" s="133"/>
      <c r="C351" s="168" t="s">
        <v>821</v>
      </c>
      <c r="D351" s="168" t="s">
        <v>170</v>
      </c>
      <c r="E351" s="169" t="s">
        <v>822</v>
      </c>
      <c r="F351" s="170" t="s">
        <v>823</v>
      </c>
      <c r="G351" s="171" t="s">
        <v>244</v>
      </c>
      <c r="H351" s="172">
        <v>9</v>
      </c>
      <c r="I351" s="173"/>
      <c r="J351" s="172">
        <f t="shared" si="85"/>
        <v>0</v>
      </c>
      <c r="K351" s="174"/>
      <c r="L351" s="30"/>
      <c r="M351" s="175" t="s">
        <v>1</v>
      </c>
      <c r="N351" s="176" t="s">
        <v>40</v>
      </c>
      <c r="O351" s="55"/>
      <c r="P351" s="177">
        <f t="shared" si="86"/>
        <v>0</v>
      </c>
      <c r="Q351" s="177">
        <v>0</v>
      </c>
      <c r="R351" s="177">
        <f t="shared" si="87"/>
        <v>0</v>
      </c>
      <c r="S351" s="177">
        <v>0</v>
      </c>
      <c r="T351" s="178">
        <f t="shared" si="88"/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79" t="s">
        <v>233</v>
      </c>
      <c r="AT351" s="179" t="s">
        <v>170</v>
      </c>
      <c r="AU351" s="179" t="s">
        <v>146</v>
      </c>
      <c r="AY351" s="14" t="s">
        <v>168</v>
      </c>
      <c r="BE351" s="180">
        <f t="shared" si="89"/>
        <v>0</v>
      </c>
      <c r="BF351" s="180">
        <f t="shared" si="90"/>
        <v>0</v>
      </c>
      <c r="BG351" s="180">
        <f t="shared" si="91"/>
        <v>0</v>
      </c>
      <c r="BH351" s="180">
        <f t="shared" si="92"/>
        <v>0</v>
      </c>
      <c r="BI351" s="180">
        <f t="shared" si="93"/>
        <v>0</v>
      </c>
      <c r="BJ351" s="14" t="s">
        <v>146</v>
      </c>
      <c r="BK351" s="181">
        <f t="shared" si="94"/>
        <v>0</v>
      </c>
      <c r="BL351" s="14" t="s">
        <v>233</v>
      </c>
      <c r="BM351" s="179" t="s">
        <v>824</v>
      </c>
    </row>
    <row r="352" spans="1:65" s="2" customFormat="1" ht="21.75" customHeight="1">
      <c r="A352" s="29"/>
      <c r="B352" s="133"/>
      <c r="C352" s="168" t="s">
        <v>825</v>
      </c>
      <c r="D352" s="168" t="s">
        <v>170</v>
      </c>
      <c r="E352" s="169" t="s">
        <v>826</v>
      </c>
      <c r="F352" s="170" t="s">
        <v>827</v>
      </c>
      <c r="G352" s="171" t="s">
        <v>244</v>
      </c>
      <c r="H352" s="172">
        <v>1</v>
      </c>
      <c r="I352" s="173"/>
      <c r="J352" s="172">
        <f t="shared" si="85"/>
        <v>0</v>
      </c>
      <c r="K352" s="174"/>
      <c r="L352" s="30"/>
      <c r="M352" s="175" t="s">
        <v>1</v>
      </c>
      <c r="N352" s="176" t="s">
        <v>40</v>
      </c>
      <c r="O352" s="55"/>
      <c r="P352" s="177">
        <f t="shared" si="86"/>
        <v>0</v>
      </c>
      <c r="Q352" s="177">
        <v>1E-4</v>
      </c>
      <c r="R352" s="177">
        <f t="shared" si="87"/>
        <v>1E-4</v>
      </c>
      <c r="S352" s="177">
        <v>0</v>
      </c>
      <c r="T352" s="178">
        <f t="shared" si="88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79" t="s">
        <v>233</v>
      </c>
      <c r="AT352" s="179" t="s">
        <v>170</v>
      </c>
      <c r="AU352" s="179" t="s">
        <v>146</v>
      </c>
      <c r="AY352" s="14" t="s">
        <v>168</v>
      </c>
      <c r="BE352" s="180">
        <f t="shared" si="89"/>
        <v>0</v>
      </c>
      <c r="BF352" s="180">
        <f t="shared" si="90"/>
        <v>0</v>
      </c>
      <c r="BG352" s="180">
        <f t="shared" si="91"/>
        <v>0</v>
      </c>
      <c r="BH352" s="180">
        <f t="shared" si="92"/>
        <v>0</v>
      </c>
      <c r="BI352" s="180">
        <f t="shared" si="93"/>
        <v>0</v>
      </c>
      <c r="BJ352" s="14" t="s">
        <v>146</v>
      </c>
      <c r="BK352" s="181">
        <f t="shared" si="94"/>
        <v>0</v>
      </c>
      <c r="BL352" s="14" t="s">
        <v>233</v>
      </c>
      <c r="BM352" s="179" t="s">
        <v>828</v>
      </c>
    </row>
    <row r="353" spans="1:65" s="2" customFormat="1" ht="21.75" customHeight="1">
      <c r="A353" s="29"/>
      <c r="B353" s="133"/>
      <c r="C353" s="182" t="s">
        <v>829</v>
      </c>
      <c r="D353" s="182" t="s">
        <v>289</v>
      </c>
      <c r="E353" s="183" t="s">
        <v>830</v>
      </c>
      <c r="F353" s="184" t="s">
        <v>831</v>
      </c>
      <c r="G353" s="185" t="s">
        <v>244</v>
      </c>
      <c r="H353" s="186">
        <v>1</v>
      </c>
      <c r="I353" s="187"/>
      <c r="J353" s="186">
        <f t="shared" si="85"/>
        <v>0</v>
      </c>
      <c r="K353" s="188"/>
      <c r="L353" s="189"/>
      <c r="M353" s="190" t="s">
        <v>1</v>
      </c>
      <c r="N353" s="191" t="s">
        <v>40</v>
      </c>
      <c r="O353" s="55"/>
      <c r="P353" s="177">
        <f t="shared" si="86"/>
        <v>0</v>
      </c>
      <c r="Q353" s="177">
        <v>2.3999999999999998E-3</v>
      </c>
      <c r="R353" s="177">
        <f t="shared" si="87"/>
        <v>2.3999999999999998E-3</v>
      </c>
      <c r="S353" s="177">
        <v>0</v>
      </c>
      <c r="T353" s="178">
        <f t="shared" si="88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79" t="s">
        <v>301</v>
      </c>
      <c r="AT353" s="179" t="s">
        <v>289</v>
      </c>
      <c r="AU353" s="179" t="s">
        <v>146</v>
      </c>
      <c r="AY353" s="14" t="s">
        <v>168</v>
      </c>
      <c r="BE353" s="180">
        <f t="shared" si="89"/>
        <v>0</v>
      </c>
      <c r="BF353" s="180">
        <f t="shared" si="90"/>
        <v>0</v>
      </c>
      <c r="BG353" s="180">
        <f t="shared" si="91"/>
        <v>0</v>
      </c>
      <c r="BH353" s="180">
        <f t="shared" si="92"/>
        <v>0</v>
      </c>
      <c r="BI353" s="180">
        <f t="shared" si="93"/>
        <v>0</v>
      </c>
      <c r="BJ353" s="14" t="s">
        <v>146</v>
      </c>
      <c r="BK353" s="181">
        <f t="shared" si="94"/>
        <v>0</v>
      </c>
      <c r="BL353" s="14" t="s">
        <v>233</v>
      </c>
      <c r="BM353" s="179" t="s">
        <v>832</v>
      </c>
    </row>
    <row r="354" spans="1:65" s="2" customFormat="1" ht="21.75" customHeight="1">
      <c r="A354" s="29"/>
      <c r="B354" s="133"/>
      <c r="C354" s="168" t="s">
        <v>833</v>
      </c>
      <c r="D354" s="168" t="s">
        <v>170</v>
      </c>
      <c r="E354" s="169" t="s">
        <v>834</v>
      </c>
      <c r="F354" s="170" t="s">
        <v>835</v>
      </c>
      <c r="G354" s="171" t="s">
        <v>244</v>
      </c>
      <c r="H354" s="172">
        <v>2</v>
      </c>
      <c r="I354" s="173"/>
      <c r="J354" s="172">
        <f t="shared" si="85"/>
        <v>0</v>
      </c>
      <c r="K354" s="174"/>
      <c r="L354" s="30"/>
      <c r="M354" s="175" t="s">
        <v>1</v>
      </c>
      <c r="N354" s="176" t="s">
        <v>40</v>
      </c>
      <c r="O354" s="55"/>
      <c r="P354" s="177">
        <f t="shared" si="86"/>
        <v>0</v>
      </c>
      <c r="Q354" s="177">
        <v>1.1100000000000001E-3</v>
      </c>
      <c r="R354" s="177">
        <f t="shared" si="87"/>
        <v>2.2200000000000002E-3</v>
      </c>
      <c r="S354" s="177">
        <v>0</v>
      </c>
      <c r="T354" s="178">
        <f t="shared" si="88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79" t="s">
        <v>233</v>
      </c>
      <c r="AT354" s="179" t="s">
        <v>170</v>
      </c>
      <c r="AU354" s="179" t="s">
        <v>146</v>
      </c>
      <c r="AY354" s="14" t="s">
        <v>168</v>
      </c>
      <c r="BE354" s="180">
        <f t="shared" si="89"/>
        <v>0</v>
      </c>
      <c r="BF354" s="180">
        <f t="shared" si="90"/>
        <v>0</v>
      </c>
      <c r="BG354" s="180">
        <f t="shared" si="91"/>
        <v>0</v>
      </c>
      <c r="BH354" s="180">
        <f t="shared" si="92"/>
        <v>0</v>
      </c>
      <c r="BI354" s="180">
        <f t="shared" si="93"/>
        <v>0</v>
      </c>
      <c r="BJ354" s="14" t="s">
        <v>146</v>
      </c>
      <c r="BK354" s="181">
        <f t="shared" si="94"/>
        <v>0</v>
      </c>
      <c r="BL354" s="14" t="s">
        <v>233</v>
      </c>
      <c r="BM354" s="179" t="s">
        <v>836</v>
      </c>
    </row>
    <row r="355" spans="1:65" s="2" customFormat="1" ht="16.5" customHeight="1">
      <c r="A355" s="29"/>
      <c r="B355" s="133"/>
      <c r="C355" s="168" t="s">
        <v>837</v>
      </c>
      <c r="D355" s="168" t="s">
        <v>170</v>
      </c>
      <c r="E355" s="169" t="s">
        <v>838</v>
      </c>
      <c r="F355" s="170" t="s">
        <v>839</v>
      </c>
      <c r="G355" s="171" t="s">
        <v>244</v>
      </c>
      <c r="H355" s="172">
        <v>4</v>
      </c>
      <c r="I355" s="173"/>
      <c r="J355" s="172">
        <f t="shared" si="85"/>
        <v>0</v>
      </c>
      <c r="K355" s="174"/>
      <c r="L355" s="30"/>
      <c r="M355" s="175" t="s">
        <v>1</v>
      </c>
      <c r="N355" s="176" t="s">
        <v>40</v>
      </c>
      <c r="O355" s="55"/>
      <c r="P355" s="177">
        <f t="shared" si="86"/>
        <v>0</v>
      </c>
      <c r="Q355" s="177">
        <v>6.4000000000000005E-4</v>
      </c>
      <c r="R355" s="177">
        <f t="shared" si="87"/>
        <v>2.5600000000000002E-3</v>
      </c>
      <c r="S355" s="177">
        <v>0</v>
      </c>
      <c r="T355" s="178">
        <f t="shared" si="88"/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79" t="s">
        <v>233</v>
      </c>
      <c r="AT355" s="179" t="s">
        <v>170</v>
      </c>
      <c r="AU355" s="179" t="s">
        <v>146</v>
      </c>
      <c r="AY355" s="14" t="s">
        <v>168</v>
      </c>
      <c r="BE355" s="180">
        <f t="shared" si="89"/>
        <v>0</v>
      </c>
      <c r="BF355" s="180">
        <f t="shared" si="90"/>
        <v>0</v>
      </c>
      <c r="BG355" s="180">
        <f t="shared" si="91"/>
        <v>0</v>
      </c>
      <c r="BH355" s="180">
        <f t="shared" si="92"/>
        <v>0</v>
      </c>
      <c r="BI355" s="180">
        <f t="shared" si="93"/>
        <v>0</v>
      </c>
      <c r="BJ355" s="14" t="s">
        <v>146</v>
      </c>
      <c r="BK355" s="181">
        <f t="shared" si="94"/>
        <v>0</v>
      </c>
      <c r="BL355" s="14" t="s">
        <v>233</v>
      </c>
      <c r="BM355" s="179" t="s">
        <v>840</v>
      </c>
    </row>
    <row r="356" spans="1:65" s="2" customFormat="1" ht="21.75" customHeight="1">
      <c r="A356" s="29"/>
      <c r="B356" s="133"/>
      <c r="C356" s="168" t="s">
        <v>841</v>
      </c>
      <c r="D356" s="168" t="s">
        <v>170</v>
      </c>
      <c r="E356" s="169" t="s">
        <v>842</v>
      </c>
      <c r="F356" s="170" t="s">
        <v>843</v>
      </c>
      <c r="G356" s="171" t="s">
        <v>244</v>
      </c>
      <c r="H356" s="172">
        <v>1</v>
      </c>
      <c r="I356" s="173"/>
      <c r="J356" s="172">
        <f t="shared" si="85"/>
        <v>0</v>
      </c>
      <c r="K356" s="174"/>
      <c r="L356" s="30"/>
      <c r="M356" s="175" t="s">
        <v>1</v>
      </c>
      <c r="N356" s="176" t="s">
        <v>40</v>
      </c>
      <c r="O356" s="55"/>
      <c r="P356" s="177">
        <f t="shared" si="86"/>
        <v>0</v>
      </c>
      <c r="Q356" s="177">
        <v>1.0000000000000001E-5</v>
      </c>
      <c r="R356" s="177">
        <f t="shared" si="87"/>
        <v>1.0000000000000001E-5</v>
      </c>
      <c r="S356" s="177">
        <v>0</v>
      </c>
      <c r="T356" s="178">
        <f t="shared" si="88"/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79" t="s">
        <v>233</v>
      </c>
      <c r="AT356" s="179" t="s">
        <v>170</v>
      </c>
      <c r="AU356" s="179" t="s">
        <v>146</v>
      </c>
      <c r="AY356" s="14" t="s">
        <v>168</v>
      </c>
      <c r="BE356" s="180">
        <f t="shared" si="89"/>
        <v>0</v>
      </c>
      <c r="BF356" s="180">
        <f t="shared" si="90"/>
        <v>0</v>
      </c>
      <c r="BG356" s="180">
        <f t="shared" si="91"/>
        <v>0</v>
      </c>
      <c r="BH356" s="180">
        <f t="shared" si="92"/>
        <v>0</v>
      </c>
      <c r="BI356" s="180">
        <f t="shared" si="93"/>
        <v>0</v>
      </c>
      <c r="BJ356" s="14" t="s">
        <v>146</v>
      </c>
      <c r="BK356" s="181">
        <f t="shared" si="94"/>
        <v>0</v>
      </c>
      <c r="BL356" s="14" t="s">
        <v>233</v>
      </c>
      <c r="BM356" s="179" t="s">
        <v>844</v>
      </c>
    </row>
    <row r="357" spans="1:65" s="2" customFormat="1" ht="33" customHeight="1">
      <c r="A357" s="29"/>
      <c r="B357" s="133"/>
      <c r="C357" s="182" t="s">
        <v>845</v>
      </c>
      <c r="D357" s="182" t="s">
        <v>289</v>
      </c>
      <c r="E357" s="183" t="s">
        <v>846</v>
      </c>
      <c r="F357" s="184" t="s">
        <v>847</v>
      </c>
      <c r="G357" s="185" t="s">
        <v>244</v>
      </c>
      <c r="H357" s="186">
        <v>1</v>
      </c>
      <c r="I357" s="187"/>
      <c r="J357" s="186">
        <f t="shared" si="85"/>
        <v>0</v>
      </c>
      <c r="K357" s="188"/>
      <c r="L357" s="189"/>
      <c r="M357" s="190" t="s">
        <v>1</v>
      </c>
      <c r="N357" s="191" t="s">
        <v>40</v>
      </c>
      <c r="O357" s="55"/>
      <c r="P357" s="177">
        <f t="shared" si="86"/>
        <v>0</v>
      </c>
      <c r="Q357" s="177">
        <v>4.8000000000000001E-4</v>
      </c>
      <c r="R357" s="177">
        <f t="shared" si="87"/>
        <v>4.8000000000000001E-4</v>
      </c>
      <c r="S357" s="177">
        <v>0</v>
      </c>
      <c r="T357" s="178">
        <f t="shared" si="88"/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79" t="s">
        <v>301</v>
      </c>
      <c r="AT357" s="179" t="s">
        <v>289</v>
      </c>
      <c r="AU357" s="179" t="s">
        <v>146</v>
      </c>
      <c r="AY357" s="14" t="s">
        <v>168</v>
      </c>
      <c r="BE357" s="180">
        <f t="shared" si="89"/>
        <v>0</v>
      </c>
      <c r="BF357" s="180">
        <f t="shared" si="90"/>
        <v>0</v>
      </c>
      <c r="BG357" s="180">
        <f t="shared" si="91"/>
        <v>0</v>
      </c>
      <c r="BH357" s="180">
        <f t="shared" si="92"/>
        <v>0</v>
      </c>
      <c r="BI357" s="180">
        <f t="shared" si="93"/>
        <v>0</v>
      </c>
      <c r="BJ357" s="14" t="s">
        <v>146</v>
      </c>
      <c r="BK357" s="181">
        <f t="shared" si="94"/>
        <v>0</v>
      </c>
      <c r="BL357" s="14" t="s">
        <v>233</v>
      </c>
      <c r="BM357" s="179" t="s">
        <v>848</v>
      </c>
    </row>
    <row r="358" spans="1:65" s="2" customFormat="1" ht="21.75" customHeight="1">
      <c r="A358" s="29"/>
      <c r="B358" s="133"/>
      <c r="C358" s="168" t="s">
        <v>849</v>
      </c>
      <c r="D358" s="168" t="s">
        <v>170</v>
      </c>
      <c r="E358" s="169" t="s">
        <v>850</v>
      </c>
      <c r="F358" s="170" t="s">
        <v>851</v>
      </c>
      <c r="G358" s="171" t="s">
        <v>281</v>
      </c>
      <c r="H358" s="172">
        <v>57</v>
      </c>
      <c r="I358" s="173"/>
      <c r="J358" s="172">
        <f t="shared" si="85"/>
        <v>0</v>
      </c>
      <c r="K358" s="174"/>
      <c r="L358" s="30"/>
      <c r="M358" s="175" t="s">
        <v>1</v>
      </c>
      <c r="N358" s="176" t="s">
        <v>40</v>
      </c>
      <c r="O358" s="55"/>
      <c r="P358" s="177">
        <f t="shared" si="86"/>
        <v>0</v>
      </c>
      <c r="Q358" s="177">
        <v>0</v>
      </c>
      <c r="R358" s="177">
        <f t="shared" si="87"/>
        <v>0</v>
      </c>
      <c r="S358" s="177">
        <v>0</v>
      </c>
      <c r="T358" s="178">
        <f t="shared" si="88"/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79" t="s">
        <v>233</v>
      </c>
      <c r="AT358" s="179" t="s">
        <v>170</v>
      </c>
      <c r="AU358" s="179" t="s">
        <v>146</v>
      </c>
      <c r="AY358" s="14" t="s">
        <v>168</v>
      </c>
      <c r="BE358" s="180">
        <f t="shared" si="89"/>
        <v>0</v>
      </c>
      <c r="BF358" s="180">
        <f t="shared" si="90"/>
        <v>0</v>
      </c>
      <c r="BG358" s="180">
        <f t="shared" si="91"/>
        <v>0</v>
      </c>
      <c r="BH358" s="180">
        <f t="shared" si="92"/>
        <v>0</v>
      </c>
      <c r="BI358" s="180">
        <f t="shared" si="93"/>
        <v>0</v>
      </c>
      <c r="BJ358" s="14" t="s">
        <v>146</v>
      </c>
      <c r="BK358" s="181">
        <f t="shared" si="94"/>
        <v>0</v>
      </c>
      <c r="BL358" s="14" t="s">
        <v>233</v>
      </c>
      <c r="BM358" s="179" t="s">
        <v>852</v>
      </c>
    </row>
    <row r="359" spans="1:65" s="2" customFormat="1" ht="21.75" customHeight="1">
      <c r="A359" s="29"/>
      <c r="B359" s="133"/>
      <c r="C359" s="168" t="s">
        <v>853</v>
      </c>
      <c r="D359" s="168" t="s">
        <v>170</v>
      </c>
      <c r="E359" s="169" t="s">
        <v>854</v>
      </c>
      <c r="F359" s="170" t="s">
        <v>855</v>
      </c>
      <c r="G359" s="171" t="s">
        <v>281</v>
      </c>
      <c r="H359" s="172">
        <v>51</v>
      </c>
      <c r="I359" s="173"/>
      <c r="J359" s="172">
        <f t="shared" si="85"/>
        <v>0</v>
      </c>
      <c r="K359" s="174"/>
      <c r="L359" s="30"/>
      <c r="M359" s="175" t="s">
        <v>1</v>
      </c>
      <c r="N359" s="176" t="s">
        <v>40</v>
      </c>
      <c r="O359" s="55"/>
      <c r="P359" s="177">
        <f t="shared" si="86"/>
        <v>0</v>
      </c>
      <c r="Q359" s="177">
        <v>0</v>
      </c>
      <c r="R359" s="177">
        <f t="shared" si="87"/>
        <v>0</v>
      </c>
      <c r="S359" s="177">
        <v>0</v>
      </c>
      <c r="T359" s="178">
        <f t="shared" si="88"/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79" t="s">
        <v>233</v>
      </c>
      <c r="AT359" s="179" t="s">
        <v>170</v>
      </c>
      <c r="AU359" s="179" t="s">
        <v>146</v>
      </c>
      <c r="AY359" s="14" t="s">
        <v>168</v>
      </c>
      <c r="BE359" s="180">
        <f t="shared" si="89"/>
        <v>0</v>
      </c>
      <c r="BF359" s="180">
        <f t="shared" si="90"/>
        <v>0</v>
      </c>
      <c r="BG359" s="180">
        <f t="shared" si="91"/>
        <v>0</v>
      </c>
      <c r="BH359" s="180">
        <f t="shared" si="92"/>
        <v>0</v>
      </c>
      <c r="BI359" s="180">
        <f t="shared" si="93"/>
        <v>0</v>
      </c>
      <c r="BJ359" s="14" t="s">
        <v>146</v>
      </c>
      <c r="BK359" s="181">
        <f t="shared" si="94"/>
        <v>0</v>
      </c>
      <c r="BL359" s="14" t="s">
        <v>233</v>
      </c>
      <c r="BM359" s="179" t="s">
        <v>856</v>
      </c>
    </row>
    <row r="360" spans="1:65" s="2" customFormat="1" ht="21.75" customHeight="1">
      <c r="A360" s="29"/>
      <c r="B360" s="133"/>
      <c r="C360" s="168" t="s">
        <v>857</v>
      </c>
      <c r="D360" s="168" t="s">
        <v>170</v>
      </c>
      <c r="E360" s="169" t="s">
        <v>858</v>
      </c>
      <c r="F360" s="170" t="s">
        <v>859</v>
      </c>
      <c r="G360" s="171" t="s">
        <v>281</v>
      </c>
      <c r="H360" s="172">
        <v>35</v>
      </c>
      <c r="I360" s="173"/>
      <c r="J360" s="172">
        <f t="shared" si="85"/>
        <v>0</v>
      </c>
      <c r="K360" s="174"/>
      <c r="L360" s="30"/>
      <c r="M360" s="175" t="s">
        <v>1</v>
      </c>
      <c r="N360" s="176" t="s">
        <v>40</v>
      </c>
      <c r="O360" s="55"/>
      <c r="P360" s="177">
        <f t="shared" si="86"/>
        <v>0</v>
      </c>
      <c r="Q360" s="177">
        <v>0</v>
      </c>
      <c r="R360" s="177">
        <f t="shared" si="87"/>
        <v>0</v>
      </c>
      <c r="S360" s="177">
        <v>0</v>
      </c>
      <c r="T360" s="178">
        <f t="shared" si="88"/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79" t="s">
        <v>233</v>
      </c>
      <c r="AT360" s="179" t="s">
        <v>170</v>
      </c>
      <c r="AU360" s="179" t="s">
        <v>146</v>
      </c>
      <c r="AY360" s="14" t="s">
        <v>168</v>
      </c>
      <c r="BE360" s="180">
        <f t="shared" si="89"/>
        <v>0</v>
      </c>
      <c r="BF360" s="180">
        <f t="shared" si="90"/>
        <v>0</v>
      </c>
      <c r="BG360" s="180">
        <f t="shared" si="91"/>
        <v>0</v>
      </c>
      <c r="BH360" s="180">
        <f t="shared" si="92"/>
        <v>0</v>
      </c>
      <c r="BI360" s="180">
        <f t="shared" si="93"/>
        <v>0</v>
      </c>
      <c r="BJ360" s="14" t="s">
        <v>146</v>
      </c>
      <c r="BK360" s="181">
        <f t="shared" si="94"/>
        <v>0</v>
      </c>
      <c r="BL360" s="14" t="s">
        <v>233</v>
      </c>
      <c r="BM360" s="179" t="s">
        <v>860</v>
      </c>
    </row>
    <row r="361" spans="1:65" s="2" customFormat="1" ht="21.75" customHeight="1">
      <c r="A361" s="29"/>
      <c r="B361" s="133"/>
      <c r="C361" s="168" t="s">
        <v>861</v>
      </c>
      <c r="D361" s="168" t="s">
        <v>170</v>
      </c>
      <c r="E361" s="169" t="s">
        <v>862</v>
      </c>
      <c r="F361" s="170" t="s">
        <v>863</v>
      </c>
      <c r="G361" s="171" t="s">
        <v>264</v>
      </c>
      <c r="H361" s="172">
        <v>0.17</v>
      </c>
      <c r="I361" s="173"/>
      <c r="J361" s="172">
        <f t="shared" si="85"/>
        <v>0</v>
      </c>
      <c r="K361" s="174"/>
      <c r="L361" s="30"/>
      <c r="M361" s="175" t="s">
        <v>1</v>
      </c>
      <c r="N361" s="176" t="s">
        <v>40</v>
      </c>
      <c r="O361" s="55"/>
      <c r="P361" s="177">
        <f t="shared" si="86"/>
        <v>0</v>
      </c>
      <c r="Q361" s="177">
        <v>0</v>
      </c>
      <c r="R361" s="177">
        <f t="shared" si="87"/>
        <v>0</v>
      </c>
      <c r="S361" s="177">
        <v>0</v>
      </c>
      <c r="T361" s="178">
        <f t="shared" si="88"/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79" t="s">
        <v>233</v>
      </c>
      <c r="AT361" s="179" t="s">
        <v>170</v>
      </c>
      <c r="AU361" s="179" t="s">
        <v>146</v>
      </c>
      <c r="AY361" s="14" t="s">
        <v>168</v>
      </c>
      <c r="BE361" s="180">
        <f t="shared" si="89"/>
        <v>0</v>
      </c>
      <c r="BF361" s="180">
        <f t="shared" si="90"/>
        <v>0</v>
      </c>
      <c r="BG361" s="180">
        <f t="shared" si="91"/>
        <v>0</v>
      </c>
      <c r="BH361" s="180">
        <f t="shared" si="92"/>
        <v>0</v>
      </c>
      <c r="BI361" s="180">
        <f t="shared" si="93"/>
        <v>0</v>
      </c>
      <c r="BJ361" s="14" t="s">
        <v>146</v>
      </c>
      <c r="BK361" s="181">
        <f t="shared" si="94"/>
        <v>0</v>
      </c>
      <c r="BL361" s="14" t="s">
        <v>233</v>
      </c>
      <c r="BM361" s="179" t="s">
        <v>864</v>
      </c>
    </row>
    <row r="362" spans="1:65" s="2" customFormat="1" ht="21.75" customHeight="1">
      <c r="A362" s="29"/>
      <c r="B362" s="133"/>
      <c r="C362" s="168" t="s">
        <v>865</v>
      </c>
      <c r="D362" s="168" t="s">
        <v>170</v>
      </c>
      <c r="E362" s="169" t="s">
        <v>866</v>
      </c>
      <c r="F362" s="170" t="s">
        <v>867</v>
      </c>
      <c r="G362" s="171" t="s">
        <v>663</v>
      </c>
      <c r="H362" s="173"/>
      <c r="I362" s="173"/>
      <c r="J362" s="172">
        <f t="shared" si="85"/>
        <v>0</v>
      </c>
      <c r="K362" s="174"/>
      <c r="L362" s="30"/>
      <c r="M362" s="175" t="s">
        <v>1</v>
      </c>
      <c r="N362" s="176" t="s">
        <v>40</v>
      </c>
      <c r="O362" s="55"/>
      <c r="P362" s="177">
        <f t="shared" si="86"/>
        <v>0</v>
      </c>
      <c r="Q362" s="177">
        <v>0</v>
      </c>
      <c r="R362" s="177">
        <f t="shared" si="87"/>
        <v>0</v>
      </c>
      <c r="S362" s="177">
        <v>0</v>
      </c>
      <c r="T362" s="178">
        <f t="shared" si="88"/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79" t="s">
        <v>233</v>
      </c>
      <c r="AT362" s="179" t="s">
        <v>170</v>
      </c>
      <c r="AU362" s="179" t="s">
        <v>146</v>
      </c>
      <c r="AY362" s="14" t="s">
        <v>168</v>
      </c>
      <c r="BE362" s="180">
        <f t="shared" si="89"/>
        <v>0</v>
      </c>
      <c r="BF362" s="180">
        <f t="shared" si="90"/>
        <v>0</v>
      </c>
      <c r="BG362" s="180">
        <f t="shared" si="91"/>
        <v>0</v>
      </c>
      <c r="BH362" s="180">
        <f t="shared" si="92"/>
        <v>0</v>
      </c>
      <c r="BI362" s="180">
        <f t="shared" si="93"/>
        <v>0</v>
      </c>
      <c r="BJ362" s="14" t="s">
        <v>146</v>
      </c>
      <c r="BK362" s="181">
        <f t="shared" si="94"/>
        <v>0</v>
      </c>
      <c r="BL362" s="14" t="s">
        <v>233</v>
      </c>
      <c r="BM362" s="179" t="s">
        <v>868</v>
      </c>
    </row>
    <row r="363" spans="1:65" s="12" customFormat="1" ht="22.8" customHeight="1">
      <c r="B363" s="155"/>
      <c r="D363" s="156" t="s">
        <v>73</v>
      </c>
      <c r="E363" s="166" t="s">
        <v>869</v>
      </c>
      <c r="F363" s="166" t="s">
        <v>870</v>
      </c>
      <c r="I363" s="158"/>
      <c r="J363" s="167">
        <f>BK363</f>
        <v>0</v>
      </c>
      <c r="L363" s="155"/>
      <c r="M363" s="160"/>
      <c r="N363" s="161"/>
      <c r="O363" s="161"/>
      <c r="P363" s="162">
        <f>SUM(P364:P395)</f>
        <v>0</v>
      </c>
      <c r="Q363" s="161"/>
      <c r="R363" s="162">
        <f>SUM(R364:R395)</f>
        <v>0.19122</v>
      </c>
      <c r="S363" s="161"/>
      <c r="T363" s="163">
        <f>SUM(T364:T395)</f>
        <v>0</v>
      </c>
      <c r="AR363" s="156" t="s">
        <v>146</v>
      </c>
      <c r="AT363" s="164" t="s">
        <v>73</v>
      </c>
      <c r="AU363" s="164" t="s">
        <v>82</v>
      </c>
      <c r="AY363" s="156" t="s">
        <v>168</v>
      </c>
      <c r="BK363" s="165">
        <f>SUM(BK364:BK395)</f>
        <v>0</v>
      </c>
    </row>
    <row r="364" spans="1:65" s="2" customFormat="1" ht="21.75" customHeight="1">
      <c r="A364" s="29"/>
      <c r="B364" s="133"/>
      <c r="C364" s="168" t="s">
        <v>871</v>
      </c>
      <c r="D364" s="168" t="s">
        <v>170</v>
      </c>
      <c r="E364" s="169" t="s">
        <v>872</v>
      </c>
      <c r="F364" s="170" t="s">
        <v>873</v>
      </c>
      <c r="G364" s="171" t="s">
        <v>244</v>
      </c>
      <c r="H364" s="172">
        <v>1</v>
      </c>
      <c r="I364" s="173"/>
      <c r="J364" s="172">
        <f t="shared" ref="J364:J395" si="95">ROUND(I364*H364,3)</f>
        <v>0</v>
      </c>
      <c r="K364" s="174"/>
      <c r="L364" s="30"/>
      <c r="M364" s="175" t="s">
        <v>1</v>
      </c>
      <c r="N364" s="176" t="s">
        <v>40</v>
      </c>
      <c r="O364" s="55"/>
      <c r="P364" s="177">
        <f t="shared" ref="P364:P395" si="96">O364*H364</f>
        <v>0</v>
      </c>
      <c r="Q364" s="177">
        <v>6.6E-4</v>
      </c>
      <c r="R364" s="177">
        <f t="shared" ref="R364:R395" si="97">Q364*H364</f>
        <v>6.6E-4</v>
      </c>
      <c r="S364" s="177">
        <v>0</v>
      </c>
      <c r="T364" s="178">
        <f t="shared" ref="T364:T395" si="98">S364*H364</f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79" t="s">
        <v>233</v>
      </c>
      <c r="AT364" s="179" t="s">
        <v>170</v>
      </c>
      <c r="AU364" s="179" t="s">
        <v>146</v>
      </c>
      <c r="AY364" s="14" t="s">
        <v>168</v>
      </c>
      <c r="BE364" s="180">
        <f t="shared" ref="BE364:BE395" si="99">IF(N364="základná",J364,0)</f>
        <v>0</v>
      </c>
      <c r="BF364" s="180">
        <f t="shared" ref="BF364:BF395" si="100">IF(N364="znížená",J364,0)</f>
        <v>0</v>
      </c>
      <c r="BG364" s="180">
        <f t="shared" ref="BG364:BG395" si="101">IF(N364="zákl. prenesená",J364,0)</f>
        <v>0</v>
      </c>
      <c r="BH364" s="180">
        <f t="shared" ref="BH364:BH395" si="102">IF(N364="zníž. prenesená",J364,0)</f>
        <v>0</v>
      </c>
      <c r="BI364" s="180">
        <f t="shared" ref="BI364:BI395" si="103">IF(N364="nulová",J364,0)</f>
        <v>0</v>
      </c>
      <c r="BJ364" s="14" t="s">
        <v>146</v>
      </c>
      <c r="BK364" s="181">
        <f t="shared" ref="BK364:BK395" si="104">ROUND(I364*H364,3)</f>
        <v>0</v>
      </c>
      <c r="BL364" s="14" t="s">
        <v>233</v>
      </c>
      <c r="BM364" s="179" t="s">
        <v>874</v>
      </c>
    </row>
    <row r="365" spans="1:65" s="2" customFormat="1" ht="16.5" customHeight="1">
      <c r="A365" s="29"/>
      <c r="B365" s="133"/>
      <c r="C365" s="168" t="s">
        <v>875</v>
      </c>
      <c r="D365" s="168" t="s">
        <v>170</v>
      </c>
      <c r="E365" s="169" t="s">
        <v>876</v>
      </c>
      <c r="F365" s="170" t="s">
        <v>877</v>
      </c>
      <c r="G365" s="171" t="s">
        <v>281</v>
      </c>
      <c r="H365" s="172">
        <v>81</v>
      </c>
      <c r="I365" s="173"/>
      <c r="J365" s="172">
        <f t="shared" si="95"/>
        <v>0</v>
      </c>
      <c r="K365" s="174"/>
      <c r="L365" s="30"/>
      <c r="M365" s="175" t="s">
        <v>1</v>
      </c>
      <c r="N365" s="176" t="s">
        <v>40</v>
      </c>
      <c r="O365" s="55"/>
      <c r="P365" s="177">
        <f t="shared" si="96"/>
        <v>0</v>
      </c>
      <c r="Q365" s="177">
        <v>2.9E-4</v>
      </c>
      <c r="R365" s="177">
        <f t="shared" si="97"/>
        <v>2.349E-2</v>
      </c>
      <c r="S365" s="177">
        <v>0</v>
      </c>
      <c r="T365" s="178">
        <f t="shared" si="98"/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79" t="s">
        <v>233</v>
      </c>
      <c r="AT365" s="179" t="s">
        <v>170</v>
      </c>
      <c r="AU365" s="179" t="s">
        <v>146</v>
      </c>
      <c r="AY365" s="14" t="s">
        <v>168</v>
      </c>
      <c r="BE365" s="180">
        <f t="shared" si="99"/>
        <v>0</v>
      </c>
      <c r="BF365" s="180">
        <f t="shared" si="100"/>
        <v>0</v>
      </c>
      <c r="BG365" s="180">
        <f t="shared" si="101"/>
        <v>0</v>
      </c>
      <c r="BH365" s="180">
        <f t="shared" si="102"/>
        <v>0</v>
      </c>
      <c r="BI365" s="180">
        <f t="shared" si="103"/>
        <v>0</v>
      </c>
      <c r="BJ365" s="14" t="s">
        <v>146</v>
      </c>
      <c r="BK365" s="181">
        <f t="shared" si="104"/>
        <v>0</v>
      </c>
      <c r="BL365" s="14" t="s">
        <v>233</v>
      </c>
      <c r="BM365" s="179" t="s">
        <v>878</v>
      </c>
    </row>
    <row r="366" spans="1:65" s="2" customFormat="1" ht="16.5" customHeight="1">
      <c r="A366" s="29"/>
      <c r="B366" s="133"/>
      <c r="C366" s="168" t="s">
        <v>879</v>
      </c>
      <c r="D366" s="168" t="s">
        <v>170</v>
      </c>
      <c r="E366" s="169" t="s">
        <v>880</v>
      </c>
      <c r="F366" s="170" t="s">
        <v>881</v>
      </c>
      <c r="G366" s="171" t="s">
        <v>281</v>
      </c>
      <c r="H366" s="172">
        <v>39</v>
      </c>
      <c r="I366" s="173"/>
      <c r="J366" s="172">
        <f t="shared" si="95"/>
        <v>0</v>
      </c>
      <c r="K366" s="174"/>
      <c r="L366" s="30"/>
      <c r="M366" s="175" t="s">
        <v>1</v>
      </c>
      <c r="N366" s="176" t="s">
        <v>40</v>
      </c>
      <c r="O366" s="55"/>
      <c r="P366" s="177">
        <f t="shared" si="96"/>
        <v>0</v>
      </c>
      <c r="Q366" s="177">
        <v>4.2999999999999999E-4</v>
      </c>
      <c r="R366" s="177">
        <f t="shared" si="97"/>
        <v>1.677E-2</v>
      </c>
      <c r="S366" s="177">
        <v>0</v>
      </c>
      <c r="T366" s="178">
        <f t="shared" si="98"/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79" t="s">
        <v>233</v>
      </c>
      <c r="AT366" s="179" t="s">
        <v>170</v>
      </c>
      <c r="AU366" s="179" t="s">
        <v>146</v>
      </c>
      <c r="AY366" s="14" t="s">
        <v>168</v>
      </c>
      <c r="BE366" s="180">
        <f t="shared" si="99"/>
        <v>0</v>
      </c>
      <c r="BF366" s="180">
        <f t="shared" si="100"/>
        <v>0</v>
      </c>
      <c r="BG366" s="180">
        <f t="shared" si="101"/>
        <v>0</v>
      </c>
      <c r="BH366" s="180">
        <f t="shared" si="102"/>
        <v>0</v>
      </c>
      <c r="BI366" s="180">
        <f t="shared" si="103"/>
        <v>0</v>
      </c>
      <c r="BJ366" s="14" t="s">
        <v>146</v>
      </c>
      <c r="BK366" s="181">
        <f t="shared" si="104"/>
        <v>0</v>
      </c>
      <c r="BL366" s="14" t="s">
        <v>233</v>
      </c>
      <c r="BM366" s="179" t="s">
        <v>882</v>
      </c>
    </row>
    <row r="367" spans="1:65" s="2" customFormat="1" ht="16.5" customHeight="1">
      <c r="A367" s="29"/>
      <c r="B367" s="133"/>
      <c r="C367" s="168" t="s">
        <v>883</v>
      </c>
      <c r="D367" s="168" t="s">
        <v>170</v>
      </c>
      <c r="E367" s="169" t="s">
        <v>884</v>
      </c>
      <c r="F367" s="170" t="s">
        <v>885</v>
      </c>
      <c r="G367" s="171" t="s">
        <v>281</v>
      </c>
      <c r="H367" s="172">
        <v>30</v>
      </c>
      <c r="I367" s="173"/>
      <c r="J367" s="172">
        <f t="shared" si="95"/>
        <v>0</v>
      </c>
      <c r="K367" s="174"/>
      <c r="L367" s="30"/>
      <c r="M367" s="175" t="s">
        <v>1</v>
      </c>
      <c r="N367" s="176" t="s">
        <v>40</v>
      </c>
      <c r="O367" s="55"/>
      <c r="P367" s="177">
        <f t="shared" si="96"/>
        <v>0</v>
      </c>
      <c r="Q367" s="177">
        <v>5.9000000000000003E-4</v>
      </c>
      <c r="R367" s="177">
        <f t="shared" si="97"/>
        <v>1.77E-2</v>
      </c>
      <c r="S367" s="177">
        <v>0</v>
      </c>
      <c r="T367" s="178">
        <f t="shared" si="98"/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79" t="s">
        <v>233</v>
      </c>
      <c r="AT367" s="179" t="s">
        <v>170</v>
      </c>
      <c r="AU367" s="179" t="s">
        <v>146</v>
      </c>
      <c r="AY367" s="14" t="s">
        <v>168</v>
      </c>
      <c r="BE367" s="180">
        <f t="shared" si="99"/>
        <v>0</v>
      </c>
      <c r="BF367" s="180">
        <f t="shared" si="100"/>
        <v>0</v>
      </c>
      <c r="BG367" s="180">
        <f t="shared" si="101"/>
        <v>0</v>
      </c>
      <c r="BH367" s="180">
        <f t="shared" si="102"/>
        <v>0</v>
      </c>
      <c r="BI367" s="180">
        <f t="shared" si="103"/>
        <v>0</v>
      </c>
      <c r="BJ367" s="14" t="s">
        <v>146</v>
      </c>
      <c r="BK367" s="181">
        <f t="shared" si="104"/>
        <v>0</v>
      </c>
      <c r="BL367" s="14" t="s">
        <v>233</v>
      </c>
      <c r="BM367" s="179" t="s">
        <v>886</v>
      </c>
    </row>
    <row r="368" spans="1:65" s="2" customFormat="1" ht="16.5" customHeight="1">
      <c r="A368" s="29"/>
      <c r="B368" s="133"/>
      <c r="C368" s="168" t="s">
        <v>887</v>
      </c>
      <c r="D368" s="168" t="s">
        <v>170</v>
      </c>
      <c r="E368" s="169" t="s">
        <v>888</v>
      </c>
      <c r="F368" s="170" t="s">
        <v>889</v>
      </c>
      <c r="G368" s="171" t="s">
        <v>281</v>
      </c>
      <c r="H368" s="172">
        <v>51</v>
      </c>
      <c r="I368" s="173"/>
      <c r="J368" s="172">
        <f t="shared" si="95"/>
        <v>0</v>
      </c>
      <c r="K368" s="174"/>
      <c r="L368" s="30"/>
      <c r="M368" s="175" t="s">
        <v>1</v>
      </c>
      <c r="N368" s="176" t="s">
        <v>40</v>
      </c>
      <c r="O368" s="55"/>
      <c r="P368" s="177">
        <f t="shared" si="96"/>
        <v>0</v>
      </c>
      <c r="Q368" s="177">
        <v>9.3999999999999997E-4</v>
      </c>
      <c r="R368" s="177">
        <f t="shared" si="97"/>
        <v>4.7939999999999997E-2</v>
      </c>
      <c r="S368" s="177">
        <v>0</v>
      </c>
      <c r="T368" s="178">
        <f t="shared" si="98"/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79" t="s">
        <v>233</v>
      </c>
      <c r="AT368" s="179" t="s">
        <v>170</v>
      </c>
      <c r="AU368" s="179" t="s">
        <v>146</v>
      </c>
      <c r="AY368" s="14" t="s">
        <v>168</v>
      </c>
      <c r="BE368" s="180">
        <f t="shared" si="99"/>
        <v>0</v>
      </c>
      <c r="BF368" s="180">
        <f t="shared" si="100"/>
        <v>0</v>
      </c>
      <c r="BG368" s="180">
        <f t="shared" si="101"/>
        <v>0</v>
      </c>
      <c r="BH368" s="180">
        <f t="shared" si="102"/>
        <v>0</v>
      </c>
      <c r="BI368" s="180">
        <f t="shared" si="103"/>
        <v>0</v>
      </c>
      <c r="BJ368" s="14" t="s">
        <v>146</v>
      </c>
      <c r="BK368" s="181">
        <f t="shared" si="104"/>
        <v>0</v>
      </c>
      <c r="BL368" s="14" t="s">
        <v>233</v>
      </c>
      <c r="BM368" s="179" t="s">
        <v>890</v>
      </c>
    </row>
    <row r="369" spans="1:65" s="2" customFormat="1" ht="21.75" customHeight="1">
      <c r="A369" s="29"/>
      <c r="B369" s="133"/>
      <c r="C369" s="168" t="s">
        <v>891</v>
      </c>
      <c r="D369" s="168" t="s">
        <v>170</v>
      </c>
      <c r="E369" s="169" t="s">
        <v>892</v>
      </c>
      <c r="F369" s="170" t="s">
        <v>893</v>
      </c>
      <c r="G369" s="171" t="s">
        <v>244</v>
      </c>
      <c r="H369" s="172">
        <v>10</v>
      </c>
      <c r="I369" s="173"/>
      <c r="J369" s="172">
        <f t="shared" si="95"/>
        <v>0</v>
      </c>
      <c r="K369" s="174"/>
      <c r="L369" s="30"/>
      <c r="M369" s="175" t="s">
        <v>1</v>
      </c>
      <c r="N369" s="176" t="s">
        <v>40</v>
      </c>
      <c r="O369" s="55"/>
      <c r="P369" s="177">
        <f t="shared" si="96"/>
        <v>0</v>
      </c>
      <c r="Q369" s="177">
        <v>4.0000000000000003E-5</v>
      </c>
      <c r="R369" s="177">
        <f t="shared" si="97"/>
        <v>4.0000000000000002E-4</v>
      </c>
      <c r="S369" s="177">
        <v>0</v>
      </c>
      <c r="T369" s="178">
        <f t="shared" si="98"/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79" t="s">
        <v>233</v>
      </c>
      <c r="AT369" s="179" t="s">
        <v>170</v>
      </c>
      <c r="AU369" s="179" t="s">
        <v>146</v>
      </c>
      <c r="AY369" s="14" t="s">
        <v>168</v>
      </c>
      <c r="BE369" s="180">
        <f t="shared" si="99"/>
        <v>0</v>
      </c>
      <c r="BF369" s="180">
        <f t="shared" si="100"/>
        <v>0</v>
      </c>
      <c r="BG369" s="180">
        <f t="shared" si="101"/>
        <v>0</v>
      </c>
      <c r="BH369" s="180">
        <f t="shared" si="102"/>
        <v>0</v>
      </c>
      <c r="BI369" s="180">
        <f t="shared" si="103"/>
        <v>0</v>
      </c>
      <c r="BJ369" s="14" t="s">
        <v>146</v>
      </c>
      <c r="BK369" s="181">
        <f t="shared" si="104"/>
        <v>0</v>
      </c>
      <c r="BL369" s="14" t="s">
        <v>233</v>
      </c>
      <c r="BM369" s="179" t="s">
        <v>894</v>
      </c>
    </row>
    <row r="370" spans="1:65" s="2" customFormat="1" ht="21.75" customHeight="1">
      <c r="A370" s="29"/>
      <c r="B370" s="133"/>
      <c r="C370" s="168" t="s">
        <v>895</v>
      </c>
      <c r="D370" s="168" t="s">
        <v>170</v>
      </c>
      <c r="E370" s="169" t="s">
        <v>896</v>
      </c>
      <c r="F370" s="170" t="s">
        <v>897</v>
      </c>
      <c r="G370" s="171" t="s">
        <v>244</v>
      </c>
      <c r="H370" s="172">
        <v>44</v>
      </c>
      <c r="I370" s="173"/>
      <c r="J370" s="172">
        <f t="shared" si="95"/>
        <v>0</v>
      </c>
      <c r="K370" s="174"/>
      <c r="L370" s="30"/>
      <c r="M370" s="175" t="s">
        <v>1</v>
      </c>
      <c r="N370" s="176" t="s">
        <v>40</v>
      </c>
      <c r="O370" s="55"/>
      <c r="P370" s="177">
        <f t="shared" si="96"/>
        <v>0</v>
      </c>
      <c r="Q370" s="177">
        <v>1.2999999999999999E-4</v>
      </c>
      <c r="R370" s="177">
        <f t="shared" si="97"/>
        <v>5.7199999999999994E-3</v>
      </c>
      <c r="S370" s="177">
        <v>0</v>
      </c>
      <c r="T370" s="178">
        <f t="shared" si="98"/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79" t="s">
        <v>233</v>
      </c>
      <c r="AT370" s="179" t="s">
        <v>170</v>
      </c>
      <c r="AU370" s="179" t="s">
        <v>146</v>
      </c>
      <c r="AY370" s="14" t="s">
        <v>168</v>
      </c>
      <c r="BE370" s="180">
        <f t="shared" si="99"/>
        <v>0</v>
      </c>
      <c r="BF370" s="180">
        <f t="shared" si="100"/>
        <v>0</v>
      </c>
      <c r="BG370" s="180">
        <f t="shared" si="101"/>
        <v>0</v>
      </c>
      <c r="BH370" s="180">
        <f t="shared" si="102"/>
        <v>0</v>
      </c>
      <c r="BI370" s="180">
        <f t="shared" si="103"/>
        <v>0</v>
      </c>
      <c r="BJ370" s="14" t="s">
        <v>146</v>
      </c>
      <c r="BK370" s="181">
        <f t="shared" si="104"/>
        <v>0</v>
      </c>
      <c r="BL370" s="14" t="s">
        <v>233</v>
      </c>
      <c r="BM370" s="179" t="s">
        <v>898</v>
      </c>
    </row>
    <row r="371" spans="1:65" s="2" customFormat="1" ht="21.75" customHeight="1">
      <c r="A371" s="29"/>
      <c r="B371" s="133"/>
      <c r="C371" s="168" t="s">
        <v>899</v>
      </c>
      <c r="D371" s="168" t="s">
        <v>170</v>
      </c>
      <c r="E371" s="169" t="s">
        <v>900</v>
      </c>
      <c r="F371" s="170" t="s">
        <v>901</v>
      </c>
      <c r="G371" s="171" t="s">
        <v>244</v>
      </c>
      <c r="H371" s="172">
        <v>3</v>
      </c>
      <c r="I371" s="173"/>
      <c r="J371" s="172">
        <f t="shared" si="95"/>
        <v>0</v>
      </c>
      <c r="K371" s="174"/>
      <c r="L371" s="30"/>
      <c r="M371" s="175" t="s">
        <v>1</v>
      </c>
      <c r="N371" s="176" t="s">
        <v>40</v>
      </c>
      <c r="O371" s="55"/>
      <c r="P371" s="177">
        <f t="shared" si="96"/>
        <v>0</v>
      </c>
      <c r="Q371" s="177">
        <v>2.0000000000000002E-5</v>
      </c>
      <c r="R371" s="177">
        <f t="shared" si="97"/>
        <v>6.0000000000000008E-5</v>
      </c>
      <c r="S371" s="177">
        <v>0</v>
      </c>
      <c r="T371" s="178">
        <f t="shared" si="98"/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79" t="s">
        <v>233</v>
      </c>
      <c r="AT371" s="179" t="s">
        <v>170</v>
      </c>
      <c r="AU371" s="179" t="s">
        <v>146</v>
      </c>
      <c r="AY371" s="14" t="s">
        <v>168</v>
      </c>
      <c r="BE371" s="180">
        <f t="shared" si="99"/>
        <v>0</v>
      </c>
      <c r="BF371" s="180">
        <f t="shared" si="100"/>
        <v>0</v>
      </c>
      <c r="BG371" s="180">
        <f t="shared" si="101"/>
        <v>0</v>
      </c>
      <c r="BH371" s="180">
        <f t="shared" si="102"/>
        <v>0</v>
      </c>
      <c r="BI371" s="180">
        <f t="shared" si="103"/>
        <v>0</v>
      </c>
      <c r="BJ371" s="14" t="s">
        <v>146</v>
      </c>
      <c r="BK371" s="181">
        <f t="shared" si="104"/>
        <v>0</v>
      </c>
      <c r="BL371" s="14" t="s">
        <v>233</v>
      </c>
      <c r="BM371" s="179" t="s">
        <v>902</v>
      </c>
    </row>
    <row r="372" spans="1:65" s="2" customFormat="1" ht="16.5" customHeight="1">
      <c r="A372" s="29"/>
      <c r="B372" s="133"/>
      <c r="C372" s="182" t="s">
        <v>903</v>
      </c>
      <c r="D372" s="182" t="s">
        <v>289</v>
      </c>
      <c r="E372" s="183" t="s">
        <v>904</v>
      </c>
      <c r="F372" s="184" t="s">
        <v>905</v>
      </c>
      <c r="G372" s="185" t="s">
        <v>244</v>
      </c>
      <c r="H372" s="186">
        <v>3</v>
      </c>
      <c r="I372" s="187"/>
      <c r="J372" s="186">
        <f t="shared" si="95"/>
        <v>0</v>
      </c>
      <c r="K372" s="188"/>
      <c r="L372" s="189"/>
      <c r="M372" s="190" t="s">
        <v>1</v>
      </c>
      <c r="N372" s="191" t="s">
        <v>40</v>
      </c>
      <c r="O372" s="55"/>
      <c r="P372" s="177">
        <f t="shared" si="96"/>
        <v>0</v>
      </c>
      <c r="Q372" s="177">
        <v>8.0000000000000007E-5</v>
      </c>
      <c r="R372" s="177">
        <f t="shared" si="97"/>
        <v>2.4000000000000003E-4</v>
      </c>
      <c r="S372" s="177">
        <v>0</v>
      </c>
      <c r="T372" s="178">
        <f t="shared" si="98"/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79" t="s">
        <v>301</v>
      </c>
      <c r="AT372" s="179" t="s">
        <v>289</v>
      </c>
      <c r="AU372" s="179" t="s">
        <v>146</v>
      </c>
      <c r="AY372" s="14" t="s">
        <v>168</v>
      </c>
      <c r="BE372" s="180">
        <f t="shared" si="99"/>
        <v>0</v>
      </c>
      <c r="BF372" s="180">
        <f t="shared" si="100"/>
        <v>0</v>
      </c>
      <c r="BG372" s="180">
        <f t="shared" si="101"/>
        <v>0</v>
      </c>
      <c r="BH372" s="180">
        <f t="shared" si="102"/>
        <v>0</v>
      </c>
      <c r="BI372" s="180">
        <f t="shared" si="103"/>
        <v>0</v>
      </c>
      <c r="BJ372" s="14" t="s">
        <v>146</v>
      </c>
      <c r="BK372" s="181">
        <f t="shared" si="104"/>
        <v>0</v>
      </c>
      <c r="BL372" s="14" t="s">
        <v>233</v>
      </c>
      <c r="BM372" s="179" t="s">
        <v>906</v>
      </c>
    </row>
    <row r="373" spans="1:65" s="2" customFormat="1" ht="21.75" customHeight="1">
      <c r="A373" s="29"/>
      <c r="B373" s="133"/>
      <c r="C373" s="168" t="s">
        <v>907</v>
      </c>
      <c r="D373" s="168" t="s">
        <v>170</v>
      </c>
      <c r="E373" s="169" t="s">
        <v>908</v>
      </c>
      <c r="F373" s="170" t="s">
        <v>909</v>
      </c>
      <c r="G373" s="171" t="s">
        <v>244</v>
      </c>
      <c r="H373" s="172">
        <v>8</v>
      </c>
      <c r="I373" s="173"/>
      <c r="J373" s="172">
        <f t="shared" si="95"/>
        <v>0</v>
      </c>
      <c r="K373" s="174"/>
      <c r="L373" s="30"/>
      <c r="M373" s="175" t="s">
        <v>1</v>
      </c>
      <c r="N373" s="176" t="s">
        <v>40</v>
      </c>
      <c r="O373" s="55"/>
      <c r="P373" s="177">
        <f t="shared" si="96"/>
        <v>0</v>
      </c>
      <c r="Q373" s="177">
        <v>4.0000000000000003E-5</v>
      </c>
      <c r="R373" s="177">
        <f t="shared" si="97"/>
        <v>3.2000000000000003E-4</v>
      </c>
      <c r="S373" s="177">
        <v>0</v>
      </c>
      <c r="T373" s="178">
        <f t="shared" si="98"/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79" t="s">
        <v>233</v>
      </c>
      <c r="AT373" s="179" t="s">
        <v>170</v>
      </c>
      <c r="AU373" s="179" t="s">
        <v>146</v>
      </c>
      <c r="AY373" s="14" t="s">
        <v>168</v>
      </c>
      <c r="BE373" s="180">
        <f t="shared" si="99"/>
        <v>0</v>
      </c>
      <c r="BF373" s="180">
        <f t="shared" si="100"/>
        <v>0</v>
      </c>
      <c r="BG373" s="180">
        <f t="shared" si="101"/>
        <v>0</v>
      </c>
      <c r="BH373" s="180">
        <f t="shared" si="102"/>
        <v>0</v>
      </c>
      <c r="BI373" s="180">
        <f t="shared" si="103"/>
        <v>0</v>
      </c>
      <c r="BJ373" s="14" t="s">
        <v>146</v>
      </c>
      <c r="BK373" s="181">
        <f t="shared" si="104"/>
        <v>0</v>
      </c>
      <c r="BL373" s="14" t="s">
        <v>233</v>
      </c>
      <c r="BM373" s="179" t="s">
        <v>910</v>
      </c>
    </row>
    <row r="374" spans="1:65" s="2" customFormat="1" ht="16.5" customHeight="1">
      <c r="A374" s="29"/>
      <c r="B374" s="133"/>
      <c r="C374" s="182" t="s">
        <v>911</v>
      </c>
      <c r="D374" s="182" t="s">
        <v>289</v>
      </c>
      <c r="E374" s="183" t="s">
        <v>912</v>
      </c>
      <c r="F374" s="184" t="s">
        <v>913</v>
      </c>
      <c r="G374" s="185" t="s">
        <v>244</v>
      </c>
      <c r="H374" s="186">
        <v>8</v>
      </c>
      <c r="I374" s="187"/>
      <c r="J374" s="186">
        <f t="shared" si="95"/>
        <v>0</v>
      </c>
      <c r="K374" s="188"/>
      <c r="L374" s="189"/>
      <c r="M374" s="190" t="s">
        <v>1</v>
      </c>
      <c r="N374" s="191" t="s">
        <v>40</v>
      </c>
      <c r="O374" s="55"/>
      <c r="P374" s="177">
        <f t="shared" si="96"/>
        <v>0</v>
      </c>
      <c r="Q374" s="177">
        <v>1E-4</v>
      </c>
      <c r="R374" s="177">
        <f t="shared" si="97"/>
        <v>8.0000000000000004E-4</v>
      </c>
      <c r="S374" s="177">
        <v>0</v>
      </c>
      <c r="T374" s="178">
        <f t="shared" si="98"/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79" t="s">
        <v>301</v>
      </c>
      <c r="AT374" s="179" t="s">
        <v>289</v>
      </c>
      <c r="AU374" s="179" t="s">
        <v>146</v>
      </c>
      <c r="AY374" s="14" t="s">
        <v>168</v>
      </c>
      <c r="BE374" s="180">
        <f t="shared" si="99"/>
        <v>0</v>
      </c>
      <c r="BF374" s="180">
        <f t="shared" si="100"/>
        <v>0</v>
      </c>
      <c r="BG374" s="180">
        <f t="shared" si="101"/>
        <v>0</v>
      </c>
      <c r="BH374" s="180">
        <f t="shared" si="102"/>
        <v>0</v>
      </c>
      <c r="BI374" s="180">
        <f t="shared" si="103"/>
        <v>0</v>
      </c>
      <c r="BJ374" s="14" t="s">
        <v>146</v>
      </c>
      <c r="BK374" s="181">
        <f t="shared" si="104"/>
        <v>0</v>
      </c>
      <c r="BL374" s="14" t="s">
        <v>233</v>
      </c>
      <c r="BM374" s="179" t="s">
        <v>914</v>
      </c>
    </row>
    <row r="375" spans="1:65" s="2" customFormat="1" ht="21.75" customHeight="1">
      <c r="A375" s="29"/>
      <c r="B375" s="133"/>
      <c r="C375" s="168" t="s">
        <v>915</v>
      </c>
      <c r="D375" s="168" t="s">
        <v>170</v>
      </c>
      <c r="E375" s="169" t="s">
        <v>916</v>
      </c>
      <c r="F375" s="170" t="s">
        <v>917</v>
      </c>
      <c r="G375" s="171" t="s">
        <v>244</v>
      </c>
      <c r="H375" s="172">
        <v>4</v>
      </c>
      <c r="I375" s="173"/>
      <c r="J375" s="172">
        <f t="shared" si="95"/>
        <v>0</v>
      </c>
      <c r="K375" s="174"/>
      <c r="L375" s="30"/>
      <c r="M375" s="175" t="s">
        <v>1</v>
      </c>
      <c r="N375" s="176" t="s">
        <v>40</v>
      </c>
      <c r="O375" s="55"/>
      <c r="P375" s="177">
        <f t="shared" si="96"/>
        <v>0</v>
      </c>
      <c r="Q375" s="177">
        <v>6.0000000000000002E-5</v>
      </c>
      <c r="R375" s="177">
        <f t="shared" si="97"/>
        <v>2.4000000000000001E-4</v>
      </c>
      <c r="S375" s="177">
        <v>0</v>
      </c>
      <c r="T375" s="178">
        <f t="shared" si="98"/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79" t="s">
        <v>233</v>
      </c>
      <c r="AT375" s="179" t="s">
        <v>170</v>
      </c>
      <c r="AU375" s="179" t="s">
        <v>146</v>
      </c>
      <c r="AY375" s="14" t="s">
        <v>168</v>
      </c>
      <c r="BE375" s="180">
        <f t="shared" si="99"/>
        <v>0</v>
      </c>
      <c r="BF375" s="180">
        <f t="shared" si="100"/>
        <v>0</v>
      </c>
      <c r="BG375" s="180">
        <f t="shared" si="101"/>
        <v>0</v>
      </c>
      <c r="BH375" s="180">
        <f t="shared" si="102"/>
        <v>0</v>
      </c>
      <c r="BI375" s="180">
        <f t="shared" si="103"/>
        <v>0</v>
      </c>
      <c r="BJ375" s="14" t="s">
        <v>146</v>
      </c>
      <c r="BK375" s="181">
        <f t="shared" si="104"/>
        <v>0</v>
      </c>
      <c r="BL375" s="14" t="s">
        <v>233</v>
      </c>
      <c r="BM375" s="179" t="s">
        <v>918</v>
      </c>
    </row>
    <row r="376" spans="1:65" s="2" customFormat="1" ht="16.5" customHeight="1">
      <c r="A376" s="29"/>
      <c r="B376" s="133"/>
      <c r="C376" s="182" t="s">
        <v>919</v>
      </c>
      <c r="D376" s="182" t="s">
        <v>289</v>
      </c>
      <c r="E376" s="183" t="s">
        <v>920</v>
      </c>
      <c r="F376" s="184" t="s">
        <v>921</v>
      </c>
      <c r="G376" s="185" t="s">
        <v>244</v>
      </c>
      <c r="H376" s="186">
        <v>4</v>
      </c>
      <c r="I376" s="187"/>
      <c r="J376" s="186">
        <f t="shared" si="95"/>
        <v>0</v>
      </c>
      <c r="K376" s="188"/>
      <c r="L376" s="189"/>
      <c r="M376" s="190" t="s">
        <v>1</v>
      </c>
      <c r="N376" s="191" t="s">
        <v>40</v>
      </c>
      <c r="O376" s="55"/>
      <c r="P376" s="177">
        <f t="shared" si="96"/>
        <v>0</v>
      </c>
      <c r="Q376" s="177">
        <v>2.3500000000000001E-3</v>
      </c>
      <c r="R376" s="177">
        <f t="shared" si="97"/>
        <v>9.4000000000000004E-3</v>
      </c>
      <c r="S376" s="177">
        <v>0</v>
      </c>
      <c r="T376" s="178">
        <f t="shared" si="98"/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79" t="s">
        <v>301</v>
      </c>
      <c r="AT376" s="179" t="s">
        <v>289</v>
      </c>
      <c r="AU376" s="179" t="s">
        <v>146</v>
      </c>
      <c r="AY376" s="14" t="s">
        <v>168</v>
      </c>
      <c r="BE376" s="180">
        <f t="shared" si="99"/>
        <v>0</v>
      </c>
      <c r="BF376" s="180">
        <f t="shared" si="100"/>
        <v>0</v>
      </c>
      <c r="BG376" s="180">
        <f t="shared" si="101"/>
        <v>0</v>
      </c>
      <c r="BH376" s="180">
        <f t="shared" si="102"/>
        <v>0</v>
      </c>
      <c r="BI376" s="180">
        <f t="shared" si="103"/>
        <v>0</v>
      </c>
      <c r="BJ376" s="14" t="s">
        <v>146</v>
      </c>
      <c r="BK376" s="181">
        <f t="shared" si="104"/>
        <v>0</v>
      </c>
      <c r="BL376" s="14" t="s">
        <v>233</v>
      </c>
      <c r="BM376" s="179" t="s">
        <v>922</v>
      </c>
    </row>
    <row r="377" spans="1:65" s="2" customFormat="1" ht="16.5" customHeight="1">
      <c r="A377" s="29"/>
      <c r="B377" s="133"/>
      <c r="C377" s="168" t="s">
        <v>923</v>
      </c>
      <c r="D377" s="168" t="s">
        <v>170</v>
      </c>
      <c r="E377" s="169" t="s">
        <v>924</v>
      </c>
      <c r="F377" s="170" t="s">
        <v>925</v>
      </c>
      <c r="G377" s="171" t="s">
        <v>244</v>
      </c>
      <c r="H377" s="172">
        <v>2</v>
      </c>
      <c r="I377" s="173"/>
      <c r="J377" s="172">
        <f t="shared" si="95"/>
        <v>0</v>
      </c>
      <c r="K377" s="174"/>
      <c r="L377" s="30"/>
      <c r="M377" s="175" t="s">
        <v>1</v>
      </c>
      <c r="N377" s="176" t="s">
        <v>40</v>
      </c>
      <c r="O377" s="55"/>
      <c r="P377" s="177">
        <f t="shared" si="96"/>
        <v>0</v>
      </c>
      <c r="Q377" s="177">
        <v>2.0000000000000002E-5</v>
      </c>
      <c r="R377" s="177">
        <f t="shared" si="97"/>
        <v>4.0000000000000003E-5</v>
      </c>
      <c r="S377" s="177">
        <v>0</v>
      </c>
      <c r="T377" s="178">
        <f t="shared" si="98"/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79" t="s">
        <v>233</v>
      </c>
      <c r="AT377" s="179" t="s">
        <v>170</v>
      </c>
      <c r="AU377" s="179" t="s">
        <v>146</v>
      </c>
      <c r="AY377" s="14" t="s">
        <v>168</v>
      </c>
      <c r="BE377" s="180">
        <f t="shared" si="99"/>
        <v>0</v>
      </c>
      <c r="BF377" s="180">
        <f t="shared" si="100"/>
        <v>0</v>
      </c>
      <c r="BG377" s="180">
        <f t="shared" si="101"/>
        <v>0</v>
      </c>
      <c r="BH377" s="180">
        <f t="shared" si="102"/>
        <v>0</v>
      </c>
      <c r="BI377" s="180">
        <f t="shared" si="103"/>
        <v>0</v>
      </c>
      <c r="BJ377" s="14" t="s">
        <v>146</v>
      </c>
      <c r="BK377" s="181">
        <f t="shared" si="104"/>
        <v>0</v>
      </c>
      <c r="BL377" s="14" t="s">
        <v>233</v>
      </c>
      <c r="BM377" s="179" t="s">
        <v>926</v>
      </c>
    </row>
    <row r="378" spans="1:65" s="2" customFormat="1" ht="16.5" customHeight="1">
      <c r="A378" s="29"/>
      <c r="B378" s="133"/>
      <c r="C378" s="182" t="s">
        <v>927</v>
      </c>
      <c r="D378" s="182" t="s">
        <v>289</v>
      </c>
      <c r="E378" s="183" t="s">
        <v>928</v>
      </c>
      <c r="F378" s="184" t="s">
        <v>929</v>
      </c>
      <c r="G378" s="185" t="s">
        <v>244</v>
      </c>
      <c r="H378" s="186">
        <v>2</v>
      </c>
      <c r="I378" s="187"/>
      <c r="J378" s="186">
        <f t="shared" si="95"/>
        <v>0</v>
      </c>
      <c r="K378" s="188"/>
      <c r="L378" s="189"/>
      <c r="M378" s="190" t="s">
        <v>1</v>
      </c>
      <c r="N378" s="191" t="s">
        <v>40</v>
      </c>
      <c r="O378" s="55"/>
      <c r="P378" s="177">
        <f t="shared" si="96"/>
        <v>0</v>
      </c>
      <c r="Q378" s="177">
        <v>6.9999999999999994E-5</v>
      </c>
      <c r="R378" s="177">
        <f t="shared" si="97"/>
        <v>1.3999999999999999E-4</v>
      </c>
      <c r="S378" s="177">
        <v>0</v>
      </c>
      <c r="T378" s="178">
        <f t="shared" si="98"/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79" t="s">
        <v>301</v>
      </c>
      <c r="AT378" s="179" t="s">
        <v>289</v>
      </c>
      <c r="AU378" s="179" t="s">
        <v>146</v>
      </c>
      <c r="AY378" s="14" t="s">
        <v>168</v>
      </c>
      <c r="BE378" s="180">
        <f t="shared" si="99"/>
        <v>0</v>
      </c>
      <c r="BF378" s="180">
        <f t="shared" si="100"/>
        <v>0</v>
      </c>
      <c r="BG378" s="180">
        <f t="shared" si="101"/>
        <v>0</v>
      </c>
      <c r="BH378" s="180">
        <f t="shared" si="102"/>
        <v>0</v>
      </c>
      <c r="BI378" s="180">
        <f t="shared" si="103"/>
        <v>0</v>
      </c>
      <c r="BJ378" s="14" t="s">
        <v>146</v>
      </c>
      <c r="BK378" s="181">
        <f t="shared" si="104"/>
        <v>0</v>
      </c>
      <c r="BL378" s="14" t="s">
        <v>233</v>
      </c>
      <c r="BM378" s="179" t="s">
        <v>930</v>
      </c>
    </row>
    <row r="379" spans="1:65" s="2" customFormat="1" ht="16.5" customHeight="1">
      <c r="A379" s="29"/>
      <c r="B379" s="133"/>
      <c r="C379" s="168" t="s">
        <v>931</v>
      </c>
      <c r="D379" s="168" t="s">
        <v>170</v>
      </c>
      <c r="E379" s="169" t="s">
        <v>932</v>
      </c>
      <c r="F379" s="170" t="s">
        <v>933</v>
      </c>
      <c r="G379" s="171" t="s">
        <v>244</v>
      </c>
      <c r="H379" s="172">
        <v>1</v>
      </c>
      <c r="I379" s="173"/>
      <c r="J379" s="172">
        <f t="shared" si="95"/>
        <v>0</v>
      </c>
      <c r="K379" s="174"/>
      <c r="L379" s="30"/>
      <c r="M379" s="175" t="s">
        <v>1</v>
      </c>
      <c r="N379" s="176" t="s">
        <v>40</v>
      </c>
      <c r="O379" s="55"/>
      <c r="P379" s="177">
        <f t="shared" si="96"/>
        <v>0</v>
      </c>
      <c r="Q379" s="177">
        <v>5.0000000000000002E-5</v>
      </c>
      <c r="R379" s="177">
        <f t="shared" si="97"/>
        <v>5.0000000000000002E-5</v>
      </c>
      <c r="S379" s="177">
        <v>0</v>
      </c>
      <c r="T379" s="178">
        <f t="shared" si="98"/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79" t="s">
        <v>233</v>
      </c>
      <c r="AT379" s="179" t="s">
        <v>170</v>
      </c>
      <c r="AU379" s="179" t="s">
        <v>146</v>
      </c>
      <c r="AY379" s="14" t="s">
        <v>168</v>
      </c>
      <c r="BE379" s="180">
        <f t="shared" si="99"/>
        <v>0</v>
      </c>
      <c r="BF379" s="180">
        <f t="shared" si="100"/>
        <v>0</v>
      </c>
      <c r="BG379" s="180">
        <f t="shared" si="101"/>
        <v>0</v>
      </c>
      <c r="BH379" s="180">
        <f t="shared" si="102"/>
        <v>0</v>
      </c>
      <c r="BI379" s="180">
        <f t="shared" si="103"/>
        <v>0</v>
      </c>
      <c r="BJ379" s="14" t="s">
        <v>146</v>
      </c>
      <c r="BK379" s="181">
        <f t="shared" si="104"/>
        <v>0</v>
      </c>
      <c r="BL379" s="14" t="s">
        <v>233</v>
      </c>
      <c r="BM379" s="179" t="s">
        <v>934</v>
      </c>
    </row>
    <row r="380" spans="1:65" s="2" customFormat="1" ht="16.5" customHeight="1">
      <c r="A380" s="29"/>
      <c r="B380" s="133"/>
      <c r="C380" s="182" t="s">
        <v>935</v>
      </c>
      <c r="D380" s="182" t="s">
        <v>289</v>
      </c>
      <c r="E380" s="183" t="s">
        <v>936</v>
      </c>
      <c r="F380" s="184" t="s">
        <v>937</v>
      </c>
      <c r="G380" s="185" t="s">
        <v>244</v>
      </c>
      <c r="H380" s="186">
        <v>1</v>
      </c>
      <c r="I380" s="187"/>
      <c r="J380" s="186">
        <f t="shared" si="95"/>
        <v>0</v>
      </c>
      <c r="K380" s="188"/>
      <c r="L380" s="189"/>
      <c r="M380" s="190" t="s">
        <v>1</v>
      </c>
      <c r="N380" s="191" t="s">
        <v>40</v>
      </c>
      <c r="O380" s="55"/>
      <c r="P380" s="177">
        <f t="shared" si="96"/>
        <v>0</v>
      </c>
      <c r="Q380" s="177">
        <v>0</v>
      </c>
      <c r="R380" s="177">
        <f t="shared" si="97"/>
        <v>0</v>
      </c>
      <c r="S380" s="177">
        <v>0</v>
      </c>
      <c r="T380" s="178">
        <f t="shared" si="98"/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79" t="s">
        <v>301</v>
      </c>
      <c r="AT380" s="179" t="s">
        <v>289</v>
      </c>
      <c r="AU380" s="179" t="s">
        <v>146</v>
      </c>
      <c r="AY380" s="14" t="s">
        <v>168</v>
      </c>
      <c r="BE380" s="180">
        <f t="shared" si="99"/>
        <v>0</v>
      </c>
      <c r="BF380" s="180">
        <f t="shared" si="100"/>
        <v>0</v>
      </c>
      <c r="BG380" s="180">
        <f t="shared" si="101"/>
        <v>0</v>
      </c>
      <c r="BH380" s="180">
        <f t="shared" si="102"/>
        <v>0</v>
      </c>
      <c r="BI380" s="180">
        <f t="shared" si="103"/>
        <v>0</v>
      </c>
      <c r="BJ380" s="14" t="s">
        <v>146</v>
      </c>
      <c r="BK380" s="181">
        <f t="shared" si="104"/>
        <v>0</v>
      </c>
      <c r="BL380" s="14" t="s">
        <v>233</v>
      </c>
      <c r="BM380" s="179" t="s">
        <v>938</v>
      </c>
    </row>
    <row r="381" spans="1:65" s="2" customFormat="1" ht="21.75" customHeight="1">
      <c r="A381" s="29"/>
      <c r="B381" s="133"/>
      <c r="C381" s="168" t="s">
        <v>939</v>
      </c>
      <c r="D381" s="168" t="s">
        <v>170</v>
      </c>
      <c r="E381" s="169" t="s">
        <v>940</v>
      </c>
      <c r="F381" s="170" t="s">
        <v>941</v>
      </c>
      <c r="G381" s="171" t="s">
        <v>244</v>
      </c>
      <c r="H381" s="172">
        <v>1</v>
      </c>
      <c r="I381" s="173"/>
      <c r="J381" s="172">
        <f t="shared" si="95"/>
        <v>0</v>
      </c>
      <c r="K381" s="174"/>
      <c r="L381" s="30"/>
      <c r="M381" s="175" t="s">
        <v>1</v>
      </c>
      <c r="N381" s="176" t="s">
        <v>40</v>
      </c>
      <c r="O381" s="55"/>
      <c r="P381" s="177">
        <f t="shared" si="96"/>
        <v>0</v>
      </c>
      <c r="Q381" s="177">
        <v>6.0000000000000002E-5</v>
      </c>
      <c r="R381" s="177">
        <f t="shared" si="97"/>
        <v>6.0000000000000002E-5</v>
      </c>
      <c r="S381" s="177">
        <v>0</v>
      </c>
      <c r="T381" s="178">
        <f t="shared" si="98"/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79" t="s">
        <v>233</v>
      </c>
      <c r="AT381" s="179" t="s">
        <v>170</v>
      </c>
      <c r="AU381" s="179" t="s">
        <v>146</v>
      </c>
      <c r="AY381" s="14" t="s">
        <v>168</v>
      </c>
      <c r="BE381" s="180">
        <f t="shared" si="99"/>
        <v>0</v>
      </c>
      <c r="BF381" s="180">
        <f t="shared" si="100"/>
        <v>0</v>
      </c>
      <c r="BG381" s="180">
        <f t="shared" si="101"/>
        <v>0</v>
      </c>
      <c r="BH381" s="180">
        <f t="shared" si="102"/>
        <v>0</v>
      </c>
      <c r="BI381" s="180">
        <f t="shared" si="103"/>
        <v>0</v>
      </c>
      <c r="BJ381" s="14" t="s">
        <v>146</v>
      </c>
      <c r="BK381" s="181">
        <f t="shared" si="104"/>
        <v>0</v>
      </c>
      <c r="BL381" s="14" t="s">
        <v>233</v>
      </c>
      <c r="BM381" s="179" t="s">
        <v>942</v>
      </c>
    </row>
    <row r="382" spans="1:65" s="2" customFormat="1" ht="21.75" customHeight="1">
      <c r="A382" s="29"/>
      <c r="B382" s="133"/>
      <c r="C382" s="182" t="s">
        <v>943</v>
      </c>
      <c r="D382" s="182" t="s">
        <v>289</v>
      </c>
      <c r="E382" s="183" t="s">
        <v>944</v>
      </c>
      <c r="F382" s="184" t="s">
        <v>945</v>
      </c>
      <c r="G382" s="185" t="s">
        <v>244</v>
      </c>
      <c r="H382" s="186">
        <v>1</v>
      </c>
      <c r="I382" s="187"/>
      <c r="J382" s="186">
        <f t="shared" si="95"/>
        <v>0</v>
      </c>
      <c r="K382" s="188"/>
      <c r="L382" s="189"/>
      <c r="M382" s="190" t="s">
        <v>1</v>
      </c>
      <c r="N382" s="191" t="s">
        <v>40</v>
      </c>
      <c r="O382" s="55"/>
      <c r="P382" s="177">
        <f t="shared" si="96"/>
        <v>0</v>
      </c>
      <c r="Q382" s="177">
        <v>2.1000000000000001E-2</v>
      </c>
      <c r="R382" s="177">
        <f t="shared" si="97"/>
        <v>2.1000000000000001E-2</v>
      </c>
      <c r="S382" s="177">
        <v>0</v>
      </c>
      <c r="T382" s="178">
        <f t="shared" si="98"/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79" t="s">
        <v>301</v>
      </c>
      <c r="AT382" s="179" t="s">
        <v>289</v>
      </c>
      <c r="AU382" s="179" t="s">
        <v>146</v>
      </c>
      <c r="AY382" s="14" t="s">
        <v>168</v>
      </c>
      <c r="BE382" s="180">
        <f t="shared" si="99"/>
        <v>0</v>
      </c>
      <c r="BF382" s="180">
        <f t="shared" si="100"/>
        <v>0</v>
      </c>
      <c r="BG382" s="180">
        <f t="shared" si="101"/>
        <v>0</v>
      </c>
      <c r="BH382" s="180">
        <f t="shared" si="102"/>
        <v>0</v>
      </c>
      <c r="BI382" s="180">
        <f t="shared" si="103"/>
        <v>0</v>
      </c>
      <c r="BJ382" s="14" t="s">
        <v>146</v>
      </c>
      <c r="BK382" s="181">
        <f t="shared" si="104"/>
        <v>0</v>
      </c>
      <c r="BL382" s="14" t="s">
        <v>233</v>
      </c>
      <c r="BM382" s="179" t="s">
        <v>946</v>
      </c>
    </row>
    <row r="383" spans="1:65" s="2" customFormat="1" ht="16.5" customHeight="1">
      <c r="A383" s="29"/>
      <c r="B383" s="133"/>
      <c r="C383" s="168" t="s">
        <v>947</v>
      </c>
      <c r="D383" s="168" t="s">
        <v>170</v>
      </c>
      <c r="E383" s="169" t="s">
        <v>948</v>
      </c>
      <c r="F383" s="170" t="s">
        <v>949</v>
      </c>
      <c r="G383" s="171" t="s">
        <v>244</v>
      </c>
      <c r="H383" s="172">
        <v>2</v>
      </c>
      <c r="I383" s="173"/>
      <c r="J383" s="172">
        <f t="shared" si="95"/>
        <v>0</v>
      </c>
      <c r="K383" s="174"/>
      <c r="L383" s="30"/>
      <c r="M383" s="175" t="s">
        <v>1</v>
      </c>
      <c r="N383" s="176" t="s">
        <v>40</v>
      </c>
      <c r="O383" s="55"/>
      <c r="P383" s="177">
        <f t="shared" si="96"/>
        <v>0</v>
      </c>
      <c r="Q383" s="177">
        <v>2.0000000000000002E-5</v>
      </c>
      <c r="R383" s="177">
        <f t="shared" si="97"/>
        <v>4.0000000000000003E-5</v>
      </c>
      <c r="S383" s="177">
        <v>0</v>
      </c>
      <c r="T383" s="178">
        <f t="shared" si="98"/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79" t="s">
        <v>233</v>
      </c>
      <c r="AT383" s="179" t="s">
        <v>170</v>
      </c>
      <c r="AU383" s="179" t="s">
        <v>146</v>
      </c>
      <c r="AY383" s="14" t="s">
        <v>168</v>
      </c>
      <c r="BE383" s="180">
        <f t="shared" si="99"/>
        <v>0</v>
      </c>
      <c r="BF383" s="180">
        <f t="shared" si="100"/>
        <v>0</v>
      </c>
      <c r="BG383" s="180">
        <f t="shared" si="101"/>
        <v>0</v>
      </c>
      <c r="BH383" s="180">
        <f t="shared" si="102"/>
        <v>0</v>
      </c>
      <c r="BI383" s="180">
        <f t="shared" si="103"/>
        <v>0</v>
      </c>
      <c r="BJ383" s="14" t="s">
        <v>146</v>
      </c>
      <c r="BK383" s="181">
        <f t="shared" si="104"/>
        <v>0</v>
      </c>
      <c r="BL383" s="14" t="s">
        <v>233</v>
      </c>
      <c r="BM383" s="179" t="s">
        <v>950</v>
      </c>
    </row>
    <row r="384" spans="1:65" s="2" customFormat="1" ht="21.75" customHeight="1">
      <c r="A384" s="29"/>
      <c r="B384" s="133"/>
      <c r="C384" s="182" t="s">
        <v>951</v>
      </c>
      <c r="D384" s="182" t="s">
        <v>289</v>
      </c>
      <c r="E384" s="183" t="s">
        <v>952</v>
      </c>
      <c r="F384" s="184" t="s">
        <v>953</v>
      </c>
      <c r="G384" s="185" t="s">
        <v>244</v>
      </c>
      <c r="H384" s="186">
        <v>2</v>
      </c>
      <c r="I384" s="187"/>
      <c r="J384" s="186">
        <f t="shared" si="95"/>
        <v>0</v>
      </c>
      <c r="K384" s="188"/>
      <c r="L384" s="189"/>
      <c r="M384" s="190" t="s">
        <v>1</v>
      </c>
      <c r="N384" s="191" t="s">
        <v>40</v>
      </c>
      <c r="O384" s="55"/>
      <c r="P384" s="177">
        <f t="shared" si="96"/>
        <v>0</v>
      </c>
      <c r="Q384" s="177">
        <v>5.4000000000000001E-4</v>
      </c>
      <c r="R384" s="177">
        <f t="shared" si="97"/>
        <v>1.08E-3</v>
      </c>
      <c r="S384" s="177">
        <v>0</v>
      </c>
      <c r="T384" s="178">
        <f t="shared" si="98"/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79" t="s">
        <v>301</v>
      </c>
      <c r="AT384" s="179" t="s">
        <v>289</v>
      </c>
      <c r="AU384" s="179" t="s">
        <v>146</v>
      </c>
      <c r="AY384" s="14" t="s">
        <v>168</v>
      </c>
      <c r="BE384" s="180">
        <f t="shared" si="99"/>
        <v>0</v>
      </c>
      <c r="BF384" s="180">
        <f t="shared" si="100"/>
        <v>0</v>
      </c>
      <c r="BG384" s="180">
        <f t="shared" si="101"/>
        <v>0</v>
      </c>
      <c r="BH384" s="180">
        <f t="shared" si="102"/>
        <v>0</v>
      </c>
      <c r="BI384" s="180">
        <f t="shared" si="103"/>
        <v>0</v>
      </c>
      <c r="BJ384" s="14" t="s">
        <v>146</v>
      </c>
      <c r="BK384" s="181">
        <f t="shared" si="104"/>
        <v>0</v>
      </c>
      <c r="BL384" s="14" t="s">
        <v>233</v>
      </c>
      <c r="BM384" s="179" t="s">
        <v>954</v>
      </c>
    </row>
    <row r="385" spans="1:65" s="2" customFormat="1" ht="16.5" customHeight="1">
      <c r="A385" s="29"/>
      <c r="B385" s="133"/>
      <c r="C385" s="168" t="s">
        <v>955</v>
      </c>
      <c r="D385" s="168" t="s">
        <v>170</v>
      </c>
      <c r="E385" s="169" t="s">
        <v>956</v>
      </c>
      <c r="F385" s="170" t="s">
        <v>957</v>
      </c>
      <c r="G385" s="171" t="s">
        <v>244</v>
      </c>
      <c r="H385" s="172">
        <v>1</v>
      </c>
      <c r="I385" s="173"/>
      <c r="J385" s="172">
        <f t="shared" si="95"/>
        <v>0</v>
      </c>
      <c r="K385" s="174"/>
      <c r="L385" s="30"/>
      <c r="M385" s="175" t="s">
        <v>1</v>
      </c>
      <c r="N385" s="176" t="s">
        <v>40</v>
      </c>
      <c r="O385" s="55"/>
      <c r="P385" s="177">
        <f t="shared" si="96"/>
        <v>0</v>
      </c>
      <c r="Q385" s="177">
        <v>6.0000000000000002E-5</v>
      </c>
      <c r="R385" s="177">
        <f t="shared" si="97"/>
        <v>6.0000000000000002E-5</v>
      </c>
      <c r="S385" s="177">
        <v>0</v>
      </c>
      <c r="T385" s="178">
        <f t="shared" si="98"/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79" t="s">
        <v>233</v>
      </c>
      <c r="AT385" s="179" t="s">
        <v>170</v>
      </c>
      <c r="AU385" s="179" t="s">
        <v>146</v>
      </c>
      <c r="AY385" s="14" t="s">
        <v>168</v>
      </c>
      <c r="BE385" s="180">
        <f t="shared" si="99"/>
        <v>0</v>
      </c>
      <c r="BF385" s="180">
        <f t="shared" si="100"/>
        <v>0</v>
      </c>
      <c r="BG385" s="180">
        <f t="shared" si="101"/>
        <v>0</v>
      </c>
      <c r="BH385" s="180">
        <f t="shared" si="102"/>
        <v>0</v>
      </c>
      <c r="BI385" s="180">
        <f t="shared" si="103"/>
        <v>0</v>
      </c>
      <c r="BJ385" s="14" t="s">
        <v>146</v>
      </c>
      <c r="BK385" s="181">
        <f t="shared" si="104"/>
        <v>0</v>
      </c>
      <c r="BL385" s="14" t="s">
        <v>233</v>
      </c>
      <c r="BM385" s="179" t="s">
        <v>958</v>
      </c>
    </row>
    <row r="386" spans="1:65" s="2" customFormat="1" ht="21.75" customHeight="1">
      <c r="A386" s="29"/>
      <c r="B386" s="133"/>
      <c r="C386" s="182" t="s">
        <v>959</v>
      </c>
      <c r="D386" s="182" t="s">
        <v>289</v>
      </c>
      <c r="E386" s="183" t="s">
        <v>960</v>
      </c>
      <c r="F386" s="184" t="s">
        <v>961</v>
      </c>
      <c r="G386" s="185" t="s">
        <v>244</v>
      </c>
      <c r="H386" s="186">
        <v>1</v>
      </c>
      <c r="I386" s="187"/>
      <c r="J386" s="186">
        <f t="shared" si="95"/>
        <v>0</v>
      </c>
      <c r="K386" s="188"/>
      <c r="L386" s="189"/>
      <c r="M386" s="190" t="s">
        <v>1</v>
      </c>
      <c r="N386" s="191" t="s">
        <v>40</v>
      </c>
      <c r="O386" s="55"/>
      <c r="P386" s="177">
        <f t="shared" si="96"/>
        <v>0</v>
      </c>
      <c r="Q386" s="177">
        <v>1E-3</v>
      </c>
      <c r="R386" s="177">
        <f t="shared" si="97"/>
        <v>1E-3</v>
      </c>
      <c r="S386" s="177">
        <v>0</v>
      </c>
      <c r="T386" s="178">
        <f t="shared" si="98"/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79" t="s">
        <v>301</v>
      </c>
      <c r="AT386" s="179" t="s">
        <v>289</v>
      </c>
      <c r="AU386" s="179" t="s">
        <v>146</v>
      </c>
      <c r="AY386" s="14" t="s">
        <v>168</v>
      </c>
      <c r="BE386" s="180">
        <f t="shared" si="99"/>
        <v>0</v>
      </c>
      <c r="BF386" s="180">
        <f t="shared" si="100"/>
        <v>0</v>
      </c>
      <c r="BG386" s="180">
        <f t="shared" si="101"/>
        <v>0</v>
      </c>
      <c r="BH386" s="180">
        <f t="shared" si="102"/>
        <v>0</v>
      </c>
      <c r="BI386" s="180">
        <f t="shared" si="103"/>
        <v>0</v>
      </c>
      <c r="BJ386" s="14" t="s">
        <v>146</v>
      </c>
      <c r="BK386" s="181">
        <f t="shared" si="104"/>
        <v>0</v>
      </c>
      <c r="BL386" s="14" t="s">
        <v>233</v>
      </c>
      <c r="BM386" s="179" t="s">
        <v>962</v>
      </c>
    </row>
    <row r="387" spans="1:65" s="2" customFormat="1" ht="16.5" customHeight="1">
      <c r="A387" s="29"/>
      <c r="B387" s="133"/>
      <c r="C387" s="168" t="s">
        <v>963</v>
      </c>
      <c r="D387" s="168" t="s">
        <v>170</v>
      </c>
      <c r="E387" s="169" t="s">
        <v>964</v>
      </c>
      <c r="F387" s="170" t="s">
        <v>965</v>
      </c>
      <c r="G387" s="171" t="s">
        <v>244</v>
      </c>
      <c r="H387" s="172">
        <v>1</v>
      </c>
      <c r="I387" s="173"/>
      <c r="J387" s="172">
        <f t="shared" si="95"/>
        <v>0</v>
      </c>
      <c r="K387" s="174"/>
      <c r="L387" s="30"/>
      <c r="M387" s="175" t="s">
        <v>1</v>
      </c>
      <c r="N387" s="176" t="s">
        <v>40</v>
      </c>
      <c r="O387" s="55"/>
      <c r="P387" s="177">
        <f t="shared" si="96"/>
        <v>0</v>
      </c>
      <c r="Q387" s="177">
        <v>6.0000000000000002E-5</v>
      </c>
      <c r="R387" s="177">
        <f t="shared" si="97"/>
        <v>6.0000000000000002E-5</v>
      </c>
      <c r="S387" s="177">
        <v>0</v>
      </c>
      <c r="T387" s="178">
        <f t="shared" si="98"/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79" t="s">
        <v>233</v>
      </c>
      <c r="AT387" s="179" t="s">
        <v>170</v>
      </c>
      <c r="AU387" s="179" t="s">
        <v>146</v>
      </c>
      <c r="AY387" s="14" t="s">
        <v>168</v>
      </c>
      <c r="BE387" s="180">
        <f t="shared" si="99"/>
        <v>0</v>
      </c>
      <c r="BF387" s="180">
        <f t="shared" si="100"/>
        <v>0</v>
      </c>
      <c r="BG387" s="180">
        <f t="shared" si="101"/>
        <v>0</v>
      </c>
      <c r="BH387" s="180">
        <f t="shared" si="102"/>
        <v>0</v>
      </c>
      <c r="BI387" s="180">
        <f t="shared" si="103"/>
        <v>0</v>
      </c>
      <c r="BJ387" s="14" t="s">
        <v>146</v>
      </c>
      <c r="BK387" s="181">
        <f t="shared" si="104"/>
        <v>0</v>
      </c>
      <c r="BL387" s="14" t="s">
        <v>233</v>
      </c>
      <c r="BM387" s="179" t="s">
        <v>966</v>
      </c>
    </row>
    <row r="388" spans="1:65" s="2" customFormat="1" ht="16.5" customHeight="1">
      <c r="A388" s="29"/>
      <c r="B388" s="133"/>
      <c r="C388" s="182" t="s">
        <v>967</v>
      </c>
      <c r="D388" s="182" t="s">
        <v>289</v>
      </c>
      <c r="E388" s="183" t="s">
        <v>968</v>
      </c>
      <c r="F388" s="184" t="s">
        <v>969</v>
      </c>
      <c r="G388" s="185" t="s">
        <v>244</v>
      </c>
      <c r="H388" s="186">
        <v>1</v>
      </c>
      <c r="I388" s="187"/>
      <c r="J388" s="186">
        <f t="shared" si="95"/>
        <v>0</v>
      </c>
      <c r="K388" s="188"/>
      <c r="L388" s="189"/>
      <c r="M388" s="190" t="s">
        <v>1</v>
      </c>
      <c r="N388" s="191" t="s">
        <v>40</v>
      </c>
      <c r="O388" s="55"/>
      <c r="P388" s="177">
        <f t="shared" si="96"/>
        <v>0</v>
      </c>
      <c r="Q388" s="177">
        <v>1.1100000000000001E-3</v>
      </c>
      <c r="R388" s="177">
        <f t="shared" si="97"/>
        <v>1.1100000000000001E-3</v>
      </c>
      <c r="S388" s="177">
        <v>0</v>
      </c>
      <c r="T388" s="178">
        <f t="shared" si="98"/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79" t="s">
        <v>301</v>
      </c>
      <c r="AT388" s="179" t="s">
        <v>289</v>
      </c>
      <c r="AU388" s="179" t="s">
        <v>146</v>
      </c>
      <c r="AY388" s="14" t="s">
        <v>168</v>
      </c>
      <c r="BE388" s="180">
        <f t="shared" si="99"/>
        <v>0</v>
      </c>
      <c r="BF388" s="180">
        <f t="shared" si="100"/>
        <v>0</v>
      </c>
      <c r="BG388" s="180">
        <f t="shared" si="101"/>
        <v>0</v>
      </c>
      <c r="BH388" s="180">
        <f t="shared" si="102"/>
        <v>0</v>
      </c>
      <c r="BI388" s="180">
        <f t="shared" si="103"/>
        <v>0</v>
      </c>
      <c r="BJ388" s="14" t="s">
        <v>146</v>
      </c>
      <c r="BK388" s="181">
        <f t="shared" si="104"/>
        <v>0</v>
      </c>
      <c r="BL388" s="14" t="s">
        <v>233</v>
      </c>
      <c r="BM388" s="179" t="s">
        <v>970</v>
      </c>
    </row>
    <row r="389" spans="1:65" s="2" customFormat="1" ht="21.75" customHeight="1">
      <c r="A389" s="29"/>
      <c r="B389" s="133"/>
      <c r="C389" s="168" t="s">
        <v>971</v>
      </c>
      <c r="D389" s="168" t="s">
        <v>170</v>
      </c>
      <c r="E389" s="169" t="s">
        <v>972</v>
      </c>
      <c r="F389" s="170" t="s">
        <v>973</v>
      </c>
      <c r="G389" s="171" t="s">
        <v>244</v>
      </c>
      <c r="H389" s="172">
        <v>1</v>
      </c>
      <c r="I389" s="173"/>
      <c r="J389" s="172">
        <f t="shared" si="95"/>
        <v>0</v>
      </c>
      <c r="K389" s="174"/>
      <c r="L389" s="30"/>
      <c r="M389" s="175" t="s">
        <v>1</v>
      </c>
      <c r="N389" s="176" t="s">
        <v>40</v>
      </c>
      <c r="O389" s="55"/>
      <c r="P389" s="177">
        <f t="shared" si="96"/>
        <v>0</v>
      </c>
      <c r="Q389" s="177">
        <v>1.91E-3</v>
      </c>
      <c r="R389" s="177">
        <f t="shared" si="97"/>
        <v>1.91E-3</v>
      </c>
      <c r="S389" s="177">
        <v>0</v>
      </c>
      <c r="T389" s="178">
        <f t="shared" si="98"/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79" t="s">
        <v>233</v>
      </c>
      <c r="AT389" s="179" t="s">
        <v>170</v>
      </c>
      <c r="AU389" s="179" t="s">
        <v>146</v>
      </c>
      <c r="AY389" s="14" t="s">
        <v>168</v>
      </c>
      <c r="BE389" s="180">
        <f t="shared" si="99"/>
        <v>0</v>
      </c>
      <c r="BF389" s="180">
        <f t="shared" si="100"/>
        <v>0</v>
      </c>
      <c r="BG389" s="180">
        <f t="shared" si="101"/>
        <v>0</v>
      </c>
      <c r="BH389" s="180">
        <f t="shared" si="102"/>
        <v>0</v>
      </c>
      <c r="BI389" s="180">
        <f t="shared" si="103"/>
        <v>0</v>
      </c>
      <c r="BJ389" s="14" t="s">
        <v>146</v>
      </c>
      <c r="BK389" s="181">
        <f t="shared" si="104"/>
        <v>0</v>
      </c>
      <c r="BL389" s="14" t="s">
        <v>233</v>
      </c>
      <c r="BM389" s="179" t="s">
        <v>974</v>
      </c>
    </row>
    <row r="390" spans="1:65" s="2" customFormat="1" ht="21.75" customHeight="1">
      <c r="A390" s="29"/>
      <c r="B390" s="133"/>
      <c r="C390" s="168" t="s">
        <v>975</v>
      </c>
      <c r="D390" s="168" t="s">
        <v>170</v>
      </c>
      <c r="E390" s="169" t="s">
        <v>976</v>
      </c>
      <c r="F390" s="170" t="s">
        <v>977</v>
      </c>
      <c r="G390" s="171" t="s">
        <v>244</v>
      </c>
      <c r="H390" s="172">
        <v>1</v>
      </c>
      <c r="I390" s="173"/>
      <c r="J390" s="172">
        <f t="shared" si="95"/>
        <v>0</v>
      </c>
      <c r="K390" s="174"/>
      <c r="L390" s="30"/>
      <c r="M390" s="175" t="s">
        <v>1</v>
      </c>
      <c r="N390" s="176" t="s">
        <v>40</v>
      </c>
      <c r="O390" s="55"/>
      <c r="P390" s="177">
        <f t="shared" si="96"/>
        <v>0</v>
      </c>
      <c r="Q390" s="177">
        <v>2.7399999999999998E-3</v>
      </c>
      <c r="R390" s="177">
        <f t="shared" si="97"/>
        <v>2.7399999999999998E-3</v>
      </c>
      <c r="S390" s="177">
        <v>0</v>
      </c>
      <c r="T390" s="178">
        <f t="shared" si="98"/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79" t="s">
        <v>233</v>
      </c>
      <c r="AT390" s="179" t="s">
        <v>170</v>
      </c>
      <c r="AU390" s="179" t="s">
        <v>146</v>
      </c>
      <c r="AY390" s="14" t="s">
        <v>168</v>
      </c>
      <c r="BE390" s="180">
        <f t="shared" si="99"/>
        <v>0</v>
      </c>
      <c r="BF390" s="180">
        <f t="shared" si="100"/>
        <v>0</v>
      </c>
      <c r="BG390" s="180">
        <f t="shared" si="101"/>
        <v>0</v>
      </c>
      <c r="BH390" s="180">
        <f t="shared" si="102"/>
        <v>0</v>
      </c>
      <c r="BI390" s="180">
        <f t="shared" si="103"/>
        <v>0</v>
      </c>
      <c r="BJ390" s="14" t="s">
        <v>146</v>
      </c>
      <c r="BK390" s="181">
        <f t="shared" si="104"/>
        <v>0</v>
      </c>
      <c r="BL390" s="14" t="s">
        <v>233</v>
      </c>
      <c r="BM390" s="179" t="s">
        <v>978</v>
      </c>
    </row>
    <row r="391" spans="1:65" s="2" customFormat="1" ht="16.5" customHeight="1">
      <c r="A391" s="29"/>
      <c r="B391" s="133"/>
      <c r="C391" s="182" t="s">
        <v>979</v>
      </c>
      <c r="D391" s="182" t="s">
        <v>289</v>
      </c>
      <c r="E391" s="183" t="s">
        <v>980</v>
      </c>
      <c r="F391" s="184" t="s">
        <v>981</v>
      </c>
      <c r="G391" s="185" t="s">
        <v>244</v>
      </c>
      <c r="H391" s="186">
        <v>1</v>
      </c>
      <c r="I391" s="187"/>
      <c r="J391" s="186">
        <f t="shared" si="95"/>
        <v>0</v>
      </c>
      <c r="K391" s="188"/>
      <c r="L391" s="189"/>
      <c r="M391" s="190" t="s">
        <v>1</v>
      </c>
      <c r="N391" s="191" t="s">
        <v>40</v>
      </c>
      <c r="O391" s="55"/>
      <c r="P391" s="177">
        <f t="shared" si="96"/>
        <v>0</v>
      </c>
      <c r="Q391" s="177">
        <v>0</v>
      </c>
      <c r="R391" s="177">
        <f t="shared" si="97"/>
        <v>0</v>
      </c>
      <c r="S391" s="177">
        <v>0</v>
      </c>
      <c r="T391" s="178">
        <f t="shared" si="98"/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79" t="s">
        <v>301</v>
      </c>
      <c r="AT391" s="179" t="s">
        <v>289</v>
      </c>
      <c r="AU391" s="179" t="s">
        <v>146</v>
      </c>
      <c r="AY391" s="14" t="s">
        <v>168</v>
      </c>
      <c r="BE391" s="180">
        <f t="shared" si="99"/>
        <v>0</v>
      </c>
      <c r="BF391" s="180">
        <f t="shared" si="100"/>
        <v>0</v>
      </c>
      <c r="BG391" s="180">
        <f t="shared" si="101"/>
        <v>0</v>
      </c>
      <c r="BH391" s="180">
        <f t="shared" si="102"/>
        <v>0</v>
      </c>
      <c r="BI391" s="180">
        <f t="shared" si="103"/>
        <v>0</v>
      </c>
      <c r="BJ391" s="14" t="s">
        <v>146</v>
      </c>
      <c r="BK391" s="181">
        <f t="shared" si="104"/>
        <v>0</v>
      </c>
      <c r="BL391" s="14" t="s">
        <v>233</v>
      </c>
      <c r="BM391" s="179" t="s">
        <v>982</v>
      </c>
    </row>
    <row r="392" spans="1:65" s="2" customFormat="1" ht="21.75" customHeight="1">
      <c r="A392" s="29"/>
      <c r="B392" s="133"/>
      <c r="C392" s="168" t="s">
        <v>983</v>
      </c>
      <c r="D392" s="168" t="s">
        <v>170</v>
      </c>
      <c r="E392" s="169" t="s">
        <v>984</v>
      </c>
      <c r="F392" s="170" t="s">
        <v>985</v>
      </c>
      <c r="G392" s="171" t="s">
        <v>281</v>
      </c>
      <c r="H392" s="172">
        <v>201</v>
      </c>
      <c r="I392" s="173"/>
      <c r="J392" s="172">
        <f t="shared" si="95"/>
        <v>0</v>
      </c>
      <c r="K392" s="174"/>
      <c r="L392" s="30"/>
      <c r="M392" s="175" t="s">
        <v>1</v>
      </c>
      <c r="N392" s="176" t="s">
        <v>40</v>
      </c>
      <c r="O392" s="55"/>
      <c r="P392" s="177">
        <f t="shared" si="96"/>
        <v>0</v>
      </c>
      <c r="Q392" s="177">
        <v>1.8000000000000001E-4</v>
      </c>
      <c r="R392" s="177">
        <f t="shared" si="97"/>
        <v>3.6180000000000004E-2</v>
      </c>
      <c r="S392" s="177">
        <v>0</v>
      </c>
      <c r="T392" s="178">
        <f t="shared" si="98"/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79" t="s">
        <v>233</v>
      </c>
      <c r="AT392" s="179" t="s">
        <v>170</v>
      </c>
      <c r="AU392" s="179" t="s">
        <v>146</v>
      </c>
      <c r="AY392" s="14" t="s">
        <v>168</v>
      </c>
      <c r="BE392" s="180">
        <f t="shared" si="99"/>
        <v>0</v>
      </c>
      <c r="BF392" s="180">
        <f t="shared" si="100"/>
        <v>0</v>
      </c>
      <c r="BG392" s="180">
        <f t="shared" si="101"/>
        <v>0</v>
      </c>
      <c r="BH392" s="180">
        <f t="shared" si="102"/>
        <v>0</v>
      </c>
      <c r="BI392" s="180">
        <f t="shared" si="103"/>
        <v>0</v>
      </c>
      <c r="BJ392" s="14" t="s">
        <v>146</v>
      </c>
      <c r="BK392" s="181">
        <f t="shared" si="104"/>
        <v>0</v>
      </c>
      <c r="BL392" s="14" t="s">
        <v>233</v>
      </c>
      <c r="BM392" s="179" t="s">
        <v>986</v>
      </c>
    </row>
    <row r="393" spans="1:65" s="2" customFormat="1" ht="21.75" customHeight="1">
      <c r="A393" s="29"/>
      <c r="B393" s="133"/>
      <c r="C393" s="168" t="s">
        <v>987</v>
      </c>
      <c r="D393" s="168" t="s">
        <v>170</v>
      </c>
      <c r="E393" s="169" t="s">
        <v>988</v>
      </c>
      <c r="F393" s="170" t="s">
        <v>989</v>
      </c>
      <c r="G393" s="171" t="s">
        <v>281</v>
      </c>
      <c r="H393" s="172">
        <v>201</v>
      </c>
      <c r="I393" s="173"/>
      <c r="J393" s="172">
        <f t="shared" si="95"/>
        <v>0</v>
      </c>
      <c r="K393" s="174"/>
      <c r="L393" s="30"/>
      <c r="M393" s="175" t="s">
        <v>1</v>
      </c>
      <c r="N393" s="176" t="s">
        <v>40</v>
      </c>
      <c r="O393" s="55"/>
      <c r="P393" s="177">
        <f t="shared" si="96"/>
        <v>0</v>
      </c>
      <c r="Q393" s="177">
        <v>1.0000000000000001E-5</v>
      </c>
      <c r="R393" s="177">
        <f t="shared" si="97"/>
        <v>2.0100000000000001E-3</v>
      </c>
      <c r="S393" s="177">
        <v>0</v>
      </c>
      <c r="T393" s="178">
        <f t="shared" si="98"/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79" t="s">
        <v>233</v>
      </c>
      <c r="AT393" s="179" t="s">
        <v>170</v>
      </c>
      <c r="AU393" s="179" t="s">
        <v>146</v>
      </c>
      <c r="AY393" s="14" t="s">
        <v>168</v>
      </c>
      <c r="BE393" s="180">
        <f t="shared" si="99"/>
        <v>0</v>
      </c>
      <c r="BF393" s="180">
        <f t="shared" si="100"/>
        <v>0</v>
      </c>
      <c r="BG393" s="180">
        <f t="shared" si="101"/>
        <v>0</v>
      </c>
      <c r="BH393" s="180">
        <f t="shared" si="102"/>
        <v>0</v>
      </c>
      <c r="BI393" s="180">
        <f t="shared" si="103"/>
        <v>0</v>
      </c>
      <c r="BJ393" s="14" t="s">
        <v>146</v>
      </c>
      <c r="BK393" s="181">
        <f t="shared" si="104"/>
        <v>0</v>
      </c>
      <c r="BL393" s="14" t="s">
        <v>233</v>
      </c>
      <c r="BM393" s="179" t="s">
        <v>990</v>
      </c>
    </row>
    <row r="394" spans="1:65" s="2" customFormat="1" ht="21.75" customHeight="1">
      <c r="A394" s="29"/>
      <c r="B394" s="133"/>
      <c r="C394" s="168" t="s">
        <v>991</v>
      </c>
      <c r="D394" s="168" t="s">
        <v>170</v>
      </c>
      <c r="E394" s="169" t="s">
        <v>992</v>
      </c>
      <c r="F394" s="170" t="s">
        <v>993</v>
      </c>
      <c r="G394" s="171" t="s">
        <v>264</v>
      </c>
      <c r="H394" s="172">
        <v>0.191</v>
      </c>
      <c r="I394" s="173"/>
      <c r="J394" s="172">
        <f t="shared" si="95"/>
        <v>0</v>
      </c>
      <c r="K394" s="174"/>
      <c r="L394" s="30"/>
      <c r="M394" s="175" t="s">
        <v>1</v>
      </c>
      <c r="N394" s="176" t="s">
        <v>40</v>
      </c>
      <c r="O394" s="55"/>
      <c r="P394" s="177">
        <f t="shared" si="96"/>
        <v>0</v>
      </c>
      <c r="Q394" s="177">
        <v>0</v>
      </c>
      <c r="R394" s="177">
        <f t="shared" si="97"/>
        <v>0</v>
      </c>
      <c r="S394" s="177">
        <v>0</v>
      </c>
      <c r="T394" s="178">
        <f t="shared" si="98"/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79" t="s">
        <v>233</v>
      </c>
      <c r="AT394" s="179" t="s">
        <v>170</v>
      </c>
      <c r="AU394" s="179" t="s">
        <v>146</v>
      </c>
      <c r="AY394" s="14" t="s">
        <v>168</v>
      </c>
      <c r="BE394" s="180">
        <f t="shared" si="99"/>
        <v>0</v>
      </c>
      <c r="BF394" s="180">
        <f t="shared" si="100"/>
        <v>0</v>
      </c>
      <c r="BG394" s="180">
        <f t="shared" si="101"/>
        <v>0</v>
      </c>
      <c r="BH394" s="180">
        <f t="shared" si="102"/>
        <v>0</v>
      </c>
      <c r="BI394" s="180">
        <f t="shared" si="103"/>
        <v>0</v>
      </c>
      <c r="BJ394" s="14" t="s">
        <v>146</v>
      </c>
      <c r="BK394" s="181">
        <f t="shared" si="104"/>
        <v>0</v>
      </c>
      <c r="BL394" s="14" t="s">
        <v>233</v>
      </c>
      <c r="BM394" s="179" t="s">
        <v>994</v>
      </c>
    </row>
    <row r="395" spans="1:65" s="2" customFormat="1" ht="21.75" customHeight="1">
      <c r="A395" s="29"/>
      <c r="B395" s="133"/>
      <c r="C395" s="168" t="s">
        <v>995</v>
      </c>
      <c r="D395" s="168" t="s">
        <v>170</v>
      </c>
      <c r="E395" s="169" t="s">
        <v>996</v>
      </c>
      <c r="F395" s="170" t="s">
        <v>997</v>
      </c>
      <c r="G395" s="171" t="s">
        <v>663</v>
      </c>
      <c r="H395" s="173"/>
      <c r="I395" s="173"/>
      <c r="J395" s="172">
        <f t="shared" si="95"/>
        <v>0</v>
      </c>
      <c r="K395" s="174"/>
      <c r="L395" s="30"/>
      <c r="M395" s="175" t="s">
        <v>1</v>
      </c>
      <c r="N395" s="176" t="s">
        <v>40</v>
      </c>
      <c r="O395" s="55"/>
      <c r="P395" s="177">
        <f t="shared" si="96"/>
        <v>0</v>
      </c>
      <c r="Q395" s="177">
        <v>0</v>
      </c>
      <c r="R395" s="177">
        <f t="shared" si="97"/>
        <v>0</v>
      </c>
      <c r="S395" s="177">
        <v>0</v>
      </c>
      <c r="T395" s="178">
        <f t="shared" si="98"/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79" t="s">
        <v>233</v>
      </c>
      <c r="AT395" s="179" t="s">
        <v>170</v>
      </c>
      <c r="AU395" s="179" t="s">
        <v>146</v>
      </c>
      <c r="AY395" s="14" t="s">
        <v>168</v>
      </c>
      <c r="BE395" s="180">
        <f t="shared" si="99"/>
        <v>0</v>
      </c>
      <c r="BF395" s="180">
        <f t="shared" si="100"/>
        <v>0</v>
      </c>
      <c r="BG395" s="180">
        <f t="shared" si="101"/>
        <v>0</v>
      </c>
      <c r="BH395" s="180">
        <f t="shared" si="102"/>
        <v>0</v>
      </c>
      <c r="BI395" s="180">
        <f t="shared" si="103"/>
        <v>0</v>
      </c>
      <c r="BJ395" s="14" t="s">
        <v>146</v>
      </c>
      <c r="BK395" s="181">
        <f t="shared" si="104"/>
        <v>0</v>
      </c>
      <c r="BL395" s="14" t="s">
        <v>233</v>
      </c>
      <c r="BM395" s="179" t="s">
        <v>998</v>
      </c>
    </row>
    <row r="396" spans="1:65" s="12" customFormat="1" ht="22.8" customHeight="1">
      <c r="B396" s="155"/>
      <c r="D396" s="156" t="s">
        <v>73</v>
      </c>
      <c r="E396" s="166" t="s">
        <v>999</v>
      </c>
      <c r="F396" s="166" t="s">
        <v>1000</v>
      </c>
      <c r="I396" s="158"/>
      <c r="J396" s="167">
        <f>BK396</f>
        <v>0</v>
      </c>
      <c r="L396" s="155"/>
      <c r="M396" s="160"/>
      <c r="N396" s="161"/>
      <c r="O396" s="161"/>
      <c r="P396" s="162">
        <f>SUM(P397:P399)</f>
        <v>0</v>
      </c>
      <c r="Q396" s="161"/>
      <c r="R396" s="162">
        <f>SUM(R397:R399)</f>
        <v>1.8500000000000001E-3</v>
      </c>
      <c r="S396" s="161"/>
      <c r="T396" s="163">
        <f>SUM(T397:T399)</f>
        <v>0</v>
      </c>
      <c r="AR396" s="156" t="s">
        <v>146</v>
      </c>
      <c r="AT396" s="164" t="s">
        <v>73</v>
      </c>
      <c r="AU396" s="164" t="s">
        <v>82</v>
      </c>
      <c r="AY396" s="156" t="s">
        <v>168</v>
      </c>
      <c r="BK396" s="165">
        <f>SUM(BK397:BK399)</f>
        <v>0</v>
      </c>
    </row>
    <row r="397" spans="1:65" s="2" customFormat="1" ht="16.5" customHeight="1">
      <c r="A397" s="29"/>
      <c r="B397" s="133"/>
      <c r="C397" s="168" t="s">
        <v>1001</v>
      </c>
      <c r="D397" s="168" t="s">
        <v>170</v>
      </c>
      <c r="E397" s="169" t="s">
        <v>1002</v>
      </c>
      <c r="F397" s="170" t="s">
        <v>1003</v>
      </c>
      <c r="G397" s="171" t="s">
        <v>244</v>
      </c>
      <c r="H397" s="172">
        <v>1</v>
      </c>
      <c r="I397" s="173"/>
      <c r="J397" s="172">
        <f>ROUND(I397*H397,3)</f>
        <v>0</v>
      </c>
      <c r="K397" s="174"/>
      <c r="L397" s="30"/>
      <c r="M397" s="175" t="s">
        <v>1</v>
      </c>
      <c r="N397" s="176" t="s">
        <v>40</v>
      </c>
      <c r="O397" s="55"/>
      <c r="P397" s="177">
        <f>O397*H397</f>
        <v>0</v>
      </c>
      <c r="Q397" s="177">
        <v>2.0000000000000001E-4</v>
      </c>
      <c r="R397" s="177">
        <f>Q397*H397</f>
        <v>2.0000000000000001E-4</v>
      </c>
      <c r="S397" s="177">
        <v>0</v>
      </c>
      <c r="T397" s="178">
        <f>S397*H397</f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79" t="s">
        <v>233</v>
      </c>
      <c r="AT397" s="179" t="s">
        <v>170</v>
      </c>
      <c r="AU397" s="179" t="s">
        <v>146</v>
      </c>
      <c r="AY397" s="14" t="s">
        <v>168</v>
      </c>
      <c r="BE397" s="180">
        <f>IF(N397="základná",J397,0)</f>
        <v>0</v>
      </c>
      <c r="BF397" s="180">
        <f>IF(N397="znížená",J397,0)</f>
        <v>0</v>
      </c>
      <c r="BG397" s="180">
        <f>IF(N397="zákl. prenesená",J397,0)</f>
        <v>0</v>
      </c>
      <c r="BH397" s="180">
        <f>IF(N397="zníž. prenesená",J397,0)</f>
        <v>0</v>
      </c>
      <c r="BI397" s="180">
        <f>IF(N397="nulová",J397,0)</f>
        <v>0</v>
      </c>
      <c r="BJ397" s="14" t="s">
        <v>146</v>
      </c>
      <c r="BK397" s="181">
        <f>ROUND(I397*H397,3)</f>
        <v>0</v>
      </c>
      <c r="BL397" s="14" t="s">
        <v>233</v>
      </c>
      <c r="BM397" s="179" t="s">
        <v>1004</v>
      </c>
    </row>
    <row r="398" spans="1:65" s="2" customFormat="1" ht="21.75" customHeight="1">
      <c r="A398" s="29"/>
      <c r="B398" s="133"/>
      <c r="C398" s="182" t="s">
        <v>1005</v>
      </c>
      <c r="D398" s="182" t="s">
        <v>289</v>
      </c>
      <c r="E398" s="183" t="s">
        <v>1006</v>
      </c>
      <c r="F398" s="184" t="s">
        <v>1007</v>
      </c>
      <c r="G398" s="185" t="s">
        <v>244</v>
      </c>
      <c r="H398" s="186">
        <v>1</v>
      </c>
      <c r="I398" s="187"/>
      <c r="J398" s="186">
        <f>ROUND(I398*H398,3)</f>
        <v>0</v>
      </c>
      <c r="K398" s="188"/>
      <c r="L398" s="189"/>
      <c r="M398" s="190" t="s">
        <v>1</v>
      </c>
      <c r="N398" s="191" t="s">
        <v>40</v>
      </c>
      <c r="O398" s="55"/>
      <c r="P398" s="177">
        <f>O398*H398</f>
        <v>0</v>
      </c>
      <c r="Q398" s="177">
        <v>1.65E-3</v>
      </c>
      <c r="R398" s="177">
        <f>Q398*H398</f>
        <v>1.65E-3</v>
      </c>
      <c r="S398" s="177">
        <v>0</v>
      </c>
      <c r="T398" s="178">
        <f>S398*H398</f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79" t="s">
        <v>301</v>
      </c>
      <c r="AT398" s="179" t="s">
        <v>289</v>
      </c>
      <c r="AU398" s="179" t="s">
        <v>146</v>
      </c>
      <c r="AY398" s="14" t="s">
        <v>168</v>
      </c>
      <c r="BE398" s="180">
        <f>IF(N398="základná",J398,0)</f>
        <v>0</v>
      </c>
      <c r="BF398" s="180">
        <f>IF(N398="znížená",J398,0)</f>
        <v>0</v>
      </c>
      <c r="BG398" s="180">
        <f>IF(N398="zákl. prenesená",J398,0)</f>
        <v>0</v>
      </c>
      <c r="BH398" s="180">
        <f>IF(N398="zníž. prenesená",J398,0)</f>
        <v>0</v>
      </c>
      <c r="BI398" s="180">
        <f>IF(N398="nulová",J398,0)</f>
        <v>0</v>
      </c>
      <c r="BJ398" s="14" t="s">
        <v>146</v>
      </c>
      <c r="BK398" s="181">
        <f>ROUND(I398*H398,3)</f>
        <v>0</v>
      </c>
      <c r="BL398" s="14" t="s">
        <v>233</v>
      </c>
      <c r="BM398" s="179" t="s">
        <v>1008</v>
      </c>
    </row>
    <row r="399" spans="1:65" s="2" customFormat="1" ht="21.75" customHeight="1">
      <c r="A399" s="29"/>
      <c r="B399" s="133"/>
      <c r="C399" s="168" t="s">
        <v>1009</v>
      </c>
      <c r="D399" s="168" t="s">
        <v>170</v>
      </c>
      <c r="E399" s="169" t="s">
        <v>1010</v>
      </c>
      <c r="F399" s="170" t="s">
        <v>1011</v>
      </c>
      <c r="G399" s="171" t="s">
        <v>264</v>
      </c>
      <c r="H399" s="172">
        <v>2E-3</v>
      </c>
      <c r="I399" s="173"/>
      <c r="J399" s="172">
        <f>ROUND(I399*H399,3)</f>
        <v>0</v>
      </c>
      <c r="K399" s="174"/>
      <c r="L399" s="30"/>
      <c r="M399" s="175" t="s">
        <v>1</v>
      </c>
      <c r="N399" s="176" t="s">
        <v>40</v>
      </c>
      <c r="O399" s="55"/>
      <c r="P399" s="177">
        <f>O399*H399</f>
        <v>0</v>
      </c>
      <c r="Q399" s="177">
        <v>0</v>
      </c>
      <c r="R399" s="177">
        <f>Q399*H399</f>
        <v>0</v>
      </c>
      <c r="S399" s="177">
        <v>0</v>
      </c>
      <c r="T399" s="178">
        <f>S399*H399</f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179" t="s">
        <v>233</v>
      </c>
      <c r="AT399" s="179" t="s">
        <v>170</v>
      </c>
      <c r="AU399" s="179" t="s">
        <v>146</v>
      </c>
      <c r="AY399" s="14" t="s">
        <v>168</v>
      </c>
      <c r="BE399" s="180">
        <f>IF(N399="základná",J399,0)</f>
        <v>0</v>
      </c>
      <c r="BF399" s="180">
        <f>IF(N399="znížená",J399,0)</f>
        <v>0</v>
      </c>
      <c r="BG399" s="180">
        <f>IF(N399="zákl. prenesená",J399,0)</f>
        <v>0</v>
      </c>
      <c r="BH399" s="180">
        <f>IF(N399="zníž. prenesená",J399,0)</f>
        <v>0</v>
      </c>
      <c r="BI399" s="180">
        <f>IF(N399="nulová",J399,0)</f>
        <v>0</v>
      </c>
      <c r="BJ399" s="14" t="s">
        <v>146</v>
      </c>
      <c r="BK399" s="181">
        <f>ROUND(I399*H399,3)</f>
        <v>0</v>
      </c>
      <c r="BL399" s="14" t="s">
        <v>233</v>
      </c>
      <c r="BM399" s="179" t="s">
        <v>1012</v>
      </c>
    </row>
    <row r="400" spans="1:65" s="12" customFormat="1" ht="22.8" customHeight="1">
      <c r="B400" s="155"/>
      <c r="D400" s="156" t="s">
        <v>73</v>
      </c>
      <c r="E400" s="166" t="s">
        <v>1013</v>
      </c>
      <c r="F400" s="166" t="s">
        <v>1014</v>
      </c>
      <c r="I400" s="158"/>
      <c r="J400" s="167">
        <f>BK400</f>
        <v>0</v>
      </c>
      <c r="L400" s="155"/>
      <c r="M400" s="160"/>
      <c r="N400" s="161"/>
      <c r="O400" s="161"/>
      <c r="P400" s="162">
        <f>SUM(P401:P438)</f>
        <v>0</v>
      </c>
      <c r="Q400" s="161"/>
      <c r="R400" s="162">
        <f>SUM(R401:R438)</f>
        <v>0.5051000000000001</v>
      </c>
      <c r="S400" s="161"/>
      <c r="T400" s="163">
        <f>SUM(T401:T438)</f>
        <v>0</v>
      </c>
      <c r="AR400" s="156" t="s">
        <v>146</v>
      </c>
      <c r="AT400" s="164" t="s">
        <v>73</v>
      </c>
      <c r="AU400" s="164" t="s">
        <v>82</v>
      </c>
      <c r="AY400" s="156" t="s">
        <v>168</v>
      </c>
      <c r="BK400" s="165">
        <f>SUM(BK401:BK438)</f>
        <v>0</v>
      </c>
    </row>
    <row r="401" spans="1:65" s="2" customFormat="1" ht="16.5" customHeight="1">
      <c r="A401" s="29"/>
      <c r="B401" s="133"/>
      <c r="C401" s="168" t="s">
        <v>1015</v>
      </c>
      <c r="D401" s="168" t="s">
        <v>170</v>
      </c>
      <c r="E401" s="169" t="s">
        <v>1016</v>
      </c>
      <c r="F401" s="170" t="s">
        <v>1017</v>
      </c>
      <c r="G401" s="171" t="s">
        <v>244</v>
      </c>
      <c r="H401" s="172">
        <v>4</v>
      </c>
      <c r="I401" s="173"/>
      <c r="J401" s="172">
        <f t="shared" ref="J401:J438" si="105">ROUND(I401*H401,3)</f>
        <v>0</v>
      </c>
      <c r="K401" s="174"/>
      <c r="L401" s="30"/>
      <c r="M401" s="175" t="s">
        <v>1</v>
      </c>
      <c r="N401" s="176" t="s">
        <v>40</v>
      </c>
      <c r="O401" s="55"/>
      <c r="P401" s="177">
        <f t="shared" ref="P401:P438" si="106">O401*H401</f>
        <v>0</v>
      </c>
      <c r="Q401" s="177">
        <v>1.1E-4</v>
      </c>
      <c r="R401" s="177">
        <f t="shared" ref="R401:R438" si="107">Q401*H401</f>
        <v>4.4000000000000002E-4</v>
      </c>
      <c r="S401" s="177">
        <v>0</v>
      </c>
      <c r="T401" s="178">
        <f t="shared" ref="T401:T438" si="108"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79" t="s">
        <v>233</v>
      </c>
      <c r="AT401" s="179" t="s">
        <v>170</v>
      </c>
      <c r="AU401" s="179" t="s">
        <v>146</v>
      </c>
      <c r="AY401" s="14" t="s">
        <v>168</v>
      </c>
      <c r="BE401" s="180">
        <f t="shared" ref="BE401:BE438" si="109">IF(N401="základná",J401,0)</f>
        <v>0</v>
      </c>
      <c r="BF401" s="180">
        <f t="shared" ref="BF401:BF438" si="110">IF(N401="znížená",J401,0)</f>
        <v>0</v>
      </c>
      <c r="BG401" s="180">
        <f t="shared" ref="BG401:BG438" si="111">IF(N401="zákl. prenesená",J401,0)</f>
        <v>0</v>
      </c>
      <c r="BH401" s="180">
        <f t="shared" ref="BH401:BH438" si="112">IF(N401="zníž. prenesená",J401,0)</f>
        <v>0</v>
      </c>
      <c r="BI401" s="180">
        <f t="shared" ref="BI401:BI438" si="113">IF(N401="nulová",J401,0)</f>
        <v>0</v>
      </c>
      <c r="BJ401" s="14" t="s">
        <v>146</v>
      </c>
      <c r="BK401" s="181">
        <f t="shared" ref="BK401:BK438" si="114">ROUND(I401*H401,3)</f>
        <v>0</v>
      </c>
      <c r="BL401" s="14" t="s">
        <v>233</v>
      </c>
      <c r="BM401" s="179" t="s">
        <v>1018</v>
      </c>
    </row>
    <row r="402" spans="1:65" s="2" customFormat="1" ht="16.5" customHeight="1">
      <c r="A402" s="29"/>
      <c r="B402" s="133"/>
      <c r="C402" s="182" t="s">
        <v>1019</v>
      </c>
      <c r="D402" s="182" t="s">
        <v>289</v>
      </c>
      <c r="E402" s="183" t="s">
        <v>1020</v>
      </c>
      <c r="F402" s="184" t="s">
        <v>1021</v>
      </c>
      <c r="G402" s="185" t="s">
        <v>244</v>
      </c>
      <c r="H402" s="186">
        <v>4</v>
      </c>
      <c r="I402" s="187"/>
      <c r="J402" s="186">
        <f t="shared" si="105"/>
        <v>0</v>
      </c>
      <c r="K402" s="188"/>
      <c r="L402" s="189"/>
      <c r="M402" s="190" t="s">
        <v>1</v>
      </c>
      <c r="N402" s="191" t="s">
        <v>40</v>
      </c>
      <c r="O402" s="55"/>
      <c r="P402" s="177">
        <f t="shared" si="106"/>
        <v>0</v>
      </c>
      <c r="Q402" s="177">
        <v>0.02</v>
      </c>
      <c r="R402" s="177">
        <f t="shared" si="107"/>
        <v>0.08</v>
      </c>
      <c r="S402" s="177">
        <v>0</v>
      </c>
      <c r="T402" s="178">
        <f t="shared" si="108"/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79" t="s">
        <v>301</v>
      </c>
      <c r="AT402" s="179" t="s">
        <v>289</v>
      </c>
      <c r="AU402" s="179" t="s">
        <v>146</v>
      </c>
      <c r="AY402" s="14" t="s">
        <v>168</v>
      </c>
      <c r="BE402" s="180">
        <f t="shared" si="109"/>
        <v>0</v>
      </c>
      <c r="BF402" s="180">
        <f t="shared" si="110"/>
        <v>0</v>
      </c>
      <c r="BG402" s="180">
        <f t="shared" si="111"/>
        <v>0</v>
      </c>
      <c r="BH402" s="180">
        <f t="shared" si="112"/>
        <v>0</v>
      </c>
      <c r="BI402" s="180">
        <f t="shared" si="113"/>
        <v>0</v>
      </c>
      <c r="BJ402" s="14" t="s">
        <v>146</v>
      </c>
      <c r="BK402" s="181">
        <f t="shared" si="114"/>
        <v>0</v>
      </c>
      <c r="BL402" s="14" t="s">
        <v>233</v>
      </c>
      <c r="BM402" s="179" t="s">
        <v>1022</v>
      </c>
    </row>
    <row r="403" spans="1:65" s="2" customFormat="1" ht="21.75" customHeight="1">
      <c r="A403" s="29"/>
      <c r="B403" s="133"/>
      <c r="C403" s="168" t="s">
        <v>1023</v>
      </c>
      <c r="D403" s="168" t="s">
        <v>170</v>
      </c>
      <c r="E403" s="169" t="s">
        <v>1024</v>
      </c>
      <c r="F403" s="170" t="s">
        <v>1025</v>
      </c>
      <c r="G403" s="171" t="s">
        <v>244</v>
      </c>
      <c r="H403" s="172">
        <v>7</v>
      </c>
      <c r="I403" s="173"/>
      <c r="J403" s="172">
        <f t="shared" si="105"/>
        <v>0</v>
      </c>
      <c r="K403" s="174"/>
      <c r="L403" s="30"/>
      <c r="M403" s="175" t="s">
        <v>1</v>
      </c>
      <c r="N403" s="176" t="s">
        <v>40</v>
      </c>
      <c r="O403" s="55"/>
      <c r="P403" s="177">
        <f t="shared" si="106"/>
        <v>0</v>
      </c>
      <c r="Q403" s="177">
        <v>0</v>
      </c>
      <c r="R403" s="177">
        <f t="shared" si="107"/>
        <v>0</v>
      </c>
      <c r="S403" s="177">
        <v>0</v>
      </c>
      <c r="T403" s="178">
        <f t="shared" si="108"/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79" t="s">
        <v>233</v>
      </c>
      <c r="AT403" s="179" t="s">
        <v>170</v>
      </c>
      <c r="AU403" s="179" t="s">
        <v>146</v>
      </c>
      <c r="AY403" s="14" t="s">
        <v>168</v>
      </c>
      <c r="BE403" s="180">
        <f t="shared" si="109"/>
        <v>0</v>
      </c>
      <c r="BF403" s="180">
        <f t="shared" si="110"/>
        <v>0</v>
      </c>
      <c r="BG403" s="180">
        <f t="shared" si="111"/>
        <v>0</v>
      </c>
      <c r="BH403" s="180">
        <f t="shared" si="112"/>
        <v>0</v>
      </c>
      <c r="BI403" s="180">
        <f t="shared" si="113"/>
        <v>0</v>
      </c>
      <c r="BJ403" s="14" t="s">
        <v>146</v>
      </c>
      <c r="BK403" s="181">
        <f t="shared" si="114"/>
        <v>0</v>
      </c>
      <c r="BL403" s="14" t="s">
        <v>233</v>
      </c>
      <c r="BM403" s="179" t="s">
        <v>1026</v>
      </c>
    </row>
    <row r="404" spans="1:65" s="2" customFormat="1" ht="16.5" customHeight="1">
      <c r="A404" s="29"/>
      <c r="B404" s="133"/>
      <c r="C404" s="168" t="s">
        <v>1027</v>
      </c>
      <c r="D404" s="168" t="s">
        <v>170</v>
      </c>
      <c r="E404" s="169" t="s">
        <v>1028</v>
      </c>
      <c r="F404" s="170" t="s">
        <v>1029</v>
      </c>
      <c r="G404" s="171" t="s">
        <v>244</v>
      </c>
      <c r="H404" s="172">
        <v>8</v>
      </c>
      <c r="I404" s="173"/>
      <c r="J404" s="172">
        <f t="shared" si="105"/>
        <v>0</v>
      </c>
      <c r="K404" s="174"/>
      <c r="L404" s="30"/>
      <c r="M404" s="175" t="s">
        <v>1</v>
      </c>
      <c r="N404" s="176" t="s">
        <v>40</v>
      </c>
      <c r="O404" s="55"/>
      <c r="P404" s="177">
        <f t="shared" si="106"/>
        <v>0</v>
      </c>
      <c r="Q404" s="177">
        <v>0</v>
      </c>
      <c r="R404" s="177">
        <f t="shared" si="107"/>
        <v>0</v>
      </c>
      <c r="S404" s="177">
        <v>0</v>
      </c>
      <c r="T404" s="178">
        <f t="shared" si="108"/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79" t="s">
        <v>233</v>
      </c>
      <c r="AT404" s="179" t="s">
        <v>170</v>
      </c>
      <c r="AU404" s="179" t="s">
        <v>146</v>
      </c>
      <c r="AY404" s="14" t="s">
        <v>168</v>
      </c>
      <c r="BE404" s="180">
        <f t="shared" si="109"/>
        <v>0</v>
      </c>
      <c r="BF404" s="180">
        <f t="shared" si="110"/>
        <v>0</v>
      </c>
      <c r="BG404" s="180">
        <f t="shared" si="111"/>
        <v>0</v>
      </c>
      <c r="BH404" s="180">
        <f t="shared" si="112"/>
        <v>0</v>
      </c>
      <c r="BI404" s="180">
        <f t="shared" si="113"/>
        <v>0</v>
      </c>
      <c r="BJ404" s="14" t="s">
        <v>146</v>
      </c>
      <c r="BK404" s="181">
        <f t="shared" si="114"/>
        <v>0</v>
      </c>
      <c r="BL404" s="14" t="s">
        <v>233</v>
      </c>
      <c r="BM404" s="179" t="s">
        <v>1030</v>
      </c>
    </row>
    <row r="405" spans="1:65" s="2" customFormat="1" ht="21.75" customHeight="1">
      <c r="A405" s="29"/>
      <c r="B405" s="133"/>
      <c r="C405" s="182" t="s">
        <v>1031</v>
      </c>
      <c r="D405" s="182" t="s">
        <v>289</v>
      </c>
      <c r="E405" s="183" t="s">
        <v>1032</v>
      </c>
      <c r="F405" s="184" t="s">
        <v>1033</v>
      </c>
      <c r="G405" s="185" t="s">
        <v>244</v>
      </c>
      <c r="H405" s="186">
        <v>7</v>
      </c>
      <c r="I405" s="187"/>
      <c r="J405" s="186">
        <f t="shared" si="105"/>
        <v>0</v>
      </c>
      <c r="K405" s="188"/>
      <c r="L405" s="189"/>
      <c r="M405" s="190" t="s">
        <v>1</v>
      </c>
      <c r="N405" s="191" t="s">
        <v>40</v>
      </c>
      <c r="O405" s="55"/>
      <c r="P405" s="177">
        <f t="shared" si="106"/>
        <v>0</v>
      </c>
      <c r="Q405" s="177">
        <v>1.35E-2</v>
      </c>
      <c r="R405" s="177">
        <f t="shared" si="107"/>
        <v>9.4500000000000001E-2</v>
      </c>
      <c r="S405" s="177">
        <v>0</v>
      </c>
      <c r="T405" s="178">
        <f t="shared" si="108"/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79" t="s">
        <v>301</v>
      </c>
      <c r="AT405" s="179" t="s">
        <v>289</v>
      </c>
      <c r="AU405" s="179" t="s">
        <v>146</v>
      </c>
      <c r="AY405" s="14" t="s">
        <v>168</v>
      </c>
      <c r="BE405" s="180">
        <f t="shared" si="109"/>
        <v>0</v>
      </c>
      <c r="BF405" s="180">
        <f t="shared" si="110"/>
        <v>0</v>
      </c>
      <c r="BG405" s="180">
        <f t="shared" si="111"/>
        <v>0</v>
      </c>
      <c r="BH405" s="180">
        <f t="shared" si="112"/>
        <v>0</v>
      </c>
      <c r="BI405" s="180">
        <f t="shared" si="113"/>
        <v>0</v>
      </c>
      <c r="BJ405" s="14" t="s">
        <v>146</v>
      </c>
      <c r="BK405" s="181">
        <f t="shared" si="114"/>
        <v>0</v>
      </c>
      <c r="BL405" s="14" t="s">
        <v>233</v>
      </c>
      <c r="BM405" s="179" t="s">
        <v>1034</v>
      </c>
    </row>
    <row r="406" spans="1:65" s="2" customFormat="1" ht="21.75" customHeight="1">
      <c r="A406" s="29"/>
      <c r="B406" s="133"/>
      <c r="C406" s="182" t="s">
        <v>1035</v>
      </c>
      <c r="D406" s="182" t="s">
        <v>289</v>
      </c>
      <c r="E406" s="183" t="s">
        <v>1036</v>
      </c>
      <c r="F406" s="184" t="s">
        <v>1037</v>
      </c>
      <c r="G406" s="185" t="s">
        <v>244</v>
      </c>
      <c r="H406" s="186">
        <v>1</v>
      </c>
      <c r="I406" s="187"/>
      <c r="J406" s="186">
        <f t="shared" si="105"/>
        <v>0</v>
      </c>
      <c r="K406" s="188"/>
      <c r="L406" s="189"/>
      <c r="M406" s="190" t="s">
        <v>1</v>
      </c>
      <c r="N406" s="191" t="s">
        <v>40</v>
      </c>
      <c r="O406" s="55"/>
      <c r="P406" s="177">
        <f t="shared" si="106"/>
        <v>0</v>
      </c>
      <c r="Q406" s="177">
        <v>2.3E-2</v>
      </c>
      <c r="R406" s="177">
        <f t="shared" si="107"/>
        <v>2.3E-2</v>
      </c>
      <c r="S406" s="177">
        <v>0</v>
      </c>
      <c r="T406" s="178">
        <f t="shared" si="108"/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79" t="s">
        <v>301</v>
      </c>
      <c r="AT406" s="179" t="s">
        <v>289</v>
      </c>
      <c r="AU406" s="179" t="s">
        <v>146</v>
      </c>
      <c r="AY406" s="14" t="s">
        <v>168</v>
      </c>
      <c r="BE406" s="180">
        <f t="shared" si="109"/>
        <v>0</v>
      </c>
      <c r="BF406" s="180">
        <f t="shared" si="110"/>
        <v>0</v>
      </c>
      <c r="BG406" s="180">
        <f t="shared" si="111"/>
        <v>0</v>
      </c>
      <c r="BH406" s="180">
        <f t="shared" si="112"/>
        <v>0</v>
      </c>
      <c r="BI406" s="180">
        <f t="shared" si="113"/>
        <v>0</v>
      </c>
      <c r="BJ406" s="14" t="s">
        <v>146</v>
      </c>
      <c r="BK406" s="181">
        <f t="shared" si="114"/>
        <v>0</v>
      </c>
      <c r="BL406" s="14" t="s">
        <v>233</v>
      </c>
      <c r="BM406" s="179" t="s">
        <v>1038</v>
      </c>
    </row>
    <row r="407" spans="1:65" s="2" customFormat="1" ht="21.75" customHeight="1">
      <c r="A407" s="29"/>
      <c r="B407" s="133"/>
      <c r="C407" s="168" t="s">
        <v>1039</v>
      </c>
      <c r="D407" s="168" t="s">
        <v>170</v>
      </c>
      <c r="E407" s="169" t="s">
        <v>1040</v>
      </c>
      <c r="F407" s="170" t="s">
        <v>1041</v>
      </c>
      <c r="G407" s="171" t="s">
        <v>244</v>
      </c>
      <c r="H407" s="172">
        <v>15</v>
      </c>
      <c r="I407" s="173"/>
      <c r="J407" s="172">
        <f t="shared" si="105"/>
        <v>0</v>
      </c>
      <c r="K407" s="174"/>
      <c r="L407" s="30"/>
      <c r="M407" s="175" t="s">
        <v>1</v>
      </c>
      <c r="N407" s="176" t="s">
        <v>40</v>
      </c>
      <c r="O407" s="55"/>
      <c r="P407" s="177">
        <f t="shared" si="106"/>
        <v>0</v>
      </c>
      <c r="Q407" s="177">
        <v>2.7999999999999998E-4</v>
      </c>
      <c r="R407" s="177">
        <f t="shared" si="107"/>
        <v>4.1999999999999997E-3</v>
      </c>
      <c r="S407" s="177">
        <v>0</v>
      </c>
      <c r="T407" s="178">
        <f t="shared" si="108"/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79" t="s">
        <v>233</v>
      </c>
      <c r="AT407" s="179" t="s">
        <v>170</v>
      </c>
      <c r="AU407" s="179" t="s">
        <v>146</v>
      </c>
      <c r="AY407" s="14" t="s">
        <v>168</v>
      </c>
      <c r="BE407" s="180">
        <f t="shared" si="109"/>
        <v>0</v>
      </c>
      <c r="BF407" s="180">
        <f t="shared" si="110"/>
        <v>0</v>
      </c>
      <c r="BG407" s="180">
        <f t="shared" si="111"/>
        <v>0</v>
      </c>
      <c r="BH407" s="180">
        <f t="shared" si="112"/>
        <v>0</v>
      </c>
      <c r="BI407" s="180">
        <f t="shared" si="113"/>
        <v>0</v>
      </c>
      <c r="BJ407" s="14" t="s">
        <v>146</v>
      </c>
      <c r="BK407" s="181">
        <f t="shared" si="114"/>
        <v>0</v>
      </c>
      <c r="BL407" s="14" t="s">
        <v>233</v>
      </c>
      <c r="BM407" s="179" t="s">
        <v>1042</v>
      </c>
    </row>
    <row r="408" spans="1:65" s="2" customFormat="1" ht="21.75" customHeight="1">
      <c r="A408" s="29"/>
      <c r="B408" s="133"/>
      <c r="C408" s="182" t="s">
        <v>1043</v>
      </c>
      <c r="D408" s="182" t="s">
        <v>289</v>
      </c>
      <c r="E408" s="183" t="s">
        <v>1044</v>
      </c>
      <c r="F408" s="184" t="s">
        <v>1045</v>
      </c>
      <c r="G408" s="185" t="s">
        <v>244</v>
      </c>
      <c r="H408" s="186">
        <v>1</v>
      </c>
      <c r="I408" s="187"/>
      <c r="J408" s="186">
        <f t="shared" si="105"/>
        <v>0</v>
      </c>
      <c r="K408" s="188"/>
      <c r="L408" s="189"/>
      <c r="M408" s="190" t="s">
        <v>1</v>
      </c>
      <c r="N408" s="191" t="s">
        <v>40</v>
      </c>
      <c r="O408" s="55"/>
      <c r="P408" s="177">
        <f t="shared" si="106"/>
        <v>0</v>
      </c>
      <c r="Q408" s="177">
        <v>9.2999999999999992E-3</v>
      </c>
      <c r="R408" s="177">
        <f t="shared" si="107"/>
        <v>9.2999999999999992E-3</v>
      </c>
      <c r="S408" s="177">
        <v>0</v>
      </c>
      <c r="T408" s="178">
        <f t="shared" si="108"/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79" t="s">
        <v>301</v>
      </c>
      <c r="AT408" s="179" t="s">
        <v>289</v>
      </c>
      <c r="AU408" s="179" t="s">
        <v>146</v>
      </c>
      <c r="AY408" s="14" t="s">
        <v>168</v>
      </c>
      <c r="BE408" s="180">
        <f t="shared" si="109"/>
        <v>0</v>
      </c>
      <c r="BF408" s="180">
        <f t="shared" si="110"/>
        <v>0</v>
      </c>
      <c r="BG408" s="180">
        <f t="shared" si="111"/>
        <v>0</v>
      </c>
      <c r="BH408" s="180">
        <f t="shared" si="112"/>
        <v>0</v>
      </c>
      <c r="BI408" s="180">
        <f t="shared" si="113"/>
        <v>0</v>
      </c>
      <c r="BJ408" s="14" t="s">
        <v>146</v>
      </c>
      <c r="BK408" s="181">
        <f t="shared" si="114"/>
        <v>0</v>
      </c>
      <c r="BL408" s="14" t="s">
        <v>233</v>
      </c>
      <c r="BM408" s="179" t="s">
        <v>1046</v>
      </c>
    </row>
    <row r="409" spans="1:65" s="2" customFormat="1" ht="16.5" customHeight="1">
      <c r="A409" s="29"/>
      <c r="B409" s="133"/>
      <c r="C409" s="182" t="s">
        <v>1047</v>
      </c>
      <c r="D409" s="182" t="s">
        <v>289</v>
      </c>
      <c r="E409" s="183" t="s">
        <v>1048</v>
      </c>
      <c r="F409" s="184" t="s">
        <v>1049</v>
      </c>
      <c r="G409" s="185" t="s">
        <v>244</v>
      </c>
      <c r="H409" s="186">
        <v>13</v>
      </c>
      <c r="I409" s="187"/>
      <c r="J409" s="186">
        <f t="shared" si="105"/>
        <v>0</v>
      </c>
      <c r="K409" s="188"/>
      <c r="L409" s="189"/>
      <c r="M409" s="190" t="s">
        <v>1</v>
      </c>
      <c r="N409" s="191" t="s">
        <v>40</v>
      </c>
      <c r="O409" s="55"/>
      <c r="P409" s="177">
        <f t="shared" si="106"/>
        <v>0</v>
      </c>
      <c r="Q409" s="177">
        <v>1.41E-2</v>
      </c>
      <c r="R409" s="177">
        <f t="shared" si="107"/>
        <v>0.18329999999999999</v>
      </c>
      <c r="S409" s="177">
        <v>0</v>
      </c>
      <c r="T409" s="178">
        <f t="shared" si="108"/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79" t="s">
        <v>301</v>
      </c>
      <c r="AT409" s="179" t="s">
        <v>289</v>
      </c>
      <c r="AU409" s="179" t="s">
        <v>146</v>
      </c>
      <c r="AY409" s="14" t="s">
        <v>168</v>
      </c>
      <c r="BE409" s="180">
        <f t="shared" si="109"/>
        <v>0</v>
      </c>
      <c r="BF409" s="180">
        <f t="shared" si="110"/>
        <v>0</v>
      </c>
      <c r="BG409" s="180">
        <f t="shared" si="111"/>
        <v>0</v>
      </c>
      <c r="BH409" s="180">
        <f t="shared" si="112"/>
        <v>0</v>
      </c>
      <c r="BI409" s="180">
        <f t="shared" si="113"/>
        <v>0</v>
      </c>
      <c r="BJ409" s="14" t="s">
        <v>146</v>
      </c>
      <c r="BK409" s="181">
        <f t="shared" si="114"/>
        <v>0</v>
      </c>
      <c r="BL409" s="14" t="s">
        <v>233</v>
      </c>
      <c r="BM409" s="179" t="s">
        <v>1050</v>
      </c>
    </row>
    <row r="410" spans="1:65" s="2" customFormat="1" ht="21.75" customHeight="1">
      <c r="A410" s="29"/>
      <c r="B410" s="133"/>
      <c r="C410" s="182" t="s">
        <v>1051</v>
      </c>
      <c r="D410" s="182" t="s">
        <v>289</v>
      </c>
      <c r="E410" s="183" t="s">
        <v>1052</v>
      </c>
      <c r="F410" s="184" t="s">
        <v>1053</v>
      </c>
      <c r="G410" s="185" t="s">
        <v>244</v>
      </c>
      <c r="H410" s="186">
        <v>1</v>
      </c>
      <c r="I410" s="187"/>
      <c r="J410" s="186">
        <f t="shared" si="105"/>
        <v>0</v>
      </c>
      <c r="K410" s="188"/>
      <c r="L410" s="189"/>
      <c r="M410" s="190" t="s">
        <v>1</v>
      </c>
      <c r="N410" s="191" t="s">
        <v>40</v>
      </c>
      <c r="O410" s="55"/>
      <c r="P410" s="177">
        <f t="shared" si="106"/>
        <v>0</v>
      </c>
      <c r="Q410" s="177">
        <v>2.3E-2</v>
      </c>
      <c r="R410" s="177">
        <f t="shared" si="107"/>
        <v>2.3E-2</v>
      </c>
      <c r="S410" s="177">
        <v>0</v>
      </c>
      <c r="T410" s="178">
        <f t="shared" si="108"/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79" t="s">
        <v>301</v>
      </c>
      <c r="AT410" s="179" t="s">
        <v>289</v>
      </c>
      <c r="AU410" s="179" t="s">
        <v>146</v>
      </c>
      <c r="AY410" s="14" t="s">
        <v>168</v>
      </c>
      <c r="BE410" s="180">
        <f t="shared" si="109"/>
        <v>0</v>
      </c>
      <c r="BF410" s="180">
        <f t="shared" si="110"/>
        <v>0</v>
      </c>
      <c r="BG410" s="180">
        <f t="shared" si="111"/>
        <v>0</v>
      </c>
      <c r="BH410" s="180">
        <f t="shared" si="112"/>
        <v>0</v>
      </c>
      <c r="BI410" s="180">
        <f t="shared" si="113"/>
        <v>0</v>
      </c>
      <c r="BJ410" s="14" t="s">
        <v>146</v>
      </c>
      <c r="BK410" s="181">
        <f t="shared" si="114"/>
        <v>0</v>
      </c>
      <c r="BL410" s="14" t="s">
        <v>233</v>
      </c>
      <c r="BM410" s="179" t="s">
        <v>1054</v>
      </c>
    </row>
    <row r="411" spans="1:65" s="2" customFormat="1" ht="16.5" customHeight="1">
      <c r="A411" s="29"/>
      <c r="B411" s="133"/>
      <c r="C411" s="182" t="s">
        <v>1055</v>
      </c>
      <c r="D411" s="182" t="s">
        <v>289</v>
      </c>
      <c r="E411" s="183" t="s">
        <v>1056</v>
      </c>
      <c r="F411" s="184" t="s">
        <v>1057</v>
      </c>
      <c r="G411" s="185" t="s">
        <v>244</v>
      </c>
      <c r="H411" s="186">
        <v>15</v>
      </c>
      <c r="I411" s="187"/>
      <c r="J411" s="186">
        <f t="shared" si="105"/>
        <v>0</v>
      </c>
      <c r="K411" s="188"/>
      <c r="L411" s="189"/>
      <c r="M411" s="190" t="s">
        <v>1</v>
      </c>
      <c r="N411" s="191" t="s">
        <v>40</v>
      </c>
      <c r="O411" s="55"/>
      <c r="P411" s="177">
        <f t="shared" si="106"/>
        <v>0</v>
      </c>
      <c r="Q411" s="177">
        <v>1.1E-4</v>
      </c>
      <c r="R411" s="177">
        <f t="shared" si="107"/>
        <v>1.65E-3</v>
      </c>
      <c r="S411" s="177">
        <v>0</v>
      </c>
      <c r="T411" s="178">
        <f t="shared" si="108"/>
        <v>0</v>
      </c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R411" s="179" t="s">
        <v>301</v>
      </c>
      <c r="AT411" s="179" t="s">
        <v>289</v>
      </c>
      <c r="AU411" s="179" t="s">
        <v>146</v>
      </c>
      <c r="AY411" s="14" t="s">
        <v>168</v>
      </c>
      <c r="BE411" s="180">
        <f t="shared" si="109"/>
        <v>0</v>
      </c>
      <c r="BF411" s="180">
        <f t="shared" si="110"/>
        <v>0</v>
      </c>
      <c r="BG411" s="180">
        <f t="shared" si="111"/>
        <v>0</v>
      </c>
      <c r="BH411" s="180">
        <f t="shared" si="112"/>
        <v>0</v>
      </c>
      <c r="BI411" s="180">
        <f t="shared" si="113"/>
        <v>0</v>
      </c>
      <c r="BJ411" s="14" t="s">
        <v>146</v>
      </c>
      <c r="BK411" s="181">
        <f t="shared" si="114"/>
        <v>0</v>
      </c>
      <c r="BL411" s="14" t="s">
        <v>233</v>
      </c>
      <c r="BM411" s="179" t="s">
        <v>1058</v>
      </c>
    </row>
    <row r="412" spans="1:65" s="2" customFormat="1" ht="16.5" customHeight="1">
      <c r="A412" s="29"/>
      <c r="B412" s="133"/>
      <c r="C412" s="168" t="s">
        <v>1059</v>
      </c>
      <c r="D412" s="168" t="s">
        <v>170</v>
      </c>
      <c r="E412" s="169" t="s">
        <v>1060</v>
      </c>
      <c r="F412" s="170" t="s">
        <v>1061</v>
      </c>
      <c r="G412" s="171" t="s">
        <v>244</v>
      </c>
      <c r="H412" s="172">
        <v>8</v>
      </c>
      <c r="I412" s="173"/>
      <c r="J412" s="172">
        <f t="shared" si="105"/>
        <v>0</v>
      </c>
      <c r="K412" s="174"/>
      <c r="L412" s="30"/>
      <c r="M412" s="175" t="s">
        <v>1</v>
      </c>
      <c r="N412" s="176" t="s">
        <v>40</v>
      </c>
      <c r="O412" s="55"/>
      <c r="P412" s="177">
        <f t="shared" si="106"/>
        <v>0</v>
      </c>
      <c r="Q412" s="177">
        <v>0</v>
      </c>
      <c r="R412" s="177">
        <f t="shared" si="107"/>
        <v>0</v>
      </c>
      <c r="S412" s="177">
        <v>0</v>
      </c>
      <c r="T412" s="178">
        <f t="shared" si="108"/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79" t="s">
        <v>233</v>
      </c>
      <c r="AT412" s="179" t="s">
        <v>170</v>
      </c>
      <c r="AU412" s="179" t="s">
        <v>146</v>
      </c>
      <c r="AY412" s="14" t="s">
        <v>168</v>
      </c>
      <c r="BE412" s="180">
        <f t="shared" si="109"/>
        <v>0</v>
      </c>
      <c r="BF412" s="180">
        <f t="shared" si="110"/>
        <v>0</v>
      </c>
      <c r="BG412" s="180">
        <f t="shared" si="111"/>
        <v>0</v>
      </c>
      <c r="BH412" s="180">
        <f t="shared" si="112"/>
        <v>0</v>
      </c>
      <c r="BI412" s="180">
        <f t="shared" si="113"/>
        <v>0</v>
      </c>
      <c r="BJ412" s="14" t="s">
        <v>146</v>
      </c>
      <c r="BK412" s="181">
        <f t="shared" si="114"/>
        <v>0</v>
      </c>
      <c r="BL412" s="14" t="s">
        <v>233</v>
      </c>
      <c r="BM412" s="179" t="s">
        <v>1062</v>
      </c>
    </row>
    <row r="413" spans="1:65" s="2" customFormat="1" ht="16.5" customHeight="1">
      <c r="A413" s="29"/>
      <c r="B413" s="133"/>
      <c r="C413" s="182" t="s">
        <v>1063</v>
      </c>
      <c r="D413" s="182" t="s">
        <v>289</v>
      </c>
      <c r="E413" s="183" t="s">
        <v>1064</v>
      </c>
      <c r="F413" s="184" t="s">
        <v>1065</v>
      </c>
      <c r="G413" s="185" t="s">
        <v>244</v>
      </c>
      <c r="H413" s="186">
        <v>8</v>
      </c>
      <c r="I413" s="187"/>
      <c r="J413" s="186">
        <f t="shared" si="105"/>
        <v>0</v>
      </c>
      <c r="K413" s="188"/>
      <c r="L413" s="189"/>
      <c r="M413" s="190" t="s">
        <v>1</v>
      </c>
      <c r="N413" s="191" t="s">
        <v>40</v>
      </c>
      <c r="O413" s="55"/>
      <c r="P413" s="177">
        <f t="shared" si="106"/>
        <v>0</v>
      </c>
      <c r="Q413" s="177">
        <v>2E-3</v>
      </c>
      <c r="R413" s="177">
        <f t="shared" si="107"/>
        <v>1.6E-2</v>
      </c>
      <c r="S413" s="177">
        <v>0</v>
      </c>
      <c r="T413" s="178">
        <f t="shared" si="108"/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79" t="s">
        <v>301</v>
      </c>
      <c r="AT413" s="179" t="s">
        <v>289</v>
      </c>
      <c r="AU413" s="179" t="s">
        <v>146</v>
      </c>
      <c r="AY413" s="14" t="s">
        <v>168</v>
      </c>
      <c r="BE413" s="180">
        <f t="shared" si="109"/>
        <v>0</v>
      </c>
      <c r="BF413" s="180">
        <f t="shared" si="110"/>
        <v>0</v>
      </c>
      <c r="BG413" s="180">
        <f t="shared" si="111"/>
        <v>0</v>
      </c>
      <c r="BH413" s="180">
        <f t="shared" si="112"/>
        <v>0</v>
      </c>
      <c r="BI413" s="180">
        <f t="shared" si="113"/>
        <v>0</v>
      </c>
      <c r="BJ413" s="14" t="s">
        <v>146</v>
      </c>
      <c r="BK413" s="181">
        <f t="shared" si="114"/>
        <v>0</v>
      </c>
      <c r="BL413" s="14" t="s">
        <v>233</v>
      </c>
      <c r="BM413" s="179" t="s">
        <v>1066</v>
      </c>
    </row>
    <row r="414" spans="1:65" s="2" customFormat="1" ht="21.75" customHeight="1">
      <c r="A414" s="29"/>
      <c r="B414" s="133"/>
      <c r="C414" s="168" t="s">
        <v>1067</v>
      </c>
      <c r="D414" s="168" t="s">
        <v>170</v>
      </c>
      <c r="E414" s="169" t="s">
        <v>1068</v>
      </c>
      <c r="F414" s="170" t="s">
        <v>1069</v>
      </c>
      <c r="G414" s="171" t="s">
        <v>244</v>
      </c>
      <c r="H414" s="172">
        <v>1</v>
      </c>
      <c r="I414" s="173"/>
      <c r="J414" s="172">
        <f t="shared" si="105"/>
        <v>0</v>
      </c>
      <c r="K414" s="174"/>
      <c r="L414" s="30"/>
      <c r="M414" s="175" t="s">
        <v>1</v>
      </c>
      <c r="N414" s="176" t="s">
        <v>40</v>
      </c>
      <c r="O414" s="55"/>
      <c r="P414" s="177">
        <f t="shared" si="106"/>
        <v>0</v>
      </c>
      <c r="Q414" s="177">
        <v>6.6E-4</v>
      </c>
      <c r="R414" s="177">
        <f t="shared" si="107"/>
        <v>6.6E-4</v>
      </c>
      <c r="S414" s="177">
        <v>0</v>
      </c>
      <c r="T414" s="178">
        <f t="shared" si="108"/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79" t="s">
        <v>233</v>
      </c>
      <c r="AT414" s="179" t="s">
        <v>170</v>
      </c>
      <c r="AU414" s="179" t="s">
        <v>146</v>
      </c>
      <c r="AY414" s="14" t="s">
        <v>168</v>
      </c>
      <c r="BE414" s="180">
        <f t="shared" si="109"/>
        <v>0</v>
      </c>
      <c r="BF414" s="180">
        <f t="shared" si="110"/>
        <v>0</v>
      </c>
      <c r="BG414" s="180">
        <f t="shared" si="111"/>
        <v>0</v>
      </c>
      <c r="BH414" s="180">
        <f t="shared" si="112"/>
        <v>0</v>
      </c>
      <c r="BI414" s="180">
        <f t="shared" si="113"/>
        <v>0</v>
      </c>
      <c r="BJ414" s="14" t="s">
        <v>146</v>
      </c>
      <c r="BK414" s="181">
        <f t="shared" si="114"/>
        <v>0</v>
      </c>
      <c r="BL414" s="14" t="s">
        <v>233</v>
      </c>
      <c r="BM414" s="179" t="s">
        <v>1070</v>
      </c>
    </row>
    <row r="415" spans="1:65" s="2" customFormat="1" ht="21.75" customHeight="1">
      <c r="A415" s="29"/>
      <c r="B415" s="133"/>
      <c r="C415" s="182" t="s">
        <v>1071</v>
      </c>
      <c r="D415" s="182" t="s">
        <v>289</v>
      </c>
      <c r="E415" s="183" t="s">
        <v>1072</v>
      </c>
      <c r="F415" s="184" t="s">
        <v>1073</v>
      </c>
      <c r="G415" s="185" t="s">
        <v>244</v>
      </c>
      <c r="H415" s="186">
        <v>1</v>
      </c>
      <c r="I415" s="187"/>
      <c r="J415" s="186">
        <f t="shared" si="105"/>
        <v>0</v>
      </c>
      <c r="K415" s="188"/>
      <c r="L415" s="189"/>
      <c r="M415" s="190" t="s">
        <v>1</v>
      </c>
      <c r="N415" s="191" t="s">
        <v>40</v>
      </c>
      <c r="O415" s="55"/>
      <c r="P415" s="177">
        <f t="shared" si="106"/>
        <v>0</v>
      </c>
      <c r="Q415" s="177">
        <v>1.2999999999999999E-3</v>
      </c>
      <c r="R415" s="177">
        <f t="shared" si="107"/>
        <v>1.2999999999999999E-3</v>
      </c>
      <c r="S415" s="177">
        <v>0</v>
      </c>
      <c r="T415" s="178">
        <f t="shared" si="108"/>
        <v>0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79" t="s">
        <v>301</v>
      </c>
      <c r="AT415" s="179" t="s">
        <v>289</v>
      </c>
      <c r="AU415" s="179" t="s">
        <v>146</v>
      </c>
      <c r="AY415" s="14" t="s">
        <v>168</v>
      </c>
      <c r="BE415" s="180">
        <f t="shared" si="109"/>
        <v>0</v>
      </c>
      <c r="BF415" s="180">
        <f t="shared" si="110"/>
        <v>0</v>
      </c>
      <c r="BG415" s="180">
        <f t="shared" si="111"/>
        <v>0</v>
      </c>
      <c r="BH415" s="180">
        <f t="shared" si="112"/>
        <v>0</v>
      </c>
      <c r="BI415" s="180">
        <f t="shared" si="113"/>
        <v>0</v>
      </c>
      <c r="BJ415" s="14" t="s">
        <v>146</v>
      </c>
      <c r="BK415" s="181">
        <f t="shared" si="114"/>
        <v>0</v>
      </c>
      <c r="BL415" s="14" t="s">
        <v>233</v>
      </c>
      <c r="BM415" s="179" t="s">
        <v>1074</v>
      </c>
    </row>
    <row r="416" spans="1:65" s="2" customFormat="1" ht="21.75" customHeight="1">
      <c r="A416" s="29"/>
      <c r="B416" s="133"/>
      <c r="C416" s="168" t="s">
        <v>1075</v>
      </c>
      <c r="D416" s="168" t="s">
        <v>170</v>
      </c>
      <c r="E416" s="169" t="s">
        <v>1076</v>
      </c>
      <c r="F416" s="170" t="s">
        <v>1077</v>
      </c>
      <c r="G416" s="171" t="s">
        <v>244</v>
      </c>
      <c r="H416" s="172">
        <v>1</v>
      </c>
      <c r="I416" s="173"/>
      <c r="J416" s="172">
        <f t="shared" si="105"/>
        <v>0</v>
      </c>
      <c r="K416" s="174"/>
      <c r="L416" s="30"/>
      <c r="M416" s="175" t="s">
        <v>1</v>
      </c>
      <c r="N416" s="176" t="s">
        <v>40</v>
      </c>
      <c r="O416" s="55"/>
      <c r="P416" s="177">
        <f t="shared" si="106"/>
        <v>0</v>
      </c>
      <c r="Q416" s="177">
        <v>7.2999999999999996E-4</v>
      </c>
      <c r="R416" s="177">
        <f t="shared" si="107"/>
        <v>7.2999999999999996E-4</v>
      </c>
      <c r="S416" s="177">
        <v>0</v>
      </c>
      <c r="T416" s="178">
        <f t="shared" si="108"/>
        <v>0</v>
      </c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R416" s="179" t="s">
        <v>233</v>
      </c>
      <c r="AT416" s="179" t="s">
        <v>170</v>
      </c>
      <c r="AU416" s="179" t="s">
        <v>146</v>
      </c>
      <c r="AY416" s="14" t="s">
        <v>168</v>
      </c>
      <c r="BE416" s="180">
        <f t="shared" si="109"/>
        <v>0</v>
      </c>
      <c r="BF416" s="180">
        <f t="shared" si="110"/>
        <v>0</v>
      </c>
      <c r="BG416" s="180">
        <f t="shared" si="111"/>
        <v>0</v>
      </c>
      <c r="BH416" s="180">
        <f t="shared" si="112"/>
        <v>0</v>
      </c>
      <c r="BI416" s="180">
        <f t="shared" si="113"/>
        <v>0</v>
      </c>
      <c r="BJ416" s="14" t="s">
        <v>146</v>
      </c>
      <c r="BK416" s="181">
        <f t="shared" si="114"/>
        <v>0</v>
      </c>
      <c r="BL416" s="14" t="s">
        <v>233</v>
      </c>
      <c r="BM416" s="179" t="s">
        <v>1078</v>
      </c>
    </row>
    <row r="417" spans="1:65" s="2" customFormat="1" ht="16.5" customHeight="1">
      <c r="A417" s="29"/>
      <c r="B417" s="133"/>
      <c r="C417" s="182" t="s">
        <v>1079</v>
      </c>
      <c r="D417" s="182" t="s">
        <v>289</v>
      </c>
      <c r="E417" s="183" t="s">
        <v>1080</v>
      </c>
      <c r="F417" s="184" t="s">
        <v>1081</v>
      </c>
      <c r="G417" s="185" t="s">
        <v>244</v>
      </c>
      <c r="H417" s="186">
        <v>1</v>
      </c>
      <c r="I417" s="187"/>
      <c r="J417" s="186">
        <f t="shared" si="105"/>
        <v>0</v>
      </c>
      <c r="K417" s="188"/>
      <c r="L417" s="189"/>
      <c r="M417" s="190" t="s">
        <v>1</v>
      </c>
      <c r="N417" s="191" t="s">
        <v>40</v>
      </c>
      <c r="O417" s="55"/>
      <c r="P417" s="177">
        <f t="shared" si="106"/>
        <v>0</v>
      </c>
      <c r="Q417" s="177">
        <v>1.8499999999999999E-2</v>
      </c>
      <c r="R417" s="177">
        <f t="shared" si="107"/>
        <v>1.8499999999999999E-2</v>
      </c>
      <c r="S417" s="177">
        <v>0</v>
      </c>
      <c r="T417" s="178">
        <f t="shared" si="108"/>
        <v>0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79" t="s">
        <v>301</v>
      </c>
      <c r="AT417" s="179" t="s">
        <v>289</v>
      </c>
      <c r="AU417" s="179" t="s">
        <v>146</v>
      </c>
      <c r="AY417" s="14" t="s">
        <v>168</v>
      </c>
      <c r="BE417" s="180">
        <f t="shared" si="109"/>
        <v>0</v>
      </c>
      <c r="BF417" s="180">
        <f t="shared" si="110"/>
        <v>0</v>
      </c>
      <c r="BG417" s="180">
        <f t="shared" si="111"/>
        <v>0</v>
      </c>
      <c r="BH417" s="180">
        <f t="shared" si="112"/>
        <v>0</v>
      </c>
      <c r="BI417" s="180">
        <f t="shared" si="113"/>
        <v>0</v>
      </c>
      <c r="BJ417" s="14" t="s">
        <v>146</v>
      </c>
      <c r="BK417" s="181">
        <f t="shared" si="114"/>
        <v>0</v>
      </c>
      <c r="BL417" s="14" t="s">
        <v>233</v>
      </c>
      <c r="BM417" s="179" t="s">
        <v>1082</v>
      </c>
    </row>
    <row r="418" spans="1:65" s="2" customFormat="1" ht="16.5" customHeight="1">
      <c r="A418" s="29"/>
      <c r="B418" s="133"/>
      <c r="C418" s="168" t="s">
        <v>1083</v>
      </c>
      <c r="D418" s="168" t="s">
        <v>170</v>
      </c>
      <c r="E418" s="169" t="s">
        <v>1084</v>
      </c>
      <c r="F418" s="170" t="s">
        <v>1085</v>
      </c>
      <c r="G418" s="171" t="s">
        <v>244</v>
      </c>
      <c r="H418" s="172">
        <v>4</v>
      </c>
      <c r="I418" s="173"/>
      <c r="J418" s="172">
        <f t="shared" si="105"/>
        <v>0</v>
      </c>
      <c r="K418" s="174"/>
      <c r="L418" s="30"/>
      <c r="M418" s="175" t="s">
        <v>1</v>
      </c>
      <c r="N418" s="176" t="s">
        <v>40</v>
      </c>
      <c r="O418" s="55"/>
      <c r="P418" s="177">
        <f t="shared" si="106"/>
        <v>0</v>
      </c>
      <c r="Q418" s="177">
        <v>8.0000000000000007E-5</v>
      </c>
      <c r="R418" s="177">
        <f t="shared" si="107"/>
        <v>3.2000000000000003E-4</v>
      </c>
      <c r="S418" s="177">
        <v>0</v>
      </c>
      <c r="T418" s="178">
        <f t="shared" si="108"/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79" t="s">
        <v>233</v>
      </c>
      <c r="AT418" s="179" t="s">
        <v>170</v>
      </c>
      <c r="AU418" s="179" t="s">
        <v>146</v>
      </c>
      <c r="AY418" s="14" t="s">
        <v>168</v>
      </c>
      <c r="BE418" s="180">
        <f t="shared" si="109"/>
        <v>0</v>
      </c>
      <c r="BF418" s="180">
        <f t="shared" si="110"/>
        <v>0</v>
      </c>
      <c r="BG418" s="180">
        <f t="shared" si="111"/>
        <v>0</v>
      </c>
      <c r="BH418" s="180">
        <f t="shared" si="112"/>
        <v>0</v>
      </c>
      <c r="BI418" s="180">
        <f t="shared" si="113"/>
        <v>0</v>
      </c>
      <c r="BJ418" s="14" t="s">
        <v>146</v>
      </c>
      <c r="BK418" s="181">
        <f t="shared" si="114"/>
        <v>0</v>
      </c>
      <c r="BL418" s="14" t="s">
        <v>233</v>
      </c>
      <c r="BM418" s="179" t="s">
        <v>1086</v>
      </c>
    </row>
    <row r="419" spans="1:65" s="2" customFormat="1" ht="16.5" customHeight="1">
      <c r="A419" s="29"/>
      <c r="B419" s="133"/>
      <c r="C419" s="168" t="s">
        <v>1087</v>
      </c>
      <c r="D419" s="168" t="s">
        <v>170</v>
      </c>
      <c r="E419" s="169" t="s">
        <v>1088</v>
      </c>
      <c r="F419" s="170" t="s">
        <v>1089</v>
      </c>
      <c r="G419" s="171" t="s">
        <v>244</v>
      </c>
      <c r="H419" s="172">
        <v>44</v>
      </c>
      <c r="I419" s="173"/>
      <c r="J419" s="172">
        <f t="shared" si="105"/>
        <v>0</v>
      </c>
      <c r="K419" s="174"/>
      <c r="L419" s="30"/>
      <c r="M419" s="175" t="s">
        <v>1</v>
      </c>
      <c r="N419" s="176" t="s">
        <v>40</v>
      </c>
      <c r="O419" s="55"/>
      <c r="P419" s="177">
        <f t="shared" si="106"/>
        <v>0</v>
      </c>
      <c r="Q419" s="177">
        <v>8.0000000000000007E-5</v>
      </c>
      <c r="R419" s="177">
        <f t="shared" si="107"/>
        <v>3.5200000000000001E-3</v>
      </c>
      <c r="S419" s="177">
        <v>0</v>
      </c>
      <c r="T419" s="178">
        <f t="shared" si="108"/>
        <v>0</v>
      </c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R419" s="179" t="s">
        <v>233</v>
      </c>
      <c r="AT419" s="179" t="s">
        <v>170</v>
      </c>
      <c r="AU419" s="179" t="s">
        <v>146</v>
      </c>
      <c r="AY419" s="14" t="s">
        <v>168</v>
      </c>
      <c r="BE419" s="180">
        <f t="shared" si="109"/>
        <v>0</v>
      </c>
      <c r="BF419" s="180">
        <f t="shared" si="110"/>
        <v>0</v>
      </c>
      <c r="BG419" s="180">
        <f t="shared" si="111"/>
        <v>0</v>
      </c>
      <c r="BH419" s="180">
        <f t="shared" si="112"/>
        <v>0</v>
      </c>
      <c r="BI419" s="180">
        <f t="shared" si="113"/>
        <v>0</v>
      </c>
      <c r="BJ419" s="14" t="s">
        <v>146</v>
      </c>
      <c r="BK419" s="181">
        <f t="shared" si="114"/>
        <v>0</v>
      </c>
      <c r="BL419" s="14" t="s">
        <v>233</v>
      </c>
      <c r="BM419" s="179" t="s">
        <v>1090</v>
      </c>
    </row>
    <row r="420" spans="1:65" s="2" customFormat="1" ht="21.75" customHeight="1">
      <c r="A420" s="29"/>
      <c r="B420" s="133"/>
      <c r="C420" s="182" t="s">
        <v>1091</v>
      </c>
      <c r="D420" s="182" t="s">
        <v>289</v>
      </c>
      <c r="E420" s="183" t="s">
        <v>1092</v>
      </c>
      <c r="F420" s="184" t="s">
        <v>1093</v>
      </c>
      <c r="G420" s="185" t="s">
        <v>244</v>
      </c>
      <c r="H420" s="186">
        <v>44</v>
      </c>
      <c r="I420" s="187"/>
      <c r="J420" s="186">
        <f t="shared" si="105"/>
        <v>0</v>
      </c>
      <c r="K420" s="188"/>
      <c r="L420" s="189"/>
      <c r="M420" s="190" t="s">
        <v>1</v>
      </c>
      <c r="N420" s="191" t="s">
        <v>40</v>
      </c>
      <c r="O420" s="55"/>
      <c r="P420" s="177">
        <f t="shared" si="106"/>
        <v>0</v>
      </c>
      <c r="Q420" s="177">
        <v>1.6000000000000001E-4</v>
      </c>
      <c r="R420" s="177">
        <f t="shared" si="107"/>
        <v>7.0400000000000003E-3</v>
      </c>
      <c r="S420" s="177">
        <v>0</v>
      </c>
      <c r="T420" s="178">
        <f t="shared" si="108"/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79" t="s">
        <v>301</v>
      </c>
      <c r="AT420" s="179" t="s">
        <v>289</v>
      </c>
      <c r="AU420" s="179" t="s">
        <v>146</v>
      </c>
      <c r="AY420" s="14" t="s">
        <v>168</v>
      </c>
      <c r="BE420" s="180">
        <f t="shared" si="109"/>
        <v>0</v>
      </c>
      <c r="BF420" s="180">
        <f t="shared" si="110"/>
        <v>0</v>
      </c>
      <c r="BG420" s="180">
        <f t="shared" si="111"/>
        <v>0</v>
      </c>
      <c r="BH420" s="180">
        <f t="shared" si="112"/>
        <v>0</v>
      </c>
      <c r="BI420" s="180">
        <f t="shared" si="113"/>
        <v>0</v>
      </c>
      <c r="BJ420" s="14" t="s">
        <v>146</v>
      </c>
      <c r="BK420" s="181">
        <f t="shared" si="114"/>
        <v>0</v>
      </c>
      <c r="BL420" s="14" t="s">
        <v>233</v>
      </c>
      <c r="BM420" s="179" t="s">
        <v>1094</v>
      </c>
    </row>
    <row r="421" spans="1:65" s="2" customFormat="1" ht="21.75" customHeight="1">
      <c r="A421" s="29"/>
      <c r="B421" s="133"/>
      <c r="C421" s="168" t="s">
        <v>1095</v>
      </c>
      <c r="D421" s="168" t="s">
        <v>170</v>
      </c>
      <c r="E421" s="169" t="s">
        <v>1096</v>
      </c>
      <c r="F421" s="170" t="s">
        <v>1097</v>
      </c>
      <c r="G421" s="171" t="s">
        <v>244</v>
      </c>
      <c r="H421" s="172">
        <v>1</v>
      </c>
      <c r="I421" s="173"/>
      <c r="J421" s="172">
        <f t="shared" si="105"/>
        <v>0</v>
      </c>
      <c r="K421" s="174"/>
      <c r="L421" s="30"/>
      <c r="M421" s="175" t="s">
        <v>1</v>
      </c>
      <c r="N421" s="176" t="s">
        <v>40</v>
      </c>
      <c r="O421" s="55"/>
      <c r="P421" s="177">
        <f t="shared" si="106"/>
        <v>0</v>
      </c>
      <c r="Q421" s="177">
        <v>0</v>
      </c>
      <c r="R421" s="177">
        <f t="shared" si="107"/>
        <v>0</v>
      </c>
      <c r="S421" s="177">
        <v>0</v>
      </c>
      <c r="T421" s="178">
        <f t="shared" si="108"/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79" t="s">
        <v>233</v>
      </c>
      <c r="AT421" s="179" t="s">
        <v>170</v>
      </c>
      <c r="AU421" s="179" t="s">
        <v>146</v>
      </c>
      <c r="AY421" s="14" t="s">
        <v>168</v>
      </c>
      <c r="BE421" s="180">
        <f t="shared" si="109"/>
        <v>0</v>
      </c>
      <c r="BF421" s="180">
        <f t="shared" si="110"/>
        <v>0</v>
      </c>
      <c r="BG421" s="180">
        <f t="shared" si="111"/>
        <v>0</v>
      </c>
      <c r="BH421" s="180">
        <f t="shared" si="112"/>
        <v>0</v>
      </c>
      <c r="BI421" s="180">
        <f t="shared" si="113"/>
        <v>0</v>
      </c>
      <c r="BJ421" s="14" t="s">
        <v>146</v>
      </c>
      <c r="BK421" s="181">
        <f t="shared" si="114"/>
        <v>0</v>
      </c>
      <c r="BL421" s="14" t="s">
        <v>233</v>
      </c>
      <c r="BM421" s="179" t="s">
        <v>1098</v>
      </c>
    </row>
    <row r="422" spans="1:65" s="2" customFormat="1" ht="16.5" customHeight="1">
      <c r="A422" s="29"/>
      <c r="B422" s="133"/>
      <c r="C422" s="182" t="s">
        <v>1099</v>
      </c>
      <c r="D422" s="182" t="s">
        <v>289</v>
      </c>
      <c r="E422" s="183" t="s">
        <v>1100</v>
      </c>
      <c r="F422" s="184" t="s">
        <v>1101</v>
      </c>
      <c r="G422" s="185" t="s">
        <v>244</v>
      </c>
      <c r="H422" s="186">
        <v>1</v>
      </c>
      <c r="I422" s="187"/>
      <c r="J422" s="186">
        <f t="shared" si="105"/>
        <v>0</v>
      </c>
      <c r="K422" s="188"/>
      <c r="L422" s="189"/>
      <c r="M422" s="190" t="s">
        <v>1</v>
      </c>
      <c r="N422" s="191" t="s">
        <v>40</v>
      </c>
      <c r="O422" s="55"/>
      <c r="P422" s="177">
        <f t="shared" si="106"/>
        <v>0</v>
      </c>
      <c r="Q422" s="177">
        <v>1.49E-3</v>
      </c>
      <c r="R422" s="177">
        <f t="shared" si="107"/>
        <v>1.49E-3</v>
      </c>
      <c r="S422" s="177">
        <v>0</v>
      </c>
      <c r="T422" s="178">
        <f t="shared" si="108"/>
        <v>0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79" t="s">
        <v>301</v>
      </c>
      <c r="AT422" s="179" t="s">
        <v>289</v>
      </c>
      <c r="AU422" s="179" t="s">
        <v>146</v>
      </c>
      <c r="AY422" s="14" t="s">
        <v>168</v>
      </c>
      <c r="BE422" s="180">
        <f t="shared" si="109"/>
        <v>0</v>
      </c>
      <c r="BF422" s="180">
        <f t="shared" si="110"/>
        <v>0</v>
      </c>
      <c r="BG422" s="180">
        <f t="shared" si="111"/>
        <v>0</v>
      </c>
      <c r="BH422" s="180">
        <f t="shared" si="112"/>
        <v>0</v>
      </c>
      <c r="BI422" s="180">
        <f t="shared" si="113"/>
        <v>0</v>
      </c>
      <c r="BJ422" s="14" t="s">
        <v>146</v>
      </c>
      <c r="BK422" s="181">
        <f t="shared" si="114"/>
        <v>0</v>
      </c>
      <c r="BL422" s="14" t="s">
        <v>233</v>
      </c>
      <c r="BM422" s="179" t="s">
        <v>1102</v>
      </c>
    </row>
    <row r="423" spans="1:65" s="2" customFormat="1" ht="21.75" customHeight="1">
      <c r="A423" s="29"/>
      <c r="B423" s="133"/>
      <c r="C423" s="168" t="s">
        <v>1103</v>
      </c>
      <c r="D423" s="168" t="s">
        <v>170</v>
      </c>
      <c r="E423" s="169" t="s">
        <v>1104</v>
      </c>
      <c r="F423" s="170" t="s">
        <v>1105</v>
      </c>
      <c r="G423" s="171" t="s">
        <v>244</v>
      </c>
      <c r="H423" s="172">
        <v>15</v>
      </c>
      <c r="I423" s="173"/>
      <c r="J423" s="172">
        <f t="shared" si="105"/>
        <v>0</v>
      </c>
      <c r="K423" s="174"/>
      <c r="L423" s="30"/>
      <c r="M423" s="175" t="s">
        <v>1</v>
      </c>
      <c r="N423" s="176" t="s">
        <v>40</v>
      </c>
      <c r="O423" s="55"/>
      <c r="P423" s="177">
        <f t="shared" si="106"/>
        <v>0</v>
      </c>
      <c r="Q423" s="177">
        <v>1E-4</v>
      </c>
      <c r="R423" s="177">
        <f t="shared" si="107"/>
        <v>1.5E-3</v>
      </c>
      <c r="S423" s="177">
        <v>0</v>
      </c>
      <c r="T423" s="178">
        <f t="shared" si="108"/>
        <v>0</v>
      </c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R423" s="179" t="s">
        <v>233</v>
      </c>
      <c r="AT423" s="179" t="s">
        <v>170</v>
      </c>
      <c r="AU423" s="179" t="s">
        <v>146</v>
      </c>
      <c r="AY423" s="14" t="s">
        <v>168</v>
      </c>
      <c r="BE423" s="180">
        <f t="shared" si="109"/>
        <v>0</v>
      </c>
      <c r="BF423" s="180">
        <f t="shared" si="110"/>
        <v>0</v>
      </c>
      <c r="BG423" s="180">
        <f t="shared" si="111"/>
        <v>0</v>
      </c>
      <c r="BH423" s="180">
        <f t="shared" si="112"/>
        <v>0</v>
      </c>
      <c r="BI423" s="180">
        <f t="shared" si="113"/>
        <v>0</v>
      </c>
      <c r="BJ423" s="14" t="s">
        <v>146</v>
      </c>
      <c r="BK423" s="181">
        <f t="shared" si="114"/>
        <v>0</v>
      </c>
      <c r="BL423" s="14" t="s">
        <v>233</v>
      </c>
      <c r="BM423" s="179" t="s">
        <v>1106</v>
      </c>
    </row>
    <row r="424" spans="1:65" s="2" customFormat="1" ht="16.5" customHeight="1">
      <c r="A424" s="29"/>
      <c r="B424" s="133"/>
      <c r="C424" s="182" t="s">
        <v>1107</v>
      </c>
      <c r="D424" s="182" t="s">
        <v>289</v>
      </c>
      <c r="E424" s="183" t="s">
        <v>1108</v>
      </c>
      <c r="F424" s="184" t="s">
        <v>1109</v>
      </c>
      <c r="G424" s="185" t="s">
        <v>244</v>
      </c>
      <c r="H424" s="186">
        <v>12</v>
      </c>
      <c r="I424" s="187"/>
      <c r="J424" s="186">
        <f t="shared" si="105"/>
        <v>0</v>
      </c>
      <c r="K424" s="188"/>
      <c r="L424" s="189"/>
      <c r="M424" s="190" t="s">
        <v>1</v>
      </c>
      <c r="N424" s="191" t="s">
        <v>40</v>
      </c>
      <c r="O424" s="55"/>
      <c r="P424" s="177">
        <f t="shared" si="106"/>
        <v>0</v>
      </c>
      <c r="Q424" s="177">
        <v>2E-3</v>
      </c>
      <c r="R424" s="177">
        <f t="shared" si="107"/>
        <v>2.4E-2</v>
      </c>
      <c r="S424" s="177">
        <v>0</v>
      </c>
      <c r="T424" s="178">
        <f t="shared" si="108"/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79" t="s">
        <v>301</v>
      </c>
      <c r="AT424" s="179" t="s">
        <v>289</v>
      </c>
      <c r="AU424" s="179" t="s">
        <v>146</v>
      </c>
      <c r="AY424" s="14" t="s">
        <v>168</v>
      </c>
      <c r="BE424" s="180">
        <f t="shared" si="109"/>
        <v>0</v>
      </c>
      <c r="BF424" s="180">
        <f t="shared" si="110"/>
        <v>0</v>
      </c>
      <c r="BG424" s="180">
        <f t="shared" si="111"/>
        <v>0</v>
      </c>
      <c r="BH424" s="180">
        <f t="shared" si="112"/>
        <v>0</v>
      </c>
      <c r="BI424" s="180">
        <f t="shared" si="113"/>
        <v>0</v>
      </c>
      <c r="BJ424" s="14" t="s">
        <v>146</v>
      </c>
      <c r="BK424" s="181">
        <f t="shared" si="114"/>
        <v>0</v>
      </c>
      <c r="BL424" s="14" t="s">
        <v>233</v>
      </c>
      <c r="BM424" s="179" t="s">
        <v>1110</v>
      </c>
    </row>
    <row r="425" spans="1:65" s="2" customFormat="1" ht="16.5" customHeight="1">
      <c r="A425" s="29"/>
      <c r="B425" s="133"/>
      <c r="C425" s="182" t="s">
        <v>1111</v>
      </c>
      <c r="D425" s="182" t="s">
        <v>289</v>
      </c>
      <c r="E425" s="183" t="s">
        <v>1112</v>
      </c>
      <c r="F425" s="184" t="s">
        <v>1113</v>
      </c>
      <c r="G425" s="185" t="s">
        <v>244</v>
      </c>
      <c r="H425" s="186">
        <v>3</v>
      </c>
      <c r="I425" s="187"/>
      <c r="J425" s="186">
        <f t="shared" si="105"/>
        <v>0</v>
      </c>
      <c r="K425" s="188"/>
      <c r="L425" s="189"/>
      <c r="M425" s="190" t="s">
        <v>1</v>
      </c>
      <c r="N425" s="191" t="s">
        <v>40</v>
      </c>
      <c r="O425" s="55"/>
      <c r="P425" s="177">
        <f t="shared" si="106"/>
        <v>0</v>
      </c>
      <c r="Q425" s="177">
        <v>0</v>
      </c>
      <c r="R425" s="177">
        <f t="shared" si="107"/>
        <v>0</v>
      </c>
      <c r="S425" s="177">
        <v>0</v>
      </c>
      <c r="T425" s="178">
        <f t="shared" si="108"/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79" t="s">
        <v>301</v>
      </c>
      <c r="AT425" s="179" t="s">
        <v>289</v>
      </c>
      <c r="AU425" s="179" t="s">
        <v>146</v>
      </c>
      <c r="AY425" s="14" t="s">
        <v>168</v>
      </c>
      <c r="BE425" s="180">
        <f t="shared" si="109"/>
        <v>0</v>
      </c>
      <c r="BF425" s="180">
        <f t="shared" si="110"/>
        <v>0</v>
      </c>
      <c r="BG425" s="180">
        <f t="shared" si="111"/>
        <v>0</v>
      </c>
      <c r="BH425" s="180">
        <f t="shared" si="112"/>
        <v>0</v>
      </c>
      <c r="BI425" s="180">
        <f t="shared" si="113"/>
        <v>0</v>
      </c>
      <c r="BJ425" s="14" t="s">
        <v>146</v>
      </c>
      <c r="BK425" s="181">
        <f t="shared" si="114"/>
        <v>0</v>
      </c>
      <c r="BL425" s="14" t="s">
        <v>233</v>
      </c>
      <c r="BM425" s="179" t="s">
        <v>1114</v>
      </c>
    </row>
    <row r="426" spans="1:65" s="2" customFormat="1" ht="16.5" customHeight="1">
      <c r="A426" s="29"/>
      <c r="B426" s="133"/>
      <c r="C426" s="182" t="s">
        <v>1115</v>
      </c>
      <c r="D426" s="182" t="s">
        <v>289</v>
      </c>
      <c r="E426" s="183" t="s">
        <v>1116</v>
      </c>
      <c r="F426" s="184" t="s">
        <v>1117</v>
      </c>
      <c r="G426" s="185" t="s">
        <v>244</v>
      </c>
      <c r="H426" s="186">
        <v>1</v>
      </c>
      <c r="I426" s="187"/>
      <c r="J426" s="186">
        <f t="shared" si="105"/>
        <v>0</v>
      </c>
      <c r="K426" s="188"/>
      <c r="L426" s="189"/>
      <c r="M426" s="190" t="s">
        <v>1</v>
      </c>
      <c r="N426" s="191" t="s">
        <v>40</v>
      </c>
      <c r="O426" s="55"/>
      <c r="P426" s="177">
        <f t="shared" si="106"/>
        <v>0</v>
      </c>
      <c r="Q426" s="177">
        <v>1.2999999999999999E-3</v>
      </c>
      <c r="R426" s="177">
        <f t="shared" si="107"/>
        <v>1.2999999999999999E-3</v>
      </c>
      <c r="S426" s="177">
        <v>0</v>
      </c>
      <c r="T426" s="178">
        <f t="shared" si="108"/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79" t="s">
        <v>301</v>
      </c>
      <c r="AT426" s="179" t="s">
        <v>289</v>
      </c>
      <c r="AU426" s="179" t="s">
        <v>146</v>
      </c>
      <c r="AY426" s="14" t="s">
        <v>168</v>
      </c>
      <c r="BE426" s="180">
        <f t="shared" si="109"/>
        <v>0</v>
      </c>
      <c r="BF426" s="180">
        <f t="shared" si="110"/>
        <v>0</v>
      </c>
      <c r="BG426" s="180">
        <f t="shared" si="111"/>
        <v>0</v>
      </c>
      <c r="BH426" s="180">
        <f t="shared" si="112"/>
        <v>0</v>
      </c>
      <c r="BI426" s="180">
        <f t="shared" si="113"/>
        <v>0</v>
      </c>
      <c r="BJ426" s="14" t="s">
        <v>146</v>
      </c>
      <c r="BK426" s="181">
        <f t="shared" si="114"/>
        <v>0</v>
      </c>
      <c r="BL426" s="14" t="s">
        <v>233</v>
      </c>
      <c r="BM426" s="179" t="s">
        <v>1118</v>
      </c>
    </row>
    <row r="427" spans="1:65" s="2" customFormat="1" ht="21.75" customHeight="1">
      <c r="A427" s="29"/>
      <c r="B427" s="133"/>
      <c r="C427" s="168" t="s">
        <v>1119</v>
      </c>
      <c r="D427" s="168" t="s">
        <v>170</v>
      </c>
      <c r="E427" s="169" t="s">
        <v>1120</v>
      </c>
      <c r="F427" s="170" t="s">
        <v>1121</v>
      </c>
      <c r="G427" s="171" t="s">
        <v>244</v>
      </c>
      <c r="H427" s="172">
        <v>15</v>
      </c>
      <c r="I427" s="173"/>
      <c r="J427" s="172">
        <f t="shared" si="105"/>
        <v>0</v>
      </c>
      <c r="K427" s="174"/>
      <c r="L427" s="30"/>
      <c r="M427" s="175" t="s">
        <v>1</v>
      </c>
      <c r="N427" s="176" t="s">
        <v>40</v>
      </c>
      <c r="O427" s="55"/>
      <c r="P427" s="177">
        <f t="shared" si="106"/>
        <v>0</v>
      </c>
      <c r="Q427" s="177">
        <v>0</v>
      </c>
      <c r="R427" s="177">
        <f t="shared" si="107"/>
        <v>0</v>
      </c>
      <c r="S427" s="177">
        <v>0</v>
      </c>
      <c r="T427" s="178">
        <f t="shared" si="108"/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179" t="s">
        <v>233</v>
      </c>
      <c r="AT427" s="179" t="s">
        <v>170</v>
      </c>
      <c r="AU427" s="179" t="s">
        <v>146</v>
      </c>
      <c r="AY427" s="14" t="s">
        <v>168</v>
      </c>
      <c r="BE427" s="180">
        <f t="shared" si="109"/>
        <v>0</v>
      </c>
      <c r="BF427" s="180">
        <f t="shared" si="110"/>
        <v>0</v>
      </c>
      <c r="BG427" s="180">
        <f t="shared" si="111"/>
        <v>0</v>
      </c>
      <c r="BH427" s="180">
        <f t="shared" si="112"/>
        <v>0</v>
      </c>
      <c r="BI427" s="180">
        <f t="shared" si="113"/>
        <v>0</v>
      </c>
      <c r="BJ427" s="14" t="s">
        <v>146</v>
      </c>
      <c r="BK427" s="181">
        <f t="shared" si="114"/>
        <v>0</v>
      </c>
      <c r="BL427" s="14" t="s">
        <v>233</v>
      </c>
      <c r="BM427" s="179" t="s">
        <v>1122</v>
      </c>
    </row>
    <row r="428" spans="1:65" s="2" customFormat="1" ht="16.5" customHeight="1">
      <c r="A428" s="29"/>
      <c r="B428" s="133"/>
      <c r="C428" s="182" t="s">
        <v>1123</v>
      </c>
      <c r="D428" s="182" t="s">
        <v>289</v>
      </c>
      <c r="E428" s="183" t="s">
        <v>1124</v>
      </c>
      <c r="F428" s="184" t="s">
        <v>1125</v>
      </c>
      <c r="G428" s="185" t="s">
        <v>244</v>
      </c>
      <c r="H428" s="186">
        <v>15</v>
      </c>
      <c r="I428" s="187"/>
      <c r="J428" s="186">
        <f t="shared" si="105"/>
        <v>0</v>
      </c>
      <c r="K428" s="188"/>
      <c r="L428" s="189"/>
      <c r="M428" s="190" t="s">
        <v>1</v>
      </c>
      <c r="N428" s="191" t="s">
        <v>40</v>
      </c>
      <c r="O428" s="55"/>
      <c r="P428" s="177">
        <f t="shared" si="106"/>
        <v>0</v>
      </c>
      <c r="Q428" s="177">
        <v>3.3E-4</v>
      </c>
      <c r="R428" s="177">
        <f t="shared" si="107"/>
        <v>4.9499999999999995E-3</v>
      </c>
      <c r="S428" s="177">
        <v>0</v>
      </c>
      <c r="T428" s="178">
        <f t="shared" si="108"/>
        <v>0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79" t="s">
        <v>301</v>
      </c>
      <c r="AT428" s="179" t="s">
        <v>289</v>
      </c>
      <c r="AU428" s="179" t="s">
        <v>146</v>
      </c>
      <c r="AY428" s="14" t="s">
        <v>168</v>
      </c>
      <c r="BE428" s="180">
        <f t="shared" si="109"/>
        <v>0</v>
      </c>
      <c r="BF428" s="180">
        <f t="shared" si="110"/>
        <v>0</v>
      </c>
      <c r="BG428" s="180">
        <f t="shared" si="111"/>
        <v>0</v>
      </c>
      <c r="BH428" s="180">
        <f t="shared" si="112"/>
        <v>0</v>
      </c>
      <c r="BI428" s="180">
        <f t="shared" si="113"/>
        <v>0</v>
      </c>
      <c r="BJ428" s="14" t="s">
        <v>146</v>
      </c>
      <c r="BK428" s="181">
        <f t="shared" si="114"/>
        <v>0</v>
      </c>
      <c r="BL428" s="14" t="s">
        <v>233</v>
      </c>
      <c r="BM428" s="179" t="s">
        <v>1126</v>
      </c>
    </row>
    <row r="429" spans="1:65" s="2" customFormat="1" ht="21.75" customHeight="1">
      <c r="A429" s="29"/>
      <c r="B429" s="133"/>
      <c r="C429" s="168" t="s">
        <v>1127</v>
      </c>
      <c r="D429" s="168" t="s">
        <v>170</v>
      </c>
      <c r="E429" s="169" t="s">
        <v>1128</v>
      </c>
      <c r="F429" s="170" t="s">
        <v>1129</v>
      </c>
      <c r="G429" s="171" t="s">
        <v>244</v>
      </c>
      <c r="H429" s="172">
        <v>1</v>
      </c>
      <c r="I429" s="173"/>
      <c r="J429" s="172">
        <f t="shared" si="105"/>
        <v>0</v>
      </c>
      <c r="K429" s="174"/>
      <c r="L429" s="30"/>
      <c r="M429" s="175" t="s">
        <v>1</v>
      </c>
      <c r="N429" s="176" t="s">
        <v>40</v>
      </c>
      <c r="O429" s="55"/>
      <c r="P429" s="177">
        <f t="shared" si="106"/>
        <v>0</v>
      </c>
      <c r="Q429" s="177">
        <v>1.0000000000000001E-5</v>
      </c>
      <c r="R429" s="177">
        <f t="shared" si="107"/>
        <v>1.0000000000000001E-5</v>
      </c>
      <c r="S429" s="177">
        <v>0</v>
      </c>
      <c r="T429" s="178">
        <f t="shared" si="108"/>
        <v>0</v>
      </c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R429" s="179" t="s">
        <v>233</v>
      </c>
      <c r="AT429" s="179" t="s">
        <v>170</v>
      </c>
      <c r="AU429" s="179" t="s">
        <v>146</v>
      </c>
      <c r="AY429" s="14" t="s">
        <v>168</v>
      </c>
      <c r="BE429" s="180">
        <f t="shared" si="109"/>
        <v>0</v>
      </c>
      <c r="BF429" s="180">
        <f t="shared" si="110"/>
        <v>0</v>
      </c>
      <c r="BG429" s="180">
        <f t="shared" si="111"/>
        <v>0</v>
      </c>
      <c r="BH429" s="180">
        <f t="shared" si="112"/>
        <v>0</v>
      </c>
      <c r="BI429" s="180">
        <f t="shared" si="113"/>
        <v>0</v>
      </c>
      <c r="BJ429" s="14" t="s">
        <v>146</v>
      </c>
      <c r="BK429" s="181">
        <f t="shared" si="114"/>
        <v>0</v>
      </c>
      <c r="BL429" s="14" t="s">
        <v>233</v>
      </c>
      <c r="BM429" s="179" t="s">
        <v>1130</v>
      </c>
    </row>
    <row r="430" spans="1:65" s="2" customFormat="1" ht="21.75" customHeight="1">
      <c r="A430" s="29"/>
      <c r="B430" s="133"/>
      <c r="C430" s="182" t="s">
        <v>1131</v>
      </c>
      <c r="D430" s="182" t="s">
        <v>289</v>
      </c>
      <c r="E430" s="183" t="s">
        <v>1132</v>
      </c>
      <c r="F430" s="184" t="s">
        <v>1133</v>
      </c>
      <c r="G430" s="185" t="s">
        <v>244</v>
      </c>
      <c r="H430" s="186">
        <v>1</v>
      </c>
      <c r="I430" s="187"/>
      <c r="J430" s="186">
        <f t="shared" si="105"/>
        <v>0</v>
      </c>
      <c r="K430" s="188"/>
      <c r="L430" s="189"/>
      <c r="M430" s="190" t="s">
        <v>1</v>
      </c>
      <c r="N430" s="191" t="s">
        <v>40</v>
      </c>
      <c r="O430" s="55"/>
      <c r="P430" s="177">
        <f t="shared" si="106"/>
        <v>0</v>
      </c>
      <c r="Q430" s="177">
        <v>3.6000000000000002E-4</v>
      </c>
      <c r="R430" s="177">
        <f t="shared" si="107"/>
        <v>3.6000000000000002E-4</v>
      </c>
      <c r="S430" s="177">
        <v>0</v>
      </c>
      <c r="T430" s="178">
        <f t="shared" si="108"/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79" t="s">
        <v>301</v>
      </c>
      <c r="AT430" s="179" t="s">
        <v>289</v>
      </c>
      <c r="AU430" s="179" t="s">
        <v>146</v>
      </c>
      <c r="AY430" s="14" t="s">
        <v>168</v>
      </c>
      <c r="BE430" s="180">
        <f t="shared" si="109"/>
        <v>0</v>
      </c>
      <c r="BF430" s="180">
        <f t="shared" si="110"/>
        <v>0</v>
      </c>
      <c r="BG430" s="180">
        <f t="shared" si="111"/>
        <v>0</v>
      </c>
      <c r="BH430" s="180">
        <f t="shared" si="112"/>
        <v>0</v>
      </c>
      <c r="BI430" s="180">
        <f t="shared" si="113"/>
        <v>0</v>
      </c>
      <c r="BJ430" s="14" t="s">
        <v>146</v>
      </c>
      <c r="BK430" s="181">
        <f t="shared" si="114"/>
        <v>0</v>
      </c>
      <c r="BL430" s="14" t="s">
        <v>233</v>
      </c>
      <c r="BM430" s="179" t="s">
        <v>1134</v>
      </c>
    </row>
    <row r="431" spans="1:65" s="2" customFormat="1" ht="21.75" customHeight="1">
      <c r="A431" s="29"/>
      <c r="B431" s="133"/>
      <c r="C431" s="168" t="s">
        <v>1135</v>
      </c>
      <c r="D431" s="168" t="s">
        <v>170</v>
      </c>
      <c r="E431" s="169" t="s">
        <v>1136</v>
      </c>
      <c r="F431" s="170" t="s">
        <v>1137</v>
      </c>
      <c r="G431" s="171" t="s">
        <v>244</v>
      </c>
      <c r="H431" s="172">
        <v>1</v>
      </c>
      <c r="I431" s="173"/>
      <c r="J431" s="172">
        <f t="shared" si="105"/>
        <v>0</v>
      </c>
      <c r="K431" s="174"/>
      <c r="L431" s="30"/>
      <c r="M431" s="175" t="s">
        <v>1</v>
      </c>
      <c r="N431" s="176" t="s">
        <v>40</v>
      </c>
      <c r="O431" s="55"/>
      <c r="P431" s="177">
        <f t="shared" si="106"/>
        <v>0</v>
      </c>
      <c r="Q431" s="177">
        <v>0</v>
      </c>
      <c r="R431" s="177">
        <f t="shared" si="107"/>
        <v>0</v>
      </c>
      <c r="S431" s="177">
        <v>0</v>
      </c>
      <c r="T431" s="178">
        <f t="shared" si="108"/>
        <v>0</v>
      </c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R431" s="179" t="s">
        <v>233</v>
      </c>
      <c r="AT431" s="179" t="s">
        <v>170</v>
      </c>
      <c r="AU431" s="179" t="s">
        <v>146</v>
      </c>
      <c r="AY431" s="14" t="s">
        <v>168</v>
      </c>
      <c r="BE431" s="180">
        <f t="shared" si="109"/>
        <v>0</v>
      </c>
      <c r="BF431" s="180">
        <f t="shared" si="110"/>
        <v>0</v>
      </c>
      <c r="BG431" s="180">
        <f t="shared" si="111"/>
        <v>0</v>
      </c>
      <c r="BH431" s="180">
        <f t="shared" si="112"/>
        <v>0</v>
      </c>
      <c r="BI431" s="180">
        <f t="shared" si="113"/>
        <v>0</v>
      </c>
      <c r="BJ431" s="14" t="s">
        <v>146</v>
      </c>
      <c r="BK431" s="181">
        <f t="shared" si="114"/>
        <v>0</v>
      </c>
      <c r="BL431" s="14" t="s">
        <v>233</v>
      </c>
      <c r="BM431" s="179" t="s">
        <v>1138</v>
      </c>
    </row>
    <row r="432" spans="1:65" s="2" customFormat="1" ht="21.75" customHeight="1">
      <c r="A432" s="29"/>
      <c r="B432" s="133"/>
      <c r="C432" s="168" t="s">
        <v>1139</v>
      </c>
      <c r="D432" s="168" t="s">
        <v>170</v>
      </c>
      <c r="E432" s="169" t="s">
        <v>1140</v>
      </c>
      <c r="F432" s="170" t="s">
        <v>1141</v>
      </c>
      <c r="G432" s="171" t="s">
        <v>244</v>
      </c>
      <c r="H432" s="172">
        <v>4</v>
      </c>
      <c r="I432" s="173"/>
      <c r="J432" s="172">
        <f t="shared" si="105"/>
        <v>0</v>
      </c>
      <c r="K432" s="174"/>
      <c r="L432" s="30"/>
      <c r="M432" s="175" t="s">
        <v>1</v>
      </c>
      <c r="N432" s="176" t="s">
        <v>40</v>
      </c>
      <c r="O432" s="55"/>
      <c r="P432" s="177">
        <f t="shared" si="106"/>
        <v>0</v>
      </c>
      <c r="Q432" s="177">
        <v>0</v>
      </c>
      <c r="R432" s="177">
        <f t="shared" si="107"/>
        <v>0</v>
      </c>
      <c r="S432" s="177">
        <v>0</v>
      </c>
      <c r="T432" s="178">
        <f t="shared" si="108"/>
        <v>0</v>
      </c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R432" s="179" t="s">
        <v>233</v>
      </c>
      <c r="AT432" s="179" t="s">
        <v>170</v>
      </c>
      <c r="AU432" s="179" t="s">
        <v>146</v>
      </c>
      <c r="AY432" s="14" t="s">
        <v>168</v>
      </c>
      <c r="BE432" s="180">
        <f t="shared" si="109"/>
        <v>0</v>
      </c>
      <c r="BF432" s="180">
        <f t="shared" si="110"/>
        <v>0</v>
      </c>
      <c r="BG432" s="180">
        <f t="shared" si="111"/>
        <v>0</v>
      </c>
      <c r="BH432" s="180">
        <f t="shared" si="112"/>
        <v>0</v>
      </c>
      <c r="BI432" s="180">
        <f t="shared" si="113"/>
        <v>0</v>
      </c>
      <c r="BJ432" s="14" t="s">
        <v>146</v>
      </c>
      <c r="BK432" s="181">
        <f t="shared" si="114"/>
        <v>0</v>
      </c>
      <c r="BL432" s="14" t="s">
        <v>233</v>
      </c>
      <c r="BM432" s="179" t="s">
        <v>1142</v>
      </c>
    </row>
    <row r="433" spans="1:65" s="2" customFormat="1" ht="16.5" customHeight="1">
      <c r="A433" s="29"/>
      <c r="B433" s="133"/>
      <c r="C433" s="182" t="s">
        <v>1143</v>
      </c>
      <c r="D433" s="182" t="s">
        <v>289</v>
      </c>
      <c r="E433" s="183" t="s">
        <v>1144</v>
      </c>
      <c r="F433" s="184" t="s">
        <v>1145</v>
      </c>
      <c r="G433" s="185" t="s">
        <v>244</v>
      </c>
      <c r="H433" s="186">
        <v>4</v>
      </c>
      <c r="I433" s="187"/>
      <c r="J433" s="186">
        <f t="shared" si="105"/>
        <v>0</v>
      </c>
      <c r="K433" s="188"/>
      <c r="L433" s="189"/>
      <c r="M433" s="190" t="s">
        <v>1</v>
      </c>
      <c r="N433" s="191" t="s">
        <v>40</v>
      </c>
      <c r="O433" s="55"/>
      <c r="P433" s="177">
        <f t="shared" si="106"/>
        <v>0</v>
      </c>
      <c r="Q433" s="177">
        <v>1.8000000000000001E-4</v>
      </c>
      <c r="R433" s="177">
        <f t="shared" si="107"/>
        <v>7.2000000000000005E-4</v>
      </c>
      <c r="S433" s="177">
        <v>0</v>
      </c>
      <c r="T433" s="178">
        <f t="shared" si="108"/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179" t="s">
        <v>301</v>
      </c>
      <c r="AT433" s="179" t="s">
        <v>289</v>
      </c>
      <c r="AU433" s="179" t="s">
        <v>146</v>
      </c>
      <c r="AY433" s="14" t="s">
        <v>168</v>
      </c>
      <c r="BE433" s="180">
        <f t="shared" si="109"/>
        <v>0</v>
      </c>
      <c r="BF433" s="180">
        <f t="shared" si="110"/>
        <v>0</v>
      </c>
      <c r="BG433" s="180">
        <f t="shared" si="111"/>
        <v>0</v>
      </c>
      <c r="BH433" s="180">
        <f t="shared" si="112"/>
        <v>0</v>
      </c>
      <c r="BI433" s="180">
        <f t="shared" si="113"/>
        <v>0</v>
      </c>
      <c r="BJ433" s="14" t="s">
        <v>146</v>
      </c>
      <c r="BK433" s="181">
        <f t="shared" si="114"/>
        <v>0</v>
      </c>
      <c r="BL433" s="14" t="s">
        <v>233</v>
      </c>
      <c r="BM433" s="179" t="s">
        <v>1146</v>
      </c>
    </row>
    <row r="434" spans="1:65" s="2" customFormat="1" ht="16.5" customHeight="1">
      <c r="A434" s="29"/>
      <c r="B434" s="133"/>
      <c r="C434" s="168" t="s">
        <v>1147</v>
      </c>
      <c r="D434" s="168" t="s">
        <v>170</v>
      </c>
      <c r="E434" s="169" t="s">
        <v>1148</v>
      </c>
      <c r="F434" s="170" t="s">
        <v>1149</v>
      </c>
      <c r="G434" s="171" t="s">
        <v>244</v>
      </c>
      <c r="H434" s="172">
        <v>2</v>
      </c>
      <c r="I434" s="173"/>
      <c r="J434" s="172">
        <f t="shared" si="105"/>
        <v>0</v>
      </c>
      <c r="K434" s="174"/>
      <c r="L434" s="30"/>
      <c r="M434" s="175" t="s">
        <v>1</v>
      </c>
      <c r="N434" s="176" t="s">
        <v>40</v>
      </c>
      <c r="O434" s="55"/>
      <c r="P434" s="177">
        <f t="shared" si="106"/>
        <v>0</v>
      </c>
      <c r="Q434" s="177">
        <v>0</v>
      </c>
      <c r="R434" s="177">
        <f t="shared" si="107"/>
        <v>0</v>
      </c>
      <c r="S434" s="177">
        <v>0</v>
      </c>
      <c r="T434" s="178">
        <f t="shared" si="108"/>
        <v>0</v>
      </c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R434" s="179" t="s">
        <v>233</v>
      </c>
      <c r="AT434" s="179" t="s">
        <v>170</v>
      </c>
      <c r="AU434" s="179" t="s">
        <v>146</v>
      </c>
      <c r="AY434" s="14" t="s">
        <v>168</v>
      </c>
      <c r="BE434" s="180">
        <f t="shared" si="109"/>
        <v>0</v>
      </c>
      <c r="BF434" s="180">
        <f t="shared" si="110"/>
        <v>0</v>
      </c>
      <c r="BG434" s="180">
        <f t="shared" si="111"/>
        <v>0</v>
      </c>
      <c r="BH434" s="180">
        <f t="shared" si="112"/>
        <v>0</v>
      </c>
      <c r="BI434" s="180">
        <f t="shared" si="113"/>
        <v>0</v>
      </c>
      <c r="BJ434" s="14" t="s">
        <v>146</v>
      </c>
      <c r="BK434" s="181">
        <f t="shared" si="114"/>
        <v>0</v>
      </c>
      <c r="BL434" s="14" t="s">
        <v>233</v>
      </c>
      <c r="BM434" s="179" t="s">
        <v>1150</v>
      </c>
    </row>
    <row r="435" spans="1:65" s="2" customFormat="1" ht="16.5" customHeight="1">
      <c r="A435" s="29"/>
      <c r="B435" s="133"/>
      <c r="C435" s="182" t="s">
        <v>1151</v>
      </c>
      <c r="D435" s="182" t="s">
        <v>289</v>
      </c>
      <c r="E435" s="183" t="s">
        <v>1152</v>
      </c>
      <c r="F435" s="184" t="s">
        <v>1153</v>
      </c>
      <c r="G435" s="185" t="s">
        <v>244</v>
      </c>
      <c r="H435" s="186">
        <v>2</v>
      </c>
      <c r="I435" s="187"/>
      <c r="J435" s="186">
        <f t="shared" si="105"/>
        <v>0</v>
      </c>
      <c r="K435" s="188"/>
      <c r="L435" s="189"/>
      <c r="M435" s="190" t="s">
        <v>1</v>
      </c>
      <c r="N435" s="191" t="s">
        <v>40</v>
      </c>
      <c r="O435" s="55"/>
      <c r="P435" s="177">
        <f t="shared" si="106"/>
        <v>0</v>
      </c>
      <c r="Q435" s="177">
        <v>1.0200000000000001E-3</v>
      </c>
      <c r="R435" s="177">
        <f t="shared" si="107"/>
        <v>2.0400000000000001E-3</v>
      </c>
      <c r="S435" s="177">
        <v>0</v>
      </c>
      <c r="T435" s="178">
        <f t="shared" si="108"/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79" t="s">
        <v>301</v>
      </c>
      <c r="AT435" s="179" t="s">
        <v>289</v>
      </c>
      <c r="AU435" s="179" t="s">
        <v>146</v>
      </c>
      <c r="AY435" s="14" t="s">
        <v>168</v>
      </c>
      <c r="BE435" s="180">
        <f t="shared" si="109"/>
        <v>0</v>
      </c>
      <c r="BF435" s="180">
        <f t="shared" si="110"/>
        <v>0</v>
      </c>
      <c r="BG435" s="180">
        <f t="shared" si="111"/>
        <v>0</v>
      </c>
      <c r="BH435" s="180">
        <f t="shared" si="112"/>
        <v>0</v>
      </c>
      <c r="BI435" s="180">
        <f t="shared" si="113"/>
        <v>0</v>
      </c>
      <c r="BJ435" s="14" t="s">
        <v>146</v>
      </c>
      <c r="BK435" s="181">
        <f t="shared" si="114"/>
        <v>0</v>
      </c>
      <c r="BL435" s="14" t="s">
        <v>233</v>
      </c>
      <c r="BM435" s="179" t="s">
        <v>1154</v>
      </c>
    </row>
    <row r="436" spans="1:65" s="2" customFormat="1" ht="21.75" customHeight="1">
      <c r="A436" s="29"/>
      <c r="B436" s="133"/>
      <c r="C436" s="168" t="s">
        <v>1155</v>
      </c>
      <c r="D436" s="168" t="s">
        <v>170</v>
      </c>
      <c r="E436" s="169" t="s">
        <v>1156</v>
      </c>
      <c r="F436" s="170" t="s">
        <v>1157</v>
      </c>
      <c r="G436" s="171" t="s">
        <v>1158</v>
      </c>
      <c r="H436" s="172">
        <v>1</v>
      </c>
      <c r="I436" s="173"/>
      <c r="J436" s="172">
        <f t="shared" si="105"/>
        <v>0</v>
      </c>
      <c r="K436" s="174"/>
      <c r="L436" s="30"/>
      <c r="M436" s="175" t="s">
        <v>1</v>
      </c>
      <c r="N436" s="176" t="s">
        <v>40</v>
      </c>
      <c r="O436" s="55"/>
      <c r="P436" s="177">
        <f t="shared" si="106"/>
        <v>0</v>
      </c>
      <c r="Q436" s="177">
        <v>3.0000000000000001E-5</v>
      </c>
      <c r="R436" s="177">
        <f t="shared" si="107"/>
        <v>3.0000000000000001E-5</v>
      </c>
      <c r="S436" s="177">
        <v>0</v>
      </c>
      <c r="T436" s="178">
        <f t="shared" si="108"/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179" t="s">
        <v>233</v>
      </c>
      <c r="AT436" s="179" t="s">
        <v>170</v>
      </c>
      <c r="AU436" s="179" t="s">
        <v>146</v>
      </c>
      <c r="AY436" s="14" t="s">
        <v>168</v>
      </c>
      <c r="BE436" s="180">
        <f t="shared" si="109"/>
        <v>0</v>
      </c>
      <c r="BF436" s="180">
        <f t="shared" si="110"/>
        <v>0</v>
      </c>
      <c r="BG436" s="180">
        <f t="shared" si="111"/>
        <v>0</v>
      </c>
      <c r="BH436" s="180">
        <f t="shared" si="112"/>
        <v>0</v>
      </c>
      <c r="BI436" s="180">
        <f t="shared" si="113"/>
        <v>0</v>
      </c>
      <c r="BJ436" s="14" t="s">
        <v>146</v>
      </c>
      <c r="BK436" s="181">
        <f t="shared" si="114"/>
        <v>0</v>
      </c>
      <c r="BL436" s="14" t="s">
        <v>233</v>
      </c>
      <c r="BM436" s="179" t="s">
        <v>1159</v>
      </c>
    </row>
    <row r="437" spans="1:65" s="2" customFormat="1" ht="16.5" customHeight="1">
      <c r="A437" s="29"/>
      <c r="B437" s="133"/>
      <c r="C437" s="182" t="s">
        <v>1160</v>
      </c>
      <c r="D437" s="182" t="s">
        <v>289</v>
      </c>
      <c r="E437" s="183" t="s">
        <v>1161</v>
      </c>
      <c r="F437" s="184" t="s">
        <v>1162</v>
      </c>
      <c r="G437" s="185" t="s">
        <v>244</v>
      </c>
      <c r="H437" s="186">
        <v>1</v>
      </c>
      <c r="I437" s="187"/>
      <c r="J437" s="186">
        <f t="shared" si="105"/>
        <v>0</v>
      </c>
      <c r="K437" s="188"/>
      <c r="L437" s="189"/>
      <c r="M437" s="190" t="s">
        <v>1</v>
      </c>
      <c r="N437" s="191" t="s">
        <v>40</v>
      </c>
      <c r="O437" s="55"/>
      <c r="P437" s="177">
        <f t="shared" si="106"/>
        <v>0</v>
      </c>
      <c r="Q437" s="177">
        <v>1.24E-3</v>
      </c>
      <c r="R437" s="177">
        <f t="shared" si="107"/>
        <v>1.24E-3</v>
      </c>
      <c r="S437" s="177">
        <v>0</v>
      </c>
      <c r="T437" s="178">
        <f t="shared" si="108"/>
        <v>0</v>
      </c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R437" s="179" t="s">
        <v>301</v>
      </c>
      <c r="AT437" s="179" t="s">
        <v>289</v>
      </c>
      <c r="AU437" s="179" t="s">
        <v>146</v>
      </c>
      <c r="AY437" s="14" t="s">
        <v>168</v>
      </c>
      <c r="BE437" s="180">
        <f t="shared" si="109"/>
        <v>0</v>
      </c>
      <c r="BF437" s="180">
        <f t="shared" si="110"/>
        <v>0</v>
      </c>
      <c r="BG437" s="180">
        <f t="shared" si="111"/>
        <v>0</v>
      </c>
      <c r="BH437" s="180">
        <f t="shared" si="112"/>
        <v>0</v>
      </c>
      <c r="BI437" s="180">
        <f t="shared" si="113"/>
        <v>0</v>
      </c>
      <c r="BJ437" s="14" t="s">
        <v>146</v>
      </c>
      <c r="BK437" s="181">
        <f t="shared" si="114"/>
        <v>0</v>
      </c>
      <c r="BL437" s="14" t="s">
        <v>233</v>
      </c>
      <c r="BM437" s="179" t="s">
        <v>1163</v>
      </c>
    </row>
    <row r="438" spans="1:65" s="2" customFormat="1" ht="21.75" customHeight="1">
      <c r="A438" s="29"/>
      <c r="B438" s="133"/>
      <c r="C438" s="168" t="s">
        <v>1164</v>
      </c>
      <c r="D438" s="168" t="s">
        <v>170</v>
      </c>
      <c r="E438" s="169" t="s">
        <v>1165</v>
      </c>
      <c r="F438" s="170" t="s">
        <v>1166</v>
      </c>
      <c r="G438" s="171" t="s">
        <v>264</v>
      </c>
      <c r="H438" s="172">
        <v>0.505</v>
      </c>
      <c r="I438" s="173"/>
      <c r="J438" s="172">
        <f t="shared" si="105"/>
        <v>0</v>
      </c>
      <c r="K438" s="174"/>
      <c r="L438" s="30"/>
      <c r="M438" s="175" t="s">
        <v>1</v>
      </c>
      <c r="N438" s="176" t="s">
        <v>40</v>
      </c>
      <c r="O438" s="55"/>
      <c r="P438" s="177">
        <f t="shared" si="106"/>
        <v>0</v>
      </c>
      <c r="Q438" s="177">
        <v>0</v>
      </c>
      <c r="R438" s="177">
        <f t="shared" si="107"/>
        <v>0</v>
      </c>
      <c r="S438" s="177">
        <v>0</v>
      </c>
      <c r="T438" s="178">
        <f t="shared" si="108"/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79" t="s">
        <v>233</v>
      </c>
      <c r="AT438" s="179" t="s">
        <v>170</v>
      </c>
      <c r="AU438" s="179" t="s">
        <v>146</v>
      </c>
      <c r="AY438" s="14" t="s">
        <v>168</v>
      </c>
      <c r="BE438" s="180">
        <f t="shared" si="109"/>
        <v>0</v>
      </c>
      <c r="BF438" s="180">
        <f t="shared" si="110"/>
        <v>0</v>
      </c>
      <c r="BG438" s="180">
        <f t="shared" si="111"/>
        <v>0</v>
      </c>
      <c r="BH438" s="180">
        <f t="shared" si="112"/>
        <v>0</v>
      </c>
      <c r="BI438" s="180">
        <f t="shared" si="113"/>
        <v>0</v>
      </c>
      <c r="BJ438" s="14" t="s">
        <v>146</v>
      </c>
      <c r="BK438" s="181">
        <f t="shared" si="114"/>
        <v>0</v>
      </c>
      <c r="BL438" s="14" t="s">
        <v>233</v>
      </c>
      <c r="BM438" s="179" t="s">
        <v>1167</v>
      </c>
    </row>
    <row r="439" spans="1:65" s="12" customFormat="1" ht="22.8" customHeight="1">
      <c r="B439" s="155"/>
      <c r="D439" s="156" t="s">
        <v>73</v>
      </c>
      <c r="E439" s="166" t="s">
        <v>1168</v>
      </c>
      <c r="F439" s="166" t="s">
        <v>1169</v>
      </c>
      <c r="I439" s="158"/>
      <c r="J439" s="167">
        <f>BK439</f>
        <v>0</v>
      </c>
      <c r="L439" s="155"/>
      <c r="M439" s="160"/>
      <c r="N439" s="161"/>
      <c r="O439" s="161"/>
      <c r="P439" s="162">
        <f>SUM(P440:P443)</f>
        <v>0</v>
      </c>
      <c r="Q439" s="161"/>
      <c r="R439" s="162">
        <f>SUM(R440:R443)</f>
        <v>7.7000000000000002E-3</v>
      </c>
      <c r="S439" s="161"/>
      <c r="T439" s="163">
        <f>SUM(T440:T443)</f>
        <v>0</v>
      </c>
      <c r="AR439" s="156" t="s">
        <v>146</v>
      </c>
      <c r="AT439" s="164" t="s">
        <v>73</v>
      </c>
      <c r="AU439" s="164" t="s">
        <v>82</v>
      </c>
      <c r="AY439" s="156" t="s">
        <v>168</v>
      </c>
      <c r="BK439" s="165">
        <f>SUM(BK440:BK443)</f>
        <v>0</v>
      </c>
    </row>
    <row r="440" spans="1:65" s="2" customFormat="1" ht="16.5" customHeight="1">
      <c r="A440" s="29"/>
      <c r="B440" s="133"/>
      <c r="C440" s="168" t="s">
        <v>1170</v>
      </c>
      <c r="D440" s="168" t="s">
        <v>170</v>
      </c>
      <c r="E440" s="169" t="s">
        <v>1171</v>
      </c>
      <c r="F440" s="170" t="s">
        <v>1172</v>
      </c>
      <c r="G440" s="171" t="s">
        <v>244</v>
      </c>
      <c r="H440" s="172">
        <v>1</v>
      </c>
      <c r="I440" s="173"/>
      <c r="J440" s="172">
        <f>ROUND(I440*H440,3)</f>
        <v>0</v>
      </c>
      <c r="K440" s="174"/>
      <c r="L440" s="30"/>
      <c r="M440" s="175" t="s">
        <v>1</v>
      </c>
      <c r="N440" s="176" t="s">
        <v>40</v>
      </c>
      <c r="O440" s="55"/>
      <c r="P440" s="177">
        <f>O440*H440</f>
        <v>0</v>
      </c>
      <c r="Q440" s="177">
        <v>2.7000000000000001E-3</v>
      </c>
      <c r="R440" s="177">
        <f>Q440*H440</f>
        <v>2.7000000000000001E-3</v>
      </c>
      <c r="S440" s="177">
        <v>0</v>
      </c>
      <c r="T440" s="178">
        <f>S440*H440</f>
        <v>0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79" t="s">
        <v>233</v>
      </c>
      <c r="AT440" s="179" t="s">
        <v>170</v>
      </c>
      <c r="AU440" s="179" t="s">
        <v>146</v>
      </c>
      <c r="AY440" s="14" t="s">
        <v>168</v>
      </c>
      <c r="BE440" s="180">
        <f>IF(N440="základná",J440,0)</f>
        <v>0</v>
      </c>
      <c r="BF440" s="180">
        <f>IF(N440="znížená",J440,0)</f>
        <v>0</v>
      </c>
      <c r="BG440" s="180">
        <f>IF(N440="zákl. prenesená",J440,0)</f>
        <v>0</v>
      </c>
      <c r="BH440" s="180">
        <f>IF(N440="zníž. prenesená",J440,0)</f>
        <v>0</v>
      </c>
      <c r="BI440" s="180">
        <f>IF(N440="nulová",J440,0)</f>
        <v>0</v>
      </c>
      <c r="BJ440" s="14" t="s">
        <v>146</v>
      </c>
      <c r="BK440" s="181">
        <f>ROUND(I440*H440,3)</f>
        <v>0</v>
      </c>
      <c r="BL440" s="14" t="s">
        <v>233</v>
      </c>
      <c r="BM440" s="179" t="s">
        <v>1173</v>
      </c>
    </row>
    <row r="441" spans="1:65" s="2" customFormat="1" ht="21.75" customHeight="1">
      <c r="A441" s="29"/>
      <c r="B441" s="133"/>
      <c r="C441" s="182" t="s">
        <v>1174</v>
      </c>
      <c r="D441" s="182" t="s">
        <v>289</v>
      </c>
      <c r="E441" s="183" t="s">
        <v>1175</v>
      </c>
      <c r="F441" s="184" t="s">
        <v>1176</v>
      </c>
      <c r="G441" s="185" t="s">
        <v>244</v>
      </c>
      <c r="H441" s="186">
        <v>1</v>
      </c>
      <c r="I441" s="187"/>
      <c r="J441" s="186">
        <f>ROUND(I441*H441,3)</f>
        <v>0</v>
      </c>
      <c r="K441" s="188"/>
      <c r="L441" s="189"/>
      <c r="M441" s="190" t="s">
        <v>1</v>
      </c>
      <c r="N441" s="191" t="s">
        <v>40</v>
      </c>
      <c r="O441" s="55"/>
      <c r="P441" s="177">
        <f>O441*H441</f>
        <v>0</v>
      </c>
      <c r="Q441" s="177">
        <v>5.0000000000000001E-3</v>
      </c>
      <c r="R441" s="177">
        <f>Q441*H441</f>
        <v>5.0000000000000001E-3</v>
      </c>
      <c r="S441" s="177">
        <v>0</v>
      </c>
      <c r="T441" s="178">
        <f>S441*H441</f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179" t="s">
        <v>301</v>
      </c>
      <c r="AT441" s="179" t="s">
        <v>289</v>
      </c>
      <c r="AU441" s="179" t="s">
        <v>146</v>
      </c>
      <c r="AY441" s="14" t="s">
        <v>168</v>
      </c>
      <c r="BE441" s="180">
        <f>IF(N441="základná",J441,0)</f>
        <v>0</v>
      </c>
      <c r="BF441" s="180">
        <f>IF(N441="znížená",J441,0)</f>
        <v>0</v>
      </c>
      <c r="BG441" s="180">
        <f>IF(N441="zákl. prenesená",J441,0)</f>
        <v>0</v>
      </c>
      <c r="BH441" s="180">
        <f>IF(N441="zníž. prenesená",J441,0)</f>
        <v>0</v>
      </c>
      <c r="BI441" s="180">
        <f>IF(N441="nulová",J441,0)</f>
        <v>0</v>
      </c>
      <c r="BJ441" s="14" t="s">
        <v>146</v>
      </c>
      <c r="BK441" s="181">
        <f>ROUND(I441*H441,3)</f>
        <v>0</v>
      </c>
      <c r="BL441" s="14" t="s">
        <v>233</v>
      </c>
      <c r="BM441" s="179" t="s">
        <v>1177</v>
      </c>
    </row>
    <row r="442" spans="1:65" s="2" customFormat="1" ht="16.5" customHeight="1">
      <c r="A442" s="29"/>
      <c r="B442" s="133"/>
      <c r="C442" s="182" t="s">
        <v>1178</v>
      </c>
      <c r="D442" s="182" t="s">
        <v>289</v>
      </c>
      <c r="E442" s="183" t="s">
        <v>1179</v>
      </c>
      <c r="F442" s="184" t="s">
        <v>1180</v>
      </c>
      <c r="G442" s="185" t="s">
        <v>244</v>
      </c>
      <c r="H442" s="186">
        <v>1</v>
      </c>
      <c r="I442" s="187"/>
      <c r="J442" s="186">
        <f>ROUND(I442*H442,3)</f>
        <v>0</v>
      </c>
      <c r="K442" s="188"/>
      <c r="L442" s="189"/>
      <c r="M442" s="190" t="s">
        <v>1</v>
      </c>
      <c r="N442" s="191" t="s">
        <v>40</v>
      </c>
      <c r="O442" s="55"/>
      <c r="P442" s="177">
        <f>O442*H442</f>
        <v>0</v>
      </c>
      <c r="Q442" s="177">
        <v>0</v>
      </c>
      <c r="R442" s="177">
        <f>Q442*H442</f>
        <v>0</v>
      </c>
      <c r="S442" s="177">
        <v>0</v>
      </c>
      <c r="T442" s="178">
        <f>S442*H442</f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179" t="s">
        <v>301</v>
      </c>
      <c r="AT442" s="179" t="s">
        <v>289</v>
      </c>
      <c r="AU442" s="179" t="s">
        <v>146</v>
      </c>
      <c r="AY442" s="14" t="s">
        <v>168</v>
      </c>
      <c r="BE442" s="180">
        <f>IF(N442="základná",J442,0)</f>
        <v>0</v>
      </c>
      <c r="BF442" s="180">
        <f>IF(N442="znížená",J442,0)</f>
        <v>0</v>
      </c>
      <c r="BG442" s="180">
        <f>IF(N442="zákl. prenesená",J442,0)</f>
        <v>0</v>
      </c>
      <c r="BH442" s="180">
        <f>IF(N442="zníž. prenesená",J442,0)</f>
        <v>0</v>
      </c>
      <c r="BI442" s="180">
        <f>IF(N442="nulová",J442,0)</f>
        <v>0</v>
      </c>
      <c r="BJ442" s="14" t="s">
        <v>146</v>
      </c>
      <c r="BK442" s="181">
        <f>ROUND(I442*H442,3)</f>
        <v>0</v>
      </c>
      <c r="BL442" s="14" t="s">
        <v>233</v>
      </c>
      <c r="BM442" s="179" t="s">
        <v>1181</v>
      </c>
    </row>
    <row r="443" spans="1:65" s="2" customFormat="1" ht="21.75" customHeight="1">
      <c r="A443" s="29"/>
      <c r="B443" s="133"/>
      <c r="C443" s="168" t="s">
        <v>1182</v>
      </c>
      <c r="D443" s="168" t="s">
        <v>170</v>
      </c>
      <c r="E443" s="169" t="s">
        <v>1183</v>
      </c>
      <c r="F443" s="170" t="s">
        <v>1184</v>
      </c>
      <c r="G443" s="171" t="s">
        <v>663</v>
      </c>
      <c r="H443" s="173"/>
      <c r="I443" s="173"/>
      <c r="J443" s="172">
        <f>ROUND(I443*H443,3)</f>
        <v>0</v>
      </c>
      <c r="K443" s="174"/>
      <c r="L443" s="30"/>
      <c r="M443" s="175" t="s">
        <v>1</v>
      </c>
      <c r="N443" s="176" t="s">
        <v>40</v>
      </c>
      <c r="O443" s="55"/>
      <c r="P443" s="177">
        <f>O443*H443</f>
        <v>0</v>
      </c>
      <c r="Q443" s="177">
        <v>0</v>
      </c>
      <c r="R443" s="177">
        <f>Q443*H443</f>
        <v>0</v>
      </c>
      <c r="S443" s="177">
        <v>0</v>
      </c>
      <c r="T443" s="178">
        <f>S443*H443</f>
        <v>0</v>
      </c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R443" s="179" t="s">
        <v>233</v>
      </c>
      <c r="AT443" s="179" t="s">
        <v>170</v>
      </c>
      <c r="AU443" s="179" t="s">
        <v>146</v>
      </c>
      <c r="AY443" s="14" t="s">
        <v>168</v>
      </c>
      <c r="BE443" s="180">
        <f>IF(N443="základná",J443,0)</f>
        <v>0</v>
      </c>
      <c r="BF443" s="180">
        <f>IF(N443="znížená",J443,0)</f>
        <v>0</v>
      </c>
      <c r="BG443" s="180">
        <f>IF(N443="zákl. prenesená",J443,0)</f>
        <v>0</v>
      </c>
      <c r="BH443" s="180">
        <f>IF(N443="zníž. prenesená",J443,0)</f>
        <v>0</v>
      </c>
      <c r="BI443" s="180">
        <f>IF(N443="nulová",J443,0)</f>
        <v>0</v>
      </c>
      <c r="BJ443" s="14" t="s">
        <v>146</v>
      </c>
      <c r="BK443" s="181">
        <f>ROUND(I443*H443,3)</f>
        <v>0</v>
      </c>
      <c r="BL443" s="14" t="s">
        <v>233</v>
      </c>
      <c r="BM443" s="179" t="s">
        <v>1185</v>
      </c>
    </row>
    <row r="444" spans="1:65" s="12" customFormat="1" ht="22.8" customHeight="1">
      <c r="B444" s="155"/>
      <c r="D444" s="156" t="s">
        <v>73</v>
      </c>
      <c r="E444" s="166" t="s">
        <v>1186</v>
      </c>
      <c r="F444" s="166" t="s">
        <v>1187</v>
      </c>
      <c r="I444" s="158"/>
      <c r="J444" s="167">
        <f>BK444</f>
        <v>0</v>
      </c>
      <c r="L444" s="155"/>
      <c r="M444" s="160"/>
      <c r="N444" s="161"/>
      <c r="O444" s="161"/>
      <c r="P444" s="162">
        <f>SUM(P445:P457)</f>
        <v>0</v>
      </c>
      <c r="Q444" s="161"/>
      <c r="R444" s="162">
        <f>SUM(R445:R457)</f>
        <v>0.30636999999999998</v>
      </c>
      <c r="S444" s="161"/>
      <c r="T444" s="163">
        <f>SUM(T445:T457)</f>
        <v>0</v>
      </c>
      <c r="AR444" s="156" t="s">
        <v>146</v>
      </c>
      <c r="AT444" s="164" t="s">
        <v>73</v>
      </c>
      <c r="AU444" s="164" t="s">
        <v>82</v>
      </c>
      <c r="AY444" s="156" t="s">
        <v>168</v>
      </c>
      <c r="BK444" s="165">
        <f>SUM(BK445:BK457)</f>
        <v>0</v>
      </c>
    </row>
    <row r="445" spans="1:65" s="2" customFormat="1" ht="33" customHeight="1">
      <c r="A445" s="29"/>
      <c r="B445" s="133"/>
      <c r="C445" s="168" t="s">
        <v>1188</v>
      </c>
      <c r="D445" s="168" t="s">
        <v>170</v>
      </c>
      <c r="E445" s="169" t="s">
        <v>1189</v>
      </c>
      <c r="F445" s="170" t="s">
        <v>1190</v>
      </c>
      <c r="G445" s="171" t="s">
        <v>244</v>
      </c>
      <c r="H445" s="172">
        <v>1</v>
      </c>
      <c r="I445" s="173"/>
      <c r="J445" s="172">
        <f t="shared" ref="J445:J457" si="115">ROUND(I445*H445,3)</f>
        <v>0</v>
      </c>
      <c r="K445" s="174"/>
      <c r="L445" s="30"/>
      <c r="M445" s="175" t="s">
        <v>1</v>
      </c>
      <c r="N445" s="176" t="s">
        <v>40</v>
      </c>
      <c r="O445" s="55"/>
      <c r="P445" s="177">
        <f t="shared" ref="P445:P457" si="116">O445*H445</f>
        <v>0</v>
      </c>
      <c r="Q445" s="177">
        <v>0</v>
      </c>
      <c r="R445" s="177">
        <f t="shared" ref="R445:R457" si="117">Q445*H445</f>
        <v>0</v>
      </c>
      <c r="S445" s="177">
        <v>0</v>
      </c>
      <c r="T445" s="178">
        <f t="shared" ref="T445:T457" si="118">S445*H445</f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79" t="s">
        <v>233</v>
      </c>
      <c r="AT445" s="179" t="s">
        <v>170</v>
      </c>
      <c r="AU445" s="179" t="s">
        <v>146</v>
      </c>
      <c r="AY445" s="14" t="s">
        <v>168</v>
      </c>
      <c r="BE445" s="180">
        <f t="shared" ref="BE445:BE457" si="119">IF(N445="základná",J445,0)</f>
        <v>0</v>
      </c>
      <c r="BF445" s="180">
        <f t="shared" ref="BF445:BF457" si="120">IF(N445="znížená",J445,0)</f>
        <v>0</v>
      </c>
      <c r="BG445" s="180">
        <f t="shared" ref="BG445:BG457" si="121">IF(N445="zákl. prenesená",J445,0)</f>
        <v>0</v>
      </c>
      <c r="BH445" s="180">
        <f t="shared" ref="BH445:BH457" si="122">IF(N445="zníž. prenesená",J445,0)</f>
        <v>0</v>
      </c>
      <c r="BI445" s="180">
        <f t="shared" ref="BI445:BI457" si="123">IF(N445="nulová",J445,0)</f>
        <v>0</v>
      </c>
      <c r="BJ445" s="14" t="s">
        <v>146</v>
      </c>
      <c r="BK445" s="181">
        <f t="shared" ref="BK445:BK457" si="124">ROUND(I445*H445,3)</f>
        <v>0</v>
      </c>
      <c r="BL445" s="14" t="s">
        <v>233</v>
      </c>
      <c r="BM445" s="179" t="s">
        <v>1191</v>
      </c>
    </row>
    <row r="446" spans="1:65" s="2" customFormat="1" ht="33" customHeight="1">
      <c r="A446" s="29"/>
      <c r="B446" s="133"/>
      <c r="C446" s="182" t="s">
        <v>1192</v>
      </c>
      <c r="D446" s="182" t="s">
        <v>289</v>
      </c>
      <c r="E446" s="183" t="s">
        <v>1193</v>
      </c>
      <c r="F446" s="184" t="s">
        <v>1194</v>
      </c>
      <c r="G446" s="185" t="s">
        <v>244</v>
      </c>
      <c r="H446" s="186">
        <v>1</v>
      </c>
      <c r="I446" s="187"/>
      <c r="J446" s="186">
        <f t="shared" si="115"/>
        <v>0</v>
      </c>
      <c r="K446" s="188"/>
      <c r="L446" s="189"/>
      <c r="M446" s="190" t="s">
        <v>1</v>
      </c>
      <c r="N446" s="191" t="s">
        <v>40</v>
      </c>
      <c r="O446" s="55"/>
      <c r="P446" s="177">
        <f t="shared" si="116"/>
        <v>0</v>
      </c>
      <c r="Q446" s="177">
        <v>0.08</v>
      </c>
      <c r="R446" s="177">
        <f t="shared" si="117"/>
        <v>0.08</v>
      </c>
      <c r="S446" s="177">
        <v>0</v>
      </c>
      <c r="T446" s="178">
        <f t="shared" si="118"/>
        <v>0</v>
      </c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R446" s="179" t="s">
        <v>301</v>
      </c>
      <c r="AT446" s="179" t="s">
        <v>289</v>
      </c>
      <c r="AU446" s="179" t="s">
        <v>146</v>
      </c>
      <c r="AY446" s="14" t="s">
        <v>168</v>
      </c>
      <c r="BE446" s="180">
        <f t="shared" si="119"/>
        <v>0</v>
      </c>
      <c r="BF446" s="180">
        <f t="shared" si="120"/>
        <v>0</v>
      </c>
      <c r="BG446" s="180">
        <f t="shared" si="121"/>
        <v>0</v>
      </c>
      <c r="BH446" s="180">
        <f t="shared" si="122"/>
        <v>0</v>
      </c>
      <c r="BI446" s="180">
        <f t="shared" si="123"/>
        <v>0</v>
      </c>
      <c r="BJ446" s="14" t="s">
        <v>146</v>
      </c>
      <c r="BK446" s="181">
        <f t="shared" si="124"/>
        <v>0</v>
      </c>
      <c r="BL446" s="14" t="s">
        <v>233</v>
      </c>
      <c r="BM446" s="179" t="s">
        <v>1195</v>
      </c>
    </row>
    <row r="447" spans="1:65" s="2" customFormat="1" ht="33" customHeight="1">
      <c r="A447" s="29"/>
      <c r="B447" s="133"/>
      <c r="C447" s="182" t="s">
        <v>1196</v>
      </c>
      <c r="D447" s="182" t="s">
        <v>289</v>
      </c>
      <c r="E447" s="183" t="s">
        <v>1197</v>
      </c>
      <c r="F447" s="184" t="s">
        <v>1198</v>
      </c>
      <c r="G447" s="185" t="s">
        <v>244</v>
      </c>
      <c r="H447" s="186">
        <v>1</v>
      </c>
      <c r="I447" s="187"/>
      <c r="J447" s="186">
        <f t="shared" si="115"/>
        <v>0</v>
      </c>
      <c r="K447" s="188"/>
      <c r="L447" s="189"/>
      <c r="M447" s="190" t="s">
        <v>1</v>
      </c>
      <c r="N447" s="191" t="s">
        <v>40</v>
      </c>
      <c r="O447" s="55"/>
      <c r="P447" s="177">
        <f t="shared" si="116"/>
        <v>0</v>
      </c>
      <c r="Q447" s="177">
        <v>3.6999999999999999E-4</v>
      </c>
      <c r="R447" s="177">
        <f t="shared" si="117"/>
        <v>3.6999999999999999E-4</v>
      </c>
      <c r="S447" s="177">
        <v>0</v>
      </c>
      <c r="T447" s="178">
        <f t="shared" si="118"/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179" t="s">
        <v>301</v>
      </c>
      <c r="AT447" s="179" t="s">
        <v>289</v>
      </c>
      <c r="AU447" s="179" t="s">
        <v>146</v>
      </c>
      <c r="AY447" s="14" t="s">
        <v>168</v>
      </c>
      <c r="BE447" s="180">
        <f t="shared" si="119"/>
        <v>0</v>
      </c>
      <c r="BF447" s="180">
        <f t="shared" si="120"/>
        <v>0</v>
      </c>
      <c r="BG447" s="180">
        <f t="shared" si="121"/>
        <v>0</v>
      </c>
      <c r="BH447" s="180">
        <f t="shared" si="122"/>
        <v>0</v>
      </c>
      <c r="BI447" s="180">
        <f t="shared" si="123"/>
        <v>0</v>
      </c>
      <c r="BJ447" s="14" t="s">
        <v>146</v>
      </c>
      <c r="BK447" s="181">
        <f t="shared" si="124"/>
        <v>0</v>
      </c>
      <c r="BL447" s="14" t="s">
        <v>233</v>
      </c>
      <c r="BM447" s="179" t="s">
        <v>1199</v>
      </c>
    </row>
    <row r="448" spans="1:65" s="2" customFormat="1" ht="21.75" customHeight="1">
      <c r="A448" s="29"/>
      <c r="B448" s="133"/>
      <c r="C448" s="168" t="s">
        <v>1200</v>
      </c>
      <c r="D448" s="168" t="s">
        <v>170</v>
      </c>
      <c r="E448" s="169" t="s">
        <v>1201</v>
      </c>
      <c r="F448" s="170" t="s">
        <v>1202</v>
      </c>
      <c r="G448" s="171" t="s">
        <v>244</v>
      </c>
      <c r="H448" s="172">
        <v>1</v>
      </c>
      <c r="I448" s="173"/>
      <c r="J448" s="172">
        <f t="shared" si="115"/>
        <v>0</v>
      </c>
      <c r="K448" s="174"/>
      <c r="L448" s="30"/>
      <c r="M448" s="175" t="s">
        <v>1</v>
      </c>
      <c r="N448" s="176" t="s">
        <v>40</v>
      </c>
      <c r="O448" s="55"/>
      <c r="P448" s="177">
        <f t="shared" si="116"/>
        <v>0</v>
      </c>
      <c r="Q448" s="177">
        <v>0.01</v>
      </c>
      <c r="R448" s="177">
        <f t="shared" si="117"/>
        <v>0.01</v>
      </c>
      <c r="S448" s="177">
        <v>0</v>
      </c>
      <c r="T448" s="178">
        <f t="shared" si="118"/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79" t="s">
        <v>233</v>
      </c>
      <c r="AT448" s="179" t="s">
        <v>170</v>
      </c>
      <c r="AU448" s="179" t="s">
        <v>146</v>
      </c>
      <c r="AY448" s="14" t="s">
        <v>168</v>
      </c>
      <c r="BE448" s="180">
        <f t="shared" si="119"/>
        <v>0</v>
      </c>
      <c r="BF448" s="180">
        <f t="shared" si="120"/>
        <v>0</v>
      </c>
      <c r="BG448" s="180">
        <f t="shared" si="121"/>
        <v>0</v>
      </c>
      <c r="BH448" s="180">
        <f t="shared" si="122"/>
        <v>0</v>
      </c>
      <c r="BI448" s="180">
        <f t="shared" si="123"/>
        <v>0</v>
      </c>
      <c r="BJ448" s="14" t="s">
        <v>146</v>
      </c>
      <c r="BK448" s="181">
        <f t="shared" si="124"/>
        <v>0</v>
      </c>
      <c r="BL448" s="14" t="s">
        <v>233</v>
      </c>
      <c r="BM448" s="179" t="s">
        <v>1203</v>
      </c>
    </row>
    <row r="449" spans="1:65" s="2" customFormat="1" ht="66.75" customHeight="1">
      <c r="A449" s="29"/>
      <c r="B449" s="133"/>
      <c r="C449" s="182" t="s">
        <v>1204</v>
      </c>
      <c r="D449" s="182" t="s">
        <v>289</v>
      </c>
      <c r="E449" s="183" t="s">
        <v>1205</v>
      </c>
      <c r="F449" s="184" t="s">
        <v>1206</v>
      </c>
      <c r="G449" s="185" t="s">
        <v>1207</v>
      </c>
      <c r="H449" s="186">
        <v>1</v>
      </c>
      <c r="I449" s="187"/>
      <c r="J449" s="186">
        <f t="shared" si="115"/>
        <v>0</v>
      </c>
      <c r="K449" s="188"/>
      <c r="L449" s="189"/>
      <c r="M449" s="190" t="s">
        <v>1</v>
      </c>
      <c r="N449" s="191" t="s">
        <v>40</v>
      </c>
      <c r="O449" s="55"/>
      <c r="P449" s="177">
        <f t="shared" si="116"/>
        <v>0</v>
      </c>
      <c r="Q449" s="177">
        <v>0.214</v>
      </c>
      <c r="R449" s="177">
        <f t="shared" si="117"/>
        <v>0.214</v>
      </c>
      <c r="S449" s="177">
        <v>0</v>
      </c>
      <c r="T449" s="178">
        <f t="shared" si="118"/>
        <v>0</v>
      </c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R449" s="179" t="s">
        <v>301</v>
      </c>
      <c r="AT449" s="179" t="s">
        <v>289</v>
      </c>
      <c r="AU449" s="179" t="s">
        <v>146</v>
      </c>
      <c r="AY449" s="14" t="s">
        <v>168</v>
      </c>
      <c r="BE449" s="180">
        <f t="shared" si="119"/>
        <v>0</v>
      </c>
      <c r="BF449" s="180">
        <f t="shared" si="120"/>
        <v>0</v>
      </c>
      <c r="BG449" s="180">
        <f t="shared" si="121"/>
        <v>0</v>
      </c>
      <c r="BH449" s="180">
        <f t="shared" si="122"/>
        <v>0</v>
      </c>
      <c r="BI449" s="180">
        <f t="shared" si="123"/>
        <v>0</v>
      </c>
      <c r="BJ449" s="14" t="s">
        <v>146</v>
      </c>
      <c r="BK449" s="181">
        <f t="shared" si="124"/>
        <v>0</v>
      </c>
      <c r="BL449" s="14" t="s">
        <v>233</v>
      </c>
      <c r="BM449" s="179" t="s">
        <v>1208</v>
      </c>
    </row>
    <row r="450" spans="1:65" s="2" customFormat="1" ht="16.5" customHeight="1">
      <c r="A450" s="29"/>
      <c r="B450" s="133"/>
      <c r="C450" s="182" t="s">
        <v>1209</v>
      </c>
      <c r="D450" s="182" t="s">
        <v>289</v>
      </c>
      <c r="E450" s="183" t="s">
        <v>1210</v>
      </c>
      <c r="F450" s="184" t="s">
        <v>1211</v>
      </c>
      <c r="G450" s="185" t="s">
        <v>244</v>
      </c>
      <c r="H450" s="186">
        <v>1</v>
      </c>
      <c r="I450" s="187"/>
      <c r="J450" s="186">
        <f t="shared" si="115"/>
        <v>0</v>
      </c>
      <c r="K450" s="188"/>
      <c r="L450" s="189"/>
      <c r="M450" s="190" t="s">
        <v>1</v>
      </c>
      <c r="N450" s="191" t="s">
        <v>40</v>
      </c>
      <c r="O450" s="55"/>
      <c r="P450" s="177">
        <f t="shared" si="116"/>
        <v>0</v>
      </c>
      <c r="Q450" s="177">
        <v>2E-3</v>
      </c>
      <c r="R450" s="177">
        <f t="shared" si="117"/>
        <v>2E-3</v>
      </c>
      <c r="S450" s="177">
        <v>0</v>
      </c>
      <c r="T450" s="178">
        <f t="shared" si="118"/>
        <v>0</v>
      </c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R450" s="179" t="s">
        <v>301</v>
      </c>
      <c r="AT450" s="179" t="s">
        <v>289</v>
      </c>
      <c r="AU450" s="179" t="s">
        <v>146</v>
      </c>
      <c r="AY450" s="14" t="s">
        <v>168</v>
      </c>
      <c r="BE450" s="180">
        <f t="shared" si="119"/>
        <v>0</v>
      </c>
      <c r="BF450" s="180">
        <f t="shared" si="120"/>
        <v>0</v>
      </c>
      <c r="BG450" s="180">
        <f t="shared" si="121"/>
        <v>0</v>
      </c>
      <c r="BH450" s="180">
        <f t="shared" si="122"/>
        <v>0</v>
      </c>
      <c r="BI450" s="180">
        <f t="shared" si="123"/>
        <v>0</v>
      </c>
      <c r="BJ450" s="14" t="s">
        <v>146</v>
      </c>
      <c r="BK450" s="181">
        <f t="shared" si="124"/>
        <v>0</v>
      </c>
      <c r="BL450" s="14" t="s">
        <v>233</v>
      </c>
      <c r="BM450" s="179" t="s">
        <v>1212</v>
      </c>
    </row>
    <row r="451" spans="1:65" s="2" customFormat="1" ht="16.5" customHeight="1">
      <c r="A451" s="29"/>
      <c r="B451" s="133"/>
      <c r="C451" s="182" t="s">
        <v>1213</v>
      </c>
      <c r="D451" s="182" t="s">
        <v>289</v>
      </c>
      <c r="E451" s="183" t="s">
        <v>1214</v>
      </c>
      <c r="F451" s="184" t="s">
        <v>1215</v>
      </c>
      <c r="G451" s="185" t="s">
        <v>244</v>
      </c>
      <c r="H451" s="186">
        <v>1</v>
      </c>
      <c r="I451" s="187"/>
      <c r="J451" s="186">
        <f t="shared" si="115"/>
        <v>0</v>
      </c>
      <c r="K451" s="188"/>
      <c r="L451" s="189"/>
      <c r="M451" s="190" t="s">
        <v>1</v>
      </c>
      <c r="N451" s="191" t="s">
        <v>40</v>
      </c>
      <c r="O451" s="55"/>
      <c r="P451" s="177">
        <f t="shared" si="116"/>
        <v>0</v>
      </c>
      <c r="Q451" s="177">
        <v>0</v>
      </c>
      <c r="R451" s="177">
        <f t="shared" si="117"/>
        <v>0</v>
      </c>
      <c r="S451" s="177">
        <v>0</v>
      </c>
      <c r="T451" s="178">
        <f t="shared" si="118"/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79" t="s">
        <v>301</v>
      </c>
      <c r="AT451" s="179" t="s">
        <v>289</v>
      </c>
      <c r="AU451" s="179" t="s">
        <v>146</v>
      </c>
      <c r="AY451" s="14" t="s">
        <v>168</v>
      </c>
      <c r="BE451" s="180">
        <f t="shared" si="119"/>
        <v>0</v>
      </c>
      <c r="BF451" s="180">
        <f t="shared" si="120"/>
        <v>0</v>
      </c>
      <c r="BG451" s="180">
        <f t="shared" si="121"/>
        <v>0</v>
      </c>
      <c r="BH451" s="180">
        <f t="shared" si="122"/>
        <v>0</v>
      </c>
      <c r="BI451" s="180">
        <f t="shared" si="123"/>
        <v>0</v>
      </c>
      <c r="BJ451" s="14" t="s">
        <v>146</v>
      </c>
      <c r="BK451" s="181">
        <f t="shared" si="124"/>
        <v>0</v>
      </c>
      <c r="BL451" s="14" t="s">
        <v>233</v>
      </c>
      <c r="BM451" s="179" t="s">
        <v>1216</v>
      </c>
    </row>
    <row r="452" spans="1:65" s="2" customFormat="1" ht="55.5" customHeight="1">
      <c r="A452" s="29"/>
      <c r="B452" s="133"/>
      <c r="C452" s="182" t="s">
        <v>1217</v>
      </c>
      <c r="D452" s="182" t="s">
        <v>289</v>
      </c>
      <c r="E452" s="183" t="s">
        <v>1218</v>
      </c>
      <c r="F452" s="184" t="s">
        <v>1219</v>
      </c>
      <c r="G452" s="185" t="s">
        <v>244</v>
      </c>
      <c r="H452" s="186">
        <v>1</v>
      </c>
      <c r="I452" s="187"/>
      <c r="J452" s="186">
        <f t="shared" si="115"/>
        <v>0</v>
      </c>
      <c r="K452" s="188"/>
      <c r="L452" s="189"/>
      <c r="M452" s="190" t="s">
        <v>1</v>
      </c>
      <c r="N452" s="191" t="s">
        <v>40</v>
      </c>
      <c r="O452" s="55"/>
      <c r="P452" s="177">
        <f t="shared" si="116"/>
        <v>0</v>
      </c>
      <c r="Q452" s="177">
        <v>0</v>
      </c>
      <c r="R452" s="177">
        <f t="shared" si="117"/>
        <v>0</v>
      </c>
      <c r="S452" s="177">
        <v>0</v>
      </c>
      <c r="T452" s="178">
        <f t="shared" si="118"/>
        <v>0</v>
      </c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R452" s="179" t="s">
        <v>301</v>
      </c>
      <c r="AT452" s="179" t="s">
        <v>289</v>
      </c>
      <c r="AU452" s="179" t="s">
        <v>146</v>
      </c>
      <c r="AY452" s="14" t="s">
        <v>168</v>
      </c>
      <c r="BE452" s="180">
        <f t="shared" si="119"/>
        <v>0</v>
      </c>
      <c r="BF452" s="180">
        <f t="shared" si="120"/>
        <v>0</v>
      </c>
      <c r="BG452" s="180">
        <f t="shared" si="121"/>
        <v>0</v>
      </c>
      <c r="BH452" s="180">
        <f t="shared" si="122"/>
        <v>0</v>
      </c>
      <c r="BI452" s="180">
        <f t="shared" si="123"/>
        <v>0</v>
      </c>
      <c r="BJ452" s="14" t="s">
        <v>146</v>
      </c>
      <c r="BK452" s="181">
        <f t="shared" si="124"/>
        <v>0</v>
      </c>
      <c r="BL452" s="14" t="s">
        <v>233</v>
      </c>
      <c r="BM452" s="179" t="s">
        <v>1220</v>
      </c>
    </row>
    <row r="453" spans="1:65" s="2" customFormat="1" ht="16.5" customHeight="1">
      <c r="A453" s="29"/>
      <c r="B453" s="133"/>
      <c r="C453" s="168" t="s">
        <v>1221</v>
      </c>
      <c r="D453" s="168" t="s">
        <v>170</v>
      </c>
      <c r="E453" s="169" t="s">
        <v>1222</v>
      </c>
      <c r="F453" s="170" t="s">
        <v>1223</v>
      </c>
      <c r="G453" s="171" t="s">
        <v>244</v>
      </c>
      <c r="H453" s="172">
        <v>1</v>
      </c>
      <c r="I453" s="173"/>
      <c r="J453" s="172">
        <f t="shared" si="115"/>
        <v>0</v>
      </c>
      <c r="K453" s="174"/>
      <c r="L453" s="30"/>
      <c r="M453" s="175" t="s">
        <v>1</v>
      </c>
      <c r="N453" s="176" t="s">
        <v>40</v>
      </c>
      <c r="O453" s="55"/>
      <c r="P453" s="177">
        <f t="shared" si="116"/>
        <v>0</v>
      </c>
      <c r="Q453" s="177">
        <v>0</v>
      </c>
      <c r="R453" s="177">
        <f t="shared" si="117"/>
        <v>0</v>
      </c>
      <c r="S453" s="177">
        <v>0</v>
      </c>
      <c r="T453" s="178">
        <f t="shared" si="118"/>
        <v>0</v>
      </c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R453" s="179" t="s">
        <v>233</v>
      </c>
      <c r="AT453" s="179" t="s">
        <v>170</v>
      </c>
      <c r="AU453" s="179" t="s">
        <v>146</v>
      </c>
      <c r="AY453" s="14" t="s">
        <v>168</v>
      </c>
      <c r="BE453" s="180">
        <f t="shared" si="119"/>
        <v>0</v>
      </c>
      <c r="BF453" s="180">
        <f t="shared" si="120"/>
        <v>0</v>
      </c>
      <c r="BG453" s="180">
        <f t="shared" si="121"/>
        <v>0</v>
      </c>
      <c r="BH453" s="180">
        <f t="shared" si="122"/>
        <v>0</v>
      </c>
      <c r="BI453" s="180">
        <f t="shared" si="123"/>
        <v>0</v>
      </c>
      <c r="BJ453" s="14" t="s">
        <v>146</v>
      </c>
      <c r="BK453" s="181">
        <f t="shared" si="124"/>
        <v>0</v>
      </c>
      <c r="BL453" s="14" t="s">
        <v>233</v>
      </c>
      <c r="BM453" s="179" t="s">
        <v>1224</v>
      </c>
    </row>
    <row r="454" spans="1:65" s="2" customFormat="1" ht="16.5" customHeight="1">
      <c r="A454" s="29"/>
      <c r="B454" s="133"/>
      <c r="C454" s="168" t="s">
        <v>1225</v>
      </c>
      <c r="D454" s="168" t="s">
        <v>170</v>
      </c>
      <c r="E454" s="169" t="s">
        <v>1226</v>
      </c>
      <c r="F454" s="170" t="s">
        <v>1227</v>
      </c>
      <c r="G454" s="171" t="s">
        <v>244</v>
      </c>
      <c r="H454" s="172">
        <v>1</v>
      </c>
      <c r="I454" s="173"/>
      <c r="J454" s="172">
        <f t="shared" si="115"/>
        <v>0</v>
      </c>
      <c r="K454" s="174"/>
      <c r="L454" s="30"/>
      <c r="M454" s="175" t="s">
        <v>1</v>
      </c>
      <c r="N454" s="176" t="s">
        <v>40</v>
      </c>
      <c r="O454" s="55"/>
      <c r="P454" s="177">
        <f t="shared" si="116"/>
        <v>0</v>
      </c>
      <c r="Q454" s="177">
        <v>0</v>
      </c>
      <c r="R454" s="177">
        <f t="shared" si="117"/>
        <v>0</v>
      </c>
      <c r="S454" s="177">
        <v>0</v>
      </c>
      <c r="T454" s="178">
        <f t="shared" si="118"/>
        <v>0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179" t="s">
        <v>233</v>
      </c>
      <c r="AT454" s="179" t="s">
        <v>170</v>
      </c>
      <c r="AU454" s="179" t="s">
        <v>146</v>
      </c>
      <c r="AY454" s="14" t="s">
        <v>168</v>
      </c>
      <c r="BE454" s="180">
        <f t="shared" si="119"/>
        <v>0</v>
      </c>
      <c r="BF454" s="180">
        <f t="shared" si="120"/>
        <v>0</v>
      </c>
      <c r="BG454" s="180">
        <f t="shared" si="121"/>
        <v>0</v>
      </c>
      <c r="BH454" s="180">
        <f t="shared" si="122"/>
        <v>0</v>
      </c>
      <c r="BI454" s="180">
        <f t="shared" si="123"/>
        <v>0</v>
      </c>
      <c r="BJ454" s="14" t="s">
        <v>146</v>
      </c>
      <c r="BK454" s="181">
        <f t="shared" si="124"/>
        <v>0</v>
      </c>
      <c r="BL454" s="14" t="s">
        <v>233</v>
      </c>
      <c r="BM454" s="179" t="s">
        <v>1228</v>
      </c>
    </row>
    <row r="455" spans="1:65" s="2" customFormat="1" ht="16.5" customHeight="1">
      <c r="A455" s="29"/>
      <c r="B455" s="133"/>
      <c r="C455" s="168" t="s">
        <v>1229</v>
      </c>
      <c r="D455" s="168" t="s">
        <v>170</v>
      </c>
      <c r="E455" s="169" t="s">
        <v>1230</v>
      </c>
      <c r="F455" s="170" t="s">
        <v>1231</v>
      </c>
      <c r="G455" s="171" t="s">
        <v>244</v>
      </c>
      <c r="H455" s="172">
        <v>1</v>
      </c>
      <c r="I455" s="173"/>
      <c r="J455" s="172">
        <f t="shared" si="115"/>
        <v>0</v>
      </c>
      <c r="K455" s="174"/>
      <c r="L455" s="30"/>
      <c r="M455" s="175" t="s">
        <v>1</v>
      </c>
      <c r="N455" s="176" t="s">
        <v>40</v>
      </c>
      <c r="O455" s="55"/>
      <c r="P455" s="177">
        <f t="shared" si="116"/>
        <v>0</v>
      </c>
      <c r="Q455" s="177">
        <v>0</v>
      </c>
      <c r="R455" s="177">
        <f t="shared" si="117"/>
        <v>0</v>
      </c>
      <c r="S455" s="177">
        <v>0</v>
      </c>
      <c r="T455" s="178">
        <f t="shared" si="118"/>
        <v>0</v>
      </c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R455" s="179" t="s">
        <v>233</v>
      </c>
      <c r="AT455" s="179" t="s">
        <v>170</v>
      </c>
      <c r="AU455" s="179" t="s">
        <v>146</v>
      </c>
      <c r="AY455" s="14" t="s">
        <v>168</v>
      </c>
      <c r="BE455" s="180">
        <f t="shared" si="119"/>
        <v>0</v>
      </c>
      <c r="BF455" s="180">
        <f t="shared" si="120"/>
        <v>0</v>
      </c>
      <c r="BG455" s="180">
        <f t="shared" si="121"/>
        <v>0</v>
      </c>
      <c r="BH455" s="180">
        <f t="shared" si="122"/>
        <v>0</v>
      </c>
      <c r="BI455" s="180">
        <f t="shared" si="123"/>
        <v>0</v>
      </c>
      <c r="BJ455" s="14" t="s">
        <v>146</v>
      </c>
      <c r="BK455" s="181">
        <f t="shared" si="124"/>
        <v>0</v>
      </c>
      <c r="BL455" s="14" t="s">
        <v>233</v>
      </c>
      <c r="BM455" s="179" t="s">
        <v>1232</v>
      </c>
    </row>
    <row r="456" spans="1:65" s="2" customFormat="1" ht="16.5" customHeight="1">
      <c r="A456" s="29"/>
      <c r="B456" s="133"/>
      <c r="C456" s="168" t="s">
        <v>1233</v>
      </c>
      <c r="D456" s="168" t="s">
        <v>170</v>
      </c>
      <c r="E456" s="169" t="s">
        <v>1234</v>
      </c>
      <c r="F456" s="170" t="s">
        <v>1235</v>
      </c>
      <c r="G456" s="171" t="s">
        <v>244</v>
      </c>
      <c r="H456" s="172">
        <v>1</v>
      </c>
      <c r="I456" s="173"/>
      <c r="J456" s="172">
        <f t="shared" si="115"/>
        <v>0</v>
      </c>
      <c r="K456" s="174"/>
      <c r="L456" s="30"/>
      <c r="M456" s="175" t="s">
        <v>1</v>
      </c>
      <c r="N456" s="176" t="s">
        <v>40</v>
      </c>
      <c r="O456" s="55"/>
      <c r="P456" s="177">
        <f t="shared" si="116"/>
        <v>0</v>
      </c>
      <c r="Q456" s="177">
        <v>0</v>
      </c>
      <c r="R456" s="177">
        <f t="shared" si="117"/>
        <v>0</v>
      </c>
      <c r="S456" s="177">
        <v>0</v>
      </c>
      <c r="T456" s="178">
        <f t="shared" si="118"/>
        <v>0</v>
      </c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R456" s="179" t="s">
        <v>233</v>
      </c>
      <c r="AT456" s="179" t="s">
        <v>170</v>
      </c>
      <c r="AU456" s="179" t="s">
        <v>146</v>
      </c>
      <c r="AY456" s="14" t="s">
        <v>168</v>
      </c>
      <c r="BE456" s="180">
        <f t="shared" si="119"/>
        <v>0</v>
      </c>
      <c r="BF456" s="180">
        <f t="shared" si="120"/>
        <v>0</v>
      </c>
      <c r="BG456" s="180">
        <f t="shared" si="121"/>
        <v>0</v>
      </c>
      <c r="BH456" s="180">
        <f t="shared" si="122"/>
        <v>0</v>
      </c>
      <c r="BI456" s="180">
        <f t="shared" si="123"/>
        <v>0</v>
      </c>
      <c r="BJ456" s="14" t="s">
        <v>146</v>
      </c>
      <c r="BK456" s="181">
        <f t="shared" si="124"/>
        <v>0</v>
      </c>
      <c r="BL456" s="14" t="s">
        <v>233</v>
      </c>
      <c r="BM456" s="179" t="s">
        <v>1236</v>
      </c>
    </row>
    <row r="457" spans="1:65" s="2" customFormat="1" ht="16.5" customHeight="1">
      <c r="A457" s="29"/>
      <c r="B457" s="133"/>
      <c r="C457" s="168" t="s">
        <v>1237</v>
      </c>
      <c r="D457" s="168" t="s">
        <v>170</v>
      </c>
      <c r="E457" s="169" t="s">
        <v>1238</v>
      </c>
      <c r="F457" s="170" t="s">
        <v>1239</v>
      </c>
      <c r="G457" s="171" t="s">
        <v>663</v>
      </c>
      <c r="H457" s="173"/>
      <c r="I457" s="173"/>
      <c r="J457" s="172">
        <f t="shared" si="115"/>
        <v>0</v>
      </c>
      <c r="K457" s="174"/>
      <c r="L457" s="30"/>
      <c r="M457" s="175" t="s">
        <v>1</v>
      </c>
      <c r="N457" s="176" t="s">
        <v>40</v>
      </c>
      <c r="O457" s="55"/>
      <c r="P457" s="177">
        <f t="shared" si="116"/>
        <v>0</v>
      </c>
      <c r="Q457" s="177">
        <v>0</v>
      </c>
      <c r="R457" s="177">
        <f t="shared" si="117"/>
        <v>0</v>
      </c>
      <c r="S457" s="177">
        <v>0</v>
      </c>
      <c r="T457" s="178">
        <f t="shared" si="118"/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179" t="s">
        <v>233</v>
      </c>
      <c r="AT457" s="179" t="s">
        <v>170</v>
      </c>
      <c r="AU457" s="179" t="s">
        <v>146</v>
      </c>
      <c r="AY457" s="14" t="s">
        <v>168</v>
      </c>
      <c r="BE457" s="180">
        <f t="shared" si="119"/>
        <v>0</v>
      </c>
      <c r="BF457" s="180">
        <f t="shared" si="120"/>
        <v>0</v>
      </c>
      <c r="BG457" s="180">
        <f t="shared" si="121"/>
        <v>0</v>
      </c>
      <c r="BH457" s="180">
        <f t="shared" si="122"/>
        <v>0</v>
      </c>
      <c r="BI457" s="180">
        <f t="shared" si="123"/>
        <v>0</v>
      </c>
      <c r="BJ457" s="14" t="s">
        <v>146</v>
      </c>
      <c r="BK457" s="181">
        <f t="shared" si="124"/>
        <v>0</v>
      </c>
      <c r="BL457" s="14" t="s">
        <v>233</v>
      </c>
      <c r="BM457" s="179" t="s">
        <v>1240</v>
      </c>
    </row>
    <row r="458" spans="1:65" s="12" customFormat="1" ht="22.8" customHeight="1">
      <c r="B458" s="155"/>
      <c r="D458" s="156" t="s">
        <v>73</v>
      </c>
      <c r="E458" s="166" t="s">
        <v>1241</v>
      </c>
      <c r="F458" s="166" t="s">
        <v>1242</v>
      </c>
      <c r="I458" s="158"/>
      <c r="J458" s="167">
        <f>BK458</f>
        <v>0</v>
      </c>
      <c r="L458" s="155"/>
      <c r="M458" s="160"/>
      <c r="N458" s="161"/>
      <c r="O458" s="161"/>
      <c r="P458" s="162">
        <f>SUM(P459:P490)</f>
        <v>0</v>
      </c>
      <c r="Q458" s="161"/>
      <c r="R458" s="162">
        <f>SUM(R459:R490)</f>
        <v>0.15096000000000004</v>
      </c>
      <c r="S458" s="161"/>
      <c r="T458" s="163">
        <f>SUM(T459:T490)</f>
        <v>0</v>
      </c>
      <c r="AR458" s="156" t="s">
        <v>146</v>
      </c>
      <c r="AT458" s="164" t="s">
        <v>73</v>
      </c>
      <c r="AU458" s="164" t="s">
        <v>82</v>
      </c>
      <c r="AY458" s="156" t="s">
        <v>168</v>
      </c>
      <c r="BK458" s="165">
        <f>SUM(BK459:BK490)</f>
        <v>0</v>
      </c>
    </row>
    <row r="459" spans="1:65" s="2" customFormat="1" ht="21.75" customHeight="1">
      <c r="A459" s="29"/>
      <c r="B459" s="133"/>
      <c r="C459" s="168" t="s">
        <v>1243</v>
      </c>
      <c r="D459" s="168" t="s">
        <v>170</v>
      </c>
      <c r="E459" s="169" t="s">
        <v>1244</v>
      </c>
      <c r="F459" s="170" t="s">
        <v>1245</v>
      </c>
      <c r="G459" s="171" t="s">
        <v>281</v>
      </c>
      <c r="H459" s="172">
        <v>3</v>
      </c>
      <c r="I459" s="173"/>
      <c r="J459" s="172">
        <f t="shared" ref="J459:J490" si="125">ROUND(I459*H459,3)</f>
        <v>0</v>
      </c>
      <c r="K459" s="174"/>
      <c r="L459" s="30"/>
      <c r="M459" s="175" t="s">
        <v>1</v>
      </c>
      <c r="N459" s="176" t="s">
        <v>40</v>
      </c>
      <c r="O459" s="55"/>
      <c r="P459" s="177">
        <f t="shared" ref="P459:P490" si="126">O459*H459</f>
        <v>0</v>
      </c>
      <c r="Q459" s="177">
        <v>4.0000000000000003E-5</v>
      </c>
      <c r="R459" s="177">
        <f t="shared" ref="R459:R490" si="127">Q459*H459</f>
        <v>1.2000000000000002E-4</v>
      </c>
      <c r="S459" s="177">
        <v>0</v>
      </c>
      <c r="T459" s="178">
        <f t="shared" ref="T459:T490" si="128">S459*H459</f>
        <v>0</v>
      </c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R459" s="179" t="s">
        <v>233</v>
      </c>
      <c r="AT459" s="179" t="s">
        <v>170</v>
      </c>
      <c r="AU459" s="179" t="s">
        <v>146</v>
      </c>
      <c r="AY459" s="14" t="s">
        <v>168</v>
      </c>
      <c r="BE459" s="180">
        <f t="shared" ref="BE459:BE490" si="129">IF(N459="základná",J459,0)</f>
        <v>0</v>
      </c>
      <c r="BF459" s="180">
        <f t="shared" ref="BF459:BF490" si="130">IF(N459="znížená",J459,0)</f>
        <v>0</v>
      </c>
      <c r="BG459" s="180">
        <f t="shared" ref="BG459:BG490" si="131">IF(N459="zákl. prenesená",J459,0)</f>
        <v>0</v>
      </c>
      <c r="BH459" s="180">
        <f t="shared" ref="BH459:BH490" si="132">IF(N459="zníž. prenesená",J459,0)</f>
        <v>0</v>
      </c>
      <c r="BI459" s="180">
        <f t="shared" ref="BI459:BI490" si="133">IF(N459="nulová",J459,0)</f>
        <v>0</v>
      </c>
      <c r="BJ459" s="14" t="s">
        <v>146</v>
      </c>
      <c r="BK459" s="181">
        <f t="shared" ref="BK459:BK490" si="134">ROUND(I459*H459,3)</f>
        <v>0</v>
      </c>
      <c r="BL459" s="14" t="s">
        <v>233</v>
      </c>
      <c r="BM459" s="179" t="s">
        <v>1246</v>
      </c>
    </row>
    <row r="460" spans="1:65" s="2" customFormat="1" ht="16.5" customHeight="1">
      <c r="A460" s="29"/>
      <c r="B460" s="133"/>
      <c r="C460" s="182" t="s">
        <v>1247</v>
      </c>
      <c r="D460" s="182" t="s">
        <v>289</v>
      </c>
      <c r="E460" s="183" t="s">
        <v>1248</v>
      </c>
      <c r="F460" s="184" t="s">
        <v>1249</v>
      </c>
      <c r="G460" s="185" t="s">
        <v>281</v>
      </c>
      <c r="H460" s="186">
        <v>3</v>
      </c>
      <c r="I460" s="187"/>
      <c r="J460" s="186">
        <f t="shared" si="125"/>
        <v>0</v>
      </c>
      <c r="K460" s="188"/>
      <c r="L460" s="189"/>
      <c r="M460" s="190" t="s">
        <v>1</v>
      </c>
      <c r="N460" s="191" t="s">
        <v>40</v>
      </c>
      <c r="O460" s="55"/>
      <c r="P460" s="177">
        <f t="shared" si="126"/>
        <v>0</v>
      </c>
      <c r="Q460" s="177">
        <v>2.7999999999999998E-4</v>
      </c>
      <c r="R460" s="177">
        <f t="shared" si="127"/>
        <v>8.3999999999999993E-4</v>
      </c>
      <c r="S460" s="177">
        <v>0</v>
      </c>
      <c r="T460" s="178">
        <f t="shared" si="128"/>
        <v>0</v>
      </c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R460" s="179" t="s">
        <v>301</v>
      </c>
      <c r="AT460" s="179" t="s">
        <v>289</v>
      </c>
      <c r="AU460" s="179" t="s">
        <v>146</v>
      </c>
      <c r="AY460" s="14" t="s">
        <v>168</v>
      </c>
      <c r="BE460" s="180">
        <f t="shared" si="129"/>
        <v>0</v>
      </c>
      <c r="BF460" s="180">
        <f t="shared" si="130"/>
        <v>0</v>
      </c>
      <c r="BG460" s="180">
        <f t="shared" si="131"/>
        <v>0</v>
      </c>
      <c r="BH460" s="180">
        <f t="shared" si="132"/>
        <v>0</v>
      </c>
      <c r="BI460" s="180">
        <f t="shared" si="133"/>
        <v>0</v>
      </c>
      <c r="BJ460" s="14" t="s">
        <v>146</v>
      </c>
      <c r="BK460" s="181">
        <f t="shared" si="134"/>
        <v>0</v>
      </c>
      <c r="BL460" s="14" t="s">
        <v>233</v>
      </c>
      <c r="BM460" s="179" t="s">
        <v>1250</v>
      </c>
    </row>
    <row r="461" spans="1:65" s="2" customFormat="1" ht="16.5" customHeight="1">
      <c r="A461" s="29"/>
      <c r="B461" s="133"/>
      <c r="C461" s="182" t="s">
        <v>1251</v>
      </c>
      <c r="D461" s="182" t="s">
        <v>289</v>
      </c>
      <c r="E461" s="183" t="s">
        <v>1252</v>
      </c>
      <c r="F461" s="184" t="s">
        <v>1253</v>
      </c>
      <c r="G461" s="185" t="s">
        <v>244</v>
      </c>
      <c r="H461" s="186">
        <v>3</v>
      </c>
      <c r="I461" s="187"/>
      <c r="J461" s="186">
        <f t="shared" si="125"/>
        <v>0</v>
      </c>
      <c r="K461" s="188"/>
      <c r="L461" s="189"/>
      <c r="M461" s="190" t="s">
        <v>1</v>
      </c>
      <c r="N461" s="191" t="s">
        <v>40</v>
      </c>
      <c r="O461" s="55"/>
      <c r="P461" s="177">
        <f t="shared" si="126"/>
        <v>0</v>
      </c>
      <c r="Q461" s="177">
        <v>1.2E-4</v>
      </c>
      <c r="R461" s="177">
        <f t="shared" si="127"/>
        <v>3.6000000000000002E-4</v>
      </c>
      <c r="S461" s="177">
        <v>0</v>
      </c>
      <c r="T461" s="178">
        <f t="shared" si="128"/>
        <v>0</v>
      </c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R461" s="179" t="s">
        <v>301</v>
      </c>
      <c r="AT461" s="179" t="s">
        <v>289</v>
      </c>
      <c r="AU461" s="179" t="s">
        <v>146</v>
      </c>
      <c r="AY461" s="14" t="s">
        <v>168</v>
      </c>
      <c r="BE461" s="180">
        <f t="shared" si="129"/>
        <v>0</v>
      </c>
      <c r="BF461" s="180">
        <f t="shared" si="130"/>
        <v>0</v>
      </c>
      <c r="BG461" s="180">
        <f t="shared" si="131"/>
        <v>0</v>
      </c>
      <c r="BH461" s="180">
        <f t="shared" si="132"/>
        <v>0</v>
      </c>
      <c r="BI461" s="180">
        <f t="shared" si="133"/>
        <v>0</v>
      </c>
      <c r="BJ461" s="14" t="s">
        <v>146</v>
      </c>
      <c r="BK461" s="181">
        <f t="shared" si="134"/>
        <v>0</v>
      </c>
      <c r="BL461" s="14" t="s">
        <v>233</v>
      </c>
      <c r="BM461" s="179" t="s">
        <v>1254</v>
      </c>
    </row>
    <row r="462" spans="1:65" s="2" customFormat="1" ht="21.75" customHeight="1">
      <c r="A462" s="29"/>
      <c r="B462" s="133"/>
      <c r="C462" s="168" t="s">
        <v>1255</v>
      </c>
      <c r="D462" s="168" t="s">
        <v>170</v>
      </c>
      <c r="E462" s="169" t="s">
        <v>1256</v>
      </c>
      <c r="F462" s="170" t="s">
        <v>1257</v>
      </c>
      <c r="G462" s="171" t="s">
        <v>281</v>
      </c>
      <c r="H462" s="172">
        <v>6</v>
      </c>
      <c r="I462" s="173"/>
      <c r="J462" s="172">
        <f t="shared" si="125"/>
        <v>0</v>
      </c>
      <c r="K462" s="174"/>
      <c r="L462" s="30"/>
      <c r="M462" s="175" t="s">
        <v>1</v>
      </c>
      <c r="N462" s="176" t="s">
        <v>40</v>
      </c>
      <c r="O462" s="55"/>
      <c r="P462" s="177">
        <f t="shared" si="126"/>
        <v>0</v>
      </c>
      <c r="Q462" s="177">
        <v>4.0000000000000003E-5</v>
      </c>
      <c r="R462" s="177">
        <f t="shared" si="127"/>
        <v>2.4000000000000003E-4</v>
      </c>
      <c r="S462" s="177">
        <v>0</v>
      </c>
      <c r="T462" s="178">
        <f t="shared" si="128"/>
        <v>0</v>
      </c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R462" s="179" t="s">
        <v>233</v>
      </c>
      <c r="AT462" s="179" t="s">
        <v>170</v>
      </c>
      <c r="AU462" s="179" t="s">
        <v>146</v>
      </c>
      <c r="AY462" s="14" t="s">
        <v>168</v>
      </c>
      <c r="BE462" s="180">
        <f t="shared" si="129"/>
        <v>0</v>
      </c>
      <c r="BF462" s="180">
        <f t="shared" si="130"/>
        <v>0</v>
      </c>
      <c r="BG462" s="180">
        <f t="shared" si="131"/>
        <v>0</v>
      </c>
      <c r="BH462" s="180">
        <f t="shared" si="132"/>
        <v>0</v>
      </c>
      <c r="BI462" s="180">
        <f t="shared" si="133"/>
        <v>0</v>
      </c>
      <c r="BJ462" s="14" t="s">
        <v>146</v>
      </c>
      <c r="BK462" s="181">
        <f t="shared" si="134"/>
        <v>0</v>
      </c>
      <c r="BL462" s="14" t="s">
        <v>233</v>
      </c>
      <c r="BM462" s="179" t="s">
        <v>1258</v>
      </c>
    </row>
    <row r="463" spans="1:65" s="2" customFormat="1" ht="16.5" customHeight="1">
      <c r="A463" s="29"/>
      <c r="B463" s="133"/>
      <c r="C463" s="182" t="s">
        <v>1259</v>
      </c>
      <c r="D463" s="182" t="s">
        <v>289</v>
      </c>
      <c r="E463" s="183" t="s">
        <v>1260</v>
      </c>
      <c r="F463" s="184" t="s">
        <v>1261</v>
      </c>
      <c r="G463" s="185" t="s">
        <v>281</v>
      </c>
      <c r="H463" s="186">
        <v>6</v>
      </c>
      <c r="I463" s="187"/>
      <c r="J463" s="186">
        <f t="shared" si="125"/>
        <v>0</v>
      </c>
      <c r="K463" s="188"/>
      <c r="L463" s="189"/>
      <c r="M463" s="190" t="s">
        <v>1</v>
      </c>
      <c r="N463" s="191" t="s">
        <v>40</v>
      </c>
      <c r="O463" s="55"/>
      <c r="P463" s="177">
        <f t="shared" si="126"/>
        <v>0</v>
      </c>
      <c r="Q463" s="177">
        <v>3.8999999999999999E-4</v>
      </c>
      <c r="R463" s="177">
        <f t="shared" si="127"/>
        <v>2.3400000000000001E-3</v>
      </c>
      <c r="S463" s="177">
        <v>0</v>
      </c>
      <c r="T463" s="178">
        <f t="shared" si="128"/>
        <v>0</v>
      </c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R463" s="179" t="s">
        <v>301</v>
      </c>
      <c r="AT463" s="179" t="s">
        <v>289</v>
      </c>
      <c r="AU463" s="179" t="s">
        <v>146</v>
      </c>
      <c r="AY463" s="14" t="s">
        <v>168</v>
      </c>
      <c r="BE463" s="180">
        <f t="shared" si="129"/>
        <v>0</v>
      </c>
      <c r="BF463" s="180">
        <f t="shared" si="130"/>
        <v>0</v>
      </c>
      <c r="BG463" s="180">
        <f t="shared" si="131"/>
        <v>0</v>
      </c>
      <c r="BH463" s="180">
        <f t="shared" si="132"/>
        <v>0</v>
      </c>
      <c r="BI463" s="180">
        <f t="shared" si="133"/>
        <v>0</v>
      </c>
      <c r="BJ463" s="14" t="s">
        <v>146</v>
      </c>
      <c r="BK463" s="181">
        <f t="shared" si="134"/>
        <v>0</v>
      </c>
      <c r="BL463" s="14" t="s">
        <v>233</v>
      </c>
      <c r="BM463" s="179" t="s">
        <v>1262</v>
      </c>
    </row>
    <row r="464" spans="1:65" s="2" customFormat="1" ht="16.5" customHeight="1">
      <c r="A464" s="29"/>
      <c r="B464" s="133"/>
      <c r="C464" s="182" t="s">
        <v>1263</v>
      </c>
      <c r="D464" s="182" t="s">
        <v>289</v>
      </c>
      <c r="E464" s="183" t="s">
        <v>1264</v>
      </c>
      <c r="F464" s="184" t="s">
        <v>1265</v>
      </c>
      <c r="G464" s="185" t="s">
        <v>244</v>
      </c>
      <c r="H464" s="186">
        <v>6</v>
      </c>
      <c r="I464" s="187"/>
      <c r="J464" s="186">
        <f t="shared" si="125"/>
        <v>0</v>
      </c>
      <c r="K464" s="188"/>
      <c r="L464" s="189"/>
      <c r="M464" s="190" t="s">
        <v>1</v>
      </c>
      <c r="N464" s="191" t="s">
        <v>40</v>
      </c>
      <c r="O464" s="55"/>
      <c r="P464" s="177">
        <f t="shared" si="126"/>
        <v>0</v>
      </c>
      <c r="Q464" s="177">
        <v>1.6000000000000001E-4</v>
      </c>
      <c r="R464" s="177">
        <f t="shared" si="127"/>
        <v>9.6000000000000013E-4</v>
      </c>
      <c r="S464" s="177">
        <v>0</v>
      </c>
      <c r="T464" s="178">
        <f t="shared" si="128"/>
        <v>0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79" t="s">
        <v>301</v>
      </c>
      <c r="AT464" s="179" t="s">
        <v>289</v>
      </c>
      <c r="AU464" s="179" t="s">
        <v>146</v>
      </c>
      <c r="AY464" s="14" t="s">
        <v>168</v>
      </c>
      <c r="BE464" s="180">
        <f t="shared" si="129"/>
        <v>0</v>
      </c>
      <c r="BF464" s="180">
        <f t="shared" si="130"/>
        <v>0</v>
      </c>
      <c r="BG464" s="180">
        <f t="shared" si="131"/>
        <v>0</v>
      </c>
      <c r="BH464" s="180">
        <f t="shared" si="132"/>
        <v>0</v>
      </c>
      <c r="BI464" s="180">
        <f t="shared" si="133"/>
        <v>0</v>
      </c>
      <c r="BJ464" s="14" t="s">
        <v>146</v>
      </c>
      <c r="BK464" s="181">
        <f t="shared" si="134"/>
        <v>0</v>
      </c>
      <c r="BL464" s="14" t="s">
        <v>233</v>
      </c>
      <c r="BM464" s="179" t="s">
        <v>1266</v>
      </c>
    </row>
    <row r="465" spans="1:65" s="2" customFormat="1" ht="21.75" customHeight="1">
      <c r="A465" s="29"/>
      <c r="B465" s="133"/>
      <c r="C465" s="168" t="s">
        <v>1267</v>
      </c>
      <c r="D465" s="168" t="s">
        <v>170</v>
      </c>
      <c r="E465" s="169" t="s">
        <v>1268</v>
      </c>
      <c r="F465" s="170" t="s">
        <v>1269</v>
      </c>
      <c r="G465" s="171" t="s">
        <v>244</v>
      </c>
      <c r="H465" s="172">
        <v>1</v>
      </c>
      <c r="I465" s="173"/>
      <c r="J465" s="172">
        <f t="shared" si="125"/>
        <v>0</v>
      </c>
      <c r="K465" s="174"/>
      <c r="L465" s="30"/>
      <c r="M465" s="175" t="s">
        <v>1</v>
      </c>
      <c r="N465" s="176" t="s">
        <v>40</v>
      </c>
      <c r="O465" s="55"/>
      <c r="P465" s="177">
        <f t="shared" si="126"/>
        <v>0</v>
      </c>
      <c r="Q465" s="177">
        <v>1.91E-3</v>
      </c>
      <c r="R465" s="177">
        <f t="shared" si="127"/>
        <v>1.91E-3</v>
      </c>
      <c r="S465" s="177">
        <v>0</v>
      </c>
      <c r="T465" s="178">
        <f t="shared" si="128"/>
        <v>0</v>
      </c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R465" s="179" t="s">
        <v>233</v>
      </c>
      <c r="AT465" s="179" t="s">
        <v>170</v>
      </c>
      <c r="AU465" s="179" t="s">
        <v>146</v>
      </c>
      <c r="AY465" s="14" t="s">
        <v>168</v>
      </c>
      <c r="BE465" s="180">
        <f t="shared" si="129"/>
        <v>0</v>
      </c>
      <c r="BF465" s="180">
        <f t="shared" si="130"/>
        <v>0</v>
      </c>
      <c r="BG465" s="180">
        <f t="shared" si="131"/>
        <v>0</v>
      </c>
      <c r="BH465" s="180">
        <f t="shared" si="132"/>
        <v>0</v>
      </c>
      <c r="BI465" s="180">
        <f t="shared" si="133"/>
        <v>0</v>
      </c>
      <c r="BJ465" s="14" t="s">
        <v>146</v>
      </c>
      <c r="BK465" s="181">
        <f t="shared" si="134"/>
        <v>0</v>
      </c>
      <c r="BL465" s="14" t="s">
        <v>233</v>
      </c>
      <c r="BM465" s="179" t="s">
        <v>1270</v>
      </c>
    </row>
    <row r="466" spans="1:65" s="2" customFormat="1" ht="16.5" customHeight="1">
      <c r="A466" s="29"/>
      <c r="B466" s="133"/>
      <c r="C466" s="182" t="s">
        <v>1271</v>
      </c>
      <c r="D466" s="182" t="s">
        <v>289</v>
      </c>
      <c r="E466" s="183" t="s">
        <v>1272</v>
      </c>
      <c r="F466" s="184" t="s">
        <v>1273</v>
      </c>
      <c r="G466" s="185" t="s">
        <v>244</v>
      </c>
      <c r="H466" s="186">
        <v>1</v>
      </c>
      <c r="I466" s="187"/>
      <c r="J466" s="186">
        <f t="shared" si="125"/>
        <v>0</v>
      </c>
      <c r="K466" s="188"/>
      <c r="L466" s="189"/>
      <c r="M466" s="190" t="s">
        <v>1</v>
      </c>
      <c r="N466" s="191" t="s">
        <v>40</v>
      </c>
      <c r="O466" s="55"/>
      <c r="P466" s="177">
        <f t="shared" si="126"/>
        <v>0</v>
      </c>
      <c r="Q466" s="177">
        <v>7.5000000000000002E-4</v>
      </c>
      <c r="R466" s="177">
        <f t="shared" si="127"/>
        <v>7.5000000000000002E-4</v>
      </c>
      <c r="S466" s="177">
        <v>0</v>
      </c>
      <c r="T466" s="178">
        <f t="shared" si="128"/>
        <v>0</v>
      </c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R466" s="179" t="s">
        <v>301</v>
      </c>
      <c r="AT466" s="179" t="s">
        <v>289</v>
      </c>
      <c r="AU466" s="179" t="s">
        <v>146</v>
      </c>
      <c r="AY466" s="14" t="s">
        <v>168</v>
      </c>
      <c r="BE466" s="180">
        <f t="shared" si="129"/>
        <v>0</v>
      </c>
      <c r="BF466" s="180">
        <f t="shared" si="130"/>
        <v>0</v>
      </c>
      <c r="BG466" s="180">
        <f t="shared" si="131"/>
        <v>0</v>
      </c>
      <c r="BH466" s="180">
        <f t="shared" si="132"/>
        <v>0</v>
      </c>
      <c r="BI466" s="180">
        <f t="shared" si="133"/>
        <v>0</v>
      </c>
      <c r="BJ466" s="14" t="s">
        <v>146</v>
      </c>
      <c r="BK466" s="181">
        <f t="shared" si="134"/>
        <v>0</v>
      </c>
      <c r="BL466" s="14" t="s">
        <v>233</v>
      </c>
      <c r="BM466" s="179" t="s">
        <v>1274</v>
      </c>
    </row>
    <row r="467" spans="1:65" s="2" customFormat="1" ht="21.75" customHeight="1">
      <c r="A467" s="29"/>
      <c r="B467" s="133"/>
      <c r="C467" s="168" t="s">
        <v>1275</v>
      </c>
      <c r="D467" s="168" t="s">
        <v>170</v>
      </c>
      <c r="E467" s="169" t="s">
        <v>1276</v>
      </c>
      <c r="F467" s="170" t="s">
        <v>1277</v>
      </c>
      <c r="G467" s="171" t="s">
        <v>244</v>
      </c>
      <c r="H467" s="172">
        <v>1</v>
      </c>
      <c r="I467" s="173"/>
      <c r="J467" s="172">
        <f t="shared" si="125"/>
        <v>0</v>
      </c>
      <c r="K467" s="174"/>
      <c r="L467" s="30"/>
      <c r="M467" s="175" t="s">
        <v>1</v>
      </c>
      <c r="N467" s="176" t="s">
        <v>40</v>
      </c>
      <c r="O467" s="55"/>
      <c r="P467" s="177">
        <f t="shared" si="126"/>
        <v>0</v>
      </c>
      <c r="Q467" s="177">
        <v>1.91E-3</v>
      </c>
      <c r="R467" s="177">
        <f t="shared" si="127"/>
        <v>1.91E-3</v>
      </c>
      <c r="S467" s="177">
        <v>0</v>
      </c>
      <c r="T467" s="178">
        <f t="shared" si="128"/>
        <v>0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79" t="s">
        <v>233</v>
      </c>
      <c r="AT467" s="179" t="s">
        <v>170</v>
      </c>
      <c r="AU467" s="179" t="s">
        <v>146</v>
      </c>
      <c r="AY467" s="14" t="s">
        <v>168</v>
      </c>
      <c r="BE467" s="180">
        <f t="shared" si="129"/>
        <v>0</v>
      </c>
      <c r="BF467" s="180">
        <f t="shared" si="130"/>
        <v>0</v>
      </c>
      <c r="BG467" s="180">
        <f t="shared" si="131"/>
        <v>0</v>
      </c>
      <c r="BH467" s="180">
        <f t="shared" si="132"/>
        <v>0</v>
      </c>
      <c r="BI467" s="180">
        <f t="shared" si="133"/>
        <v>0</v>
      </c>
      <c r="BJ467" s="14" t="s">
        <v>146</v>
      </c>
      <c r="BK467" s="181">
        <f t="shared" si="134"/>
        <v>0</v>
      </c>
      <c r="BL467" s="14" t="s">
        <v>233</v>
      </c>
      <c r="BM467" s="179" t="s">
        <v>1278</v>
      </c>
    </row>
    <row r="468" spans="1:65" s="2" customFormat="1" ht="16.5" customHeight="1">
      <c r="A468" s="29"/>
      <c r="B468" s="133"/>
      <c r="C468" s="182" t="s">
        <v>1279</v>
      </c>
      <c r="D468" s="182" t="s">
        <v>289</v>
      </c>
      <c r="E468" s="183" t="s">
        <v>1280</v>
      </c>
      <c r="F468" s="184" t="s">
        <v>1281</v>
      </c>
      <c r="G468" s="185" t="s">
        <v>244</v>
      </c>
      <c r="H468" s="186">
        <v>1</v>
      </c>
      <c r="I468" s="187"/>
      <c r="J468" s="186">
        <f t="shared" si="125"/>
        <v>0</v>
      </c>
      <c r="K468" s="188"/>
      <c r="L468" s="189"/>
      <c r="M468" s="190" t="s">
        <v>1</v>
      </c>
      <c r="N468" s="191" t="s">
        <v>40</v>
      </c>
      <c r="O468" s="55"/>
      <c r="P468" s="177">
        <f t="shared" si="126"/>
        <v>0</v>
      </c>
      <c r="Q468" s="177">
        <v>8.1999999999999998E-4</v>
      </c>
      <c r="R468" s="177">
        <f t="shared" si="127"/>
        <v>8.1999999999999998E-4</v>
      </c>
      <c r="S468" s="177">
        <v>0</v>
      </c>
      <c r="T468" s="178">
        <f t="shared" si="128"/>
        <v>0</v>
      </c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R468" s="179" t="s">
        <v>301</v>
      </c>
      <c r="AT468" s="179" t="s">
        <v>289</v>
      </c>
      <c r="AU468" s="179" t="s">
        <v>146</v>
      </c>
      <c r="AY468" s="14" t="s">
        <v>168</v>
      </c>
      <c r="BE468" s="180">
        <f t="shared" si="129"/>
        <v>0</v>
      </c>
      <c r="BF468" s="180">
        <f t="shared" si="130"/>
        <v>0</v>
      </c>
      <c r="BG468" s="180">
        <f t="shared" si="131"/>
        <v>0</v>
      </c>
      <c r="BH468" s="180">
        <f t="shared" si="132"/>
        <v>0</v>
      </c>
      <c r="BI468" s="180">
        <f t="shared" si="133"/>
        <v>0</v>
      </c>
      <c r="BJ468" s="14" t="s">
        <v>146</v>
      </c>
      <c r="BK468" s="181">
        <f t="shared" si="134"/>
        <v>0</v>
      </c>
      <c r="BL468" s="14" t="s">
        <v>233</v>
      </c>
      <c r="BM468" s="179" t="s">
        <v>1282</v>
      </c>
    </row>
    <row r="469" spans="1:65" s="2" customFormat="1" ht="16.5" customHeight="1">
      <c r="A469" s="29"/>
      <c r="B469" s="133"/>
      <c r="C469" s="168" t="s">
        <v>1283</v>
      </c>
      <c r="D469" s="168" t="s">
        <v>170</v>
      </c>
      <c r="E469" s="169" t="s">
        <v>1284</v>
      </c>
      <c r="F469" s="170" t="s">
        <v>1285</v>
      </c>
      <c r="G469" s="171" t="s">
        <v>244</v>
      </c>
      <c r="H469" s="172">
        <v>1</v>
      </c>
      <c r="I469" s="173"/>
      <c r="J469" s="172">
        <f t="shared" si="125"/>
        <v>0</v>
      </c>
      <c r="K469" s="174"/>
      <c r="L469" s="30"/>
      <c r="M469" s="175" t="s">
        <v>1</v>
      </c>
      <c r="N469" s="176" t="s">
        <v>40</v>
      </c>
      <c r="O469" s="55"/>
      <c r="P469" s="177">
        <f t="shared" si="126"/>
        <v>0</v>
      </c>
      <c r="Q469" s="177">
        <v>0</v>
      </c>
      <c r="R469" s="177">
        <f t="shared" si="127"/>
        <v>0</v>
      </c>
      <c r="S469" s="177">
        <v>0</v>
      </c>
      <c r="T469" s="178">
        <f t="shared" si="128"/>
        <v>0</v>
      </c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R469" s="179" t="s">
        <v>233</v>
      </c>
      <c r="AT469" s="179" t="s">
        <v>170</v>
      </c>
      <c r="AU469" s="179" t="s">
        <v>146</v>
      </c>
      <c r="AY469" s="14" t="s">
        <v>168</v>
      </c>
      <c r="BE469" s="180">
        <f t="shared" si="129"/>
        <v>0</v>
      </c>
      <c r="BF469" s="180">
        <f t="shared" si="130"/>
        <v>0</v>
      </c>
      <c r="BG469" s="180">
        <f t="shared" si="131"/>
        <v>0</v>
      </c>
      <c r="BH469" s="180">
        <f t="shared" si="132"/>
        <v>0</v>
      </c>
      <c r="BI469" s="180">
        <f t="shared" si="133"/>
        <v>0</v>
      </c>
      <c r="BJ469" s="14" t="s">
        <v>146</v>
      </c>
      <c r="BK469" s="181">
        <f t="shared" si="134"/>
        <v>0</v>
      </c>
      <c r="BL469" s="14" t="s">
        <v>233</v>
      </c>
      <c r="BM469" s="179" t="s">
        <v>1286</v>
      </c>
    </row>
    <row r="470" spans="1:65" s="2" customFormat="1" ht="21.75" customHeight="1">
      <c r="A470" s="29"/>
      <c r="B470" s="133"/>
      <c r="C470" s="182" t="s">
        <v>1287</v>
      </c>
      <c r="D470" s="182" t="s">
        <v>289</v>
      </c>
      <c r="E470" s="183" t="s">
        <v>1288</v>
      </c>
      <c r="F470" s="184" t="s">
        <v>1289</v>
      </c>
      <c r="G470" s="185" t="s">
        <v>244</v>
      </c>
      <c r="H470" s="186">
        <v>1</v>
      </c>
      <c r="I470" s="187"/>
      <c r="J470" s="186">
        <f t="shared" si="125"/>
        <v>0</v>
      </c>
      <c r="K470" s="188"/>
      <c r="L470" s="189"/>
      <c r="M470" s="190" t="s">
        <v>1</v>
      </c>
      <c r="N470" s="191" t="s">
        <v>40</v>
      </c>
      <c r="O470" s="55"/>
      <c r="P470" s="177">
        <f t="shared" si="126"/>
        <v>0</v>
      </c>
      <c r="Q470" s="177">
        <v>1.4E-3</v>
      </c>
      <c r="R470" s="177">
        <f t="shared" si="127"/>
        <v>1.4E-3</v>
      </c>
      <c r="S470" s="177">
        <v>0</v>
      </c>
      <c r="T470" s="178">
        <f t="shared" si="128"/>
        <v>0</v>
      </c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R470" s="179" t="s">
        <v>301</v>
      </c>
      <c r="AT470" s="179" t="s">
        <v>289</v>
      </c>
      <c r="AU470" s="179" t="s">
        <v>146</v>
      </c>
      <c r="AY470" s="14" t="s">
        <v>168</v>
      </c>
      <c r="BE470" s="180">
        <f t="shared" si="129"/>
        <v>0</v>
      </c>
      <c r="BF470" s="180">
        <f t="shared" si="130"/>
        <v>0</v>
      </c>
      <c r="BG470" s="180">
        <f t="shared" si="131"/>
        <v>0</v>
      </c>
      <c r="BH470" s="180">
        <f t="shared" si="132"/>
        <v>0</v>
      </c>
      <c r="BI470" s="180">
        <f t="shared" si="133"/>
        <v>0</v>
      </c>
      <c r="BJ470" s="14" t="s">
        <v>146</v>
      </c>
      <c r="BK470" s="181">
        <f t="shared" si="134"/>
        <v>0</v>
      </c>
      <c r="BL470" s="14" t="s">
        <v>233</v>
      </c>
      <c r="BM470" s="179" t="s">
        <v>1290</v>
      </c>
    </row>
    <row r="471" spans="1:65" s="2" customFormat="1" ht="21.75" customHeight="1">
      <c r="A471" s="29"/>
      <c r="B471" s="133"/>
      <c r="C471" s="168" t="s">
        <v>1291</v>
      </c>
      <c r="D471" s="168" t="s">
        <v>170</v>
      </c>
      <c r="E471" s="169" t="s">
        <v>1292</v>
      </c>
      <c r="F471" s="170" t="s">
        <v>1293</v>
      </c>
      <c r="G471" s="171" t="s">
        <v>244</v>
      </c>
      <c r="H471" s="172">
        <v>1</v>
      </c>
      <c r="I471" s="173"/>
      <c r="J471" s="172">
        <f t="shared" si="125"/>
        <v>0</v>
      </c>
      <c r="K471" s="174"/>
      <c r="L471" s="30"/>
      <c r="M471" s="175" t="s">
        <v>1</v>
      </c>
      <c r="N471" s="176" t="s">
        <v>40</v>
      </c>
      <c r="O471" s="55"/>
      <c r="P471" s="177">
        <f t="shared" si="126"/>
        <v>0</v>
      </c>
      <c r="Q471" s="177">
        <v>0</v>
      </c>
      <c r="R471" s="177">
        <f t="shared" si="127"/>
        <v>0</v>
      </c>
      <c r="S471" s="177">
        <v>0</v>
      </c>
      <c r="T471" s="178">
        <f t="shared" si="128"/>
        <v>0</v>
      </c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R471" s="179" t="s">
        <v>233</v>
      </c>
      <c r="AT471" s="179" t="s">
        <v>170</v>
      </c>
      <c r="AU471" s="179" t="s">
        <v>146</v>
      </c>
      <c r="AY471" s="14" t="s">
        <v>168</v>
      </c>
      <c r="BE471" s="180">
        <f t="shared" si="129"/>
        <v>0</v>
      </c>
      <c r="BF471" s="180">
        <f t="shared" si="130"/>
        <v>0</v>
      </c>
      <c r="BG471" s="180">
        <f t="shared" si="131"/>
        <v>0</v>
      </c>
      <c r="BH471" s="180">
        <f t="shared" si="132"/>
        <v>0</v>
      </c>
      <c r="BI471" s="180">
        <f t="shared" si="133"/>
        <v>0</v>
      </c>
      <c r="BJ471" s="14" t="s">
        <v>146</v>
      </c>
      <c r="BK471" s="181">
        <f t="shared" si="134"/>
        <v>0</v>
      </c>
      <c r="BL471" s="14" t="s">
        <v>233</v>
      </c>
      <c r="BM471" s="179" t="s">
        <v>1294</v>
      </c>
    </row>
    <row r="472" spans="1:65" s="2" customFormat="1" ht="33" customHeight="1">
      <c r="A472" s="29"/>
      <c r="B472" s="133"/>
      <c r="C472" s="182" t="s">
        <v>1295</v>
      </c>
      <c r="D472" s="182" t="s">
        <v>289</v>
      </c>
      <c r="E472" s="183" t="s">
        <v>1296</v>
      </c>
      <c r="F472" s="184" t="s">
        <v>1297</v>
      </c>
      <c r="G472" s="185" t="s">
        <v>244</v>
      </c>
      <c r="H472" s="186">
        <v>1</v>
      </c>
      <c r="I472" s="187"/>
      <c r="J472" s="186">
        <f t="shared" si="125"/>
        <v>0</v>
      </c>
      <c r="K472" s="188"/>
      <c r="L472" s="189"/>
      <c r="M472" s="190" t="s">
        <v>1</v>
      </c>
      <c r="N472" s="191" t="s">
        <v>40</v>
      </c>
      <c r="O472" s="55"/>
      <c r="P472" s="177">
        <f t="shared" si="126"/>
        <v>0</v>
      </c>
      <c r="Q472" s="177">
        <v>7.5000000000000002E-4</v>
      </c>
      <c r="R472" s="177">
        <f t="shared" si="127"/>
        <v>7.5000000000000002E-4</v>
      </c>
      <c r="S472" s="177">
        <v>0</v>
      </c>
      <c r="T472" s="178">
        <f t="shared" si="128"/>
        <v>0</v>
      </c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R472" s="179" t="s">
        <v>301</v>
      </c>
      <c r="AT472" s="179" t="s">
        <v>289</v>
      </c>
      <c r="AU472" s="179" t="s">
        <v>146</v>
      </c>
      <c r="AY472" s="14" t="s">
        <v>168</v>
      </c>
      <c r="BE472" s="180">
        <f t="shared" si="129"/>
        <v>0</v>
      </c>
      <c r="BF472" s="180">
        <f t="shared" si="130"/>
        <v>0</v>
      </c>
      <c r="BG472" s="180">
        <f t="shared" si="131"/>
        <v>0</v>
      </c>
      <c r="BH472" s="180">
        <f t="shared" si="132"/>
        <v>0</v>
      </c>
      <c r="BI472" s="180">
        <f t="shared" si="133"/>
        <v>0</v>
      </c>
      <c r="BJ472" s="14" t="s">
        <v>146</v>
      </c>
      <c r="BK472" s="181">
        <f t="shared" si="134"/>
        <v>0</v>
      </c>
      <c r="BL472" s="14" t="s">
        <v>233</v>
      </c>
      <c r="BM472" s="179" t="s">
        <v>1298</v>
      </c>
    </row>
    <row r="473" spans="1:65" s="2" customFormat="1" ht="21.75" customHeight="1">
      <c r="A473" s="29"/>
      <c r="B473" s="133"/>
      <c r="C473" s="168" t="s">
        <v>1299</v>
      </c>
      <c r="D473" s="168" t="s">
        <v>170</v>
      </c>
      <c r="E473" s="169" t="s">
        <v>984</v>
      </c>
      <c r="F473" s="170" t="s">
        <v>985</v>
      </c>
      <c r="G473" s="171" t="s">
        <v>281</v>
      </c>
      <c r="H473" s="172">
        <v>9</v>
      </c>
      <c r="I473" s="173"/>
      <c r="J473" s="172">
        <f t="shared" si="125"/>
        <v>0</v>
      </c>
      <c r="K473" s="174"/>
      <c r="L473" s="30"/>
      <c r="M473" s="175" t="s">
        <v>1</v>
      </c>
      <c r="N473" s="176" t="s">
        <v>40</v>
      </c>
      <c r="O473" s="55"/>
      <c r="P473" s="177">
        <f t="shared" si="126"/>
        <v>0</v>
      </c>
      <c r="Q473" s="177">
        <v>1.8000000000000001E-4</v>
      </c>
      <c r="R473" s="177">
        <f t="shared" si="127"/>
        <v>1.6200000000000001E-3</v>
      </c>
      <c r="S473" s="177">
        <v>0</v>
      </c>
      <c r="T473" s="178">
        <f t="shared" si="128"/>
        <v>0</v>
      </c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R473" s="179" t="s">
        <v>233</v>
      </c>
      <c r="AT473" s="179" t="s">
        <v>170</v>
      </c>
      <c r="AU473" s="179" t="s">
        <v>146</v>
      </c>
      <c r="AY473" s="14" t="s">
        <v>168</v>
      </c>
      <c r="BE473" s="180">
        <f t="shared" si="129"/>
        <v>0</v>
      </c>
      <c r="BF473" s="180">
        <f t="shared" si="130"/>
        <v>0</v>
      </c>
      <c r="BG473" s="180">
        <f t="shared" si="131"/>
        <v>0</v>
      </c>
      <c r="BH473" s="180">
        <f t="shared" si="132"/>
        <v>0</v>
      </c>
      <c r="BI473" s="180">
        <f t="shared" si="133"/>
        <v>0</v>
      </c>
      <c r="BJ473" s="14" t="s">
        <v>146</v>
      </c>
      <c r="BK473" s="181">
        <f t="shared" si="134"/>
        <v>0</v>
      </c>
      <c r="BL473" s="14" t="s">
        <v>233</v>
      </c>
      <c r="BM473" s="179" t="s">
        <v>1300</v>
      </c>
    </row>
    <row r="474" spans="1:65" s="2" customFormat="1" ht="21.75" customHeight="1">
      <c r="A474" s="29"/>
      <c r="B474" s="133"/>
      <c r="C474" s="168" t="s">
        <v>1301</v>
      </c>
      <c r="D474" s="168" t="s">
        <v>170</v>
      </c>
      <c r="E474" s="169" t="s">
        <v>988</v>
      </c>
      <c r="F474" s="170" t="s">
        <v>989</v>
      </c>
      <c r="G474" s="171" t="s">
        <v>281</v>
      </c>
      <c r="H474" s="172">
        <v>9</v>
      </c>
      <c r="I474" s="173"/>
      <c r="J474" s="172">
        <f t="shared" si="125"/>
        <v>0</v>
      </c>
      <c r="K474" s="174"/>
      <c r="L474" s="30"/>
      <c r="M474" s="175" t="s">
        <v>1</v>
      </c>
      <c r="N474" s="176" t="s">
        <v>40</v>
      </c>
      <c r="O474" s="55"/>
      <c r="P474" s="177">
        <f t="shared" si="126"/>
        <v>0</v>
      </c>
      <c r="Q474" s="177">
        <v>1.0000000000000001E-5</v>
      </c>
      <c r="R474" s="177">
        <f t="shared" si="127"/>
        <v>9.0000000000000006E-5</v>
      </c>
      <c r="S474" s="177">
        <v>0</v>
      </c>
      <c r="T474" s="178">
        <f t="shared" si="128"/>
        <v>0</v>
      </c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R474" s="179" t="s">
        <v>233</v>
      </c>
      <c r="AT474" s="179" t="s">
        <v>170</v>
      </c>
      <c r="AU474" s="179" t="s">
        <v>146</v>
      </c>
      <c r="AY474" s="14" t="s">
        <v>168</v>
      </c>
      <c r="BE474" s="180">
        <f t="shared" si="129"/>
        <v>0</v>
      </c>
      <c r="BF474" s="180">
        <f t="shared" si="130"/>
        <v>0</v>
      </c>
      <c r="BG474" s="180">
        <f t="shared" si="131"/>
        <v>0</v>
      </c>
      <c r="BH474" s="180">
        <f t="shared" si="132"/>
        <v>0</v>
      </c>
      <c r="BI474" s="180">
        <f t="shared" si="133"/>
        <v>0</v>
      </c>
      <c r="BJ474" s="14" t="s">
        <v>146</v>
      </c>
      <c r="BK474" s="181">
        <f t="shared" si="134"/>
        <v>0</v>
      </c>
      <c r="BL474" s="14" t="s">
        <v>233</v>
      </c>
      <c r="BM474" s="179" t="s">
        <v>1302</v>
      </c>
    </row>
    <row r="475" spans="1:65" s="2" customFormat="1" ht="16.5" customHeight="1">
      <c r="A475" s="29"/>
      <c r="B475" s="133"/>
      <c r="C475" s="168" t="s">
        <v>1303</v>
      </c>
      <c r="D475" s="168" t="s">
        <v>170</v>
      </c>
      <c r="E475" s="169" t="s">
        <v>1304</v>
      </c>
      <c r="F475" s="170" t="s">
        <v>1305</v>
      </c>
      <c r="G475" s="171" t="s">
        <v>281</v>
      </c>
      <c r="H475" s="172">
        <v>320</v>
      </c>
      <c r="I475" s="173"/>
      <c r="J475" s="172">
        <f t="shared" si="125"/>
        <v>0</v>
      </c>
      <c r="K475" s="174"/>
      <c r="L475" s="30"/>
      <c r="M475" s="175" t="s">
        <v>1</v>
      </c>
      <c r="N475" s="176" t="s">
        <v>40</v>
      </c>
      <c r="O475" s="55"/>
      <c r="P475" s="177">
        <f t="shared" si="126"/>
        <v>0</v>
      </c>
      <c r="Q475" s="177">
        <v>5.0000000000000002E-5</v>
      </c>
      <c r="R475" s="177">
        <f t="shared" si="127"/>
        <v>1.6E-2</v>
      </c>
      <c r="S475" s="177">
        <v>0</v>
      </c>
      <c r="T475" s="178">
        <f t="shared" si="128"/>
        <v>0</v>
      </c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R475" s="179" t="s">
        <v>233</v>
      </c>
      <c r="AT475" s="179" t="s">
        <v>170</v>
      </c>
      <c r="AU475" s="179" t="s">
        <v>146</v>
      </c>
      <c r="AY475" s="14" t="s">
        <v>168</v>
      </c>
      <c r="BE475" s="180">
        <f t="shared" si="129"/>
        <v>0</v>
      </c>
      <c r="BF475" s="180">
        <f t="shared" si="130"/>
        <v>0</v>
      </c>
      <c r="BG475" s="180">
        <f t="shared" si="131"/>
        <v>0</v>
      </c>
      <c r="BH475" s="180">
        <f t="shared" si="132"/>
        <v>0</v>
      </c>
      <c r="BI475" s="180">
        <f t="shared" si="133"/>
        <v>0</v>
      </c>
      <c r="BJ475" s="14" t="s">
        <v>146</v>
      </c>
      <c r="BK475" s="181">
        <f t="shared" si="134"/>
        <v>0</v>
      </c>
      <c r="BL475" s="14" t="s">
        <v>233</v>
      </c>
      <c r="BM475" s="179" t="s">
        <v>1306</v>
      </c>
    </row>
    <row r="476" spans="1:65" s="2" customFormat="1" ht="16.5" customHeight="1">
      <c r="A476" s="29"/>
      <c r="B476" s="133"/>
      <c r="C476" s="182" t="s">
        <v>1307</v>
      </c>
      <c r="D476" s="182" t="s">
        <v>289</v>
      </c>
      <c r="E476" s="183" t="s">
        <v>1308</v>
      </c>
      <c r="F476" s="184" t="s">
        <v>1309</v>
      </c>
      <c r="G476" s="185" t="s">
        <v>281</v>
      </c>
      <c r="H476" s="186">
        <v>320</v>
      </c>
      <c r="I476" s="187"/>
      <c r="J476" s="186">
        <f t="shared" si="125"/>
        <v>0</v>
      </c>
      <c r="K476" s="188"/>
      <c r="L476" s="189"/>
      <c r="M476" s="190" t="s">
        <v>1</v>
      </c>
      <c r="N476" s="191" t="s">
        <v>40</v>
      </c>
      <c r="O476" s="55"/>
      <c r="P476" s="177">
        <f t="shared" si="126"/>
        <v>0</v>
      </c>
      <c r="Q476" s="177">
        <v>1.2E-4</v>
      </c>
      <c r="R476" s="177">
        <f t="shared" si="127"/>
        <v>3.8400000000000004E-2</v>
      </c>
      <c r="S476" s="177">
        <v>0</v>
      </c>
      <c r="T476" s="178">
        <f t="shared" si="128"/>
        <v>0</v>
      </c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R476" s="179" t="s">
        <v>301</v>
      </c>
      <c r="AT476" s="179" t="s">
        <v>289</v>
      </c>
      <c r="AU476" s="179" t="s">
        <v>146</v>
      </c>
      <c r="AY476" s="14" t="s">
        <v>168</v>
      </c>
      <c r="BE476" s="180">
        <f t="shared" si="129"/>
        <v>0</v>
      </c>
      <c r="BF476" s="180">
        <f t="shared" si="130"/>
        <v>0</v>
      </c>
      <c r="BG476" s="180">
        <f t="shared" si="131"/>
        <v>0</v>
      </c>
      <c r="BH476" s="180">
        <f t="shared" si="132"/>
        <v>0</v>
      </c>
      <c r="BI476" s="180">
        <f t="shared" si="133"/>
        <v>0</v>
      </c>
      <c r="BJ476" s="14" t="s">
        <v>146</v>
      </c>
      <c r="BK476" s="181">
        <f t="shared" si="134"/>
        <v>0</v>
      </c>
      <c r="BL476" s="14" t="s">
        <v>233</v>
      </c>
      <c r="BM476" s="179" t="s">
        <v>1310</v>
      </c>
    </row>
    <row r="477" spans="1:65" s="2" customFormat="1" ht="16.5" customHeight="1">
      <c r="A477" s="29"/>
      <c r="B477" s="133"/>
      <c r="C477" s="182" t="s">
        <v>1311</v>
      </c>
      <c r="D477" s="182" t="s">
        <v>289</v>
      </c>
      <c r="E477" s="183" t="s">
        <v>1312</v>
      </c>
      <c r="F477" s="184" t="s">
        <v>1313</v>
      </c>
      <c r="G477" s="185" t="s">
        <v>244</v>
      </c>
      <c r="H477" s="186">
        <v>320</v>
      </c>
      <c r="I477" s="187"/>
      <c r="J477" s="186">
        <f t="shared" si="125"/>
        <v>0</v>
      </c>
      <c r="K477" s="188"/>
      <c r="L477" s="189"/>
      <c r="M477" s="190" t="s">
        <v>1</v>
      </c>
      <c r="N477" s="191" t="s">
        <v>40</v>
      </c>
      <c r="O477" s="55"/>
      <c r="P477" s="177">
        <f t="shared" si="126"/>
        <v>0</v>
      </c>
      <c r="Q477" s="177">
        <v>6.0000000000000002E-5</v>
      </c>
      <c r="R477" s="177">
        <f t="shared" si="127"/>
        <v>1.9200000000000002E-2</v>
      </c>
      <c r="S477" s="177">
        <v>0</v>
      </c>
      <c r="T477" s="178">
        <f t="shared" si="128"/>
        <v>0</v>
      </c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R477" s="179" t="s">
        <v>301</v>
      </c>
      <c r="AT477" s="179" t="s">
        <v>289</v>
      </c>
      <c r="AU477" s="179" t="s">
        <v>146</v>
      </c>
      <c r="AY477" s="14" t="s">
        <v>168</v>
      </c>
      <c r="BE477" s="180">
        <f t="shared" si="129"/>
        <v>0</v>
      </c>
      <c r="BF477" s="180">
        <f t="shared" si="130"/>
        <v>0</v>
      </c>
      <c r="BG477" s="180">
        <f t="shared" si="131"/>
        <v>0</v>
      </c>
      <c r="BH477" s="180">
        <f t="shared" si="132"/>
        <v>0</v>
      </c>
      <c r="BI477" s="180">
        <f t="shared" si="133"/>
        <v>0</v>
      </c>
      <c r="BJ477" s="14" t="s">
        <v>146</v>
      </c>
      <c r="BK477" s="181">
        <f t="shared" si="134"/>
        <v>0</v>
      </c>
      <c r="BL477" s="14" t="s">
        <v>233</v>
      </c>
      <c r="BM477" s="179" t="s">
        <v>1314</v>
      </c>
    </row>
    <row r="478" spans="1:65" s="2" customFormat="1" ht="16.5" customHeight="1">
      <c r="A478" s="29"/>
      <c r="B478" s="133"/>
      <c r="C478" s="168" t="s">
        <v>1315</v>
      </c>
      <c r="D478" s="168" t="s">
        <v>170</v>
      </c>
      <c r="E478" s="169" t="s">
        <v>1316</v>
      </c>
      <c r="F478" s="170" t="s">
        <v>1317</v>
      </c>
      <c r="G478" s="171" t="s">
        <v>281</v>
      </c>
      <c r="H478" s="172">
        <v>30</v>
      </c>
      <c r="I478" s="173"/>
      <c r="J478" s="172">
        <f t="shared" si="125"/>
        <v>0</v>
      </c>
      <c r="K478" s="174"/>
      <c r="L478" s="30"/>
      <c r="M478" s="175" t="s">
        <v>1</v>
      </c>
      <c r="N478" s="176" t="s">
        <v>40</v>
      </c>
      <c r="O478" s="55"/>
      <c r="P478" s="177">
        <f t="shared" si="126"/>
        <v>0</v>
      </c>
      <c r="Q478" s="177">
        <v>5.0000000000000002E-5</v>
      </c>
      <c r="R478" s="177">
        <f t="shared" si="127"/>
        <v>1.5E-3</v>
      </c>
      <c r="S478" s="177">
        <v>0</v>
      </c>
      <c r="T478" s="178">
        <f t="shared" si="128"/>
        <v>0</v>
      </c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R478" s="179" t="s">
        <v>233</v>
      </c>
      <c r="AT478" s="179" t="s">
        <v>170</v>
      </c>
      <c r="AU478" s="179" t="s">
        <v>146</v>
      </c>
      <c r="AY478" s="14" t="s">
        <v>168</v>
      </c>
      <c r="BE478" s="180">
        <f t="shared" si="129"/>
        <v>0</v>
      </c>
      <c r="BF478" s="180">
        <f t="shared" si="130"/>
        <v>0</v>
      </c>
      <c r="BG478" s="180">
        <f t="shared" si="131"/>
        <v>0</v>
      </c>
      <c r="BH478" s="180">
        <f t="shared" si="132"/>
        <v>0</v>
      </c>
      <c r="BI478" s="180">
        <f t="shared" si="133"/>
        <v>0</v>
      </c>
      <c r="BJ478" s="14" t="s">
        <v>146</v>
      </c>
      <c r="BK478" s="181">
        <f t="shared" si="134"/>
        <v>0</v>
      </c>
      <c r="BL478" s="14" t="s">
        <v>233</v>
      </c>
      <c r="BM478" s="179" t="s">
        <v>1318</v>
      </c>
    </row>
    <row r="479" spans="1:65" s="2" customFormat="1" ht="16.5" customHeight="1">
      <c r="A479" s="29"/>
      <c r="B479" s="133"/>
      <c r="C479" s="182" t="s">
        <v>1319</v>
      </c>
      <c r="D479" s="182" t="s">
        <v>289</v>
      </c>
      <c r="E479" s="183" t="s">
        <v>1320</v>
      </c>
      <c r="F479" s="184" t="s">
        <v>1321</v>
      </c>
      <c r="G479" s="185" t="s">
        <v>281</v>
      </c>
      <c r="H479" s="186">
        <v>30</v>
      </c>
      <c r="I479" s="187"/>
      <c r="J479" s="186">
        <f t="shared" si="125"/>
        <v>0</v>
      </c>
      <c r="K479" s="188"/>
      <c r="L479" s="189"/>
      <c r="M479" s="190" t="s">
        <v>1</v>
      </c>
      <c r="N479" s="191" t="s">
        <v>40</v>
      </c>
      <c r="O479" s="55"/>
      <c r="P479" s="177">
        <f t="shared" si="126"/>
        <v>0</v>
      </c>
      <c r="Q479" s="177">
        <v>1.6000000000000001E-4</v>
      </c>
      <c r="R479" s="177">
        <f t="shared" si="127"/>
        <v>4.8000000000000004E-3</v>
      </c>
      <c r="S479" s="177">
        <v>0</v>
      </c>
      <c r="T479" s="178">
        <f t="shared" si="128"/>
        <v>0</v>
      </c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R479" s="179" t="s">
        <v>301</v>
      </c>
      <c r="AT479" s="179" t="s">
        <v>289</v>
      </c>
      <c r="AU479" s="179" t="s">
        <v>146</v>
      </c>
      <c r="AY479" s="14" t="s">
        <v>168</v>
      </c>
      <c r="BE479" s="180">
        <f t="shared" si="129"/>
        <v>0</v>
      </c>
      <c r="BF479" s="180">
        <f t="shared" si="130"/>
        <v>0</v>
      </c>
      <c r="BG479" s="180">
        <f t="shared" si="131"/>
        <v>0</v>
      </c>
      <c r="BH479" s="180">
        <f t="shared" si="132"/>
        <v>0</v>
      </c>
      <c r="BI479" s="180">
        <f t="shared" si="133"/>
        <v>0</v>
      </c>
      <c r="BJ479" s="14" t="s">
        <v>146</v>
      </c>
      <c r="BK479" s="181">
        <f t="shared" si="134"/>
        <v>0</v>
      </c>
      <c r="BL479" s="14" t="s">
        <v>233</v>
      </c>
      <c r="BM479" s="179" t="s">
        <v>1322</v>
      </c>
    </row>
    <row r="480" spans="1:65" s="2" customFormat="1" ht="16.5" customHeight="1">
      <c r="A480" s="29"/>
      <c r="B480" s="133"/>
      <c r="C480" s="182" t="s">
        <v>1323</v>
      </c>
      <c r="D480" s="182" t="s">
        <v>289</v>
      </c>
      <c r="E480" s="183" t="s">
        <v>1324</v>
      </c>
      <c r="F480" s="184" t="s">
        <v>1325</v>
      </c>
      <c r="G480" s="185" t="s">
        <v>244</v>
      </c>
      <c r="H480" s="186">
        <v>30</v>
      </c>
      <c r="I480" s="187"/>
      <c r="J480" s="186">
        <f t="shared" si="125"/>
        <v>0</v>
      </c>
      <c r="K480" s="188"/>
      <c r="L480" s="189"/>
      <c r="M480" s="190" t="s">
        <v>1</v>
      </c>
      <c r="N480" s="191" t="s">
        <v>40</v>
      </c>
      <c r="O480" s="55"/>
      <c r="P480" s="177">
        <f t="shared" si="126"/>
        <v>0</v>
      </c>
      <c r="Q480" s="177">
        <v>8.0000000000000007E-5</v>
      </c>
      <c r="R480" s="177">
        <f t="shared" si="127"/>
        <v>2.4000000000000002E-3</v>
      </c>
      <c r="S480" s="177">
        <v>0</v>
      </c>
      <c r="T480" s="178">
        <f t="shared" si="128"/>
        <v>0</v>
      </c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R480" s="179" t="s">
        <v>301</v>
      </c>
      <c r="AT480" s="179" t="s">
        <v>289</v>
      </c>
      <c r="AU480" s="179" t="s">
        <v>146</v>
      </c>
      <c r="AY480" s="14" t="s">
        <v>168</v>
      </c>
      <c r="BE480" s="180">
        <f t="shared" si="129"/>
        <v>0</v>
      </c>
      <c r="BF480" s="180">
        <f t="shared" si="130"/>
        <v>0</v>
      </c>
      <c r="BG480" s="180">
        <f t="shared" si="131"/>
        <v>0</v>
      </c>
      <c r="BH480" s="180">
        <f t="shared" si="132"/>
        <v>0</v>
      </c>
      <c r="BI480" s="180">
        <f t="shared" si="133"/>
        <v>0</v>
      </c>
      <c r="BJ480" s="14" t="s">
        <v>146</v>
      </c>
      <c r="BK480" s="181">
        <f t="shared" si="134"/>
        <v>0</v>
      </c>
      <c r="BL480" s="14" t="s">
        <v>233</v>
      </c>
      <c r="BM480" s="179" t="s">
        <v>1326</v>
      </c>
    </row>
    <row r="481" spans="1:65" s="2" customFormat="1" ht="16.5" customHeight="1">
      <c r="A481" s="29"/>
      <c r="B481" s="133"/>
      <c r="C481" s="168" t="s">
        <v>1327</v>
      </c>
      <c r="D481" s="168" t="s">
        <v>170</v>
      </c>
      <c r="E481" s="169" t="s">
        <v>1328</v>
      </c>
      <c r="F481" s="170" t="s">
        <v>1329</v>
      </c>
      <c r="G481" s="171" t="s">
        <v>281</v>
      </c>
      <c r="H481" s="172">
        <v>30</v>
      </c>
      <c r="I481" s="173"/>
      <c r="J481" s="172">
        <f t="shared" si="125"/>
        <v>0</v>
      </c>
      <c r="K481" s="174"/>
      <c r="L481" s="30"/>
      <c r="M481" s="175" t="s">
        <v>1</v>
      </c>
      <c r="N481" s="176" t="s">
        <v>40</v>
      </c>
      <c r="O481" s="55"/>
      <c r="P481" s="177">
        <f t="shared" si="126"/>
        <v>0</v>
      </c>
      <c r="Q481" s="177">
        <v>4.0000000000000003E-5</v>
      </c>
      <c r="R481" s="177">
        <f t="shared" si="127"/>
        <v>1.2000000000000001E-3</v>
      </c>
      <c r="S481" s="177">
        <v>0</v>
      </c>
      <c r="T481" s="178">
        <f t="shared" si="128"/>
        <v>0</v>
      </c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R481" s="179" t="s">
        <v>233</v>
      </c>
      <c r="AT481" s="179" t="s">
        <v>170</v>
      </c>
      <c r="AU481" s="179" t="s">
        <v>146</v>
      </c>
      <c r="AY481" s="14" t="s">
        <v>168</v>
      </c>
      <c r="BE481" s="180">
        <f t="shared" si="129"/>
        <v>0</v>
      </c>
      <c r="BF481" s="180">
        <f t="shared" si="130"/>
        <v>0</v>
      </c>
      <c r="BG481" s="180">
        <f t="shared" si="131"/>
        <v>0</v>
      </c>
      <c r="BH481" s="180">
        <f t="shared" si="132"/>
        <v>0</v>
      </c>
      <c r="BI481" s="180">
        <f t="shared" si="133"/>
        <v>0</v>
      </c>
      <c r="BJ481" s="14" t="s">
        <v>146</v>
      </c>
      <c r="BK481" s="181">
        <f t="shared" si="134"/>
        <v>0</v>
      </c>
      <c r="BL481" s="14" t="s">
        <v>233</v>
      </c>
      <c r="BM481" s="179" t="s">
        <v>1330</v>
      </c>
    </row>
    <row r="482" spans="1:65" s="2" customFormat="1" ht="16.5" customHeight="1">
      <c r="A482" s="29"/>
      <c r="B482" s="133"/>
      <c r="C482" s="182" t="s">
        <v>1331</v>
      </c>
      <c r="D482" s="182" t="s">
        <v>289</v>
      </c>
      <c r="E482" s="183" t="s">
        <v>1248</v>
      </c>
      <c r="F482" s="184" t="s">
        <v>1249</v>
      </c>
      <c r="G482" s="185" t="s">
        <v>281</v>
      </c>
      <c r="H482" s="186">
        <v>30</v>
      </c>
      <c r="I482" s="187"/>
      <c r="J482" s="186">
        <f t="shared" si="125"/>
        <v>0</v>
      </c>
      <c r="K482" s="188"/>
      <c r="L482" s="189"/>
      <c r="M482" s="190" t="s">
        <v>1</v>
      </c>
      <c r="N482" s="191" t="s">
        <v>40</v>
      </c>
      <c r="O482" s="55"/>
      <c r="P482" s="177">
        <f t="shared" si="126"/>
        <v>0</v>
      </c>
      <c r="Q482" s="177">
        <v>2.7999999999999998E-4</v>
      </c>
      <c r="R482" s="177">
        <f t="shared" si="127"/>
        <v>8.3999999999999995E-3</v>
      </c>
      <c r="S482" s="177">
        <v>0</v>
      </c>
      <c r="T482" s="178">
        <f t="shared" si="128"/>
        <v>0</v>
      </c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R482" s="179" t="s">
        <v>301</v>
      </c>
      <c r="AT482" s="179" t="s">
        <v>289</v>
      </c>
      <c r="AU482" s="179" t="s">
        <v>146</v>
      </c>
      <c r="AY482" s="14" t="s">
        <v>168</v>
      </c>
      <c r="BE482" s="180">
        <f t="shared" si="129"/>
        <v>0</v>
      </c>
      <c r="BF482" s="180">
        <f t="shared" si="130"/>
        <v>0</v>
      </c>
      <c r="BG482" s="180">
        <f t="shared" si="131"/>
        <v>0</v>
      </c>
      <c r="BH482" s="180">
        <f t="shared" si="132"/>
        <v>0</v>
      </c>
      <c r="BI482" s="180">
        <f t="shared" si="133"/>
        <v>0</v>
      </c>
      <c r="BJ482" s="14" t="s">
        <v>146</v>
      </c>
      <c r="BK482" s="181">
        <f t="shared" si="134"/>
        <v>0</v>
      </c>
      <c r="BL482" s="14" t="s">
        <v>233</v>
      </c>
      <c r="BM482" s="179" t="s">
        <v>1332</v>
      </c>
    </row>
    <row r="483" spans="1:65" s="2" customFormat="1" ht="16.5" customHeight="1">
      <c r="A483" s="29"/>
      <c r="B483" s="133"/>
      <c r="C483" s="182" t="s">
        <v>1333</v>
      </c>
      <c r="D483" s="182" t="s">
        <v>289</v>
      </c>
      <c r="E483" s="183" t="s">
        <v>1252</v>
      </c>
      <c r="F483" s="184" t="s">
        <v>1253</v>
      </c>
      <c r="G483" s="185" t="s">
        <v>244</v>
      </c>
      <c r="H483" s="186">
        <v>30</v>
      </c>
      <c r="I483" s="187"/>
      <c r="J483" s="186">
        <f t="shared" si="125"/>
        <v>0</v>
      </c>
      <c r="K483" s="188"/>
      <c r="L483" s="189"/>
      <c r="M483" s="190" t="s">
        <v>1</v>
      </c>
      <c r="N483" s="191" t="s">
        <v>40</v>
      </c>
      <c r="O483" s="55"/>
      <c r="P483" s="177">
        <f t="shared" si="126"/>
        <v>0</v>
      </c>
      <c r="Q483" s="177">
        <v>1.2E-4</v>
      </c>
      <c r="R483" s="177">
        <f t="shared" si="127"/>
        <v>3.5999999999999999E-3</v>
      </c>
      <c r="S483" s="177">
        <v>0</v>
      </c>
      <c r="T483" s="178">
        <f t="shared" si="128"/>
        <v>0</v>
      </c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R483" s="179" t="s">
        <v>301</v>
      </c>
      <c r="AT483" s="179" t="s">
        <v>289</v>
      </c>
      <c r="AU483" s="179" t="s">
        <v>146</v>
      </c>
      <c r="AY483" s="14" t="s">
        <v>168</v>
      </c>
      <c r="BE483" s="180">
        <f t="shared" si="129"/>
        <v>0</v>
      </c>
      <c r="BF483" s="180">
        <f t="shared" si="130"/>
        <v>0</v>
      </c>
      <c r="BG483" s="180">
        <f t="shared" si="131"/>
        <v>0</v>
      </c>
      <c r="BH483" s="180">
        <f t="shared" si="132"/>
        <v>0</v>
      </c>
      <c r="BI483" s="180">
        <f t="shared" si="133"/>
        <v>0</v>
      </c>
      <c r="BJ483" s="14" t="s">
        <v>146</v>
      </c>
      <c r="BK483" s="181">
        <f t="shared" si="134"/>
        <v>0</v>
      </c>
      <c r="BL483" s="14" t="s">
        <v>233</v>
      </c>
      <c r="BM483" s="179" t="s">
        <v>1334</v>
      </c>
    </row>
    <row r="484" spans="1:65" s="2" customFormat="1" ht="21.75" customHeight="1">
      <c r="A484" s="29"/>
      <c r="B484" s="133"/>
      <c r="C484" s="168" t="s">
        <v>1335</v>
      </c>
      <c r="D484" s="168" t="s">
        <v>170</v>
      </c>
      <c r="E484" s="169" t="s">
        <v>1336</v>
      </c>
      <c r="F484" s="170" t="s">
        <v>1337</v>
      </c>
      <c r="G484" s="171" t="s">
        <v>281</v>
      </c>
      <c r="H484" s="172">
        <v>70</v>
      </c>
      <c r="I484" s="173"/>
      <c r="J484" s="172">
        <f t="shared" si="125"/>
        <v>0</v>
      </c>
      <c r="K484" s="174"/>
      <c r="L484" s="30"/>
      <c r="M484" s="175" t="s">
        <v>1</v>
      </c>
      <c r="N484" s="176" t="s">
        <v>40</v>
      </c>
      <c r="O484" s="55"/>
      <c r="P484" s="177">
        <f t="shared" si="126"/>
        <v>0</v>
      </c>
      <c r="Q484" s="177">
        <v>4.0000000000000003E-5</v>
      </c>
      <c r="R484" s="177">
        <f t="shared" si="127"/>
        <v>2.8000000000000004E-3</v>
      </c>
      <c r="S484" s="177">
        <v>0</v>
      </c>
      <c r="T484" s="178">
        <f t="shared" si="128"/>
        <v>0</v>
      </c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R484" s="179" t="s">
        <v>233</v>
      </c>
      <c r="AT484" s="179" t="s">
        <v>170</v>
      </c>
      <c r="AU484" s="179" t="s">
        <v>146</v>
      </c>
      <c r="AY484" s="14" t="s">
        <v>168</v>
      </c>
      <c r="BE484" s="180">
        <f t="shared" si="129"/>
        <v>0</v>
      </c>
      <c r="BF484" s="180">
        <f t="shared" si="130"/>
        <v>0</v>
      </c>
      <c r="BG484" s="180">
        <f t="shared" si="131"/>
        <v>0</v>
      </c>
      <c r="BH484" s="180">
        <f t="shared" si="132"/>
        <v>0</v>
      </c>
      <c r="BI484" s="180">
        <f t="shared" si="133"/>
        <v>0</v>
      </c>
      <c r="BJ484" s="14" t="s">
        <v>146</v>
      </c>
      <c r="BK484" s="181">
        <f t="shared" si="134"/>
        <v>0</v>
      </c>
      <c r="BL484" s="14" t="s">
        <v>233</v>
      </c>
      <c r="BM484" s="179" t="s">
        <v>1338</v>
      </c>
    </row>
    <row r="485" spans="1:65" s="2" customFormat="1" ht="16.5" customHeight="1">
      <c r="A485" s="29"/>
      <c r="B485" s="133"/>
      <c r="C485" s="182" t="s">
        <v>1339</v>
      </c>
      <c r="D485" s="182" t="s">
        <v>289</v>
      </c>
      <c r="E485" s="183" t="s">
        <v>1260</v>
      </c>
      <c r="F485" s="184" t="s">
        <v>1261</v>
      </c>
      <c r="G485" s="185" t="s">
        <v>281</v>
      </c>
      <c r="H485" s="186">
        <v>70</v>
      </c>
      <c r="I485" s="187"/>
      <c r="J485" s="186">
        <f t="shared" si="125"/>
        <v>0</v>
      </c>
      <c r="K485" s="188"/>
      <c r="L485" s="189"/>
      <c r="M485" s="190" t="s">
        <v>1</v>
      </c>
      <c r="N485" s="191" t="s">
        <v>40</v>
      </c>
      <c r="O485" s="55"/>
      <c r="P485" s="177">
        <f t="shared" si="126"/>
        <v>0</v>
      </c>
      <c r="Q485" s="177">
        <v>3.8999999999999999E-4</v>
      </c>
      <c r="R485" s="177">
        <f t="shared" si="127"/>
        <v>2.7299999999999998E-2</v>
      </c>
      <c r="S485" s="177">
        <v>0</v>
      </c>
      <c r="T485" s="178">
        <f t="shared" si="128"/>
        <v>0</v>
      </c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R485" s="179" t="s">
        <v>301</v>
      </c>
      <c r="AT485" s="179" t="s">
        <v>289</v>
      </c>
      <c r="AU485" s="179" t="s">
        <v>146</v>
      </c>
      <c r="AY485" s="14" t="s">
        <v>168</v>
      </c>
      <c r="BE485" s="180">
        <f t="shared" si="129"/>
        <v>0</v>
      </c>
      <c r="BF485" s="180">
        <f t="shared" si="130"/>
        <v>0</v>
      </c>
      <c r="BG485" s="180">
        <f t="shared" si="131"/>
        <v>0</v>
      </c>
      <c r="BH485" s="180">
        <f t="shared" si="132"/>
        <v>0</v>
      </c>
      <c r="BI485" s="180">
        <f t="shared" si="133"/>
        <v>0</v>
      </c>
      <c r="BJ485" s="14" t="s">
        <v>146</v>
      </c>
      <c r="BK485" s="181">
        <f t="shared" si="134"/>
        <v>0</v>
      </c>
      <c r="BL485" s="14" t="s">
        <v>233</v>
      </c>
      <c r="BM485" s="179" t="s">
        <v>1340</v>
      </c>
    </row>
    <row r="486" spans="1:65" s="2" customFormat="1" ht="16.5" customHeight="1">
      <c r="A486" s="29"/>
      <c r="B486" s="133"/>
      <c r="C486" s="182" t="s">
        <v>1341</v>
      </c>
      <c r="D486" s="182" t="s">
        <v>289</v>
      </c>
      <c r="E486" s="183" t="s">
        <v>1264</v>
      </c>
      <c r="F486" s="184" t="s">
        <v>1265</v>
      </c>
      <c r="G486" s="185" t="s">
        <v>244</v>
      </c>
      <c r="H486" s="186">
        <v>70</v>
      </c>
      <c r="I486" s="187"/>
      <c r="J486" s="186">
        <f t="shared" si="125"/>
        <v>0</v>
      </c>
      <c r="K486" s="188"/>
      <c r="L486" s="189"/>
      <c r="M486" s="190" t="s">
        <v>1</v>
      </c>
      <c r="N486" s="191" t="s">
        <v>40</v>
      </c>
      <c r="O486" s="55"/>
      <c r="P486" s="177">
        <f t="shared" si="126"/>
        <v>0</v>
      </c>
      <c r="Q486" s="177">
        <v>1.6000000000000001E-4</v>
      </c>
      <c r="R486" s="177">
        <f t="shared" si="127"/>
        <v>1.1200000000000002E-2</v>
      </c>
      <c r="S486" s="177">
        <v>0</v>
      </c>
      <c r="T486" s="178">
        <f t="shared" si="128"/>
        <v>0</v>
      </c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R486" s="179" t="s">
        <v>301</v>
      </c>
      <c r="AT486" s="179" t="s">
        <v>289</v>
      </c>
      <c r="AU486" s="179" t="s">
        <v>146</v>
      </c>
      <c r="AY486" s="14" t="s">
        <v>168</v>
      </c>
      <c r="BE486" s="180">
        <f t="shared" si="129"/>
        <v>0</v>
      </c>
      <c r="BF486" s="180">
        <f t="shared" si="130"/>
        <v>0</v>
      </c>
      <c r="BG486" s="180">
        <f t="shared" si="131"/>
        <v>0</v>
      </c>
      <c r="BH486" s="180">
        <f t="shared" si="132"/>
        <v>0</v>
      </c>
      <c r="BI486" s="180">
        <f t="shared" si="133"/>
        <v>0</v>
      </c>
      <c r="BJ486" s="14" t="s">
        <v>146</v>
      </c>
      <c r="BK486" s="181">
        <f t="shared" si="134"/>
        <v>0</v>
      </c>
      <c r="BL486" s="14" t="s">
        <v>233</v>
      </c>
      <c r="BM486" s="179" t="s">
        <v>1342</v>
      </c>
    </row>
    <row r="487" spans="1:65" s="2" customFormat="1" ht="16.5" customHeight="1">
      <c r="A487" s="29"/>
      <c r="B487" s="133"/>
      <c r="C487" s="168" t="s">
        <v>1343</v>
      </c>
      <c r="D487" s="168" t="s">
        <v>170</v>
      </c>
      <c r="E487" s="169" t="s">
        <v>1344</v>
      </c>
      <c r="F487" s="170" t="s">
        <v>1345</v>
      </c>
      <c r="G487" s="171" t="s">
        <v>244</v>
      </c>
      <c r="H487" s="172">
        <v>1</v>
      </c>
      <c r="I487" s="173"/>
      <c r="J487" s="172">
        <f t="shared" si="125"/>
        <v>0</v>
      </c>
      <c r="K487" s="174"/>
      <c r="L487" s="30"/>
      <c r="M487" s="175" t="s">
        <v>1</v>
      </c>
      <c r="N487" s="176" t="s">
        <v>40</v>
      </c>
      <c r="O487" s="55"/>
      <c r="P487" s="177">
        <f t="shared" si="126"/>
        <v>0</v>
      </c>
      <c r="Q487" s="177">
        <v>5.0000000000000002E-5</v>
      </c>
      <c r="R487" s="177">
        <f t="shared" si="127"/>
        <v>5.0000000000000002E-5</v>
      </c>
      <c r="S487" s="177">
        <v>0</v>
      </c>
      <c r="T487" s="178">
        <f t="shared" si="128"/>
        <v>0</v>
      </c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R487" s="179" t="s">
        <v>233</v>
      </c>
      <c r="AT487" s="179" t="s">
        <v>170</v>
      </c>
      <c r="AU487" s="179" t="s">
        <v>146</v>
      </c>
      <c r="AY487" s="14" t="s">
        <v>168</v>
      </c>
      <c r="BE487" s="180">
        <f t="shared" si="129"/>
        <v>0</v>
      </c>
      <c r="BF487" s="180">
        <f t="shared" si="130"/>
        <v>0</v>
      </c>
      <c r="BG487" s="180">
        <f t="shared" si="131"/>
        <v>0</v>
      </c>
      <c r="BH487" s="180">
        <f t="shared" si="132"/>
        <v>0</v>
      </c>
      <c r="BI487" s="180">
        <f t="shared" si="133"/>
        <v>0</v>
      </c>
      <c r="BJ487" s="14" t="s">
        <v>146</v>
      </c>
      <c r="BK487" s="181">
        <f t="shared" si="134"/>
        <v>0</v>
      </c>
      <c r="BL487" s="14" t="s">
        <v>233</v>
      </c>
      <c r="BM487" s="179" t="s">
        <v>1346</v>
      </c>
    </row>
    <row r="488" spans="1:65" s="2" customFormat="1" ht="33" customHeight="1">
      <c r="A488" s="29"/>
      <c r="B488" s="133"/>
      <c r="C488" s="182" t="s">
        <v>1347</v>
      </c>
      <c r="D488" s="182" t="s">
        <v>289</v>
      </c>
      <c r="E488" s="183" t="s">
        <v>1348</v>
      </c>
      <c r="F488" s="184" t="s">
        <v>1349</v>
      </c>
      <c r="G488" s="185" t="s">
        <v>244</v>
      </c>
      <c r="H488" s="186">
        <v>1</v>
      </c>
      <c r="I488" s="187"/>
      <c r="J488" s="186">
        <f t="shared" si="125"/>
        <v>0</v>
      </c>
      <c r="K488" s="188"/>
      <c r="L488" s="189"/>
      <c r="M488" s="190" t="s">
        <v>1</v>
      </c>
      <c r="N488" s="191" t="s">
        <v>40</v>
      </c>
      <c r="O488" s="55"/>
      <c r="P488" s="177">
        <f t="shared" si="126"/>
        <v>0</v>
      </c>
      <c r="Q488" s="177">
        <v>0</v>
      </c>
      <c r="R488" s="177">
        <f t="shared" si="127"/>
        <v>0</v>
      </c>
      <c r="S488" s="177">
        <v>0</v>
      </c>
      <c r="T488" s="178">
        <f t="shared" si="128"/>
        <v>0</v>
      </c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R488" s="179" t="s">
        <v>301</v>
      </c>
      <c r="AT488" s="179" t="s">
        <v>289</v>
      </c>
      <c r="AU488" s="179" t="s">
        <v>146</v>
      </c>
      <c r="AY488" s="14" t="s">
        <v>168</v>
      </c>
      <c r="BE488" s="180">
        <f t="shared" si="129"/>
        <v>0</v>
      </c>
      <c r="BF488" s="180">
        <f t="shared" si="130"/>
        <v>0</v>
      </c>
      <c r="BG488" s="180">
        <f t="shared" si="131"/>
        <v>0</v>
      </c>
      <c r="BH488" s="180">
        <f t="shared" si="132"/>
        <v>0</v>
      </c>
      <c r="BI488" s="180">
        <f t="shared" si="133"/>
        <v>0</v>
      </c>
      <c r="BJ488" s="14" t="s">
        <v>146</v>
      </c>
      <c r="BK488" s="181">
        <f t="shared" si="134"/>
        <v>0</v>
      </c>
      <c r="BL488" s="14" t="s">
        <v>233</v>
      </c>
      <c r="BM488" s="179" t="s">
        <v>1350</v>
      </c>
    </row>
    <row r="489" spans="1:65" s="2" customFormat="1" ht="16.5" customHeight="1">
      <c r="A489" s="29"/>
      <c r="B489" s="133"/>
      <c r="C489" s="168" t="s">
        <v>1351</v>
      </c>
      <c r="D489" s="168" t="s">
        <v>170</v>
      </c>
      <c r="E489" s="169" t="s">
        <v>1352</v>
      </c>
      <c r="F489" s="170" t="s">
        <v>1353</v>
      </c>
      <c r="G489" s="171" t="s">
        <v>281</v>
      </c>
      <c r="H489" s="172">
        <v>450</v>
      </c>
      <c r="I489" s="173"/>
      <c r="J489" s="172">
        <f t="shared" si="125"/>
        <v>0</v>
      </c>
      <c r="K489" s="174"/>
      <c r="L489" s="30"/>
      <c r="M489" s="175" t="s">
        <v>1</v>
      </c>
      <c r="N489" s="176" t="s">
        <v>40</v>
      </c>
      <c r="O489" s="55"/>
      <c r="P489" s="177">
        <f t="shared" si="126"/>
        <v>0</v>
      </c>
      <c r="Q489" s="177">
        <v>0</v>
      </c>
      <c r="R489" s="177">
        <f t="shared" si="127"/>
        <v>0</v>
      </c>
      <c r="S489" s="177">
        <v>0</v>
      </c>
      <c r="T489" s="178">
        <f t="shared" si="128"/>
        <v>0</v>
      </c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R489" s="179" t="s">
        <v>233</v>
      </c>
      <c r="AT489" s="179" t="s">
        <v>170</v>
      </c>
      <c r="AU489" s="179" t="s">
        <v>146</v>
      </c>
      <c r="AY489" s="14" t="s">
        <v>168</v>
      </c>
      <c r="BE489" s="180">
        <f t="shared" si="129"/>
        <v>0</v>
      </c>
      <c r="BF489" s="180">
        <f t="shared" si="130"/>
        <v>0</v>
      </c>
      <c r="BG489" s="180">
        <f t="shared" si="131"/>
        <v>0</v>
      </c>
      <c r="BH489" s="180">
        <f t="shared" si="132"/>
        <v>0</v>
      </c>
      <c r="BI489" s="180">
        <f t="shared" si="133"/>
        <v>0</v>
      </c>
      <c r="BJ489" s="14" t="s">
        <v>146</v>
      </c>
      <c r="BK489" s="181">
        <f t="shared" si="134"/>
        <v>0</v>
      </c>
      <c r="BL489" s="14" t="s">
        <v>233</v>
      </c>
      <c r="BM489" s="179" t="s">
        <v>1354</v>
      </c>
    </row>
    <row r="490" spans="1:65" s="2" customFormat="1" ht="21.75" customHeight="1">
      <c r="A490" s="29"/>
      <c r="B490" s="133"/>
      <c r="C490" s="168" t="s">
        <v>1355</v>
      </c>
      <c r="D490" s="168" t="s">
        <v>170</v>
      </c>
      <c r="E490" s="169" t="s">
        <v>1356</v>
      </c>
      <c r="F490" s="170" t="s">
        <v>1357</v>
      </c>
      <c r="G490" s="171" t="s">
        <v>663</v>
      </c>
      <c r="H490" s="173"/>
      <c r="I490" s="173"/>
      <c r="J490" s="172">
        <f t="shared" si="125"/>
        <v>0</v>
      </c>
      <c r="K490" s="174"/>
      <c r="L490" s="30"/>
      <c r="M490" s="175" t="s">
        <v>1</v>
      </c>
      <c r="N490" s="176" t="s">
        <v>40</v>
      </c>
      <c r="O490" s="55"/>
      <c r="P490" s="177">
        <f t="shared" si="126"/>
        <v>0</v>
      </c>
      <c r="Q490" s="177">
        <v>0</v>
      </c>
      <c r="R490" s="177">
        <f t="shared" si="127"/>
        <v>0</v>
      </c>
      <c r="S490" s="177">
        <v>0</v>
      </c>
      <c r="T490" s="178">
        <f t="shared" si="128"/>
        <v>0</v>
      </c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R490" s="179" t="s">
        <v>233</v>
      </c>
      <c r="AT490" s="179" t="s">
        <v>170</v>
      </c>
      <c r="AU490" s="179" t="s">
        <v>146</v>
      </c>
      <c r="AY490" s="14" t="s">
        <v>168</v>
      </c>
      <c r="BE490" s="180">
        <f t="shared" si="129"/>
        <v>0</v>
      </c>
      <c r="BF490" s="180">
        <f t="shared" si="130"/>
        <v>0</v>
      </c>
      <c r="BG490" s="180">
        <f t="shared" si="131"/>
        <v>0</v>
      </c>
      <c r="BH490" s="180">
        <f t="shared" si="132"/>
        <v>0</v>
      </c>
      <c r="BI490" s="180">
        <f t="shared" si="133"/>
        <v>0</v>
      </c>
      <c r="BJ490" s="14" t="s">
        <v>146</v>
      </c>
      <c r="BK490" s="181">
        <f t="shared" si="134"/>
        <v>0</v>
      </c>
      <c r="BL490" s="14" t="s">
        <v>233</v>
      </c>
      <c r="BM490" s="179" t="s">
        <v>1358</v>
      </c>
    </row>
    <row r="491" spans="1:65" s="12" customFormat="1" ht="22.8" customHeight="1">
      <c r="B491" s="155"/>
      <c r="D491" s="156" t="s">
        <v>73</v>
      </c>
      <c r="E491" s="166" t="s">
        <v>1359</v>
      </c>
      <c r="F491" s="166" t="s">
        <v>1360</v>
      </c>
      <c r="I491" s="158"/>
      <c r="J491" s="167">
        <f>BK491</f>
        <v>0</v>
      </c>
      <c r="L491" s="155"/>
      <c r="M491" s="160"/>
      <c r="N491" s="161"/>
      <c r="O491" s="161"/>
      <c r="P491" s="162">
        <f>SUM(P492:P521)</f>
        <v>0</v>
      </c>
      <c r="Q491" s="161"/>
      <c r="R491" s="162">
        <f>SUM(R492:R521)</f>
        <v>6.4070000000000016E-2</v>
      </c>
      <c r="S491" s="161"/>
      <c r="T491" s="163">
        <f>SUM(T492:T521)</f>
        <v>0</v>
      </c>
      <c r="AR491" s="156" t="s">
        <v>146</v>
      </c>
      <c r="AT491" s="164" t="s">
        <v>73</v>
      </c>
      <c r="AU491" s="164" t="s">
        <v>82</v>
      </c>
      <c r="AY491" s="156" t="s">
        <v>168</v>
      </c>
      <c r="BK491" s="165">
        <f>SUM(BK492:BK521)</f>
        <v>0</v>
      </c>
    </row>
    <row r="492" spans="1:65" s="2" customFormat="1" ht="16.5" customHeight="1">
      <c r="A492" s="29"/>
      <c r="B492" s="133"/>
      <c r="C492" s="168" t="s">
        <v>1361</v>
      </c>
      <c r="D492" s="168" t="s">
        <v>170</v>
      </c>
      <c r="E492" s="169" t="s">
        <v>1362</v>
      </c>
      <c r="F492" s="170" t="s">
        <v>1363</v>
      </c>
      <c r="G492" s="171" t="s">
        <v>244</v>
      </c>
      <c r="H492" s="172">
        <v>14</v>
      </c>
      <c r="I492" s="173"/>
      <c r="J492" s="172">
        <f t="shared" ref="J492:J521" si="135">ROUND(I492*H492,3)</f>
        <v>0</v>
      </c>
      <c r="K492" s="174"/>
      <c r="L492" s="30"/>
      <c r="M492" s="175" t="s">
        <v>1</v>
      </c>
      <c r="N492" s="176" t="s">
        <v>40</v>
      </c>
      <c r="O492" s="55"/>
      <c r="P492" s="177">
        <f t="shared" ref="P492:P521" si="136">O492*H492</f>
        <v>0</v>
      </c>
      <c r="Q492" s="177">
        <v>2.0000000000000002E-5</v>
      </c>
      <c r="R492" s="177">
        <f t="shared" ref="R492:R521" si="137">Q492*H492</f>
        <v>2.8000000000000003E-4</v>
      </c>
      <c r="S492" s="177">
        <v>0</v>
      </c>
      <c r="T492" s="178">
        <f t="shared" ref="T492:T521" si="138">S492*H492</f>
        <v>0</v>
      </c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R492" s="179" t="s">
        <v>233</v>
      </c>
      <c r="AT492" s="179" t="s">
        <v>170</v>
      </c>
      <c r="AU492" s="179" t="s">
        <v>146</v>
      </c>
      <c r="AY492" s="14" t="s">
        <v>168</v>
      </c>
      <c r="BE492" s="180">
        <f t="shared" ref="BE492:BE521" si="139">IF(N492="základná",J492,0)</f>
        <v>0</v>
      </c>
      <c r="BF492" s="180">
        <f t="shared" ref="BF492:BF521" si="140">IF(N492="znížená",J492,0)</f>
        <v>0</v>
      </c>
      <c r="BG492" s="180">
        <f t="shared" ref="BG492:BG521" si="141">IF(N492="zákl. prenesená",J492,0)</f>
        <v>0</v>
      </c>
      <c r="BH492" s="180">
        <f t="shared" ref="BH492:BH521" si="142">IF(N492="zníž. prenesená",J492,0)</f>
        <v>0</v>
      </c>
      <c r="BI492" s="180">
        <f t="shared" ref="BI492:BI521" si="143">IF(N492="nulová",J492,0)</f>
        <v>0</v>
      </c>
      <c r="BJ492" s="14" t="s">
        <v>146</v>
      </c>
      <c r="BK492" s="181">
        <f t="shared" ref="BK492:BK521" si="144">ROUND(I492*H492,3)</f>
        <v>0</v>
      </c>
      <c r="BL492" s="14" t="s">
        <v>233</v>
      </c>
      <c r="BM492" s="179" t="s">
        <v>1364</v>
      </c>
    </row>
    <row r="493" spans="1:65" s="2" customFormat="1" ht="21.75" customHeight="1">
      <c r="A493" s="29"/>
      <c r="B493" s="133"/>
      <c r="C493" s="182" t="s">
        <v>1365</v>
      </c>
      <c r="D493" s="182" t="s">
        <v>289</v>
      </c>
      <c r="E493" s="183" t="s">
        <v>1366</v>
      </c>
      <c r="F493" s="184" t="s">
        <v>1367</v>
      </c>
      <c r="G493" s="185" t="s">
        <v>244</v>
      </c>
      <c r="H493" s="186">
        <v>7</v>
      </c>
      <c r="I493" s="187"/>
      <c r="J493" s="186">
        <f t="shared" si="135"/>
        <v>0</v>
      </c>
      <c r="K493" s="188"/>
      <c r="L493" s="189"/>
      <c r="M493" s="190" t="s">
        <v>1</v>
      </c>
      <c r="N493" s="191" t="s">
        <v>40</v>
      </c>
      <c r="O493" s="55"/>
      <c r="P493" s="177">
        <f t="shared" si="136"/>
        <v>0</v>
      </c>
      <c r="Q493" s="177">
        <v>0</v>
      </c>
      <c r="R493" s="177">
        <f t="shared" si="137"/>
        <v>0</v>
      </c>
      <c r="S493" s="177">
        <v>0</v>
      </c>
      <c r="T493" s="178">
        <f t="shared" si="138"/>
        <v>0</v>
      </c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R493" s="179" t="s">
        <v>301</v>
      </c>
      <c r="AT493" s="179" t="s">
        <v>289</v>
      </c>
      <c r="AU493" s="179" t="s">
        <v>146</v>
      </c>
      <c r="AY493" s="14" t="s">
        <v>168</v>
      </c>
      <c r="BE493" s="180">
        <f t="shared" si="139"/>
        <v>0</v>
      </c>
      <c r="BF493" s="180">
        <f t="shared" si="140"/>
        <v>0</v>
      </c>
      <c r="BG493" s="180">
        <f t="shared" si="141"/>
        <v>0</v>
      </c>
      <c r="BH493" s="180">
        <f t="shared" si="142"/>
        <v>0</v>
      </c>
      <c r="BI493" s="180">
        <f t="shared" si="143"/>
        <v>0</v>
      </c>
      <c r="BJ493" s="14" t="s">
        <v>146</v>
      </c>
      <c r="BK493" s="181">
        <f t="shared" si="144"/>
        <v>0</v>
      </c>
      <c r="BL493" s="14" t="s">
        <v>233</v>
      </c>
      <c r="BM493" s="179" t="s">
        <v>1368</v>
      </c>
    </row>
    <row r="494" spans="1:65" s="2" customFormat="1" ht="21.75" customHeight="1">
      <c r="A494" s="29"/>
      <c r="B494" s="133"/>
      <c r="C494" s="182" t="s">
        <v>1369</v>
      </c>
      <c r="D494" s="182" t="s">
        <v>289</v>
      </c>
      <c r="E494" s="183" t="s">
        <v>1370</v>
      </c>
      <c r="F494" s="184" t="s">
        <v>1371</v>
      </c>
      <c r="G494" s="185" t="s">
        <v>244</v>
      </c>
      <c r="H494" s="186">
        <v>7</v>
      </c>
      <c r="I494" s="187"/>
      <c r="J494" s="186">
        <f t="shared" si="135"/>
        <v>0</v>
      </c>
      <c r="K494" s="188"/>
      <c r="L494" s="189"/>
      <c r="M494" s="190" t="s">
        <v>1</v>
      </c>
      <c r="N494" s="191" t="s">
        <v>40</v>
      </c>
      <c r="O494" s="55"/>
      <c r="P494" s="177">
        <f t="shared" si="136"/>
        <v>0</v>
      </c>
      <c r="Q494" s="177">
        <v>0</v>
      </c>
      <c r="R494" s="177">
        <f t="shared" si="137"/>
        <v>0</v>
      </c>
      <c r="S494" s="177">
        <v>0</v>
      </c>
      <c r="T494" s="178">
        <f t="shared" si="138"/>
        <v>0</v>
      </c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R494" s="179" t="s">
        <v>301</v>
      </c>
      <c r="AT494" s="179" t="s">
        <v>289</v>
      </c>
      <c r="AU494" s="179" t="s">
        <v>146</v>
      </c>
      <c r="AY494" s="14" t="s">
        <v>168</v>
      </c>
      <c r="BE494" s="180">
        <f t="shared" si="139"/>
        <v>0</v>
      </c>
      <c r="BF494" s="180">
        <f t="shared" si="140"/>
        <v>0</v>
      </c>
      <c r="BG494" s="180">
        <f t="shared" si="141"/>
        <v>0</v>
      </c>
      <c r="BH494" s="180">
        <f t="shared" si="142"/>
        <v>0</v>
      </c>
      <c r="BI494" s="180">
        <f t="shared" si="143"/>
        <v>0</v>
      </c>
      <c r="BJ494" s="14" t="s">
        <v>146</v>
      </c>
      <c r="BK494" s="181">
        <f t="shared" si="144"/>
        <v>0</v>
      </c>
      <c r="BL494" s="14" t="s">
        <v>233</v>
      </c>
      <c r="BM494" s="179" t="s">
        <v>1372</v>
      </c>
    </row>
    <row r="495" spans="1:65" s="2" customFormat="1" ht="16.5" customHeight="1">
      <c r="A495" s="29"/>
      <c r="B495" s="133"/>
      <c r="C495" s="168" t="s">
        <v>1373</v>
      </c>
      <c r="D495" s="168" t="s">
        <v>170</v>
      </c>
      <c r="E495" s="169" t="s">
        <v>1374</v>
      </c>
      <c r="F495" s="170" t="s">
        <v>1375</v>
      </c>
      <c r="G495" s="171" t="s">
        <v>244</v>
      </c>
      <c r="H495" s="172">
        <v>12</v>
      </c>
      <c r="I495" s="173"/>
      <c r="J495" s="172">
        <f t="shared" si="135"/>
        <v>0</v>
      </c>
      <c r="K495" s="174"/>
      <c r="L495" s="30"/>
      <c r="M495" s="175" t="s">
        <v>1</v>
      </c>
      <c r="N495" s="176" t="s">
        <v>40</v>
      </c>
      <c r="O495" s="55"/>
      <c r="P495" s="177">
        <f t="shared" si="136"/>
        <v>0</v>
      </c>
      <c r="Q495" s="177">
        <v>4.0000000000000003E-5</v>
      </c>
      <c r="R495" s="177">
        <f t="shared" si="137"/>
        <v>4.8000000000000007E-4</v>
      </c>
      <c r="S495" s="177">
        <v>0</v>
      </c>
      <c r="T495" s="178">
        <f t="shared" si="138"/>
        <v>0</v>
      </c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R495" s="179" t="s">
        <v>233</v>
      </c>
      <c r="AT495" s="179" t="s">
        <v>170</v>
      </c>
      <c r="AU495" s="179" t="s">
        <v>146</v>
      </c>
      <c r="AY495" s="14" t="s">
        <v>168</v>
      </c>
      <c r="BE495" s="180">
        <f t="shared" si="139"/>
        <v>0</v>
      </c>
      <c r="BF495" s="180">
        <f t="shared" si="140"/>
        <v>0</v>
      </c>
      <c r="BG495" s="180">
        <f t="shared" si="141"/>
        <v>0</v>
      </c>
      <c r="BH495" s="180">
        <f t="shared" si="142"/>
        <v>0</v>
      </c>
      <c r="BI495" s="180">
        <f t="shared" si="143"/>
        <v>0</v>
      </c>
      <c r="BJ495" s="14" t="s">
        <v>146</v>
      </c>
      <c r="BK495" s="181">
        <f t="shared" si="144"/>
        <v>0</v>
      </c>
      <c r="BL495" s="14" t="s">
        <v>233</v>
      </c>
      <c r="BM495" s="179" t="s">
        <v>1376</v>
      </c>
    </row>
    <row r="496" spans="1:65" s="2" customFormat="1" ht="21.75" customHeight="1">
      <c r="A496" s="29"/>
      <c r="B496" s="133"/>
      <c r="C496" s="182" t="s">
        <v>1377</v>
      </c>
      <c r="D496" s="182" t="s">
        <v>289</v>
      </c>
      <c r="E496" s="183" t="s">
        <v>1378</v>
      </c>
      <c r="F496" s="184" t="s">
        <v>1379</v>
      </c>
      <c r="G496" s="185" t="s">
        <v>244</v>
      </c>
      <c r="H496" s="186">
        <v>14</v>
      </c>
      <c r="I496" s="187"/>
      <c r="J496" s="186">
        <f t="shared" si="135"/>
        <v>0</v>
      </c>
      <c r="K496" s="188"/>
      <c r="L496" s="189"/>
      <c r="M496" s="190" t="s">
        <v>1</v>
      </c>
      <c r="N496" s="191" t="s">
        <v>40</v>
      </c>
      <c r="O496" s="55"/>
      <c r="P496" s="177">
        <f t="shared" si="136"/>
        <v>0</v>
      </c>
      <c r="Q496" s="177">
        <v>4.2000000000000002E-4</v>
      </c>
      <c r="R496" s="177">
        <f t="shared" si="137"/>
        <v>5.8799999999999998E-3</v>
      </c>
      <c r="S496" s="177">
        <v>0</v>
      </c>
      <c r="T496" s="178">
        <f t="shared" si="138"/>
        <v>0</v>
      </c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R496" s="179" t="s">
        <v>301</v>
      </c>
      <c r="AT496" s="179" t="s">
        <v>289</v>
      </c>
      <c r="AU496" s="179" t="s">
        <v>146</v>
      </c>
      <c r="AY496" s="14" t="s">
        <v>168</v>
      </c>
      <c r="BE496" s="180">
        <f t="shared" si="139"/>
        <v>0</v>
      </c>
      <c r="BF496" s="180">
        <f t="shared" si="140"/>
        <v>0</v>
      </c>
      <c r="BG496" s="180">
        <f t="shared" si="141"/>
        <v>0</v>
      </c>
      <c r="BH496" s="180">
        <f t="shared" si="142"/>
        <v>0</v>
      </c>
      <c r="BI496" s="180">
        <f t="shared" si="143"/>
        <v>0</v>
      </c>
      <c r="BJ496" s="14" t="s">
        <v>146</v>
      </c>
      <c r="BK496" s="181">
        <f t="shared" si="144"/>
        <v>0</v>
      </c>
      <c r="BL496" s="14" t="s">
        <v>233</v>
      </c>
      <c r="BM496" s="179" t="s">
        <v>1380</v>
      </c>
    </row>
    <row r="497" spans="1:65" s="2" customFormat="1" ht="21.75" customHeight="1">
      <c r="A497" s="29"/>
      <c r="B497" s="133"/>
      <c r="C497" s="168" t="s">
        <v>1381</v>
      </c>
      <c r="D497" s="168" t="s">
        <v>170</v>
      </c>
      <c r="E497" s="169" t="s">
        <v>1382</v>
      </c>
      <c r="F497" s="170" t="s">
        <v>1383</v>
      </c>
      <c r="G497" s="171" t="s">
        <v>244</v>
      </c>
      <c r="H497" s="172">
        <v>8</v>
      </c>
      <c r="I497" s="173"/>
      <c r="J497" s="172">
        <f t="shared" si="135"/>
        <v>0</v>
      </c>
      <c r="K497" s="174"/>
      <c r="L497" s="30"/>
      <c r="M497" s="175" t="s">
        <v>1</v>
      </c>
      <c r="N497" s="176" t="s">
        <v>40</v>
      </c>
      <c r="O497" s="55"/>
      <c r="P497" s="177">
        <f t="shared" si="136"/>
        <v>0</v>
      </c>
      <c r="Q497" s="177">
        <v>1.0000000000000001E-5</v>
      </c>
      <c r="R497" s="177">
        <f t="shared" si="137"/>
        <v>8.0000000000000007E-5</v>
      </c>
      <c r="S497" s="177">
        <v>0</v>
      </c>
      <c r="T497" s="178">
        <f t="shared" si="138"/>
        <v>0</v>
      </c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R497" s="179" t="s">
        <v>233</v>
      </c>
      <c r="AT497" s="179" t="s">
        <v>170</v>
      </c>
      <c r="AU497" s="179" t="s">
        <v>146</v>
      </c>
      <c r="AY497" s="14" t="s">
        <v>168</v>
      </c>
      <c r="BE497" s="180">
        <f t="shared" si="139"/>
        <v>0</v>
      </c>
      <c r="BF497" s="180">
        <f t="shared" si="140"/>
        <v>0</v>
      </c>
      <c r="BG497" s="180">
        <f t="shared" si="141"/>
        <v>0</v>
      </c>
      <c r="BH497" s="180">
        <f t="shared" si="142"/>
        <v>0</v>
      </c>
      <c r="BI497" s="180">
        <f t="shared" si="143"/>
        <v>0</v>
      </c>
      <c r="BJ497" s="14" t="s">
        <v>146</v>
      </c>
      <c r="BK497" s="181">
        <f t="shared" si="144"/>
        <v>0</v>
      </c>
      <c r="BL497" s="14" t="s">
        <v>233</v>
      </c>
      <c r="BM497" s="179" t="s">
        <v>1384</v>
      </c>
    </row>
    <row r="498" spans="1:65" s="2" customFormat="1" ht="21.75" customHeight="1">
      <c r="A498" s="29"/>
      <c r="B498" s="133"/>
      <c r="C498" s="182" t="s">
        <v>1385</v>
      </c>
      <c r="D498" s="182" t="s">
        <v>289</v>
      </c>
      <c r="E498" s="183" t="s">
        <v>1386</v>
      </c>
      <c r="F498" s="184" t="s">
        <v>1387</v>
      </c>
      <c r="G498" s="185" t="s">
        <v>244</v>
      </c>
      <c r="H498" s="186">
        <v>8</v>
      </c>
      <c r="I498" s="187"/>
      <c r="J498" s="186">
        <f t="shared" si="135"/>
        <v>0</v>
      </c>
      <c r="K498" s="188"/>
      <c r="L498" s="189"/>
      <c r="M498" s="190" t="s">
        <v>1</v>
      </c>
      <c r="N498" s="191" t="s">
        <v>40</v>
      </c>
      <c r="O498" s="55"/>
      <c r="P498" s="177">
        <f t="shared" si="136"/>
        <v>0</v>
      </c>
      <c r="Q498" s="177">
        <v>2.1000000000000001E-4</v>
      </c>
      <c r="R498" s="177">
        <f t="shared" si="137"/>
        <v>1.6800000000000001E-3</v>
      </c>
      <c r="S498" s="177">
        <v>0</v>
      </c>
      <c r="T498" s="178">
        <f t="shared" si="138"/>
        <v>0</v>
      </c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R498" s="179" t="s">
        <v>301</v>
      </c>
      <c r="AT498" s="179" t="s">
        <v>289</v>
      </c>
      <c r="AU498" s="179" t="s">
        <v>146</v>
      </c>
      <c r="AY498" s="14" t="s">
        <v>168</v>
      </c>
      <c r="BE498" s="180">
        <f t="shared" si="139"/>
        <v>0</v>
      </c>
      <c r="BF498" s="180">
        <f t="shared" si="140"/>
        <v>0</v>
      </c>
      <c r="BG498" s="180">
        <f t="shared" si="141"/>
        <v>0</v>
      </c>
      <c r="BH498" s="180">
        <f t="shared" si="142"/>
        <v>0</v>
      </c>
      <c r="BI498" s="180">
        <f t="shared" si="143"/>
        <v>0</v>
      </c>
      <c r="BJ498" s="14" t="s">
        <v>146</v>
      </c>
      <c r="BK498" s="181">
        <f t="shared" si="144"/>
        <v>0</v>
      </c>
      <c r="BL498" s="14" t="s">
        <v>233</v>
      </c>
      <c r="BM498" s="179" t="s">
        <v>1388</v>
      </c>
    </row>
    <row r="499" spans="1:65" s="2" customFormat="1" ht="16.5" customHeight="1">
      <c r="A499" s="29"/>
      <c r="B499" s="133"/>
      <c r="C499" s="168" t="s">
        <v>1389</v>
      </c>
      <c r="D499" s="168" t="s">
        <v>170</v>
      </c>
      <c r="E499" s="169" t="s">
        <v>1390</v>
      </c>
      <c r="F499" s="170" t="s">
        <v>1391</v>
      </c>
      <c r="G499" s="171" t="s">
        <v>1158</v>
      </c>
      <c r="H499" s="172">
        <v>19</v>
      </c>
      <c r="I499" s="173"/>
      <c r="J499" s="172">
        <f t="shared" si="135"/>
        <v>0</v>
      </c>
      <c r="K499" s="174"/>
      <c r="L499" s="30"/>
      <c r="M499" s="175" t="s">
        <v>1</v>
      </c>
      <c r="N499" s="176" t="s">
        <v>40</v>
      </c>
      <c r="O499" s="55"/>
      <c r="P499" s="177">
        <f t="shared" si="136"/>
        <v>0</v>
      </c>
      <c r="Q499" s="177">
        <v>0</v>
      </c>
      <c r="R499" s="177">
        <f t="shared" si="137"/>
        <v>0</v>
      </c>
      <c r="S499" s="177">
        <v>0</v>
      </c>
      <c r="T499" s="178">
        <f t="shared" si="138"/>
        <v>0</v>
      </c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R499" s="179" t="s">
        <v>233</v>
      </c>
      <c r="AT499" s="179" t="s">
        <v>170</v>
      </c>
      <c r="AU499" s="179" t="s">
        <v>146</v>
      </c>
      <c r="AY499" s="14" t="s">
        <v>168</v>
      </c>
      <c r="BE499" s="180">
        <f t="shared" si="139"/>
        <v>0</v>
      </c>
      <c r="BF499" s="180">
        <f t="shared" si="140"/>
        <v>0</v>
      </c>
      <c r="BG499" s="180">
        <f t="shared" si="141"/>
        <v>0</v>
      </c>
      <c r="BH499" s="180">
        <f t="shared" si="142"/>
        <v>0</v>
      </c>
      <c r="BI499" s="180">
        <f t="shared" si="143"/>
        <v>0</v>
      </c>
      <c r="BJ499" s="14" t="s">
        <v>146</v>
      </c>
      <c r="BK499" s="181">
        <f t="shared" si="144"/>
        <v>0</v>
      </c>
      <c r="BL499" s="14" t="s">
        <v>233</v>
      </c>
      <c r="BM499" s="179" t="s">
        <v>1392</v>
      </c>
    </row>
    <row r="500" spans="1:65" s="2" customFormat="1" ht="21.75" customHeight="1">
      <c r="A500" s="29"/>
      <c r="B500" s="133"/>
      <c r="C500" s="182" t="s">
        <v>1393</v>
      </c>
      <c r="D500" s="182" t="s">
        <v>289</v>
      </c>
      <c r="E500" s="183" t="s">
        <v>1394</v>
      </c>
      <c r="F500" s="184" t="s">
        <v>1395</v>
      </c>
      <c r="G500" s="185" t="s">
        <v>244</v>
      </c>
      <c r="H500" s="186">
        <v>19</v>
      </c>
      <c r="I500" s="187"/>
      <c r="J500" s="186">
        <f t="shared" si="135"/>
        <v>0</v>
      </c>
      <c r="K500" s="188"/>
      <c r="L500" s="189"/>
      <c r="M500" s="190" t="s">
        <v>1</v>
      </c>
      <c r="N500" s="191" t="s">
        <v>40</v>
      </c>
      <c r="O500" s="55"/>
      <c r="P500" s="177">
        <f t="shared" si="136"/>
        <v>0</v>
      </c>
      <c r="Q500" s="177">
        <v>1.4E-3</v>
      </c>
      <c r="R500" s="177">
        <f t="shared" si="137"/>
        <v>2.6599999999999999E-2</v>
      </c>
      <c r="S500" s="177">
        <v>0</v>
      </c>
      <c r="T500" s="178">
        <f t="shared" si="138"/>
        <v>0</v>
      </c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R500" s="179" t="s">
        <v>301</v>
      </c>
      <c r="AT500" s="179" t="s">
        <v>289</v>
      </c>
      <c r="AU500" s="179" t="s">
        <v>146</v>
      </c>
      <c r="AY500" s="14" t="s">
        <v>168</v>
      </c>
      <c r="BE500" s="180">
        <f t="shared" si="139"/>
        <v>0</v>
      </c>
      <c r="BF500" s="180">
        <f t="shared" si="140"/>
        <v>0</v>
      </c>
      <c r="BG500" s="180">
        <f t="shared" si="141"/>
        <v>0</v>
      </c>
      <c r="BH500" s="180">
        <f t="shared" si="142"/>
        <v>0</v>
      </c>
      <c r="BI500" s="180">
        <f t="shared" si="143"/>
        <v>0</v>
      </c>
      <c r="BJ500" s="14" t="s">
        <v>146</v>
      </c>
      <c r="BK500" s="181">
        <f t="shared" si="144"/>
        <v>0</v>
      </c>
      <c r="BL500" s="14" t="s">
        <v>233</v>
      </c>
      <c r="BM500" s="179" t="s">
        <v>1396</v>
      </c>
    </row>
    <row r="501" spans="1:65" s="2" customFormat="1" ht="16.5" customHeight="1">
      <c r="A501" s="29"/>
      <c r="B501" s="133"/>
      <c r="C501" s="168" t="s">
        <v>1397</v>
      </c>
      <c r="D501" s="168" t="s">
        <v>170</v>
      </c>
      <c r="E501" s="169" t="s">
        <v>1398</v>
      </c>
      <c r="F501" s="170" t="s">
        <v>1399</v>
      </c>
      <c r="G501" s="171" t="s">
        <v>244</v>
      </c>
      <c r="H501" s="172">
        <v>2</v>
      </c>
      <c r="I501" s="173"/>
      <c r="J501" s="172">
        <f t="shared" si="135"/>
        <v>0</v>
      </c>
      <c r="K501" s="174"/>
      <c r="L501" s="30"/>
      <c r="M501" s="175" t="s">
        <v>1</v>
      </c>
      <c r="N501" s="176" t="s">
        <v>40</v>
      </c>
      <c r="O501" s="55"/>
      <c r="P501" s="177">
        <f t="shared" si="136"/>
        <v>0</v>
      </c>
      <c r="Q501" s="177">
        <v>2.0000000000000002E-5</v>
      </c>
      <c r="R501" s="177">
        <f t="shared" si="137"/>
        <v>4.0000000000000003E-5</v>
      </c>
      <c r="S501" s="177">
        <v>0</v>
      </c>
      <c r="T501" s="178">
        <f t="shared" si="138"/>
        <v>0</v>
      </c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R501" s="179" t="s">
        <v>233</v>
      </c>
      <c r="AT501" s="179" t="s">
        <v>170</v>
      </c>
      <c r="AU501" s="179" t="s">
        <v>146</v>
      </c>
      <c r="AY501" s="14" t="s">
        <v>168</v>
      </c>
      <c r="BE501" s="180">
        <f t="shared" si="139"/>
        <v>0</v>
      </c>
      <c r="BF501" s="180">
        <f t="shared" si="140"/>
        <v>0</v>
      </c>
      <c r="BG501" s="180">
        <f t="shared" si="141"/>
        <v>0</v>
      </c>
      <c r="BH501" s="180">
        <f t="shared" si="142"/>
        <v>0</v>
      </c>
      <c r="BI501" s="180">
        <f t="shared" si="143"/>
        <v>0</v>
      </c>
      <c r="BJ501" s="14" t="s">
        <v>146</v>
      </c>
      <c r="BK501" s="181">
        <f t="shared" si="144"/>
        <v>0</v>
      </c>
      <c r="BL501" s="14" t="s">
        <v>233</v>
      </c>
      <c r="BM501" s="179" t="s">
        <v>1400</v>
      </c>
    </row>
    <row r="502" spans="1:65" s="2" customFormat="1" ht="21.75" customHeight="1">
      <c r="A502" s="29"/>
      <c r="B502" s="133"/>
      <c r="C502" s="182" t="s">
        <v>1401</v>
      </c>
      <c r="D502" s="182" t="s">
        <v>289</v>
      </c>
      <c r="E502" s="183" t="s">
        <v>1402</v>
      </c>
      <c r="F502" s="184" t="s">
        <v>1403</v>
      </c>
      <c r="G502" s="185" t="s">
        <v>244</v>
      </c>
      <c r="H502" s="186">
        <v>2</v>
      </c>
      <c r="I502" s="187"/>
      <c r="J502" s="186">
        <f t="shared" si="135"/>
        <v>0</v>
      </c>
      <c r="K502" s="188"/>
      <c r="L502" s="189"/>
      <c r="M502" s="190" t="s">
        <v>1</v>
      </c>
      <c r="N502" s="191" t="s">
        <v>40</v>
      </c>
      <c r="O502" s="55"/>
      <c r="P502" s="177">
        <f t="shared" si="136"/>
        <v>0</v>
      </c>
      <c r="Q502" s="177">
        <v>6.4000000000000005E-4</v>
      </c>
      <c r="R502" s="177">
        <f t="shared" si="137"/>
        <v>1.2800000000000001E-3</v>
      </c>
      <c r="S502" s="177">
        <v>0</v>
      </c>
      <c r="T502" s="178">
        <f t="shared" si="138"/>
        <v>0</v>
      </c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R502" s="179" t="s">
        <v>301</v>
      </c>
      <c r="AT502" s="179" t="s">
        <v>289</v>
      </c>
      <c r="AU502" s="179" t="s">
        <v>146</v>
      </c>
      <c r="AY502" s="14" t="s">
        <v>168</v>
      </c>
      <c r="BE502" s="180">
        <f t="shared" si="139"/>
        <v>0</v>
      </c>
      <c r="BF502" s="180">
        <f t="shared" si="140"/>
        <v>0</v>
      </c>
      <c r="BG502" s="180">
        <f t="shared" si="141"/>
        <v>0</v>
      </c>
      <c r="BH502" s="180">
        <f t="shared" si="142"/>
        <v>0</v>
      </c>
      <c r="BI502" s="180">
        <f t="shared" si="143"/>
        <v>0</v>
      </c>
      <c r="BJ502" s="14" t="s">
        <v>146</v>
      </c>
      <c r="BK502" s="181">
        <f t="shared" si="144"/>
        <v>0</v>
      </c>
      <c r="BL502" s="14" t="s">
        <v>233</v>
      </c>
      <c r="BM502" s="179" t="s">
        <v>1404</v>
      </c>
    </row>
    <row r="503" spans="1:65" s="2" customFormat="1" ht="16.5" customHeight="1">
      <c r="A503" s="29"/>
      <c r="B503" s="133"/>
      <c r="C503" s="168" t="s">
        <v>1405</v>
      </c>
      <c r="D503" s="168" t="s">
        <v>170</v>
      </c>
      <c r="E503" s="169" t="s">
        <v>1406</v>
      </c>
      <c r="F503" s="170" t="s">
        <v>1407</v>
      </c>
      <c r="G503" s="171" t="s">
        <v>244</v>
      </c>
      <c r="H503" s="172">
        <v>1</v>
      </c>
      <c r="I503" s="173"/>
      <c r="J503" s="172">
        <f t="shared" si="135"/>
        <v>0</v>
      </c>
      <c r="K503" s="174"/>
      <c r="L503" s="30"/>
      <c r="M503" s="175" t="s">
        <v>1</v>
      </c>
      <c r="N503" s="176" t="s">
        <v>40</v>
      </c>
      <c r="O503" s="55"/>
      <c r="P503" s="177">
        <f t="shared" si="136"/>
        <v>0</v>
      </c>
      <c r="Q503" s="177">
        <v>4.0000000000000003E-5</v>
      </c>
      <c r="R503" s="177">
        <f t="shared" si="137"/>
        <v>4.0000000000000003E-5</v>
      </c>
      <c r="S503" s="177">
        <v>0</v>
      </c>
      <c r="T503" s="178">
        <f t="shared" si="138"/>
        <v>0</v>
      </c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R503" s="179" t="s">
        <v>233</v>
      </c>
      <c r="AT503" s="179" t="s">
        <v>170</v>
      </c>
      <c r="AU503" s="179" t="s">
        <v>146</v>
      </c>
      <c r="AY503" s="14" t="s">
        <v>168</v>
      </c>
      <c r="BE503" s="180">
        <f t="shared" si="139"/>
        <v>0</v>
      </c>
      <c r="BF503" s="180">
        <f t="shared" si="140"/>
        <v>0</v>
      </c>
      <c r="BG503" s="180">
        <f t="shared" si="141"/>
        <v>0</v>
      </c>
      <c r="BH503" s="180">
        <f t="shared" si="142"/>
        <v>0</v>
      </c>
      <c r="BI503" s="180">
        <f t="shared" si="143"/>
        <v>0</v>
      </c>
      <c r="BJ503" s="14" t="s">
        <v>146</v>
      </c>
      <c r="BK503" s="181">
        <f t="shared" si="144"/>
        <v>0</v>
      </c>
      <c r="BL503" s="14" t="s">
        <v>233</v>
      </c>
      <c r="BM503" s="179" t="s">
        <v>1408</v>
      </c>
    </row>
    <row r="504" spans="1:65" s="2" customFormat="1" ht="21.75" customHeight="1">
      <c r="A504" s="29"/>
      <c r="B504" s="133"/>
      <c r="C504" s="182" t="s">
        <v>1409</v>
      </c>
      <c r="D504" s="182" t="s">
        <v>289</v>
      </c>
      <c r="E504" s="183" t="s">
        <v>1410</v>
      </c>
      <c r="F504" s="184" t="s">
        <v>1411</v>
      </c>
      <c r="G504" s="185" t="s">
        <v>244</v>
      </c>
      <c r="H504" s="186">
        <v>1</v>
      </c>
      <c r="I504" s="187"/>
      <c r="J504" s="186">
        <f t="shared" si="135"/>
        <v>0</v>
      </c>
      <c r="K504" s="188"/>
      <c r="L504" s="189"/>
      <c r="M504" s="190" t="s">
        <v>1</v>
      </c>
      <c r="N504" s="191" t="s">
        <v>40</v>
      </c>
      <c r="O504" s="55"/>
      <c r="P504" s="177">
        <f t="shared" si="136"/>
        <v>0</v>
      </c>
      <c r="Q504" s="177">
        <v>7.2000000000000005E-4</v>
      </c>
      <c r="R504" s="177">
        <f t="shared" si="137"/>
        <v>7.2000000000000005E-4</v>
      </c>
      <c r="S504" s="177">
        <v>0</v>
      </c>
      <c r="T504" s="178">
        <f t="shared" si="138"/>
        <v>0</v>
      </c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R504" s="179" t="s">
        <v>301</v>
      </c>
      <c r="AT504" s="179" t="s">
        <v>289</v>
      </c>
      <c r="AU504" s="179" t="s">
        <v>146</v>
      </c>
      <c r="AY504" s="14" t="s">
        <v>168</v>
      </c>
      <c r="BE504" s="180">
        <f t="shared" si="139"/>
        <v>0</v>
      </c>
      <c r="BF504" s="180">
        <f t="shared" si="140"/>
        <v>0</v>
      </c>
      <c r="BG504" s="180">
        <f t="shared" si="141"/>
        <v>0</v>
      </c>
      <c r="BH504" s="180">
        <f t="shared" si="142"/>
        <v>0</v>
      </c>
      <c r="BI504" s="180">
        <f t="shared" si="143"/>
        <v>0</v>
      </c>
      <c r="BJ504" s="14" t="s">
        <v>146</v>
      </c>
      <c r="BK504" s="181">
        <f t="shared" si="144"/>
        <v>0</v>
      </c>
      <c r="BL504" s="14" t="s">
        <v>233</v>
      </c>
      <c r="BM504" s="179" t="s">
        <v>1412</v>
      </c>
    </row>
    <row r="505" spans="1:65" s="2" customFormat="1" ht="16.5" customHeight="1">
      <c r="A505" s="29"/>
      <c r="B505" s="133"/>
      <c r="C505" s="168" t="s">
        <v>1413</v>
      </c>
      <c r="D505" s="168" t="s">
        <v>170</v>
      </c>
      <c r="E505" s="169" t="s">
        <v>1414</v>
      </c>
      <c r="F505" s="170" t="s">
        <v>1415</v>
      </c>
      <c r="G505" s="171" t="s">
        <v>244</v>
      </c>
      <c r="H505" s="172">
        <v>1</v>
      </c>
      <c r="I505" s="173"/>
      <c r="J505" s="172">
        <f t="shared" si="135"/>
        <v>0</v>
      </c>
      <c r="K505" s="174"/>
      <c r="L505" s="30"/>
      <c r="M505" s="175" t="s">
        <v>1</v>
      </c>
      <c r="N505" s="176" t="s">
        <v>40</v>
      </c>
      <c r="O505" s="55"/>
      <c r="P505" s="177">
        <f t="shared" si="136"/>
        <v>0</v>
      </c>
      <c r="Q505" s="177">
        <v>5.0000000000000002E-5</v>
      </c>
      <c r="R505" s="177">
        <f t="shared" si="137"/>
        <v>5.0000000000000002E-5</v>
      </c>
      <c r="S505" s="177">
        <v>0</v>
      </c>
      <c r="T505" s="178">
        <f t="shared" si="138"/>
        <v>0</v>
      </c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R505" s="179" t="s">
        <v>233</v>
      </c>
      <c r="AT505" s="179" t="s">
        <v>170</v>
      </c>
      <c r="AU505" s="179" t="s">
        <v>146</v>
      </c>
      <c r="AY505" s="14" t="s">
        <v>168</v>
      </c>
      <c r="BE505" s="180">
        <f t="shared" si="139"/>
        <v>0</v>
      </c>
      <c r="BF505" s="180">
        <f t="shared" si="140"/>
        <v>0</v>
      </c>
      <c r="BG505" s="180">
        <f t="shared" si="141"/>
        <v>0</v>
      </c>
      <c r="BH505" s="180">
        <f t="shared" si="142"/>
        <v>0</v>
      </c>
      <c r="BI505" s="180">
        <f t="shared" si="143"/>
        <v>0</v>
      </c>
      <c r="BJ505" s="14" t="s">
        <v>146</v>
      </c>
      <c r="BK505" s="181">
        <f t="shared" si="144"/>
        <v>0</v>
      </c>
      <c r="BL505" s="14" t="s">
        <v>233</v>
      </c>
      <c r="BM505" s="179" t="s">
        <v>1416</v>
      </c>
    </row>
    <row r="506" spans="1:65" s="2" customFormat="1" ht="21.75" customHeight="1">
      <c r="A506" s="29"/>
      <c r="B506" s="133"/>
      <c r="C506" s="182" t="s">
        <v>1417</v>
      </c>
      <c r="D506" s="182" t="s">
        <v>289</v>
      </c>
      <c r="E506" s="183" t="s">
        <v>1418</v>
      </c>
      <c r="F506" s="184" t="s">
        <v>1419</v>
      </c>
      <c r="G506" s="185" t="s">
        <v>244</v>
      </c>
      <c r="H506" s="186">
        <v>1</v>
      </c>
      <c r="I506" s="187"/>
      <c r="J506" s="186">
        <f t="shared" si="135"/>
        <v>0</v>
      </c>
      <c r="K506" s="188"/>
      <c r="L506" s="189"/>
      <c r="M506" s="190" t="s">
        <v>1</v>
      </c>
      <c r="N506" s="191" t="s">
        <v>40</v>
      </c>
      <c r="O506" s="55"/>
      <c r="P506" s="177">
        <f t="shared" si="136"/>
        <v>0</v>
      </c>
      <c r="Q506" s="177">
        <v>1.0300000000000001E-3</v>
      </c>
      <c r="R506" s="177">
        <f t="shared" si="137"/>
        <v>1.0300000000000001E-3</v>
      </c>
      <c r="S506" s="177">
        <v>0</v>
      </c>
      <c r="T506" s="178">
        <f t="shared" si="138"/>
        <v>0</v>
      </c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R506" s="179" t="s">
        <v>301</v>
      </c>
      <c r="AT506" s="179" t="s">
        <v>289</v>
      </c>
      <c r="AU506" s="179" t="s">
        <v>146</v>
      </c>
      <c r="AY506" s="14" t="s">
        <v>168</v>
      </c>
      <c r="BE506" s="180">
        <f t="shared" si="139"/>
        <v>0</v>
      </c>
      <c r="BF506" s="180">
        <f t="shared" si="140"/>
        <v>0</v>
      </c>
      <c r="BG506" s="180">
        <f t="shared" si="141"/>
        <v>0</v>
      </c>
      <c r="BH506" s="180">
        <f t="shared" si="142"/>
        <v>0</v>
      </c>
      <c r="BI506" s="180">
        <f t="shared" si="143"/>
        <v>0</v>
      </c>
      <c r="BJ506" s="14" t="s">
        <v>146</v>
      </c>
      <c r="BK506" s="181">
        <f t="shared" si="144"/>
        <v>0</v>
      </c>
      <c r="BL506" s="14" t="s">
        <v>233</v>
      </c>
      <c r="BM506" s="179" t="s">
        <v>1420</v>
      </c>
    </row>
    <row r="507" spans="1:65" s="2" customFormat="1" ht="21.75" customHeight="1">
      <c r="A507" s="29"/>
      <c r="B507" s="133"/>
      <c r="C507" s="168" t="s">
        <v>1421</v>
      </c>
      <c r="D507" s="168" t="s">
        <v>170</v>
      </c>
      <c r="E507" s="169" t="s">
        <v>1422</v>
      </c>
      <c r="F507" s="170" t="s">
        <v>1423</v>
      </c>
      <c r="G507" s="171" t="s">
        <v>244</v>
      </c>
      <c r="H507" s="172">
        <v>12</v>
      </c>
      <c r="I507" s="173"/>
      <c r="J507" s="172">
        <f t="shared" si="135"/>
        <v>0</v>
      </c>
      <c r="K507" s="174"/>
      <c r="L507" s="30"/>
      <c r="M507" s="175" t="s">
        <v>1</v>
      </c>
      <c r="N507" s="176" t="s">
        <v>40</v>
      </c>
      <c r="O507" s="55"/>
      <c r="P507" s="177">
        <f t="shared" si="136"/>
        <v>0</v>
      </c>
      <c r="Q507" s="177">
        <v>4.8999999999999998E-4</v>
      </c>
      <c r="R507" s="177">
        <f t="shared" si="137"/>
        <v>5.8799999999999998E-3</v>
      </c>
      <c r="S507" s="177">
        <v>0</v>
      </c>
      <c r="T507" s="178">
        <f t="shared" si="138"/>
        <v>0</v>
      </c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R507" s="179" t="s">
        <v>233</v>
      </c>
      <c r="AT507" s="179" t="s">
        <v>170</v>
      </c>
      <c r="AU507" s="179" t="s">
        <v>146</v>
      </c>
      <c r="AY507" s="14" t="s">
        <v>168</v>
      </c>
      <c r="BE507" s="180">
        <f t="shared" si="139"/>
        <v>0</v>
      </c>
      <c r="BF507" s="180">
        <f t="shared" si="140"/>
        <v>0</v>
      </c>
      <c r="BG507" s="180">
        <f t="shared" si="141"/>
        <v>0</v>
      </c>
      <c r="BH507" s="180">
        <f t="shared" si="142"/>
        <v>0</v>
      </c>
      <c r="BI507" s="180">
        <f t="shared" si="143"/>
        <v>0</v>
      </c>
      <c r="BJ507" s="14" t="s">
        <v>146</v>
      </c>
      <c r="BK507" s="181">
        <f t="shared" si="144"/>
        <v>0</v>
      </c>
      <c r="BL507" s="14" t="s">
        <v>233</v>
      </c>
      <c r="BM507" s="179" t="s">
        <v>1424</v>
      </c>
    </row>
    <row r="508" spans="1:65" s="2" customFormat="1" ht="16.5" customHeight="1">
      <c r="A508" s="29"/>
      <c r="B508" s="133"/>
      <c r="C508" s="168" t="s">
        <v>1425</v>
      </c>
      <c r="D508" s="168" t="s">
        <v>170</v>
      </c>
      <c r="E508" s="169" t="s">
        <v>1426</v>
      </c>
      <c r="F508" s="170" t="s">
        <v>1427</v>
      </c>
      <c r="G508" s="171" t="s">
        <v>244</v>
      </c>
      <c r="H508" s="172">
        <v>2</v>
      </c>
      <c r="I508" s="173"/>
      <c r="J508" s="172">
        <f t="shared" si="135"/>
        <v>0</v>
      </c>
      <c r="K508" s="174"/>
      <c r="L508" s="30"/>
      <c r="M508" s="175" t="s">
        <v>1</v>
      </c>
      <c r="N508" s="176" t="s">
        <v>40</v>
      </c>
      <c r="O508" s="55"/>
      <c r="P508" s="177">
        <f t="shared" si="136"/>
        <v>0</v>
      </c>
      <c r="Q508" s="177">
        <v>5.0000000000000002E-5</v>
      </c>
      <c r="R508" s="177">
        <f t="shared" si="137"/>
        <v>1E-4</v>
      </c>
      <c r="S508" s="177">
        <v>0</v>
      </c>
      <c r="T508" s="178">
        <f t="shared" si="138"/>
        <v>0</v>
      </c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R508" s="179" t="s">
        <v>233</v>
      </c>
      <c r="AT508" s="179" t="s">
        <v>170</v>
      </c>
      <c r="AU508" s="179" t="s">
        <v>146</v>
      </c>
      <c r="AY508" s="14" t="s">
        <v>168</v>
      </c>
      <c r="BE508" s="180">
        <f t="shared" si="139"/>
        <v>0</v>
      </c>
      <c r="BF508" s="180">
        <f t="shared" si="140"/>
        <v>0</v>
      </c>
      <c r="BG508" s="180">
        <f t="shared" si="141"/>
        <v>0</v>
      </c>
      <c r="BH508" s="180">
        <f t="shared" si="142"/>
        <v>0</v>
      </c>
      <c r="BI508" s="180">
        <f t="shared" si="143"/>
        <v>0</v>
      </c>
      <c r="BJ508" s="14" t="s">
        <v>146</v>
      </c>
      <c r="BK508" s="181">
        <f t="shared" si="144"/>
        <v>0</v>
      </c>
      <c r="BL508" s="14" t="s">
        <v>233</v>
      </c>
      <c r="BM508" s="179" t="s">
        <v>1428</v>
      </c>
    </row>
    <row r="509" spans="1:65" s="2" customFormat="1" ht="16.5" customHeight="1">
      <c r="A509" s="29"/>
      <c r="B509" s="133"/>
      <c r="C509" s="182" t="s">
        <v>1429</v>
      </c>
      <c r="D509" s="182" t="s">
        <v>289</v>
      </c>
      <c r="E509" s="183" t="s">
        <v>1430</v>
      </c>
      <c r="F509" s="184" t="s">
        <v>1431</v>
      </c>
      <c r="G509" s="185" t="s">
        <v>244</v>
      </c>
      <c r="H509" s="186">
        <v>2</v>
      </c>
      <c r="I509" s="187"/>
      <c r="J509" s="186">
        <f t="shared" si="135"/>
        <v>0</v>
      </c>
      <c r="K509" s="188"/>
      <c r="L509" s="189"/>
      <c r="M509" s="190" t="s">
        <v>1</v>
      </c>
      <c r="N509" s="191" t="s">
        <v>40</v>
      </c>
      <c r="O509" s="55"/>
      <c r="P509" s="177">
        <f t="shared" si="136"/>
        <v>0</v>
      </c>
      <c r="Q509" s="177">
        <v>6.8999999999999997E-4</v>
      </c>
      <c r="R509" s="177">
        <f t="shared" si="137"/>
        <v>1.3799999999999999E-3</v>
      </c>
      <c r="S509" s="177">
        <v>0</v>
      </c>
      <c r="T509" s="178">
        <f t="shared" si="138"/>
        <v>0</v>
      </c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R509" s="179" t="s">
        <v>301</v>
      </c>
      <c r="AT509" s="179" t="s">
        <v>289</v>
      </c>
      <c r="AU509" s="179" t="s">
        <v>146</v>
      </c>
      <c r="AY509" s="14" t="s">
        <v>168</v>
      </c>
      <c r="BE509" s="180">
        <f t="shared" si="139"/>
        <v>0</v>
      </c>
      <c r="BF509" s="180">
        <f t="shared" si="140"/>
        <v>0</v>
      </c>
      <c r="BG509" s="180">
        <f t="shared" si="141"/>
        <v>0</v>
      </c>
      <c r="BH509" s="180">
        <f t="shared" si="142"/>
        <v>0</v>
      </c>
      <c r="BI509" s="180">
        <f t="shared" si="143"/>
        <v>0</v>
      </c>
      <c r="BJ509" s="14" t="s">
        <v>146</v>
      </c>
      <c r="BK509" s="181">
        <f t="shared" si="144"/>
        <v>0</v>
      </c>
      <c r="BL509" s="14" t="s">
        <v>233</v>
      </c>
      <c r="BM509" s="179" t="s">
        <v>1432</v>
      </c>
    </row>
    <row r="510" spans="1:65" s="2" customFormat="1" ht="21.75" customHeight="1">
      <c r="A510" s="29"/>
      <c r="B510" s="133"/>
      <c r="C510" s="168" t="s">
        <v>1433</v>
      </c>
      <c r="D510" s="168" t="s">
        <v>170</v>
      </c>
      <c r="E510" s="169" t="s">
        <v>1434</v>
      </c>
      <c r="F510" s="170" t="s">
        <v>1435</v>
      </c>
      <c r="G510" s="171" t="s">
        <v>244</v>
      </c>
      <c r="H510" s="172">
        <v>2</v>
      </c>
      <c r="I510" s="173"/>
      <c r="J510" s="172">
        <f t="shared" si="135"/>
        <v>0</v>
      </c>
      <c r="K510" s="174"/>
      <c r="L510" s="30"/>
      <c r="M510" s="175" t="s">
        <v>1</v>
      </c>
      <c r="N510" s="176" t="s">
        <v>40</v>
      </c>
      <c r="O510" s="55"/>
      <c r="P510" s="177">
        <f t="shared" si="136"/>
        <v>0</v>
      </c>
      <c r="Q510" s="177">
        <v>4.0000000000000003E-5</v>
      </c>
      <c r="R510" s="177">
        <f t="shared" si="137"/>
        <v>8.0000000000000007E-5</v>
      </c>
      <c r="S510" s="177">
        <v>0</v>
      </c>
      <c r="T510" s="178">
        <f t="shared" si="138"/>
        <v>0</v>
      </c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R510" s="179" t="s">
        <v>233</v>
      </c>
      <c r="AT510" s="179" t="s">
        <v>170</v>
      </c>
      <c r="AU510" s="179" t="s">
        <v>146</v>
      </c>
      <c r="AY510" s="14" t="s">
        <v>168</v>
      </c>
      <c r="BE510" s="180">
        <f t="shared" si="139"/>
        <v>0</v>
      </c>
      <c r="BF510" s="180">
        <f t="shared" si="140"/>
        <v>0</v>
      </c>
      <c r="BG510" s="180">
        <f t="shared" si="141"/>
        <v>0</v>
      </c>
      <c r="BH510" s="180">
        <f t="shared" si="142"/>
        <v>0</v>
      </c>
      <c r="BI510" s="180">
        <f t="shared" si="143"/>
        <v>0</v>
      </c>
      <c r="BJ510" s="14" t="s">
        <v>146</v>
      </c>
      <c r="BK510" s="181">
        <f t="shared" si="144"/>
        <v>0</v>
      </c>
      <c r="BL510" s="14" t="s">
        <v>233</v>
      </c>
      <c r="BM510" s="179" t="s">
        <v>1436</v>
      </c>
    </row>
    <row r="511" spans="1:65" s="2" customFormat="1" ht="21.75" customHeight="1">
      <c r="A511" s="29"/>
      <c r="B511" s="133"/>
      <c r="C511" s="182" t="s">
        <v>1437</v>
      </c>
      <c r="D511" s="182" t="s">
        <v>289</v>
      </c>
      <c r="E511" s="183" t="s">
        <v>1438</v>
      </c>
      <c r="F511" s="184" t="s">
        <v>1439</v>
      </c>
      <c r="G511" s="185" t="s">
        <v>244</v>
      </c>
      <c r="H511" s="186">
        <v>2</v>
      </c>
      <c r="I511" s="187"/>
      <c r="J511" s="186">
        <f t="shared" si="135"/>
        <v>0</v>
      </c>
      <c r="K511" s="188"/>
      <c r="L511" s="189"/>
      <c r="M511" s="190" t="s">
        <v>1</v>
      </c>
      <c r="N511" s="191" t="s">
        <v>40</v>
      </c>
      <c r="O511" s="55"/>
      <c r="P511" s="177">
        <f t="shared" si="136"/>
        <v>0</v>
      </c>
      <c r="Q511" s="177">
        <v>5.9999999999999995E-4</v>
      </c>
      <c r="R511" s="177">
        <f t="shared" si="137"/>
        <v>1.1999999999999999E-3</v>
      </c>
      <c r="S511" s="177">
        <v>0</v>
      </c>
      <c r="T511" s="178">
        <f t="shared" si="138"/>
        <v>0</v>
      </c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R511" s="179" t="s">
        <v>301</v>
      </c>
      <c r="AT511" s="179" t="s">
        <v>289</v>
      </c>
      <c r="AU511" s="179" t="s">
        <v>146</v>
      </c>
      <c r="AY511" s="14" t="s">
        <v>168</v>
      </c>
      <c r="BE511" s="180">
        <f t="shared" si="139"/>
        <v>0</v>
      </c>
      <c r="BF511" s="180">
        <f t="shared" si="140"/>
        <v>0</v>
      </c>
      <c r="BG511" s="180">
        <f t="shared" si="141"/>
        <v>0</v>
      </c>
      <c r="BH511" s="180">
        <f t="shared" si="142"/>
        <v>0</v>
      </c>
      <c r="BI511" s="180">
        <f t="shared" si="143"/>
        <v>0</v>
      </c>
      <c r="BJ511" s="14" t="s">
        <v>146</v>
      </c>
      <c r="BK511" s="181">
        <f t="shared" si="144"/>
        <v>0</v>
      </c>
      <c r="BL511" s="14" t="s">
        <v>233</v>
      </c>
      <c r="BM511" s="179" t="s">
        <v>1440</v>
      </c>
    </row>
    <row r="512" spans="1:65" s="2" customFormat="1" ht="21.75" customHeight="1">
      <c r="A512" s="29"/>
      <c r="B512" s="133"/>
      <c r="C512" s="168" t="s">
        <v>1441</v>
      </c>
      <c r="D512" s="168" t="s">
        <v>170</v>
      </c>
      <c r="E512" s="169" t="s">
        <v>1442</v>
      </c>
      <c r="F512" s="170" t="s">
        <v>1443</v>
      </c>
      <c r="G512" s="171" t="s">
        <v>244</v>
      </c>
      <c r="H512" s="172">
        <v>2</v>
      </c>
      <c r="I512" s="173"/>
      <c r="J512" s="172">
        <f t="shared" si="135"/>
        <v>0</v>
      </c>
      <c r="K512" s="174"/>
      <c r="L512" s="30"/>
      <c r="M512" s="175" t="s">
        <v>1</v>
      </c>
      <c r="N512" s="176" t="s">
        <v>40</v>
      </c>
      <c r="O512" s="55"/>
      <c r="P512" s="177">
        <f t="shared" si="136"/>
        <v>0</v>
      </c>
      <c r="Q512" s="177">
        <v>4.0000000000000003E-5</v>
      </c>
      <c r="R512" s="177">
        <f t="shared" si="137"/>
        <v>8.0000000000000007E-5</v>
      </c>
      <c r="S512" s="177">
        <v>0</v>
      </c>
      <c r="T512" s="178">
        <f t="shared" si="138"/>
        <v>0</v>
      </c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R512" s="179" t="s">
        <v>233</v>
      </c>
      <c r="AT512" s="179" t="s">
        <v>170</v>
      </c>
      <c r="AU512" s="179" t="s">
        <v>146</v>
      </c>
      <c r="AY512" s="14" t="s">
        <v>168</v>
      </c>
      <c r="BE512" s="180">
        <f t="shared" si="139"/>
        <v>0</v>
      </c>
      <c r="BF512" s="180">
        <f t="shared" si="140"/>
        <v>0</v>
      </c>
      <c r="BG512" s="180">
        <f t="shared" si="141"/>
        <v>0</v>
      </c>
      <c r="BH512" s="180">
        <f t="shared" si="142"/>
        <v>0</v>
      </c>
      <c r="BI512" s="180">
        <f t="shared" si="143"/>
        <v>0</v>
      </c>
      <c r="BJ512" s="14" t="s">
        <v>146</v>
      </c>
      <c r="BK512" s="181">
        <f t="shared" si="144"/>
        <v>0</v>
      </c>
      <c r="BL512" s="14" t="s">
        <v>233</v>
      </c>
      <c r="BM512" s="179" t="s">
        <v>1444</v>
      </c>
    </row>
    <row r="513" spans="1:65" s="2" customFormat="1" ht="21.75" customHeight="1">
      <c r="A513" s="29"/>
      <c r="B513" s="133"/>
      <c r="C513" s="182" t="s">
        <v>1445</v>
      </c>
      <c r="D513" s="182" t="s">
        <v>289</v>
      </c>
      <c r="E513" s="183" t="s">
        <v>1446</v>
      </c>
      <c r="F513" s="184" t="s">
        <v>1447</v>
      </c>
      <c r="G513" s="185" t="s">
        <v>244</v>
      </c>
      <c r="H513" s="186">
        <v>2</v>
      </c>
      <c r="I513" s="187"/>
      <c r="J513" s="186">
        <f t="shared" si="135"/>
        <v>0</v>
      </c>
      <c r="K513" s="188"/>
      <c r="L513" s="189"/>
      <c r="M513" s="190" t="s">
        <v>1</v>
      </c>
      <c r="N513" s="191" t="s">
        <v>40</v>
      </c>
      <c r="O513" s="55"/>
      <c r="P513" s="177">
        <f t="shared" si="136"/>
        <v>0</v>
      </c>
      <c r="Q513" s="177">
        <v>6.9999999999999999E-4</v>
      </c>
      <c r="R513" s="177">
        <f t="shared" si="137"/>
        <v>1.4E-3</v>
      </c>
      <c r="S513" s="177">
        <v>0</v>
      </c>
      <c r="T513" s="178">
        <f t="shared" si="138"/>
        <v>0</v>
      </c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R513" s="179" t="s">
        <v>301</v>
      </c>
      <c r="AT513" s="179" t="s">
        <v>289</v>
      </c>
      <c r="AU513" s="179" t="s">
        <v>146</v>
      </c>
      <c r="AY513" s="14" t="s">
        <v>168</v>
      </c>
      <c r="BE513" s="180">
        <f t="shared" si="139"/>
        <v>0</v>
      </c>
      <c r="BF513" s="180">
        <f t="shared" si="140"/>
        <v>0</v>
      </c>
      <c r="BG513" s="180">
        <f t="shared" si="141"/>
        <v>0</v>
      </c>
      <c r="BH513" s="180">
        <f t="shared" si="142"/>
        <v>0</v>
      </c>
      <c r="BI513" s="180">
        <f t="shared" si="143"/>
        <v>0</v>
      </c>
      <c r="BJ513" s="14" t="s">
        <v>146</v>
      </c>
      <c r="BK513" s="181">
        <f t="shared" si="144"/>
        <v>0</v>
      </c>
      <c r="BL513" s="14" t="s">
        <v>233</v>
      </c>
      <c r="BM513" s="179" t="s">
        <v>1448</v>
      </c>
    </row>
    <row r="514" spans="1:65" s="2" customFormat="1" ht="21.75" customHeight="1">
      <c r="A514" s="29"/>
      <c r="B514" s="133"/>
      <c r="C514" s="168" t="s">
        <v>1449</v>
      </c>
      <c r="D514" s="168" t="s">
        <v>170</v>
      </c>
      <c r="E514" s="169" t="s">
        <v>1450</v>
      </c>
      <c r="F514" s="170" t="s">
        <v>1451</v>
      </c>
      <c r="G514" s="171" t="s">
        <v>244</v>
      </c>
      <c r="H514" s="172">
        <v>12</v>
      </c>
      <c r="I514" s="173"/>
      <c r="J514" s="172">
        <f t="shared" si="135"/>
        <v>0</v>
      </c>
      <c r="K514" s="174"/>
      <c r="L514" s="30"/>
      <c r="M514" s="175" t="s">
        <v>1</v>
      </c>
      <c r="N514" s="176" t="s">
        <v>40</v>
      </c>
      <c r="O514" s="55"/>
      <c r="P514" s="177">
        <f t="shared" si="136"/>
        <v>0</v>
      </c>
      <c r="Q514" s="177">
        <v>5.0000000000000002E-5</v>
      </c>
      <c r="R514" s="177">
        <f t="shared" si="137"/>
        <v>6.0000000000000006E-4</v>
      </c>
      <c r="S514" s="177">
        <v>0</v>
      </c>
      <c r="T514" s="178">
        <f t="shared" si="138"/>
        <v>0</v>
      </c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R514" s="179" t="s">
        <v>233</v>
      </c>
      <c r="AT514" s="179" t="s">
        <v>170</v>
      </c>
      <c r="AU514" s="179" t="s">
        <v>146</v>
      </c>
      <c r="AY514" s="14" t="s">
        <v>168</v>
      </c>
      <c r="BE514" s="180">
        <f t="shared" si="139"/>
        <v>0</v>
      </c>
      <c r="BF514" s="180">
        <f t="shared" si="140"/>
        <v>0</v>
      </c>
      <c r="BG514" s="180">
        <f t="shared" si="141"/>
        <v>0</v>
      </c>
      <c r="BH514" s="180">
        <f t="shared" si="142"/>
        <v>0</v>
      </c>
      <c r="BI514" s="180">
        <f t="shared" si="143"/>
        <v>0</v>
      </c>
      <c r="BJ514" s="14" t="s">
        <v>146</v>
      </c>
      <c r="BK514" s="181">
        <f t="shared" si="144"/>
        <v>0</v>
      </c>
      <c r="BL514" s="14" t="s">
        <v>233</v>
      </c>
      <c r="BM514" s="179" t="s">
        <v>1452</v>
      </c>
    </row>
    <row r="515" spans="1:65" s="2" customFormat="1" ht="21.75" customHeight="1">
      <c r="A515" s="29"/>
      <c r="B515" s="133"/>
      <c r="C515" s="182" t="s">
        <v>1453</v>
      </c>
      <c r="D515" s="182" t="s">
        <v>289</v>
      </c>
      <c r="E515" s="183" t="s">
        <v>1454</v>
      </c>
      <c r="F515" s="184" t="s">
        <v>1455</v>
      </c>
      <c r="G515" s="185" t="s">
        <v>244</v>
      </c>
      <c r="H515" s="186">
        <v>12</v>
      </c>
      <c r="I515" s="187"/>
      <c r="J515" s="186">
        <f t="shared" si="135"/>
        <v>0</v>
      </c>
      <c r="K515" s="188"/>
      <c r="L515" s="189"/>
      <c r="M515" s="190" t="s">
        <v>1</v>
      </c>
      <c r="N515" s="191" t="s">
        <v>40</v>
      </c>
      <c r="O515" s="55"/>
      <c r="P515" s="177">
        <f t="shared" si="136"/>
        <v>0</v>
      </c>
      <c r="Q515" s="177">
        <v>8.9999999999999998E-4</v>
      </c>
      <c r="R515" s="177">
        <f t="shared" si="137"/>
        <v>1.0800000000000001E-2</v>
      </c>
      <c r="S515" s="177">
        <v>0</v>
      </c>
      <c r="T515" s="178">
        <f t="shared" si="138"/>
        <v>0</v>
      </c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R515" s="179" t="s">
        <v>301</v>
      </c>
      <c r="AT515" s="179" t="s">
        <v>289</v>
      </c>
      <c r="AU515" s="179" t="s">
        <v>146</v>
      </c>
      <c r="AY515" s="14" t="s">
        <v>168</v>
      </c>
      <c r="BE515" s="180">
        <f t="shared" si="139"/>
        <v>0</v>
      </c>
      <c r="BF515" s="180">
        <f t="shared" si="140"/>
        <v>0</v>
      </c>
      <c r="BG515" s="180">
        <f t="shared" si="141"/>
        <v>0</v>
      </c>
      <c r="BH515" s="180">
        <f t="shared" si="142"/>
        <v>0</v>
      </c>
      <c r="BI515" s="180">
        <f t="shared" si="143"/>
        <v>0</v>
      </c>
      <c r="BJ515" s="14" t="s">
        <v>146</v>
      </c>
      <c r="BK515" s="181">
        <f t="shared" si="144"/>
        <v>0</v>
      </c>
      <c r="BL515" s="14" t="s">
        <v>233</v>
      </c>
      <c r="BM515" s="179" t="s">
        <v>1456</v>
      </c>
    </row>
    <row r="516" spans="1:65" s="2" customFormat="1" ht="21.75" customHeight="1">
      <c r="A516" s="29"/>
      <c r="B516" s="133"/>
      <c r="C516" s="168" t="s">
        <v>1457</v>
      </c>
      <c r="D516" s="168" t="s">
        <v>170</v>
      </c>
      <c r="E516" s="169" t="s">
        <v>1458</v>
      </c>
      <c r="F516" s="170" t="s">
        <v>1459</v>
      </c>
      <c r="G516" s="171" t="s">
        <v>244</v>
      </c>
      <c r="H516" s="172">
        <v>3</v>
      </c>
      <c r="I516" s="173"/>
      <c r="J516" s="172">
        <f t="shared" si="135"/>
        <v>0</v>
      </c>
      <c r="K516" s="174"/>
      <c r="L516" s="30"/>
      <c r="M516" s="175" t="s">
        <v>1</v>
      </c>
      <c r="N516" s="176" t="s">
        <v>40</v>
      </c>
      <c r="O516" s="55"/>
      <c r="P516" s="177">
        <f t="shared" si="136"/>
        <v>0</v>
      </c>
      <c r="Q516" s="177">
        <v>5.8E-4</v>
      </c>
      <c r="R516" s="177">
        <f t="shared" si="137"/>
        <v>1.74E-3</v>
      </c>
      <c r="S516" s="177">
        <v>0</v>
      </c>
      <c r="T516" s="178">
        <f t="shared" si="138"/>
        <v>0</v>
      </c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R516" s="179" t="s">
        <v>233</v>
      </c>
      <c r="AT516" s="179" t="s">
        <v>170</v>
      </c>
      <c r="AU516" s="179" t="s">
        <v>146</v>
      </c>
      <c r="AY516" s="14" t="s">
        <v>168</v>
      </c>
      <c r="BE516" s="180">
        <f t="shared" si="139"/>
        <v>0</v>
      </c>
      <c r="BF516" s="180">
        <f t="shared" si="140"/>
        <v>0</v>
      </c>
      <c r="BG516" s="180">
        <f t="shared" si="141"/>
        <v>0</v>
      </c>
      <c r="BH516" s="180">
        <f t="shared" si="142"/>
        <v>0</v>
      </c>
      <c r="BI516" s="180">
        <f t="shared" si="143"/>
        <v>0</v>
      </c>
      <c r="BJ516" s="14" t="s">
        <v>146</v>
      </c>
      <c r="BK516" s="181">
        <f t="shared" si="144"/>
        <v>0</v>
      </c>
      <c r="BL516" s="14" t="s">
        <v>233</v>
      </c>
      <c r="BM516" s="179" t="s">
        <v>1460</v>
      </c>
    </row>
    <row r="517" spans="1:65" s="2" customFormat="1" ht="21.75" customHeight="1">
      <c r="A517" s="29"/>
      <c r="B517" s="133"/>
      <c r="C517" s="182" t="s">
        <v>1461</v>
      </c>
      <c r="D517" s="182" t="s">
        <v>289</v>
      </c>
      <c r="E517" s="183" t="s">
        <v>1462</v>
      </c>
      <c r="F517" s="184" t="s">
        <v>1463</v>
      </c>
      <c r="G517" s="185" t="s">
        <v>244</v>
      </c>
      <c r="H517" s="186">
        <v>3</v>
      </c>
      <c r="I517" s="187"/>
      <c r="J517" s="186">
        <f t="shared" si="135"/>
        <v>0</v>
      </c>
      <c r="K517" s="188"/>
      <c r="L517" s="189"/>
      <c r="M517" s="190" t="s">
        <v>1</v>
      </c>
      <c r="N517" s="191" t="s">
        <v>40</v>
      </c>
      <c r="O517" s="55"/>
      <c r="P517" s="177">
        <f t="shared" si="136"/>
        <v>0</v>
      </c>
      <c r="Q517" s="177">
        <v>2.5000000000000001E-4</v>
      </c>
      <c r="R517" s="177">
        <f t="shared" si="137"/>
        <v>7.5000000000000002E-4</v>
      </c>
      <c r="S517" s="177">
        <v>0</v>
      </c>
      <c r="T517" s="178">
        <f t="shared" si="138"/>
        <v>0</v>
      </c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R517" s="179" t="s">
        <v>301</v>
      </c>
      <c r="AT517" s="179" t="s">
        <v>289</v>
      </c>
      <c r="AU517" s="179" t="s">
        <v>146</v>
      </c>
      <c r="AY517" s="14" t="s">
        <v>168</v>
      </c>
      <c r="BE517" s="180">
        <f t="shared" si="139"/>
        <v>0</v>
      </c>
      <c r="BF517" s="180">
        <f t="shared" si="140"/>
        <v>0</v>
      </c>
      <c r="BG517" s="180">
        <f t="shared" si="141"/>
        <v>0</v>
      </c>
      <c r="BH517" s="180">
        <f t="shared" si="142"/>
        <v>0</v>
      </c>
      <c r="BI517" s="180">
        <f t="shared" si="143"/>
        <v>0</v>
      </c>
      <c r="BJ517" s="14" t="s">
        <v>146</v>
      </c>
      <c r="BK517" s="181">
        <f t="shared" si="144"/>
        <v>0</v>
      </c>
      <c r="BL517" s="14" t="s">
        <v>233</v>
      </c>
      <c r="BM517" s="179" t="s">
        <v>1464</v>
      </c>
    </row>
    <row r="518" spans="1:65" s="2" customFormat="1" ht="21.75" customHeight="1">
      <c r="A518" s="29"/>
      <c r="B518" s="133"/>
      <c r="C518" s="168" t="s">
        <v>1465</v>
      </c>
      <c r="D518" s="168" t="s">
        <v>170</v>
      </c>
      <c r="E518" s="169" t="s">
        <v>1466</v>
      </c>
      <c r="F518" s="170" t="s">
        <v>1467</v>
      </c>
      <c r="G518" s="171" t="s">
        <v>244</v>
      </c>
      <c r="H518" s="172">
        <v>1</v>
      </c>
      <c r="I518" s="173"/>
      <c r="J518" s="172">
        <f t="shared" si="135"/>
        <v>0</v>
      </c>
      <c r="K518" s="174"/>
      <c r="L518" s="30"/>
      <c r="M518" s="175" t="s">
        <v>1</v>
      </c>
      <c r="N518" s="176" t="s">
        <v>40</v>
      </c>
      <c r="O518" s="55"/>
      <c r="P518" s="177">
        <f t="shared" si="136"/>
        <v>0</v>
      </c>
      <c r="Q518" s="177">
        <v>1.2899999999999999E-3</v>
      </c>
      <c r="R518" s="177">
        <f t="shared" si="137"/>
        <v>1.2899999999999999E-3</v>
      </c>
      <c r="S518" s="177">
        <v>0</v>
      </c>
      <c r="T518" s="178">
        <f t="shared" si="138"/>
        <v>0</v>
      </c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R518" s="179" t="s">
        <v>233</v>
      </c>
      <c r="AT518" s="179" t="s">
        <v>170</v>
      </c>
      <c r="AU518" s="179" t="s">
        <v>146</v>
      </c>
      <c r="AY518" s="14" t="s">
        <v>168</v>
      </c>
      <c r="BE518" s="180">
        <f t="shared" si="139"/>
        <v>0</v>
      </c>
      <c r="BF518" s="180">
        <f t="shared" si="140"/>
        <v>0</v>
      </c>
      <c r="BG518" s="180">
        <f t="shared" si="141"/>
        <v>0</v>
      </c>
      <c r="BH518" s="180">
        <f t="shared" si="142"/>
        <v>0</v>
      </c>
      <c r="BI518" s="180">
        <f t="shared" si="143"/>
        <v>0</v>
      </c>
      <c r="BJ518" s="14" t="s">
        <v>146</v>
      </c>
      <c r="BK518" s="181">
        <f t="shared" si="144"/>
        <v>0</v>
      </c>
      <c r="BL518" s="14" t="s">
        <v>233</v>
      </c>
      <c r="BM518" s="179" t="s">
        <v>1468</v>
      </c>
    </row>
    <row r="519" spans="1:65" s="2" customFormat="1" ht="21.75" customHeight="1">
      <c r="A519" s="29"/>
      <c r="B519" s="133"/>
      <c r="C519" s="182" t="s">
        <v>1469</v>
      </c>
      <c r="D519" s="182" t="s">
        <v>289</v>
      </c>
      <c r="E519" s="183" t="s">
        <v>1470</v>
      </c>
      <c r="F519" s="184" t="s">
        <v>1471</v>
      </c>
      <c r="G519" s="185" t="s">
        <v>244</v>
      </c>
      <c r="H519" s="186">
        <v>1</v>
      </c>
      <c r="I519" s="187"/>
      <c r="J519" s="186">
        <f t="shared" si="135"/>
        <v>0</v>
      </c>
      <c r="K519" s="188"/>
      <c r="L519" s="189"/>
      <c r="M519" s="190" t="s">
        <v>1</v>
      </c>
      <c r="N519" s="191" t="s">
        <v>40</v>
      </c>
      <c r="O519" s="55"/>
      <c r="P519" s="177">
        <f t="shared" si="136"/>
        <v>0</v>
      </c>
      <c r="Q519" s="177">
        <v>2.1000000000000001E-4</v>
      </c>
      <c r="R519" s="177">
        <f t="shared" si="137"/>
        <v>2.1000000000000001E-4</v>
      </c>
      <c r="S519" s="177">
        <v>0</v>
      </c>
      <c r="T519" s="178">
        <f t="shared" si="138"/>
        <v>0</v>
      </c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R519" s="179" t="s">
        <v>301</v>
      </c>
      <c r="AT519" s="179" t="s">
        <v>289</v>
      </c>
      <c r="AU519" s="179" t="s">
        <v>146</v>
      </c>
      <c r="AY519" s="14" t="s">
        <v>168</v>
      </c>
      <c r="BE519" s="180">
        <f t="shared" si="139"/>
        <v>0</v>
      </c>
      <c r="BF519" s="180">
        <f t="shared" si="140"/>
        <v>0</v>
      </c>
      <c r="BG519" s="180">
        <f t="shared" si="141"/>
        <v>0</v>
      </c>
      <c r="BH519" s="180">
        <f t="shared" si="142"/>
        <v>0</v>
      </c>
      <c r="BI519" s="180">
        <f t="shared" si="143"/>
        <v>0</v>
      </c>
      <c r="BJ519" s="14" t="s">
        <v>146</v>
      </c>
      <c r="BK519" s="181">
        <f t="shared" si="144"/>
        <v>0</v>
      </c>
      <c r="BL519" s="14" t="s">
        <v>233</v>
      </c>
      <c r="BM519" s="179" t="s">
        <v>1472</v>
      </c>
    </row>
    <row r="520" spans="1:65" s="2" customFormat="1" ht="16.5" customHeight="1">
      <c r="A520" s="29"/>
      <c r="B520" s="133"/>
      <c r="C520" s="168" t="s">
        <v>1473</v>
      </c>
      <c r="D520" s="168" t="s">
        <v>170</v>
      </c>
      <c r="E520" s="169" t="s">
        <v>1474</v>
      </c>
      <c r="F520" s="170" t="s">
        <v>1475</v>
      </c>
      <c r="G520" s="171" t="s">
        <v>244</v>
      </c>
      <c r="H520" s="172">
        <v>1</v>
      </c>
      <c r="I520" s="173"/>
      <c r="J520" s="172">
        <f t="shared" si="135"/>
        <v>0</v>
      </c>
      <c r="K520" s="174"/>
      <c r="L520" s="30"/>
      <c r="M520" s="175" t="s">
        <v>1</v>
      </c>
      <c r="N520" s="176" t="s">
        <v>40</v>
      </c>
      <c r="O520" s="55"/>
      <c r="P520" s="177">
        <f t="shared" si="136"/>
        <v>0</v>
      </c>
      <c r="Q520" s="177">
        <v>4.0000000000000002E-4</v>
      </c>
      <c r="R520" s="177">
        <f t="shared" si="137"/>
        <v>4.0000000000000002E-4</v>
      </c>
      <c r="S520" s="177">
        <v>0</v>
      </c>
      <c r="T520" s="178">
        <f t="shared" si="138"/>
        <v>0</v>
      </c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R520" s="179" t="s">
        <v>233</v>
      </c>
      <c r="AT520" s="179" t="s">
        <v>170</v>
      </c>
      <c r="AU520" s="179" t="s">
        <v>146</v>
      </c>
      <c r="AY520" s="14" t="s">
        <v>168</v>
      </c>
      <c r="BE520" s="180">
        <f t="shared" si="139"/>
        <v>0</v>
      </c>
      <c r="BF520" s="180">
        <f t="shared" si="140"/>
        <v>0</v>
      </c>
      <c r="BG520" s="180">
        <f t="shared" si="141"/>
        <v>0</v>
      </c>
      <c r="BH520" s="180">
        <f t="shared" si="142"/>
        <v>0</v>
      </c>
      <c r="BI520" s="180">
        <f t="shared" si="143"/>
        <v>0</v>
      </c>
      <c r="BJ520" s="14" t="s">
        <v>146</v>
      </c>
      <c r="BK520" s="181">
        <f t="shared" si="144"/>
        <v>0</v>
      </c>
      <c r="BL520" s="14" t="s">
        <v>233</v>
      </c>
      <c r="BM520" s="179" t="s">
        <v>1476</v>
      </c>
    </row>
    <row r="521" spans="1:65" s="2" customFormat="1" ht="16.5" customHeight="1">
      <c r="A521" s="29"/>
      <c r="B521" s="133"/>
      <c r="C521" s="168" t="s">
        <v>1477</v>
      </c>
      <c r="D521" s="168" t="s">
        <v>170</v>
      </c>
      <c r="E521" s="169" t="s">
        <v>1478</v>
      </c>
      <c r="F521" s="170" t="s">
        <v>1479</v>
      </c>
      <c r="G521" s="171" t="s">
        <v>663</v>
      </c>
      <c r="H521" s="173"/>
      <c r="I521" s="173"/>
      <c r="J521" s="172">
        <f t="shared" si="135"/>
        <v>0</v>
      </c>
      <c r="K521" s="174"/>
      <c r="L521" s="30"/>
      <c r="M521" s="175" t="s">
        <v>1</v>
      </c>
      <c r="N521" s="176" t="s">
        <v>40</v>
      </c>
      <c r="O521" s="55"/>
      <c r="P521" s="177">
        <f t="shared" si="136"/>
        <v>0</v>
      </c>
      <c r="Q521" s="177">
        <v>0</v>
      </c>
      <c r="R521" s="177">
        <f t="shared" si="137"/>
        <v>0</v>
      </c>
      <c r="S521" s="177">
        <v>0</v>
      </c>
      <c r="T521" s="178">
        <f t="shared" si="138"/>
        <v>0</v>
      </c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R521" s="179" t="s">
        <v>233</v>
      </c>
      <c r="AT521" s="179" t="s">
        <v>170</v>
      </c>
      <c r="AU521" s="179" t="s">
        <v>146</v>
      </c>
      <c r="AY521" s="14" t="s">
        <v>168</v>
      </c>
      <c r="BE521" s="180">
        <f t="shared" si="139"/>
        <v>0</v>
      </c>
      <c r="BF521" s="180">
        <f t="shared" si="140"/>
        <v>0</v>
      </c>
      <c r="BG521" s="180">
        <f t="shared" si="141"/>
        <v>0</v>
      </c>
      <c r="BH521" s="180">
        <f t="shared" si="142"/>
        <v>0</v>
      </c>
      <c r="BI521" s="180">
        <f t="shared" si="143"/>
        <v>0</v>
      </c>
      <c r="BJ521" s="14" t="s">
        <v>146</v>
      </c>
      <c r="BK521" s="181">
        <f t="shared" si="144"/>
        <v>0</v>
      </c>
      <c r="BL521" s="14" t="s">
        <v>233</v>
      </c>
      <c r="BM521" s="179" t="s">
        <v>1480</v>
      </c>
    </row>
    <row r="522" spans="1:65" s="12" customFormat="1" ht="22.8" customHeight="1">
      <c r="B522" s="155"/>
      <c r="D522" s="156" t="s">
        <v>73</v>
      </c>
      <c r="E522" s="166" t="s">
        <v>1481</v>
      </c>
      <c r="F522" s="166" t="s">
        <v>1482</v>
      </c>
      <c r="I522" s="158"/>
      <c r="J522" s="167">
        <f>BK522</f>
        <v>0</v>
      </c>
      <c r="L522" s="155"/>
      <c r="M522" s="160"/>
      <c r="N522" s="161"/>
      <c r="O522" s="161"/>
      <c r="P522" s="162">
        <f>SUM(P523:P546)</f>
        <v>0</v>
      </c>
      <c r="Q522" s="161"/>
      <c r="R522" s="162">
        <f>SUM(R523:R546)</f>
        <v>0.70261000000000007</v>
      </c>
      <c r="S522" s="161"/>
      <c r="T522" s="163">
        <f>SUM(T523:T546)</f>
        <v>0</v>
      </c>
      <c r="AR522" s="156" t="s">
        <v>146</v>
      </c>
      <c r="AT522" s="164" t="s">
        <v>73</v>
      </c>
      <c r="AU522" s="164" t="s">
        <v>82</v>
      </c>
      <c r="AY522" s="156" t="s">
        <v>168</v>
      </c>
      <c r="BK522" s="165">
        <f>SUM(BK523:BK546)</f>
        <v>0</v>
      </c>
    </row>
    <row r="523" spans="1:65" s="2" customFormat="1" ht="21.75" customHeight="1">
      <c r="A523" s="29"/>
      <c r="B523" s="133"/>
      <c r="C523" s="168" t="s">
        <v>1483</v>
      </c>
      <c r="D523" s="168" t="s">
        <v>170</v>
      </c>
      <c r="E523" s="169" t="s">
        <v>1484</v>
      </c>
      <c r="F523" s="170" t="s">
        <v>1485</v>
      </c>
      <c r="G523" s="171" t="s">
        <v>244</v>
      </c>
      <c r="H523" s="172">
        <v>12</v>
      </c>
      <c r="I523" s="173"/>
      <c r="J523" s="172">
        <f t="shared" ref="J523:J546" si="145">ROUND(I523*H523,3)</f>
        <v>0</v>
      </c>
      <c r="K523" s="174"/>
      <c r="L523" s="30"/>
      <c r="M523" s="175" t="s">
        <v>1</v>
      </c>
      <c r="N523" s="176" t="s">
        <v>40</v>
      </c>
      <c r="O523" s="55"/>
      <c r="P523" s="177">
        <f t="shared" ref="P523:P546" si="146">O523*H523</f>
        <v>0</v>
      </c>
      <c r="Q523" s="177">
        <v>5.0000000000000002E-5</v>
      </c>
      <c r="R523" s="177">
        <f t="shared" ref="R523:R546" si="147">Q523*H523</f>
        <v>6.0000000000000006E-4</v>
      </c>
      <c r="S523" s="177">
        <v>0</v>
      </c>
      <c r="T523" s="178">
        <f t="shared" ref="T523:T546" si="148">S523*H523</f>
        <v>0</v>
      </c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R523" s="179" t="s">
        <v>233</v>
      </c>
      <c r="AT523" s="179" t="s">
        <v>170</v>
      </c>
      <c r="AU523" s="179" t="s">
        <v>146</v>
      </c>
      <c r="AY523" s="14" t="s">
        <v>168</v>
      </c>
      <c r="BE523" s="180">
        <f t="shared" ref="BE523:BE546" si="149">IF(N523="základná",J523,0)</f>
        <v>0</v>
      </c>
      <c r="BF523" s="180">
        <f t="shared" ref="BF523:BF546" si="150">IF(N523="znížená",J523,0)</f>
        <v>0</v>
      </c>
      <c r="BG523" s="180">
        <f t="shared" ref="BG523:BG546" si="151">IF(N523="zákl. prenesená",J523,0)</f>
        <v>0</v>
      </c>
      <c r="BH523" s="180">
        <f t="shared" ref="BH523:BH546" si="152">IF(N523="zníž. prenesená",J523,0)</f>
        <v>0</v>
      </c>
      <c r="BI523" s="180">
        <f t="shared" ref="BI523:BI546" si="153">IF(N523="nulová",J523,0)</f>
        <v>0</v>
      </c>
      <c r="BJ523" s="14" t="s">
        <v>146</v>
      </c>
      <c r="BK523" s="181">
        <f t="shared" ref="BK523:BK546" si="154">ROUND(I523*H523,3)</f>
        <v>0</v>
      </c>
      <c r="BL523" s="14" t="s">
        <v>233</v>
      </c>
      <c r="BM523" s="179" t="s">
        <v>1486</v>
      </c>
    </row>
    <row r="524" spans="1:65" s="2" customFormat="1" ht="21.75" customHeight="1">
      <c r="A524" s="29"/>
      <c r="B524" s="133"/>
      <c r="C524" s="168" t="s">
        <v>1487</v>
      </c>
      <c r="D524" s="168" t="s">
        <v>170</v>
      </c>
      <c r="E524" s="169" t="s">
        <v>1488</v>
      </c>
      <c r="F524" s="170" t="s">
        <v>1489</v>
      </c>
      <c r="G524" s="171" t="s">
        <v>244</v>
      </c>
      <c r="H524" s="172">
        <v>4</v>
      </c>
      <c r="I524" s="173"/>
      <c r="J524" s="172">
        <f t="shared" si="145"/>
        <v>0</v>
      </c>
      <c r="K524" s="174"/>
      <c r="L524" s="30"/>
      <c r="M524" s="175" t="s">
        <v>1</v>
      </c>
      <c r="N524" s="176" t="s">
        <v>40</v>
      </c>
      <c r="O524" s="55"/>
      <c r="P524" s="177">
        <f t="shared" si="146"/>
        <v>0</v>
      </c>
      <c r="Q524" s="177">
        <v>2.0000000000000002E-5</v>
      </c>
      <c r="R524" s="177">
        <f t="shared" si="147"/>
        <v>8.0000000000000007E-5</v>
      </c>
      <c r="S524" s="177">
        <v>0</v>
      </c>
      <c r="T524" s="178">
        <f t="shared" si="148"/>
        <v>0</v>
      </c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R524" s="179" t="s">
        <v>233</v>
      </c>
      <c r="AT524" s="179" t="s">
        <v>170</v>
      </c>
      <c r="AU524" s="179" t="s">
        <v>146</v>
      </c>
      <c r="AY524" s="14" t="s">
        <v>168</v>
      </c>
      <c r="BE524" s="180">
        <f t="shared" si="149"/>
        <v>0</v>
      </c>
      <c r="BF524" s="180">
        <f t="shared" si="150"/>
        <v>0</v>
      </c>
      <c r="BG524" s="180">
        <f t="shared" si="151"/>
        <v>0</v>
      </c>
      <c r="BH524" s="180">
        <f t="shared" si="152"/>
        <v>0</v>
      </c>
      <c r="BI524" s="180">
        <f t="shared" si="153"/>
        <v>0</v>
      </c>
      <c r="BJ524" s="14" t="s">
        <v>146</v>
      </c>
      <c r="BK524" s="181">
        <f t="shared" si="154"/>
        <v>0</v>
      </c>
      <c r="BL524" s="14" t="s">
        <v>233</v>
      </c>
      <c r="BM524" s="179" t="s">
        <v>1490</v>
      </c>
    </row>
    <row r="525" spans="1:65" s="2" customFormat="1" ht="33" customHeight="1">
      <c r="A525" s="29"/>
      <c r="B525" s="133"/>
      <c r="C525" s="182" t="s">
        <v>1491</v>
      </c>
      <c r="D525" s="182" t="s">
        <v>289</v>
      </c>
      <c r="E525" s="183" t="s">
        <v>1492</v>
      </c>
      <c r="F525" s="184" t="s">
        <v>1493</v>
      </c>
      <c r="G525" s="185" t="s">
        <v>244</v>
      </c>
      <c r="H525" s="186">
        <v>2</v>
      </c>
      <c r="I525" s="187"/>
      <c r="J525" s="186">
        <f t="shared" si="145"/>
        <v>0</v>
      </c>
      <c r="K525" s="188"/>
      <c r="L525" s="189"/>
      <c r="M525" s="190" t="s">
        <v>1</v>
      </c>
      <c r="N525" s="191" t="s">
        <v>40</v>
      </c>
      <c r="O525" s="55"/>
      <c r="P525" s="177">
        <f t="shared" si="146"/>
        <v>0</v>
      </c>
      <c r="Q525" s="177">
        <v>1.3140000000000001E-2</v>
      </c>
      <c r="R525" s="177">
        <f t="shared" si="147"/>
        <v>2.6280000000000001E-2</v>
      </c>
      <c r="S525" s="177">
        <v>0</v>
      </c>
      <c r="T525" s="178">
        <f t="shared" si="148"/>
        <v>0</v>
      </c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R525" s="179" t="s">
        <v>301</v>
      </c>
      <c r="AT525" s="179" t="s">
        <v>289</v>
      </c>
      <c r="AU525" s="179" t="s">
        <v>146</v>
      </c>
      <c r="AY525" s="14" t="s">
        <v>168</v>
      </c>
      <c r="BE525" s="180">
        <f t="shared" si="149"/>
        <v>0</v>
      </c>
      <c r="BF525" s="180">
        <f t="shared" si="150"/>
        <v>0</v>
      </c>
      <c r="BG525" s="180">
        <f t="shared" si="151"/>
        <v>0</v>
      </c>
      <c r="BH525" s="180">
        <f t="shared" si="152"/>
        <v>0</v>
      </c>
      <c r="BI525" s="180">
        <f t="shared" si="153"/>
        <v>0</v>
      </c>
      <c r="BJ525" s="14" t="s">
        <v>146</v>
      </c>
      <c r="BK525" s="181">
        <f t="shared" si="154"/>
        <v>0</v>
      </c>
      <c r="BL525" s="14" t="s">
        <v>233</v>
      </c>
      <c r="BM525" s="179" t="s">
        <v>1494</v>
      </c>
    </row>
    <row r="526" spans="1:65" s="2" customFormat="1" ht="33" customHeight="1">
      <c r="A526" s="29"/>
      <c r="B526" s="133"/>
      <c r="C526" s="182" t="s">
        <v>1495</v>
      </c>
      <c r="D526" s="182" t="s">
        <v>289</v>
      </c>
      <c r="E526" s="183" t="s">
        <v>1496</v>
      </c>
      <c r="F526" s="184" t="s">
        <v>1497</v>
      </c>
      <c r="G526" s="185" t="s">
        <v>244</v>
      </c>
      <c r="H526" s="186">
        <v>2</v>
      </c>
      <c r="I526" s="187"/>
      <c r="J526" s="186">
        <f t="shared" si="145"/>
        <v>0</v>
      </c>
      <c r="K526" s="188"/>
      <c r="L526" s="189"/>
      <c r="M526" s="190" t="s">
        <v>1</v>
      </c>
      <c r="N526" s="191" t="s">
        <v>40</v>
      </c>
      <c r="O526" s="55"/>
      <c r="P526" s="177">
        <f t="shared" si="146"/>
        <v>0</v>
      </c>
      <c r="Q526" s="177">
        <v>1.8919999999999999E-2</v>
      </c>
      <c r="R526" s="177">
        <f t="shared" si="147"/>
        <v>3.7839999999999999E-2</v>
      </c>
      <c r="S526" s="177">
        <v>0</v>
      </c>
      <c r="T526" s="178">
        <f t="shared" si="148"/>
        <v>0</v>
      </c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R526" s="179" t="s">
        <v>301</v>
      </c>
      <c r="AT526" s="179" t="s">
        <v>289</v>
      </c>
      <c r="AU526" s="179" t="s">
        <v>146</v>
      </c>
      <c r="AY526" s="14" t="s">
        <v>168</v>
      </c>
      <c r="BE526" s="180">
        <f t="shared" si="149"/>
        <v>0</v>
      </c>
      <c r="BF526" s="180">
        <f t="shared" si="150"/>
        <v>0</v>
      </c>
      <c r="BG526" s="180">
        <f t="shared" si="151"/>
        <v>0</v>
      </c>
      <c r="BH526" s="180">
        <f t="shared" si="152"/>
        <v>0</v>
      </c>
      <c r="BI526" s="180">
        <f t="shared" si="153"/>
        <v>0</v>
      </c>
      <c r="BJ526" s="14" t="s">
        <v>146</v>
      </c>
      <c r="BK526" s="181">
        <f t="shared" si="154"/>
        <v>0</v>
      </c>
      <c r="BL526" s="14" t="s">
        <v>233</v>
      </c>
      <c r="BM526" s="179" t="s">
        <v>1498</v>
      </c>
    </row>
    <row r="527" spans="1:65" s="2" customFormat="1" ht="21.75" customHeight="1">
      <c r="A527" s="29"/>
      <c r="B527" s="133"/>
      <c r="C527" s="168" t="s">
        <v>1499</v>
      </c>
      <c r="D527" s="168" t="s">
        <v>170</v>
      </c>
      <c r="E527" s="169" t="s">
        <v>1500</v>
      </c>
      <c r="F527" s="170" t="s">
        <v>1501</v>
      </c>
      <c r="G527" s="171" t="s">
        <v>244</v>
      </c>
      <c r="H527" s="172">
        <v>2</v>
      </c>
      <c r="I527" s="173"/>
      <c r="J527" s="172">
        <f t="shared" si="145"/>
        <v>0</v>
      </c>
      <c r="K527" s="174"/>
      <c r="L527" s="30"/>
      <c r="M527" s="175" t="s">
        <v>1</v>
      </c>
      <c r="N527" s="176" t="s">
        <v>40</v>
      </c>
      <c r="O527" s="55"/>
      <c r="P527" s="177">
        <f t="shared" si="146"/>
        <v>0</v>
      </c>
      <c r="Q527" s="177">
        <v>2.0000000000000002E-5</v>
      </c>
      <c r="R527" s="177">
        <f t="shared" si="147"/>
        <v>4.0000000000000003E-5</v>
      </c>
      <c r="S527" s="177">
        <v>0</v>
      </c>
      <c r="T527" s="178">
        <f t="shared" si="148"/>
        <v>0</v>
      </c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R527" s="179" t="s">
        <v>233</v>
      </c>
      <c r="AT527" s="179" t="s">
        <v>170</v>
      </c>
      <c r="AU527" s="179" t="s">
        <v>146</v>
      </c>
      <c r="AY527" s="14" t="s">
        <v>168</v>
      </c>
      <c r="BE527" s="180">
        <f t="shared" si="149"/>
        <v>0</v>
      </c>
      <c r="BF527" s="180">
        <f t="shared" si="150"/>
        <v>0</v>
      </c>
      <c r="BG527" s="180">
        <f t="shared" si="151"/>
        <v>0</v>
      </c>
      <c r="BH527" s="180">
        <f t="shared" si="152"/>
        <v>0</v>
      </c>
      <c r="BI527" s="180">
        <f t="shared" si="153"/>
        <v>0</v>
      </c>
      <c r="BJ527" s="14" t="s">
        <v>146</v>
      </c>
      <c r="BK527" s="181">
        <f t="shared" si="154"/>
        <v>0</v>
      </c>
      <c r="BL527" s="14" t="s">
        <v>233</v>
      </c>
      <c r="BM527" s="179" t="s">
        <v>1502</v>
      </c>
    </row>
    <row r="528" spans="1:65" s="2" customFormat="1" ht="33" customHeight="1">
      <c r="A528" s="29"/>
      <c r="B528" s="133"/>
      <c r="C528" s="182" t="s">
        <v>1503</v>
      </c>
      <c r="D528" s="182" t="s">
        <v>289</v>
      </c>
      <c r="E528" s="183" t="s">
        <v>1504</v>
      </c>
      <c r="F528" s="184" t="s">
        <v>1505</v>
      </c>
      <c r="G528" s="185" t="s">
        <v>244</v>
      </c>
      <c r="H528" s="186">
        <v>2</v>
      </c>
      <c r="I528" s="187"/>
      <c r="J528" s="186">
        <f t="shared" si="145"/>
        <v>0</v>
      </c>
      <c r="K528" s="188"/>
      <c r="L528" s="189"/>
      <c r="M528" s="190" t="s">
        <v>1</v>
      </c>
      <c r="N528" s="191" t="s">
        <v>40</v>
      </c>
      <c r="O528" s="55"/>
      <c r="P528" s="177">
        <f t="shared" si="146"/>
        <v>0</v>
      </c>
      <c r="Q528" s="177">
        <v>2.4219999999999998E-2</v>
      </c>
      <c r="R528" s="177">
        <f t="shared" si="147"/>
        <v>4.8439999999999997E-2</v>
      </c>
      <c r="S528" s="177">
        <v>0</v>
      </c>
      <c r="T528" s="178">
        <f t="shared" si="148"/>
        <v>0</v>
      </c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R528" s="179" t="s">
        <v>301</v>
      </c>
      <c r="AT528" s="179" t="s">
        <v>289</v>
      </c>
      <c r="AU528" s="179" t="s">
        <v>146</v>
      </c>
      <c r="AY528" s="14" t="s">
        <v>168</v>
      </c>
      <c r="BE528" s="180">
        <f t="shared" si="149"/>
        <v>0</v>
      </c>
      <c r="BF528" s="180">
        <f t="shared" si="150"/>
        <v>0</v>
      </c>
      <c r="BG528" s="180">
        <f t="shared" si="151"/>
        <v>0</v>
      </c>
      <c r="BH528" s="180">
        <f t="shared" si="152"/>
        <v>0</v>
      </c>
      <c r="BI528" s="180">
        <f t="shared" si="153"/>
        <v>0</v>
      </c>
      <c r="BJ528" s="14" t="s">
        <v>146</v>
      </c>
      <c r="BK528" s="181">
        <f t="shared" si="154"/>
        <v>0</v>
      </c>
      <c r="BL528" s="14" t="s">
        <v>233</v>
      </c>
      <c r="BM528" s="179" t="s">
        <v>1506</v>
      </c>
    </row>
    <row r="529" spans="1:65" s="2" customFormat="1" ht="21.75" customHeight="1">
      <c r="A529" s="29"/>
      <c r="B529" s="133"/>
      <c r="C529" s="168" t="s">
        <v>1507</v>
      </c>
      <c r="D529" s="168" t="s">
        <v>170</v>
      </c>
      <c r="E529" s="169" t="s">
        <v>1508</v>
      </c>
      <c r="F529" s="170" t="s">
        <v>1509</v>
      </c>
      <c r="G529" s="171" t="s">
        <v>244</v>
      </c>
      <c r="H529" s="172">
        <v>6</v>
      </c>
      <c r="I529" s="173"/>
      <c r="J529" s="172">
        <f t="shared" si="145"/>
        <v>0</v>
      </c>
      <c r="K529" s="174"/>
      <c r="L529" s="30"/>
      <c r="M529" s="175" t="s">
        <v>1</v>
      </c>
      <c r="N529" s="176" t="s">
        <v>40</v>
      </c>
      <c r="O529" s="55"/>
      <c r="P529" s="177">
        <f t="shared" si="146"/>
        <v>0</v>
      </c>
      <c r="Q529" s="177">
        <v>2.0000000000000002E-5</v>
      </c>
      <c r="R529" s="177">
        <f t="shared" si="147"/>
        <v>1.2000000000000002E-4</v>
      </c>
      <c r="S529" s="177">
        <v>0</v>
      </c>
      <c r="T529" s="178">
        <f t="shared" si="148"/>
        <v>0</v>
      </c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R529" s="179" t="s">
        <v>233</v>
      </c>
      <c r="AT529" s="179" t="s">
        <v>170</v>
      </c>
      <c r="AU529" s="179" t="s">
        <v>146</v>
      </c>
      <c r="AY529" s="14" t="s">
        <v>168</v>
      </c>
      <c r="BE529" s="180">
        <f t="shared" si="149"/>
        <v>0</v>
      </c>
      <c r="BF529" s="180">
        <f t="shared" si="150"/>
        <v>0</v>
      </c>
      <c r="BG529" s="180">
        <f t="shared" si="151"/>
        <v>0</v>
      </c>
      <c r="BH529" s="180">
        <f t="shared" si="152"/>
        <v>0</v>
      </c>
      <c r="BI529" s="180">
        <f t="shared" si="153"/>
        <v>0</v>
      </c>
      <c r="BJ529" s="14" t="s">
        <v>146</v>
      </c>
      <c r="BK529" s="181">
        <f t="shared" si="154"/>
        <v>0</v>
      </c>
      <c r="BL529" s="14" t="s">
        <v>233</v>
      </c>
      <c r="BM529" s="179" t="s">
        <v>1510</v>
      </c>
    </row>
    <row r="530" spans="1:65" s="2" customFormat="1" ht="33" customHeight="1">
      <c r="A530" s="29"/>
      <c r="B530" s="133"/>
      <c r="C530" s="182" t="s">
        <v>1511</v>
      </c>
      <c r="D530" s="182" t="s">
        <v>289</v>
      </c>
      <c r="E530" s="183" t="s">
        <v>1512</v>
      </c>
      <c r="F530" s="184" t="s">
        <v>1513</v>
      </c>
      <c r="G530" s="185" t="s">
        <v>244</v>
      </c>
      <c r="H530" s="186">
        <v>2</v>
      </c>
      <c r="I530" s="187"/>
      <c r="J530" s="186">
        <f t="shared" si="145"/>
        <v>0</v>
      </c>
      <c r="K530" s="188"/>
      <c r="L530" s="189"/>
      <c r="M530" s="190" t="s">
        <v>1</v>
      </c>
      <c r="N530" s="191" t="s">
        <v>40</v>
      </c>
      <c r="O530" s="55"/>
      <c r="P530" s="177">
        <f t="shared" si="146"/>
        <v>0</v>
      </c>
      <c r="Q530" s="177">
        <v>3.0009999999999998E-2</v>
      </c>
      <c r="R530" s="177">
        <f t="shared" si="147"/>
        <v>6.0019999999999997E-2</v>
      </c>
      <c r="S530" s="177">
        <v>0</v>
      </c>
      <c r="T530" s="178">
        <f t="shared" si="148"/>
        <v>0</v>
      </c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R530" s="179" t="s">
        <v>301</v>
      </c>
      <c r="AT530" s="179" t="s">
        <v>289</v>
      </c>
      <c r="AU530" s="179" t="s">
        <v>146</v>
      </c>
      <c r="AY530" s="14" t="s">
        <v>168</v>
      </c>
      <c r="BE530" s="180">
        <f t="shared" si="149"/>
        <v>0</v>
      </c>
      <c r="BF530" s="180">
        <f t="shared" si="150"/>
        <v>0</v>
      </c>
      <c r="BG530" s="180">
        <f t="shared" si="151"/>
        <v>0</v>
      </c>
      <c r="BH530" s="180">
        <f t="shared" si="152"/>
        <v>0</v>
      </c>
      <c r="BI530" s="180">
        <f t="shared" si="153"/>
        <v>0</v>
      </c>
      <c r="BJ530" s="14" t="s">
        <v>146</v>
      </c>
      <c r="BK530" s="181">
        <f t="shared" si="154"/>
        <v>0</v>
      </c>
      <c r="BL530" s="14" t="s">
        <v>233</v>
      </c>
      <c r="BM530" s="179" t="s">
        <v>1514</v>
      </c>
    </row>
    <row r="531" spans="1:65" s="2" customFormat="1" ht="33" customHeight="1">
      <c r="A531" s="29"/>
      <c r="B531" s="133"/>
      <c r="C531" s="182" t="s">
        <v>1515</v>
      </c>
      <c r="D531" s="182" t="s">
        <v>289</v>
      </c>
      <c r="E531" s="183" t="s">
        <v>1516</v>
      </c>
      <c r="F531" s="184" t="s">
        <v>1517</v>
      </c>
      <c r="G531" s="185" t="s">
        <v>244</v>
      </c>
      <c r="H531" s="186">
        <v>4</v>
      </c>
      <c r="I531" s="187"/>
      <c r="J531" s="186">
        <f t="shared" si="145"/>
        <v>0</v>
      </c>
      <c r="K531" s="188"/>
      <c r="L531" s="189"/>
      <c r="M531" s="190" t="s">
        <v>1</v>
      </c>
      <c r="N531" s="191" t="s">
        <v>40</v>
      </c>
      <c r="O531" s="55"/>
      <c r="P531" s="177">
        <f t="shared" si="146"/>
        <v>0</v>
      </c>
      <c r="Q531" s="177">
        <v>3.5580000000000001E-2</v>
      </c>
      <c r="R531" s="177">
        <f t="shared" si="147"/>
        <v>0.14232</v>
      </c>
      <c r="S531" s="177">
        <v>0</v>
      </c>
      <c r="T531" s="178">
        <f t="shared" si="148"/>
        <v>0</v>
      </c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R531" s="179" t="s">
        <v>301</v>
      </c>
      <c r="AT531" s="179" t="s">
        <v>289</v>
      </c>
      <c r="AU531" s="179" t="s">
        <v>146</v>
      </c>
      <c r="AY531" s="14" t="s">
        <v>168</v>
      </c>
      <c r="BE531" s="180">
        <f t="shared" si="149"/>
        <v>0</v>
      </c>
      <c r="BF531" s="180">
        <f t="shared" si="150"/>
        <v>0</v>
      </c>
      <c r="BG531" s="180">
        <f t="shared" si="151"/>
        <v>0</v>
      </c>
      <c r="BH531" s="180">
        <f t="shared" si="152"/>
        <v>0</v>
      </c>
      <c r="BI531" s="180">
        <f t="shared" si="153"/>
        <v>0</v>
      </c>
      <c r="BJ531" s="14" t="s">
        <v>146</v>
      </c>
      <c r="BK531" s="181">
        <f t="shared" si="154"/>
        <v>0</v>
      </c>
      <c r="BL531" s="14" t="s">
        <v>233</v>
      </c>
      <c r="BM531" s="179" t="s">
        <v>1518</v>
      </c>
    </row>
    <row r="532" spans="1:65" s="2" customFormat="1" ht="21.75" customHeight="1">
      <c r="A532" s="29"/>
      <c r="B532" s="133"/>
      <c r="C532" s="168" t="s">
        <v>1519</v>
      </c>
      <c r="D532" s="168" t="s">
        <v>170</v>
      </c>
      <c r="E532" s="169" t="s">
        <v>1520</v>
      </c>
      <c r="F532" s="170" t="s">
        <v>1521</v>
      </c>
      <c r="G532" s="171" t="s">
        <v>244</v>
      </c>
      <c r="H532" s="172">
        <v>5</v>
      </c>
      <c r="I532" s="173"/>
      <c r="J532" s="172">
        <f t="shared" si="145"/>
        <v>0</v>
      </c>
      <c r="K532" s="174"/>
      <c r="L532" s="30"/>
      <c r="M532" s="175" t="s">
        <v>1</v>
      </c>
      <c r="N532" s="176" t="s">
        <v>40</v>
      </c>
      <c r="O532" s="55"/>
      <c r="P532" s="177">
        <f t="shared" si="146"/>
        <v>0</v>
      </c>
      <c r="Q532" s="177">
        <v>2.0000000000000002E-5</v>
      </c>
      <c r="R532" s="177">
        <f t="shared" si="147"/>
        <v>1E-4</v>
      </c>
      <c r="S532" s="177">
        <v>0</v>
      </c>
      <c r="T532" s="178">
        <f t="shared" si="148"/>
        <v>0</v>
      </c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R532" s="179" t="s">
        <v>233</v>
      </c>
      <c r="AT532" s="179" t="s">
        <v>170</v>
      </c>
      <c r="AU532" s="179" t="s">
        <v>146</v>
      </c>
      <c r="AY532" s="14" t="s">
        <v>168</v>
      </c>
      <c r="BE532" s="180">
        <f t="shared" si="149"/>
        <v>0</v>
      </c>
      <c r="BF532" s="180">
        <f t="shared" si="150"/>
        <v>0</v>
      </c>
      <c r="BG532" s="180">
        <f t="shared" si="151"/>
        <v>0</v>
      </c>
      <c r="BH532" s="180">
        <f t="shared" si="152"/>
        <v>0</v>
      </c>
      <c r="BI532" s="180">
        <f t="shared" si="153"/>
        <v>0</v>
      </c>
      <c r="BJ532" s="14" t="s">
        <v>146</v>
      </c>
      <c r="BK532" s="181">
        <f t="shared" si="154"/>
        <v>0</v>
      </c>
      <c r="BL532" s="14" t="s">
        <v>233</v>
      </c>
      <c r="BM532" s="179" t="s">
        <v>1522</v>
      </c>
    </row>
    <row r="533" spans="1:65" s="2" customFormat="1" ht="33" customHeight="1">
      <c r="A533" s="29"/>
      <c r="B533" s="133"/>
      <c r="C533" s="182" t="s">
        <v>1523</v>
      </c>
      <c r="D533" s="182" t="s">
        <v>289</v>
      </c>
      <c r="E533" s="183" t="s">
        <v>1524</v>
      </c>
      <c r="F533" s="184" t="s">
        <v>1525</v>
      </c>
      <c r="G533" s="185" t="s">
        <v>244</v>
      </c>
      <c r="H533" s="186">
        <v>2</v>
      </c>
      <c r="I533" s="187"/>
      <c r="J533" s="186">
        <f t="shared" si="145"/>
        <v>0</v>
      </c>
      <c r="K533" s="188"/>
      <c r="L533" s="189"/>
      <c r="M533" s="190" t="s">
        <v>1</v>
      </c>
      <c r="N533" s="191" t="s">
        <v>40</v>
      </c>
      <c r="O533" s="55"/>
      <c r="P533" s="177">
        <f t="shared" si="146"/>
        <v>0</v>
      </c>
      <c r="Q533" s="177">
        <v>4.1369999999999997E-2</v>
      </c>
      <c r="R533" s="177">
        <f t="shared" si="147"/>
        <v>8.2739999999999994E-2</v>
      </c>
      <c r="S533" s="177">
        <v>0</v>
      </c>
      <c r="T533" s="178">
        <f t="shared" si="148"/>
        <v>0</v>
      </c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R533" s="179" t="s">
        <v>301</v>
      </c>
      <c r="AT533" s="179" t="s">
        <v>289</v>
      </c>
      <c r="AU533" s="179" t="s">
        <v>146</v>
      </c>
      <c r="AY533" s="14" t="s">
        <v>168</v>
      </c>
      <c r="BE533" s="180">
        <f t="shared" si="149"/>
        <v>0</v>
      </c>
      <c r="BF533" s="180">
        <f t="shared" si="150"/>
        <v>0</v>
      </c>
      <c r="BG533" s="180">
        <f t="shared" si="151"/>
        <v>0</v>
      </c>
      <c r="BH533" s="180">
        <f t="shared" si="152"/>
        <v>0</v>
      </c>
      <c r="BI533" s="180">
        <f t="shared" si="153"/>
        <v>0</v>
      </c>
      <c r="BJ533" s="14" t="s">
        <v>146</v>
      </c>
      <c r="BK533" s="181">
        <f t="shared" si="154"/>
        <v>0</v>
      </c>
      <c r="BL533" s="14" t="s">
        <v>233</v>
      </c>
      <c r="BM533" s="179" t="s">
        <v>1526</v>
      </c>
    </row>
    <row r="534" spans="1:65" s="2" customFormat="1" ht="33" customHeight="1">
      <c r="A534" s="29"/>
      <c r="B534" s="133"/>
      <c r="C534" s="182" t="s">
        <v>1527</v>
      </c>
      <c r="D534" s="182" t="s">
        <v>289</v>
      </c>
      <c r="E534" s="183" t="s">
        <v>1528</v>
      </c>
      <c r="F534" s="184" t="s">
        <v>1529</v>
      </c>
      <c r="G534" s="185" t="s">
        <v>244</v>
      </c>
      <c r="H534" s="186">
        <v>2</v>
      </c>
      <c r="I534" s="187"/>
      <c r="J534" s="186">
        <f t="shared" si="145"/>
        <v>0</v>
      </c>
      <c r="K534" s="188"/>
      <c r="L534" s="189"/>
      <c r="M534" s="190" t="s">
        <v>1</v>
      </c>
      <c r="N534" s="191" t="s">
        <v>40</v>
      </c>
      <c r="O534" s="55"/>
      <c r="P534" s="177">
        <f t="shared" si="146"/>
        <v>0</v>
      </c>
      <c r="Q534" s="177">
        <v>4.4150000000000002E-2</v>
      </c>
      <c r="R534" s="177">
        <f t="shared" si="147"/>
        <v>8.8300000000000003E-2</v>
      </c>
      <c r="S534" s="177">
        <v>0</v>
      </c>
      <c r="T534" s="178">
        <f t="shared" si="148"/>
        <v>0</v>
      </c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R534" s="179" t="s">
        <v>301</v>
      </c>
      <c r="AT534" s="179" t="s">
        <v>289</v>
      </c>
      <c r="AU534" s="179" t="s">
        <v>146</v>
      </c>
      <c r="AY534" s="14" t="s">
        <v>168</v>
      </c>
      <c r="BE534" s="180">
        <f t="shared" si="149"/>
        <v>0</v>
      </c>
      <c r="BF534" s="180">
        <f t="shared" si="150"/>
        <v>0</v>
      </c>
      <c r="BG534" s="180">
        <f t="shared" si="151"/>
        <v>0</v>
      </c>
      <c r="BH534" s="180">
        <f t="shared" si="152"/>
        <v>0</v>
      </c>
      <c r="BI534" s="180">
        <f t="shared" si="153"/>
        <v>0</v>
      </c>
      <c r="BJ534" s="14" t="s">
        <v>146</v>
      </c>
      <c r="BK534" s="181">
        <f t="shared" si="154"/>
        <v>0</v>
      </c>
      <c r="BL534" s="14" t="s">
        <v>233</v>
      </c>
      <c r="BM534" s="179" t="s">
        <v>1530</v>
      </c>
    </row>
    <row r="535" spans="1:65" s="2" customFormat="1" ht="33" customHeight="1">
      <c r="A535" s="29"/>
      <c r="B535" s="133"/>
      <c r="C535" s="182" t="s">
        <v>1531</v>
      </c>
      <c r="D535" s="182" t="s">
        <v>289</v>
      </c>
      <c r="E535" s="183" t="s">
        <v>1532</v>
      </c>
      <c r="F535" s="184" t="s">
        <v>1533</v>
      </c>
      <c r="G535" s="185" t="s">
        <v>244</v>
      </c>
      <c r="H535" s="186">
        <v>1</v>
      </c>
      <c r="I535" s="187"/>
      <c r="J535" s="186">
        <f t="shared" si="145"/>
        <v>0</v>
      </c>
      <c r="K535" s="188"/>
      <c r="L535" s="189"/>
      <c r="M535" s="190" t="s">
        <v>1</v>
      </c>
      <c r="N535" s="191" t="s">
        <v>40</v>
      </c>
      <c r="O535" s="55"/>
      <c r="P535" s="177">
        <f t="shared" si="146"/>
        <v>0</v>
      </c>
      <c r="Q535" s="177">
        <v>5.0459999999999998E-2</v>
      </c>
      <c r="R535" s="177">
        <f t="shared" si="147"/>
        <v>5.0459999999999998E-2</v>
      </c>
      <c r="S535" s="177">
        <v>0</v>
      </c>
      <c r="T535" s="178">
        <f t="shared" si="148"/>
        <v>0</v>
      </c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R535" s="179" t="s">
        <v>301</v>
      </c>
      <c r="AT535" s="179" t="s">
        <v>289</v>
      </c>
      <c r="AU535" s="179" t="s">
        <v>146</v>
      </c>
      <c r="AY535" s="14" t="s">
        <v>168</v>
      </c>
      <c r="BE535" s="180">
        <f t="shared" si="149"/>
        <v>0</v>
      </c>
      <c r="BF535" s="180">
        <f t="shared" si="150"/>
        <v>0</v>
      </c>
      <c r="BG535" s="180">
        <f t="shared" si="151"/>
        <v>0</v>
      </c>
      <c r="BH535" s="180">
        <f t="shared" si="152"/>
        <v>0</v>
      </c>
      <c r="BI535" s="180">
        <f t="shared" si="153"/>
        <v>0</v>
      </c>
      <c r="BJ535" s="14" t="s">
        <v>146</v>
      </c>
      <c r="BK535" s="181">
        <f t="shared" si="154"/>
        <v>0</v>
      </c>
      <c r="BL535" s="14" t="s">
        <v>233</v>
      </c>
      <c r="BM535" s="179" t="s">
        <v>1534</v>
      </c>
    </row>
    <row r="536" spans="1:65" s="2" customFormat="1" ht="21.75" customHeight="1">
      <c r="A536" s="29"/>
      <c r="B536" s="133"/>
      <c r="C536" s="168" t="s">
        <v>1535</v>
      </c>
      <c r="D536" s="168" t="s">
        <v>170</v>
      </c>
      <c r="E536" s="169" t="s">
        <v>1536</v>
      </c>
      <c r="F536" s="170" t="s">
        <v>1537</v>
      </c>
      <c r="G536" s="171" t="s">
        <v>244</v>
      </c>
      <c r="H536" s="172">
        <v>2</v>
      </c>
      <c r="I536" s="173"/>
      <c r="J536" s="172">
        <f t="shared" si="145"/>
        <v>0</v>
      </c>
      <c r="K536" s="174"/>
      <c r="L536" s="30"/>
      <c r="M536" s="175" t="s">
        <v>1</v>
      </c>
      <c r="N536" s="176" t="s">
        <v>40</v>
      </c>
      <c r="O536" s="55"/>
      <c r="P536" s="177">
        <f t="shared" si="146"/>
        <v>0</v>
      </c>
      <c r="Q536" s="177">
        <v>2.0000000000000002E-5</v>
      </c>
      <c r="R536" s="177">
        <f t="shared" si="147"/>
        <v>4.0000000000000003E-5</v>
      </c>
      <c r="S536" s="177">
        <v>0</v>
      </c>
      <c r="T536" s="178">
        <f t="shared" si="148"/>
        <v>0</v>
      </c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R536" s="179" t="s">
        <v>233</v>
      </c>
      <c r="AT536" s="179" t="s">
        <v>170</v>
      </c>
      <c r="AU536" s="179" t="s">
        <v>146</v>
      </c>
      <c r="AY536" s="14" t="s">
        <v>168</v>
      </c>
      <c r="BE536" s="180">
        <f t="shared" si="149"/>
        <v>0</v>
      </c>
      <c r="BF536" s="180">
        <f t="shared" si="150"/>
        <v>0</v>
      </c>
      <c r="BG536" s="180">
        <f t="shared" si="151"/>
        <v>0</v>
      </c>
      <c r="BH536" s="180">
        <f t="shared" si="152"/>
        <v>0</v>
      </c>
      <c r="BI536" s="180">
        <f t="shared" si="153"/>
        <v>0</v>
      </c>
      <c r="BJ536" s="14" t="s">
        <v>146</v>
      </c>
      <c r="BK536" s="181">
        <f t="shared" si="154"/>
        <v>0</v>
      </c>
      <c r="BL536" s="14" t="s">
        <v>233</v>
      </c>
      <c r="BM536" s="179" t="s">
        <v>1538</v>
      </c>
    </row>
    <row r="537" spans="1:65" s="2" customFormat="1" ht="33" customHeight="1">
      <c r="A537" s="29"/>
      <c r="B537" s="133"/>
      <c r="C537" s="182" t="s">
        <v>1539</v>
      </c>
      <c r="D537" s="182" t="s">
        <v>289</v>
      </c>
      <c r="E537" s="183" t="s">
        <v>1540</v>
      </c>
      <c r="F537" s="184" t="s">
        <v>1541</v>
      </c>
      <c r="G537" s="185" t="s">
        <v>244</v>
      </c>
      <c r="H537" s="186">
        <v>2</v>
      </c>
      <c r="I537" s="187"/>
      <c r="J537" s="186">
        <f t="shared" si="145"/>
        <v>0</v>
      </c>
      <c r="K537" s="188"/>
      <c r="L537" s="189"/>
      <c r="M537" s="190" t="s">
        <v>1</v>
      </c>
      <c r="N537" s="191" t="s">
        <v>40</v>
      </c>
      <c r="O537" s="55"/>
      <c r="P537" s="177">
        <f t="shared" si="146"/>
        <v>0</v>
      </c>
      <c r="Q537" s="177">
        <v>7.4340000000000003E-2</v>
      </c>
      <c r="R537" s="177">
        <f t="shared" si="147"/>
        <v>0.14868000000000001</v>
      </c>
      <c r="S537" s="177">
        <v>0</v>
      </c>
      <c r="T537" s="178">
        <f t="shared" si="148"/>
        <v>0</v>
      </c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R537" s="179" t="s">
        <v>301</v>
      </c>
      <c r="AT537" s="179" t="s">
        <v>289</v>
      </c>
      <c r="AU537" s="179" t="s">
        <v>146</v>
      </c>
      <c r="AY537" s="14" t="s">
        <v>168</v>
      </c>
      <c r="BE537" s="180">
        <f t="shared" si="149"/>
        <v>0</v>
      </c>
      <c r="BF537" s="180">
        <f t="shared" si="150"/>
        <v>0</v>
      </c>
      <c r="BG537" s="180">
        <f t="shared" si="151"/>
        <v>0</v>
      </c>
      <c r="BH537" s="180">
        <f t="shared" si="152"/>
        <v>0</v>
      </c>
      <c r="BI537" s="180">
        <f t="shared" si="153"/>
        <v>0</v>
      </c>
      <c r="BJ537" s="14" t="s">
        <v>146</v>
      </c>
      <c r="BK537" s="181">
        <f t="shared" si="154"/>
        <v>0</v>
      </c>
      <c r="BL537" s="14" t="s">
        <v>233</v>
      </c>
      <c r="BM537" s="179" t="s">
        <v>1542</v>
      </c>
    </row>
    <row r="538" spans="1:65" s="2" customFormat="1" ht="21.75" customHeight="1">
      <c r="A538" s="29"/>
      <c r="B538" s="133"/>
      <c r="C538" s="168" t="s">
        <v>1543</v>
      </c>
      <c r="D538" s="168" t="s">
        <v>170</v>
      </c>
      <c r="E538" s="169" t="s">
        <v>1544</v>
      </c>
      <c r="F538" s="170" t="s">
        <v>1545</v>
      </c>
      <c r="G538" s="171" t="s">
        <v>244</v>
      </c>
      <c r="H538" s="172">
        <v>19</v>
      </c>
      <c r="I538" s="173"/>
      <c r="J538" s="172">
        <f t="shared" si="145"/>
        <v>0</v>
      </c>
      <c r="K538" s="174"/>
      <c r="L538" s="30"/>
      <c r="M538" s="175" t="s">
        <v>1</v>
      </c>
      <c r="N538" s="176" t="s">
        <v>40</v>
      </c>
      <c r="O538" s="55"/>
      <c r="P538" s="177">
        <f t="shared" si="146"/>
        <v>0</v>
      </c>
      <c r="Q538" s="177">
        <v>0</v>
      </c>
      <c r="R538" s="177">
        <f t="shared" si="147"/>
        <v>0</v>
      </c>
      <c r="S538" s="177">
        <v>0</v>
      </c>
      <c r="T538" s="178">
        <f t="shared" si="148"/>
        <v>0</v>
      </c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R538" s="179" t="s">
        <v>233</v>
      </c>
      <c r="AT538" s="179" t="s">
        <v>170</v>
      </c>
      <c r="AU538" s="179" t="s">
        <v>146</v>
      </c>
      <c r="AY538" s="14" t="s">
        <v>168</v>
      </c>
      <c r="BE538" s="180">
        <f t="shared" si="149"/>
        <v>0</v>
      </c>
      <c r="BF538" s="180">
        <f t="shared" si="150"/>
        <v>0</v>
      </c>
      <c r="BG538" s="180">
        <f t="shared" si="151"/>
        <v>0</v>
      </c>
      <c r="BH538" s="180">
        <f t="shared" si="152"/>
        <v>0</v>
      </c>
      <c r="BI538" s="180">
        <f t="shared" si="153"/>
        <v>0</v>
      </c>
      <c r="BJ538" s="14" t="s">
        <v>146</v>
      </c>
      <c r="BK538" s="181">
        <f t="shared" si="154"/>
        <v>0</v>
      </c>
      <c r="BL538" s="14" t="s">
        <v>233</v>
      </c>
      <c r="BM538" s="179" t="s">
        <v>1546</v>
      </c>
    </row>
    <row r="539" spans="1:65" s="2" customFormat="1" ht="21.75" customHeight="1">
      <c r="A539" s="29"/>
      <c r="B539" s="133"/>
      <c r="C539" s="168" t="s">
        <v>1547</v>
      </c>
      <c r="D539" s="168" t="s">
        <v>170</v>
      </c>
      <c r="E539" s="169" t="s">
        <v>1548</v>
      </c>
      <c r="F539" s="170" t="s">
        <v>1549</v>
      </c>
      <c r="G539" s="171" t="s">
        <v>197</v>
      </c>
      <c r="H539" s="172">
        <v>100</v>
      </c>
      <c r="I539" s="173"/>
      <c r="J539" s="172">
        <f t="shared" si="145"/>
        <v>0</v>
      </c>
      <c r="K539" s="174"/>
      <c r="L539" s="30"/>
      <c r="M539" s="175" t="s">
        <v>1</v>
      </c>
      <c r="N539" s="176" t="s">
        <v>40</v>
      </c>
      <c r="O539" s="55"/>
      <c r="P539" s="177">
        <f t="shared" si="146"/>
        <v>0</v>
      </c>
      <c r="Q539" s="177">
        <v>0</v>
      </c>
      <c r="R539" s="177">
        <f t="shared" si="147"/>
        <v>0</v>
      </c>
      <c r="S539" s="177">
        <v>0</v>
      </c>
      <c r="T539" s="178">
        <f t="shared" si="148"/>
        <v>0</v>
      </c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R539" s="179" t="s">
        <v>233</v>
      </c>
      <c r="AT539" s="179" t="s">
        <v>170</v>
      </c>
      <c r="AU539" s="179" t="s">
        <v>146</v>
      </c>
      <c r="AY539" s="14" t="s">
        <v>168</v>
      </c>
      <c r="BE539" s="180">
        <f t="shared" si="149"/>
        <v>0</v>
      </c>
      <c r="BF539" s="180">
        <f t="shared" si="150"/>
        <v>0</v>
      </c>
      <c r="BG539" s="180">
        <f t="shared" si="151"/>
        <v>0</v>
      </c>
      <c r="BH539" s="180">
        <f t="shared" si="152"/>
        <v>0</v>
      </c>
      <c r="BI539" s="180">
        <f t="shared" si="153"/>
        <v>0</v>
      </c>
      <c r="BJ539" s="14" t="s">
        <v>146</v>
      </c>
      <c r="BK539" s="181">
        <f t="shared" si="154"/>
        <v>0</v>
      </c>
      <c r="BL539" s="14" t="s">
        <v>233</v>
      </c>
      <c r="BM539" s="179" t="s">
        <v>1550</v>
      </c>
    </row>
    <row r="540" spans="1:65" s="2" customFormat="1" ht="21.75" customHeight="1">
      <c r="A540" s="29"/>
      <c r="B540" s="133"/>
      <c r="C540" s="168" t="s">
        <v>1551</v>
      </c>
      <c r="D540" s="168" t="s">
        <v>170</v>
      </c>
      <c r="E540" s="169" t="s">
        <v>1552</v>
      </c>
      <c r="F540" s="170" t="s">
        <v>1553</v>
      </c>
      <c r="G540" s="171" t="s">
        <v>197</v>
      </c>
      <c r="H540" s="172">
        <v>200</v>
      </c>
      <c r="I540" s="173"/>
      <c r="J540" s="172">
        <f t="shared" si="145"/>
        <v>0</v>
      </c>
      <c r="K540" s="174"/>
      <c r="L540" s="30"/>
      <c r="M540" s="175" t="s">
        <v>1</v>
      </c>
      <c r="N540" s="176" t="s">
        <v>40</v>
      </c>
      <c r="O540" s="55"/>
      <c r="P540" s="177">
        <f t="shared" si="146"/>
        <v>0</v>
      </c>
      <c r="Q540" s="177">
        <v>0</v>
      </c>
      <c r="R540" s="177">
        <f t="shared" si="147"/>
        <v>0</v>
      </c>
      <c r="S540" s="177">
        <v>0</v>
      </c>
      <c r="T540" s="178">
        <f t="shared" si="148"/>
        <v>0</v>
      </c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R540" s="179" t="s">
        <v>233</v>
      </c>
      <c r="AT540" s="179" t="s">
        <v>170</v>
      </c>
      <c r="AU540" s="179" t="s">
        <v>146</v>
      </c>
      <c r="AY540" s="14" t="s">
        <v>168</v>
      </c>
      <c r="BE540" s="180">
        <f t="shared" si="149"/>
        <v>0</v>
      </c>
      <c r="BF540" s="180">
        <f t="shared" si="150"/>
        <v>0</v>
      </c>
      <c r="BG540" s="180">
        <f t="shared" si="151"/>
        <v>0</v>
      </c>
      <c r="BH540" s="180">
        <f t="shared" si="152"/>
        <v>0</v>
      </c>
      <c r="BI540" s="180">
        <f t="shared" si="153"/>
        <v>0</v>
      </c>
      <c r="BJ540" s="14" t="s">
        <v>146</v>
      </c>
      <c r="BK540" s="181">
        <f t="shared" si="154"/>
        <v>0</v>
      </c>
      <c r="BL540" s="14" t="s">
        <v>233</v>
      </c>
      <c r="BM540" s="179" t="s">
        <v>1554</v>
      </c>
    </row>
    <row r="541" spans="1:65" s="2" customFormat="1" ht="21.75" customHeight="1">
      <c r="A541" s="29"/>
      <c r="B541" s="133"/>
      <c r="C541" s="168" t="s">
        <v>1555</v>
      </c>
      <c r="D541" s="168" t="s">
        <v>170</v>
      </c>
      <c r="E541" s="169" t="s">
        <v>1556</v>
      </c>
      <c r="F541" s="170" t="s">
        <v>1557</v>
      </c>
      <c r="G541" s="171" t="s">
        <v>244</v>
      </c>
      <c r="H541" s="172">
        <v>1</v>
      </c>
      <c r="I541" s="173"/>
      <c r="J541" s="172">
        <f t="shared" si="145"/>
        <v>0</v>
      </c>
      <c r="K541" s="174"/>
      <c r="L541" s="30"/>
      <c r="M541" s="175" t="s">
        <v>1</v>
      </c>
      <c r="N541" s="176" t="s">
        <v>40</v>
      </c>
      <c r="O541" s="55"/>
      <c r="P541" s="177">
        <f t="shared" si="146"/>
        <v>0</v>
      </c>
      <c r="Q541" s="177">
        <v>9.0000000000000006E-5</v>
      </c>
      <c r="R541" s="177">
        <f t="shared" si="147"/>
        <v>9.0000000000000006E-5</v>
      </c>
      <c r="S541" s="177">
        <v>0</v>
      </c>
      <c r="T541" s="178">
        <f t="shared" si="148"/>
        <v>0</v>
      </c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R541" s="179" t="s">
        <v>233</v>
      </c>
      <c r="AT541" s="179" t="s">
        <v>170</v>
      </c>
      <c r="AU541" s="179" t="s">
        <v>146</v>
      </c>
      <c r="AY541" s="14" t="s">
        <v>168</v>
      </c>
      <c r="BE541" s="180">
        <f t="shared" si="149"/>
        <v>0</v>
      </c>
      <c r="BF541" s="180">
        <f t="shared" si="150"/>
        <v>0</v>
      </c>
      <c r="BG541" s="180">
        <f t="shared" si="151"/>
        <v>0</v>
      </c>
      <c r="BH541" s="180">
        <f t="shared" si="152"/>
        <v>0</v>
      </c>
      <c r="BI541" s="180">
        <f t="shared" si="153"/>
        <v>0</v>
      </c>
      <c r="BJ541" s="14" t="s">
        <v>146</v>
      </c>
      <c r="BK541" s="181">
        <f t="shared" si="154"/>
        <v>0</v>
      </c>
      <c r="BL541" s="14" t="s">
        <v>233</v>
      </c>
      <c r="BM541" s="179" t="s">
        <v>1558</v>
      </c>
    </row>
    <row r="542" spans="1:65" s="2" customFormat="1" ht="21.75" customHeight="1">
      <c r="A542" s="29"/>
      <c r="B542" s="133"/>
      <c r="C542" s="182" t="s">
        <v>1559</v>
      </c>
      <c r="D542" s="182" t="s">
        <v>289</v>
      </c>
      <c r="E542" s="183" t="s">
        <v>1560</v>
      </c>
      <c r="F542" s="184" t="s">
        <v>1561</v>
      </c>
      <c r="G542" s="185" t="s">
        <v>244</v>
      </c>
      <c r="H542" s="186">
        <v>1</v>
      </c>
      <c r="I542" s="187"/>
      <c r="J542" s="186">
        <f t="shared" si="145"/>
        <v>0</v>
      </c>
      <c r="K542" s="188"/>
      <c r="L542" s="189"/>
      <c r="M542" s="190" t="s">
        <v>1</v>
      </c>
      <c r="N542" s="191" t="s">
        <v>40</v>
      </c>
      <c r="O542" s="55"/>
      <c r="P542" s="177">
        <f t="shared" si="146"/>
        <v>0</v>
      </c>
      <c r="Q542" s="177">
        <v>1.145E-2</v>
      </c>
      <c r="R542" s="177">
        <f t="shared" si="147"/>
        <v>1.145E-2</v>
      </c>
      <c r="S542" s="177">
        <v>0</v>
      </c>
      <c r="T542" s="178">
        <f t="shared" si="148"/>
        <v>0</v>
      </c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R542" s="179" t="s">
        <v>301</v>
      </c>
      <c r="AT542" s="179" t="s">
        <v>289</v>
      </c>
      <c r="AU542" s="179" t="s">
        <v>146</v>
      </c>
      <c r="AY542" s="14" t="s">
        <v>168</v>
      </c>
      <c r="BE542" s="180">
        <f t="shared" si="149"/>
        <v>0</v>
      </c>
      <c r="BF542" s="180">
        <f t="shared" si="150"/>
        <v>0</v>
      </c>
      <c r="BG542" s="180">
        <f t="shared" si="151"/>
        <v>0</v>
      </c>
      <c r="BH542" s="180">
        <f t="shared" si="152"/>
        <v>0</v>
      </c>
      <c r="BI542" s="180">
        <f t="shared" si="153"/>
        <v>0</v>
      </c>
      <c r="BJ542" s="14" t="s">
        <v>146</v>
      </c>
      <c r="BK542" s="181">
        <f t="shared" si="154"/>
        <v>0</v>
      </c>
      <c r="BL542" s="14" t="s">
        <v>233</v>
      </c>
      <c r="BM542" s="179" t="s">
        <v>1562</v>
      </c>
    </row>
    <row r="543" spans="1:65" s="2" customFormat="1" ht="21.75" customHeight="1">
      <c r="A543" s="29"/>
      <c r="B543" s="133"/>
      <c r="C543" s="182" t="s">
        <v>1563</v>
      </c>
      <c r="D543" s="182" t="s">
        <v>289</v>
      </c>
      <c r="E543" s="183" t="s">
        <v>1564</v>
      </c>
      <c r="F543" s="184" t="s">
        <v>1565</v>
      </c>
      <c r="G543" s="185" t="s">
        <v>1566</v>
      </c>
      <c r="H543" s="186">
        <v>1</v>
      </c>
      <c r="I543" s="187"/>
      <c r="J543" s="186">
        <f t="shared" si="145"/>
        <v>0</v>
      </c>
      <c r="K543" s="188"/>
      <c r="L543" s="189"/>
      <c r="M543" s="190" t="s">
        <v>1</v>
      </c>
      <c r="N543" s="191" t="s">
        <v>40</v>
      </c>
      <c r="O543" s="55"/>
      <c r="P543" s="177">
        <f t="shared" si="146"/>
        <v>0</v>
      </c>
      <c r="Q543" s="177">
        <v>1.0399999999999999E-3</v>
      </c>
      <c r="R543" s="177">
        <f t="shared" si="147"/>
        <v>1.0399999999999999E-3</v>
      </c>
      <c r="S543" s="177">
        <v>0</v>
      </c>
      <c r="T543" s="178">
        <f t="shared" si="148"/>
        <v>0</v>
      </c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R543" s="179" t="s">
        <v>301</v>
      </c>
      <c r="AT543" s="179" t="s">
        <v>289</v>
      </c>
      <c r="AU543" s="179" t="s">
        <v>146</v>
      </c>
      <c r="AY543" s="14" t="s">
        <v>168</v>
      </c>
      <c r="BE543" s="180">
        <f t="shared" si="149"/>
        <v>0</v>
      </c>
      <c r="BF543" s="180">
        <f t="shared" si="150"/>
        <v>0</v>
      </c>
      <c r="BG543" s="180">
        <f t="shared" si="151"/>
        <v>0</v>
      </c>
      <c r="BH543" s="180">
        <f t="shared" si="152"/>
        <v>0</v>
      </c>
      <c r="BI543" s="180">
        <f t="shared" si="153"/>
        <v>0</v>
      </c>
      <c r="BJ543" s="14" t="s">
        <v>146</v>
      </c>
      <c r="BK543" s="181">
        <f t="shared" si="154"/>
        <v>0</v>
      </c>
      <c r="BL543" s="14" t="s">
        <v>233</v>
      </c>
      <c r="BM543" s="179" t="s">
        <v>1567</v>
      </c>
    </row>
    <row r="544" spans="1:65" s="2" customFormat="1" ht="16.5" customHeight="1">
      <c r="A544" s="29"/>
      <c r="B544" s="133"/>
      <c r="C544" s="168" t="s">
        <v>1568</v>
      </c>
      <c r="D544" s="168" t="s">
        <v>170</v>
      </c>
      <c r="E544" s="169" t="s">
        <v>1569</v>
      </c>
      <c r="F544" s="170" t="s">
        <v>1570</v>
      </c>
      <c r="G544" s="171" t="s">
        <v>244</v>
      </c>
      <c r="H544" s="172">
        <v>1</v>
      </c>
      <c r="I544" s="173"/>
      <c r="J544" s="172">
        <f t="shared" si="145"/>
        <v>0</v>
      </c>
      <c r="K544" s="174"/>
      <c r="L544" s="30"/>
      <c r="M544" s="175" t="s">
        <v>1</v>
      </c>
      <c r="N544" s="176" t="s">
        <v>40</v>
      </c>
      <c r="O544" s="55"/>
      <c r="P544" s="177">
        <f t="shared" si="146"/>
        <v>0</v>
      </c>
      <c r="Q544" s="177">
        <v>0</v>
      </c>
      <c r="R544" s="177">
        <f t="shared" si="147"/>
        <v>0</v>
      </c>
      <c r="S544" s="177">
        <v>0</v>
      </c>
      <c r="T544" s="178">
        <f t="shared" si="148"/>
        <v>0</v>
      </c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R544" s="179" t="s">
        <v>233</v>
      </c>
      <c r="AT544" s="179" t="s">
        <v>170</v>
      </c>
      <c r="AU544" s="179" t="s">
        <v>146</v>
      </c>
      <c r="AY544" s="14" t="s">
        <v>168</v>
      </c>
      <c r="BE544" s="180">
        <f t="shared" si="149"/>
        <v>0</v>
      </c>
      <c r="BF544" s="180">
        <f t="shared" si="150"/>
        <v>0</v>
      </c>
      <c r="BG544" s="180">
        <f t="shared" si="151"/>
        <v>0</v>
      </c>
      <c r="BH544" s="180">
        <f t="shared" si="152"/>
        <v>0</v>
      </c>
      <c r="BI544" s="180">
        <f t="shared" si="153"/>
        <v>0</v>
      </c>
      <c r="BJ544" s="14" t="s">
        <v>146</v>
      </c>
      <c r="BK544" s="181">
        <f t="shared" si="154"/>
        <v>0</v>
      </c>
      <c r="BL544" s="14" t="s">
        <v>233</v>
      </c>
      <c r="BM544" s="179" t="s">
        <v>1571</v>
      </c>
    </row>
    <row r="545" spans="1:65" s="2" customFormat="1" ht="21.75" customHeight="1">
      <c r="A545" s="29"/>
      <c r="B545" s="133"/>
      <c r="C545" s="182" t="s">
        <v>1572</v>
      </c>
      <c r="D545" s="182" t="s">
        <v>289</v>
      </c>
      <c r="E545" s="183" t="s">
        <v>1573</v>
      </c>
      <c r="F545" s="184" t="s">
        <v>1574</v>
      </c>
      <c r="G545" s="185" t="s">
        <v>244</v>
      </c>
      <c r="H545" s="186">
        <v>1</v>
      </c>
      <c r="I545" s="187"/>
      <c r="J545" s="186">
        <f t="shared" si="145"/>
        <v>0</v>
      </c>
      <c r="K545" s="188"/>
      <c r="L545" s="189"/>
      <c r="M545" s="190" t="s">
        <v>1</v>
      </c>
      <c r="N545" s="191" t="s">
        <v>40</v>
      </c>
      <c r="O545" s="55"/>
      <c r="P545" s="177">
        <f t="shared" si="146"/>
        <v>0</v>
      </c>
      <c r="Q545" s="177">
        <v>3.9699999999999996E-3</v>
      </c>
      <c r="R545" s="177">
        <f t="shared" si="147"/>
        <v>3.9699999999999996E-3</v>
      </c>
      <c r="S545" s="177">
        <v>0</v>
      </c>
      <c r="T545" s="178">
        <f t="shared" si="148"/>
        <v>0</v>
      </c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R545" s="179" t="s">
        <v>301</v>
      </c>
      <c r="AT545" s="179" t="s">
        <v>289</v>
      </c>
      <c r="AU545" s="179" t="s">
        <v>146</v>
      </c>
      <c r="AY545" s="14" t="s">
        <v>168</v>
      </c>
      <c r="BE545" s="180">
        <f t="shared" si="149"/>
        <v>0</v>
      </c>
      <c r="BF545" s="180">
        <f t="shared" si="150"/>
        <v>0</v>
      </c>
      <c r="BG545" s="180">
        <f t="shared" si="151"/>
        <v>0</v>
      </c>
      <c r="BH545" s="180">
        <f t="shared" si="152"/>
        <v>0</v>
      </c>
      <c r="BI545" s="180">
        <f t="shared" si="153"/>
        <v>0</v>
      </c>
      <c r="BJ545" s="14" t="s">
        <v>146</v>
      </c>
      <c r="BK545" s="181">
        <f t="shared" si="154"/>
        <v>0</v>
      </c>
      <c r="BL545" s="14" t="s">
        <v>233</v>
      </c>
      <c r="BM545" s="179" t="s">
        <v>1575</v>
      </c>
    </row>
    <row r="546" spans="1:65" s="2" customFormat="1" ht="21.75" customHeight="1">
      <c r="A546" s="29"/>
      <c r="B546" s="133"/>
      <c r="C546" s="168" t="s">
        <v>1576</v>
      </c>
      <c r="D546" s="168" t="s">
        <v>170</v>
      </c>
      <c r="E546" s="169" t="s">
        <v>1577</v>
      </c>
      <c r="F546" s="170" t="s">
        <v>1578</v>
      </c>
      <c r="G546" s="171" t="s">
        <v>663</v>
      </c>
      <c r="H546" s="173"/>
      <c r="I546" s="173"/>
      <c r="J546" s="172">
        <f t="shared" si="145"/>
        <v>0</v>
      </c>
      <c r="K546" s="174"/>
      <c r="L546" s="30"/>
      <c r="M546" s="175" t="s">
        <v>1</v>
      </c>
      <c r="N546" s="176" t="s">
        <v>40</v>
      </c>
      <c r="O546" s="55"/>
      <c r="P546" s="177">
        <f t="shared" si="146"/>
        <v>0</v>
      </c>
      <c r="Q546" s="177">
        <v>0</v>
      </c>
      <c r="R546" s="177">
        <f t="shared" si="147"/>
        <v>0</v>
      </c>
      <c r="S546" s="177">
        <v>0</v>
      </c>
      <c r="T546" s="178">
        <f t="shared" si="148"/>
        <v>0</v>
      </c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R546" s="179" t="s">
        <v>233</v>
      </c>
      <c r="AT546" s="179" t="s">
        <v>170</v>
      </c>
      <c r="AU546" s="179" t="s">
        <v>146</v>
      </c>
      <c r="AY546" s="14" t="s">
        <v>168</v>
      </c>
      <c r="BE546" s="180">
        <f t="shared" si="149"/>
        <v>0</v>
      </c>
      <c r="BF546" s="180">
        <f t="shared" si="150"/>
        <v>0</v>
      </c>
      <c r="BG546" s="180">
        <f t="shared" si="151"/>
        <v>0</v>
      </c>
      <c r="BH546" s="180">
        <f t="shared" si="152"/>
        <v>0</v>
      </c>
      <c r="BI546" s="180">
        <f t="shared" si="153"/>
        <v>0</v>
      </c>
      <c r="BJ546" s="14" t="s">
        <v>146</v>
      </c>
      <c r="BK546" s="181">
        <f t="shared" si="154"/>
        <v>0</v>
      </c>
      <c r="BL546" s="14" t="s">
        <v>233</v>
      </c>
      <c r="BM546" s="179" t="s">
        <v>1579</v>
      </c>
    </row>
    <row r="547" spans="1:65" s="12" customFormat="1" ht="22.8" customHeight="1">
      <c r="B547" s="155"/>
      <c r="D547" s="156" t="s">
        <v>73</v>
      </c>
      <c r="E547" s="166" t="s">
        <v>1580</v>
      </c>
      <c r="F547" s="166" t="s">
        <v>1581</v>
      </c>
      <c r="I547" s="158"/>
      <c r="J547" s="167">
        <f>BK547</f>
        <v>0</v>
      </c>
      <c r="L547" s="155"/>
      <c r="M547" s="160"/>
      <c r="N547" s="161"/>
      <c r="O547" s="161"/>
      <c r="P547" s="162">
        <f>SUM(P548:P559)</f>
        <v>0</v>
      </c>
      <c r="Q547" s="161"/>
      <c r="R547" s="162">
        <f>SUM(R548:R559)</f>
        <v>14.020081660000001</v>
      </c>
      <c r="S547" s="161"/>
      <c r="T547" s="163">
        <f>SUM(T548:T559)</f>
        <v>15.610735000000002</v>
      </c>
      <c r="AR547" s="156" t="s">
        <v>146</v>
      </c>
      <c r="AT547" s="164" t="s">
        <v>73</v>
      </c>
      <c r="AU547" s="164" t="s">
        <v>82</v>
      </c>
      <c r="AY547" s="156" t="s">
        <v>168</v>
      </c>
      <c r="BK547" s="165">
        <f>SUM(BK548:BK559)</f>
        <v>0</v>
      </c>
    </row>
    <row r="548" spans="1:65" s="2" customFormat="1" ht="16.5" customHeight="1">
      <c r="A548" s="29"/>
      <c r="B548" s="133"/>
      <c r="C548" s="168" t="s">
        <v>1582</v>
      </c>
      <c r="D548" s="168" t="s">
        <v>170</v>
      </c>
      <c r="E548" s="169" t="s">
        <v>1583</v>
      </c>
      <c r="F548" s="170" t="s">
        <v>1584</v>
      </c>
      <c r="G548" s="171" t="s">
        <v>281</v>
      </c>
      <c r="H548" s="172">
        <v>936.12900000000002</v>
      </c>
      <c r="I548" s="173"/>
      <c r="J548" s="172">
        <f t="shared" ref="J548:J559" si="155">ROUND(I548*H548,3)</f>
        <v>0</v>
      </c>
      <c r="K548" s="174"/>
      <c r="L548" s="30"/>
      <c r="M548" s="175" t="s">
        <v>1</v>
      </c>
      <c r="N548" s="176" t="s">
        <v>40</v>
      </c>
      <c r="O548" s="55"/>
      <c r="P548" s="177">
        <f t="shared" ref="P548:P559" si="156">O548*H548</f>
        <v>0</v>
      </c>
      <c r="Q548" s="177">
        <v>2.5999999999999998E-4</v>
      </c>
      <c r="R548" s="177">
        <f t="shared" ref="R548:R559" si="157">Q548*H548</f>
        <v>0.24339353999999999</v>
      </c>
      <c r="S548" s="177">
        <v>0</v>
      </c>
      <c r="T548" s="178">
        <f t="shared" ref="T548:T559" si="158">S548*H548</f>
        <v>0</v>
      </c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R548" s="179" t="s">
        <v>233</v>
      </c>
      <c r="AT548" s="179" t="s">
        <v>170</v>
      </c>
      <c r="AU548" s="179" t="s">
        <v>146</v>
      </c>
      <c r="AY548" s="14" t="s">
        <v>168</v>
      </c>
      <c r="BE548" s="180">
        <f t="shared" ref="BE548:BE559" si="159">IF(N548="základná",J548,0)</f>
        <v>0</v>
      </c>
      <c r="BF548" s="180">
        <f t="shared" ref="BF548:BF559" si="160">IF(N548="znížená",J548,0)</f>
        <v>0</v>
      </c>
      <c r="BG548" s="180">
        <f t="shared" ref="BG548:BG559" si="161">IF(N548="zákl. prenesená",J548,0)</f>
        <v>0</v>
      </c>
      <c r="BH548" s="180">
        <f t="shared" ref="BH548:BH559" si="162">IF(N548="zníž. prenesená",J548,0)</f>
        <v>0</v>
      </c>
      <c r="BI548" s="180">
        <f t="shared" ref="BI548:BI559" si="163">IF(N548="nulová",J548,0)</f>
        <v>0</v>
      </c>
      <c r="BJ548" s="14" t="s">
        <v>146</v>
      </c>
      <c r="BK548" s="181">
        <f t="shared" ref="BK548:BK559" si="164">ROUND(I548*H548,3)</f>
        <v>0</v>
      </c>
      <c r="BL548" s="14" t="s">
        <v>233</v>
      </c>
      <c r="BM548" s="179" t="s">
        <v>1585</v>
      </c>
    </row>
    <row r="549" spans="1:65" s="2" customFormat="1" ht="21.75" customHeight="1">
      <c r="A549" s="29"/>
      <c r="B549" s="133"/>
      <c r="C549" s="182" t="s">
        <v>1586</v>
      </c>
      <c r="D549" s="182" t="s">
        <v>289</v>
      </c>
      <c r="E549" s="183" t="s">
        <v>1587</v>
      </c>
      <c r="F549" s="184" t="s">
        <v>1588</v>
      </c>
      <c r="G549" s="185" t="s">
        <v>173</v>
      </c>
      <c r="H549" s="186">
        <v>18.402999999999999</v>
      </c>
      <c r="I549" s="187"/>
      <c r="J549" s="186">
        <f t="shared" si="155"/>
        <v>0</v>
      </c>
      <c r="K549" s="188"/>
      <c r="L549" s="189"/>
      <c r="M549" s="190" t="s">
        <v>1</v>
      </c>
      <c r="N549" s="191" t="s">
        <v>40</v>
      </c>
      <c r="O549" s="55"/>
      <c r="P549" s="177">
        <f t="shared" si="156"/>
        <v>0</v>
      </c>
      <c r="Q549" s="177">
        <v>0.55000000000000004</v>
      </c>
      <c r="R549" s="177">
        <f t="shared" si="157"/>
        <v>10.121650000000001</v>
      </c>
      <c r="S549" s="177">
        <v>0</v>
      </c>
      <c r="T549" s="178">
        <f t="shared" si="158"/>
        <v>0</v>
      </c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R549" s="179" t="s">
        <v>301</v>
      </c>
      <c r="AT549" s="179" t="s">
        <v>289</v>
      </c>
      <c r="AU549" s="179" t="s">
        <v>146</v>
      </c>
      <c r="AY549" s="14" t="s">
        <v>168</v>
      </c>
      <c r="BE549" s="180">
        <f t="shared" si="159"/>
        <v>0</v>
      </c>
      <c r="BF549" s="180">
        <f t="shared" si="160"/>
        <v>0</v>
      </c>
      <c r="BG549" s="180">
        <f t="shared" si="161"/>
        <v>0</v>
      </c>
      <c r="BH549" s="180">
        <f t="shared" si="162"/>
        <v>0</v>
      </c>
      <c r="BI549" s="180">
        <f t="shared" si="163"/>
        <v>0</v>
      </c>
      <c r="BJ549" s="14" t="s">
        <v>146</v>
      </c>
      <c r="BK549" s="181">
        <f t="shared" si="164"/>
        <v>0</v>
      </c>
      <c r="BL549" s="14" t="s">
        <v>233</v>
      </c>
      <c r="BM549" s="179" t="s">
        <v>1589</v>
      </c>
    </row>
    <row r="550" spans="1:65" s="2" customFormat="1" ht="16.5" customHeight="1">
      <c r="A550" s="29"/>
      <c r="B550" s="133"/>
      <c r="C550" s="168" t="s">
        <v>1590</v>
      </c>
      <c r="D550" s="168" t="s">
        <v>170</v>
      </c>
      <c r="E550" s="169" t="s">
        <v>1591</v>
      </c>
      <c r="F550" s="170" t="s">
        <v>1592</v>
      </c>
      <c r="G550" s="171" t="s">
        <v>281</v>
      </c>
      <c r="H550" s="172">
        <v>1275.06</v>
      </c>
      <c r="I550" s="173"/>
      <c r="J550" s="172">
        <f t="shared" si="155"/>
        <v>0</v>
      </c>
      <c r="K550" s="174"/>
      <c r="L550" s="30"/>
      <c r="M550" s="175" t="s">
        <v>1</v>
      </c>
      <c r="N550" s="176" t="s">
        <v>40</v>
      </c>
      <c r="O550" s="55"/>
      <c r="P550" s="177">
        <f t="shared" si="156"/>
        <v>0</v>
      </c>
      <c r="Q550" s="177">
        <v>0</v>
      </c>
      <c r="R550" s="177">
        <f t="shared" si="157"/>
        <v>0</v>
      </c>
      <c r="S550" s="177">
        <v>0</v>
      </c>
      <c r="T550" s="178">
        <f t="shared" si="158"/>
        <v>0</v>
      </c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R550" s="179" t="s">
        <v>233</v>
      </c>
      <c r="AT550" s="179" t="s">
        <v>170</v>
      </c>
      <c r="AU550" s="179" t="s">
        <v>146</v>
      </c>
      <c r="AY550" s="14" t="s">
        <v>168</v>
      </c>
      <c r="BE550" s="180">
        <f t="shared" si="159"/>
        <v>0</v>
      </c>
      <c r="BF550" s="180">
        <f t="shared" si="160"/>
        <v>0</v>
      </c>
      <c r="BG550" s="180">
        <f t="shared" si="161"/>
        <v>0</v>
      </c>
      <c r="BH550" s="180">
        <f t="shared" si="162"/>
        <v>0</v>
      </c>
      <c r="BI550" s="180">
        <f t="shared" si="163"/>
        <v>0</v>
      </c>
      <c r="BJ550" s="14" t="s">
        <v>146</v>
      </c>
      <c r="BK550" s="181">
        <f t="shared" si="164"/>
        <v>0</v>
      </c>
      <c r="BL550" s="14" t="s">
        <v>233</v>
      </c>
      <c r="BM550" s="179" t="s">
        <v>1593</v>
      </c>
    </row>
    <row r="551" spans="1:65" s="2" customFormat="1" ht="21.75" customHeight="1">
      <c r="A551" s="29"/>
      <c r="B551" s="133"/>
      <c r="C551" s="182" t="s">
        <v>1594</v>
      </c>
      <c r="D551" s="182" t="s">
        <v>289</v>
      </c>
      <c r="E551" s="183" t="s">
        <v>1595</v>
      </c>
      <c r="F551" s="184" t="s">
        <v>1596</v>
      </c>
      <c r="G551" s="185" t="s">
        <v>173</v>
      </c>
      <c r="H551" s="186">
        <v>3.8250000000000002</v>
      </c>
      <c r="I551" s="187"/>
      <c r="J551" s="186">
        <f t="shared" si="155"/>
        <v>0</v>
      </c>
      <c r="K551" s="188"/>
      <c r="L551" s="189"/>
      <c r="M551" s="190" t="s">
        <v>1</v>
      </c>
      <c r="N551" s="191" t="s">
        <v>40</v>
      </c>
      <c r="O551" s="55"/>
      <c r="P551" s="177">
        <f t="shared" si="156"/>
        <v>0</v>
      </c>
      <c r="Q551" s="177">
        <v>0.55000000000000004</v>
      </c>
      <c r="R551" s="177">
        <f t="shared" si="157"/>
        <v>2.1037500000000002</v>
      </c>
      <c r="S551" s="177">
        <v>0</v>
      </c>
      <c r="T551" s="178">
        <f t="shared" si="158"/>
        <v>0</v>
      </c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R551" s="179" t="s">
        <v>301</v>
      </c>
      <c r="AT551" s="179" t="s">
        <v>289</v>
      </c>
      <c r="AU551" s="179" t="s">
        <v>146</v>
      </c>
      <c r="AY551" s="14" t="s">
        <v>168</v>
      </c>
      <c r="BE551" s="180">
        <f t="shared" si="159"/>
        <v>0</v>
      </c>
      <c r="BF551" s="180">
        <f t="shared" si="160"/>
        <v>0</v>
      </c>
      <c r="BG551" s="180">
        <f t="shared" si="161"/>
        <v>0</v>
      </c>
      <c r="BH551" s="180">
        <f t="shared" si="162"/>
        <v>0</v>
      </c>
      <c r="BI551" s="180">
        <f t="shared" si="163"/>
        <v>0</v>
      </c>
      <c r="BJ551" s="14" t="s">
        <v>146</v>
      </c>
      <c r="BK551" s="181">
        <f t="shared" si="164"/>
        <v>0</v>
      </c>
      <c r="BL551" s="14" t="s">
        <v>233</v>
      </c>
      <c r="BM551" s="179" t="s">
        <v>1597</v>
      </c>
    </row>
    <row r="552" spans="1:65" s="2" customFormat="1" ht="16.5" customHeight="1">
      <c r="A552" s="29"/>
      <c r="B552" s="133"/>
      <c r="C552" s="168" t="s">
        <v>1598</v>
      </c>
      <c r="D552" s="168" t="s">
        <v>170</v>
      </c>
      <c r="E552" s="169" t="s">
        <v>1599</v>
      </c>
      <c r="F552" s="170" t="s">
        <v>1600</v>
      </c>
      <c r="G552" s="171" t="s">
        <v>281</v>
      </c>
      <c r="H552" s="172">
        <v>425.02</v>
      </c>
      <c r="I552" s="173"/>
      <c r="J552" s="172">
        <f t="shared" si="155"/>
        <v>0</v>
      </c>
      <c r="K552" s="174"/>
      <c r="L552" s="30"/>
      <c r="M552" s="175" t="s">
        <v>1</v>
      </c>
      <c r="N552" s="176" t="s">
        <v>40</v>
      </c>
      <c r="O552" s="55"/>
      <c r="P552" s="177">
        <f t="shared" si="156"/>
        <v>0</v>
      </c>
      <c r="Q552" s="177">
        <v>0</v>
      </c>
      <c r="R552" s="177">
        <f t="shared" si="157"/>
        <v>0</v>
      </c>
      <c r="S552" s="177">
        <v>0</v>
      </c>
      <c r="T552" s="178">
        <f t="shared" si="158"/>
        <v>0</v>
      </c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R552" s="179" t="s">
        <v>233</v>
      </c>
      <c r="AT552" s="179" t="s">
        <v>170</v>
      </c>
      <c r="AU552" s="179" t="s">
        <v>146</v>
      </c>
      <c r="AY552" s="14" t="s">
        <v>168</v>
      </c>
      <c r="BE552" s="180">
        <f t="shared" si="159"/>
        <v>0</v>
      </c>
      <c r="BF552" s="180">
        <f t="shared" si="160"/>
        <v>0</v>
      </c>
      <c r="BG552" s="180">
        <f t="shared" si="161"/>
        <v>0</v>
      </c>
      <c r="BH552" s="180">
        <f t="shared" si="162"/>
        <v>0</v>
      </c>
      <c r="BI552" s="180">
        <f t="shared" si="163"/>
        <v>0</v>
      </c>
      <c r="BJ552" s="14" t="s">
        <v>146</v>
      </c>
      <c r="BK552" s="181">
        <f t="shared" si="164"/>
        <v>0</v>
      </c>
      <c r="BL552" s="14" t="s">
        <v>233</v>
      </c>
      <c r="BM552" s="179" t="s">
        <v>1601</v>
      </c>
    </row>
    <row r="553" spans="1:65" s="2" customFormat="1" ht="21.75" customHeight="1">
      <c r="A553" s="29"/>
      <c r="B553" s="133"/>
      <c r="C553" s="182" t="s">
        <v>1602</v>
      </c>
      <c r="D553" s="182" t="s">
        <v>289</v>
      </c>
      <c r="E553" s="183" t="s">
        <v>1595</v>
      </c>
      <c r="F553" s="184" t="s">
        <v>1596</v>
      </c>
      <c r="G553" s="185" t="s">
        <v>173</v>
      </c>
      <c r="H553" s="186">
        <v>1.0629999999999999</v>
      </c>
      <c r="I553" s="187"/>
      <c r="J553" s="186">
        <f t="shared" si="155"/>
        <v>0</v>
      </c>
      <c r="K553" s="188"/>
      <c r="L553" s="189"/>
      <c r="M553" s="190" t="s">
        <v>1</v>
      </c>
      <c r="N553" s="191" t="s">
        <v>40</v>
      </c>
      <c r="O553" s="55"/>
      <c r="P553" s="177">
        <f t="shared" si="156"/>
        <v>0</v>
      </c>
      <c r="Q553" s="177">
        <v>0.55000000000000004</v>
      </c>
      <c r="R553" s="177">
        <f t="shared" si="157"/>
        <v>0.58465</v>
      </c>
      <c r="S553" s="177">
        <v>0</v>
      </c>
      <c r="T553" s="178">
        <f t="shared" si="158"/>
        <v>0</v>
      </c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R553" s="179" t="s">
        <v>301</v>
      </c>
      <c r="AT553" s="179" t="s">
        <v>289</v>
      </c>
      <c r="AU553" s="179" t="s">
        <v>146</v>
      </c>
      <c r="AY553" s="14" t="s">
        <v>168</v>
      </c>
      <c r="BE553" s="180">
        <f t="shared" si="159"/>
        <v>0</v>
      </c>
      <c r="BF553" s="180">
        <f t="shared" si="160"/>
        <v>0</v>
      </c>
      <c r="BG553" s="180">
        <f t="shared" si="161"/>
        <v>0</v>
      </c>
      <c r="BH553" s="180">
        <f t="shared" si="162"/>
        <v>0</v>
      </c>
      <c r="BI553" s="180">
        <f t="shared" si="163"/>
        <v>0</v>
      </c>
      <c r="BJ553" s="14" t="s">
        <v>146</v>
      </c>
      <c r="BK553" s="181">
        <f t="shared" si="164"/>
        <v>0</v>
      </c>
      <c r="BL553" s="14" t="s">
        <v>233</v>
      </c>
      <c r="BM553" s="179" t="s">
        <v>1603</v>
      </c>
    </row>
    <row r="554" spans="1:65" s="2" customFormat="1" ht="21.75" customHeight="1">
      <c r="A554" s="29"/>
      <c r="B554" s="133"/>
      <c r="C554" s="168" t="s">
        <v>1604</v>
      </c>
      <c r="D554" s="168" t="s">
        <v>170</v>
      </c>
      <c r="E554" s="169" t="s">
        <v>1605</v>
      </c>
      <c r="F554" s="170" t="s">
        <v>1606</v>
      </c>
      <c r="G554" s="171" t="s">
        <v>197</v>
      </c>
      <c r="H554" s="172">
        <v>302.101</v>
      </c>
      <c r="I554" s="173"/>
      <c r="J554" s="172">
        <f t="shared" si="155"/>
        <v>0</v>
      </c>
      <c r="K554" s="174"/>
      <c r="L554" s="30"/>
      <c r="M554" s="175" t="s">
        <v>1</v>
      </c>
      <c r="N554" s="176" t="s">
        <v>40</v>
      </c>
      <c r="O554" s="55"/>
      <c r="P554" s="177">
        <f t="shared" si="156"/>
        <v>0</v>
      </c>
      <c r="Q554" s="177">
        <v>0</v>
      </c>
      <c r="R554" s="177">
        <f t="shared" si="157"/>
        <v>0</v>
      </c>
      <c r="S554" s="177">
        <v>1.4999999999999999E-2</v>
      </c>
      <c r="T554" s="178">
        <f t="shared" si="158"/>
        <v>4.5315149999999997</v>
      </c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R554" s="179" t="s">
        <v>233</v>
      </c>
      <c r="AT554" s="179" t="s">
        <v>170</v>
      </c>
      <c r="AU554" s="179" t="s">
        <v>146</v>
      </c>
      <c r="AY554" s="14" t="s">
        <v>168</v>
      </c>
      <c r="BE554" s="180">
        <f t="shared" si="159"/>
        <v>0</v>
      </c>
      <c r="BF554" s="180">
        <f t="shared" si="160"/>
        <v>0</v>
      </c>
      <c r="BG554" s="180">
        <f t="shared" si="161"/>
        <v>0</v>
      </c>
      <c r="BH554" s="180">
        <f t="shared" si="162"/>
        <v>0</v>
      </c>
      <c r="BI554" s="180">
        <f t="shared" si="163"/>
        <v>0</v>
      </c>
      <c r="BJ554" s="14" t="s">
        <v>146</v>
      </c>
      <c r="BK554" s="181">
        <f t="shared" si="164"/>
        <v>0</v>
      </c>
      <c r="BL554" s="14" t="s">
        <v>233</v>
      </c>
      <c r="BM554" s="179" t="s">
        <v>1607</v>
      </c>
    </row>
    <row r="555" spans="1:65" s="2" customFormat="1" ht="33" customHeight="1">
      <c r="A555" s="29"/>
      <c r="B555" s="133"/>
      <c r="C555" s="168" t="s">
        <v>1608</v>
      </c>
      <c r="D555" s="168" t="s">
        <v>170</v>
      </c>
      <c r="E555" s="169" t="s">
        <v>1609</v>
      </c>
      <c r="F555" s="170" t="s">
        <v>1610</v>
      </c>
      <c r="G555" s="171" t="s">
        <v>173</v>
      </c>
      <c r="H555" s="172">
        <v>12.5</v>
      </c>
      <c r="I555" s="173"/>
      <c r="J555" s="172">
        <f t="shared" si="155"/>
        <v>0</v>
      </c>
      <c r="K555" s="174"/>
      <c r="L555" s="30"/>
      <c r="M555" s="175" t="s">
        <v>1</v>
      </c>
      <c r="N555" s="176" t="s">
        <v>40</v>
      </c>
      <c r="O555" s="55"/>
      <c r="P555" s="177">
        <f t="shared" si="156"/>
        <v>0</v>
      </c>
      <c r="Q555" s="177">
        <v>2.3099999999999999E-2</v>
      </c>
      <c r="R555" s="177">
        <f t="shared" si="157"/>
        <v>0.28875000000000001</v>
      </c>
      <c r="S555" s="177">
        <v>0</v>
      </c>
      <c r="T555" s="178">
        <f t="shared" si="158"/>
        <v>0</v>
      </c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R555" s="179" t="s">
        <v>233</v>
      </c>
      <c r="AT555" s="179" t="s">
        <v>170</v>
      </c>
      <c r="AU555" s="179" t="s">
        <v>146</v>
      </c>
      <c r="AY555" s="14" t="s">
        <v>168</v>
      </c>
      <c r="BE555" s="180">
        <f t="shared" si="159"/>
        <v>0</v>
      </c>
      <c r="BF555" s="180">
        <f t="shared" si="160"/>
        <v>0</v>
      </c>
      <c r="BG555" s="180">
        <f t="shared" si="161"/>
        <v>0</v>
      </c>
      <c r="BH555" s="180">
        <f t="shared" si="162"/>
        <v>0</v>
      </c>
      <c r="BI555" s="180">
        <f t="shared" si="163"/>
        <v>0</v>
      </c>
      <c r="BJ555" s="14" t="s">
        <v>146</v>
      </c>
      <c r="BK555" s="181">
        <f t="shared" si="164"/>
        <v>0</v>
      </c>
      <c r="BL555" s="14" t="s">
        <v>233</v>
      </c>
      <c r="BM555" s="179" t="s">
        <v>1611</v>
      </c>
    </row>
    <row r="556" spans="1:65" s="2" customFormat="1" ht="21.75" customHeight="1">
      <c r="A556" s="29"/>
      <c r="B556" s="133"/>
      <c r="C556" s="168" t="s">
        <v>1612</v>
      </c>
      <c r="D556" s="168" t="s">
        <v>170</v>
      </c>
      <c r="E556" s="169" t="s">
        <v>1613</v>
      </c>
      <c r="F556" s="170" t="s">
        <v>1614</v>
      </c>
      <c r="G556" s="171" t="s">
        <v>197</v>
      </c>
      <c r="H556" s="172">
        <v>79.378</v>
      </c>
      <c r="I556" s="173"/>
      <c r="J556" s="172">
        <f t="shared" si="155"/>
        <v>0</v>
      </c>
      <c r="K556" s="174"/>
      <c r="L556" s="30"/>
      <c r="M556" s="175" t="s">
        <v>1</v>
      </c>
      <c r="N556" s="176" t="s">
        <v>40</v>
      </c>
      <c r="O556" s="55"/>
      <c r="P556" s="177">
        <f t="shared" si="156"/>
        <v>0</v>
      </c>
      <c r="Q556" s="177">
        <v>8.5400000000000007E-3</v>
      </c>
      <c r="R556" s="177">
        <f t="shared" si="157"/>
        <v>0.67788812000000009</v>
      </c>
      <c r="S556" s="177">
        <v>0</v>
      </c>
      <c r="T556" s="178">
        <f t="shared" si="158"/>
        <v>0</v>
      </c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R556" s="179" t="s">
        <v>233</v>
      </c>
      <c r="AT556" s="179" t="s">
        <v>170</v>
      </c>
      <c r="AU556" s="179" t="s">
        <v>146</v>
      </c>
      <c r="AY556" s="14" t="s">
        <v>168</v>
      </c>
      <c r="BE556" s="180">
        <f t="shared" si="159"/>
        <v>0</v>
      </c>
      <c r="BF556" s="180">
        <f t="shared" si="160"/>
        <v>0</v>
      </c>
      <c r="BG556" s="180">
        <f t="shared" si="161"/>
        <v>0</v>
      </c>
      <c r="BH556" s="180">
        <f t="shared" si="162"/>
        <v>0</v>
      </c>
      <c r="BI556" s="180">
        <f t="shared" si="163"/>
        <v>0</v>
      </c>
      <c r="BJ556" s="14" t="s">
        <v>146</v>
      </c>
      <c r="BK556" s="181">
        <f t="shared" si="164"/>
        <v>0</v>
      </c>
      <c r="BL556" s="14" t="s">
        <v>233</v>
      </c>
      <c r="BM556" s="179" t="s">
        <v>1615</v>
      </c>
    </row>
    <row r="557" spans="1:65" s="2" customFormat="1" ht="21.75" customHeight="1">
      <c r="A557" s="29"/>
      <c r="B557" s="133"/>
      <c r="C557" s="168" t="s">
        <v>1616</v>
      </c>
      <c r="D557" s="168" t="s">
        <v>170</v>
      </c>
      <c r="E557" s="169" t="s">
        <v>1617</v>
      </c>
      <c r="F557" s="170" t="s">
        <v>1618</v>
      </c>
      <c r="G557" s="171" t="s">
        <v>281</v>
      </c>
      <c r="H557" s="172">
        <v>245.06</v>
      </c>
      <c r="I557" s="173"/>
      <c r="J557" s="172">
        <f t="shared" si="155"/>
        <v>0</v>
      </c>
      <c r="K557" s="174"/>
      <c r="L557" s="30"/>
      <c r="M557" s="175" t="s">
        <v>1</v>
      </c>
      <c r="N557" s="176" t="s">
        <v>40</v>
      </c>
      <c r="O557" s="55"/>
      <c r="P557" s="177">
        <f t="shared" si="156"/>
        <v>0</v>
      </c>
      <c r="Q557" s="177">
        <v>0</v>
      </c>
      <c r="R557" s="177">
        <f t="shared" si="157"/>
        <v>0</v>
      </c>
      <c r="S557" s="177">
        <v>1.7000000000000001E-2</v>
      </c>
      <c r="T557" s="178">
        <f t="shared" si="158"/>
        <v>4.1660200000000005</v>
      </c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R557" s="179" t="s">
        <v>233</v>
      </c>
      <c r="AT557" s="179" t="s">
        <v>170</v>
      </c>
      <c r="AU557" s="179" t="s">
        <v>146</v>
      </c>
      <c r="AY557" s="14" t="s">
        <v>168</v>
      </c>
      <c r="BE557" s="180">
        <f t="shared" si="159"/>
        <v>0</v>
      </c>
      <c r="BF557" s="180">
        <f t="shared" si="160"/>
        <v>0</v>
      </c>
      <c r="BG557" s="180">
        <f t="shared" si="161"/>
        <v>0</v>
      </c>
      <c r="BH557" s="180">
        <f t="shared" si="162"/>
        <v>0</v>
      </c>
      <c r="BI557" s="180">
        <f t="shared" si="163"/>
        <v>0</v>
      </c>
      <c r="BJ557" s="14" t="s">
        <v>146</v>
      </c>
      <c r="BK557" s="181">
        <f t="shared" si="164"/>
        <v>0</v>
      </c>
      <c r="BL557" s="14" t="s">
        <v>233</v>
      </c>
      <c r="BM557" s="179" t="s">
        <v>1619</v>
      </c>
    </row>
    <row r="558" spans="1:65" s="2" customFormat="1" ht="21.75" customHeight="1">
      <c r="A558" s="29"/>
      <c r="B558" s="133"/>
      <c r="C558" s="168" t="s">
        <v>1620</v>
      </c>
      <c r="D558" s="168" t="s">
        <v>170</v>
      </c>
      <c r="E558" s="169" t="s">
        <v>1621</v>
      </c>
      <c r="F558" s="170" t="s">
        <v>1622</v>
      </c>
      <c r="G558" s="171" t="s">
        <v>197</v>
      </c>
      <c r="H558" s="172">
        <v>172.83</v>
      </c>
      <c r="I558" s="173"/>
      <c r="J558" s="172">
        <f t="shared" si="155"/>
        <v>0</v>
      </c>
      <c r="K558" s="174"/>
      <c r="L558" s="30"/>
      <c r="M558" s="175" t="s">
        <v>1</v>
      </c>
      <c r="N558" s="176" t="s">
        <v>40</v>
      </c>
      <c r="O558" s="55"/>
      <c r="P558" s="177">
        <f t="shared" si="156"/>
        <v>0</v>
      </c>
      <c r="Q558" s="177">
        <v>0</v>
      </c>
      <c r="R558" s="177">
        <f t="shared" si="157"/>
        <v>0</v>
      </c>
      <c r="S558" s="177">
        <v>0.04</v>
      </c>
      <c r="T558" s="178">
        <f t="shared" si="158"/>
        <v>6.9132000000000007</v>
      </c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R558" s="179" t="s">
        <v>233</v>
      </c>
      <c r="AT558" s="179" t="s">
        <v>170</v>
      </c>
      <c r="AU558" s="179" t="s">
        <v>146</v>
      </c>
      <c r="AY558" s="14" t="s">
        <v>168</v>
      </c>
      <c r="BE558" s="180">
        <f t="shared" si="159"/>
        <v>0</v>
      </c>
      <c r="BF558" s="180">
        <f t="shared" si="160"/>
        <v>0</v>
      </c>
      <c r="BG558" s="180">
        <f t="shared" si="161"/>
        <v>0</v>
      </c>
      <c r="BH558" s="180">
        <f t="shared" si="162"/>
        <v>0</v>
      </c>
      <c r="BI558" s="180">
        <f t="shared" si="163"/>
        <v>0</v>
      </c>
      <c r="BJ558" s="14" t="s">
        <v>146</v>
      </c>
      <c r="BK558" s="181">
        <f t="shared" si="164"/>
        <v>0</v>
      </c>
      <c r="BL558" s="14" t="s">
        <v>233</v>
      </c>
      <c r="BM558" s="179" t="s">
        <v>1623</v>
      </c>
    </row>
    <row r="559" spans="1:65" s="2" customFormat="1" ht="21.75" customHeight="1">
      <c r="A559" s="29"/>
      <c r="B559" s="133"/>
      <c r="C559" s="168" t="s">
        <v>1624</v>
      </c>
      <c r="D559" s="168" t="s">
        <v>170</v>
      </c>
      <c r="E559" s="169" t="s">
        <v>1625</v>
      </c>
      <c r="F559" s="170" t="s">
        <v>1626</v>
      </c>
      <c r="G559" s="171" t="s">
        <v>264</v>
      </c>
      <c r="H559" s="172">
        <v>14.02</v>
      </c>
      <c r="I559" s="173"/>
      <c r="J559" s="172">
        <f t="shared" si="155"/>
        <v>0</v>
      </c>
      <c r="K559" s="174"/>
      <c r="L559" s="30"/>
      <c r="M559" s="175" t="s">
        <v>1</v>
      </c>
      <c r="N559" s="176" t="s">
        <v>40</v>
      </c>
      <c r="O559" s="55"/>
      <c r="P559" s="177">
        <f t="shared" si="156"/>
        <v>0</v>
      </c>
      <c r="Q559" s="177">
        <v>0</v>
      </c>
      <c r="R559" s="177">
        <f t="shared" si="157"/>
        <v>0</v>
      </c>
      <c r="S559" s="177">
        <v>0</v>
      </c>
      <c r="T559" s="178">
        <f t="shared" si="158"/>
        <v>0</v>
      </c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R559" s="179" t="s">
        <v>233</v>
      </c>
      <c r="AT559" s="179" t="s">
        <v>170</v>
      </c>
      <c r="AU559" s="179" t="s">
        <v>146</v>
      </c>
      <c r="AY559" s="14" t="s">
        <v>168</v>
      </c>
      <c r="BE559" s="180">
        <f t="shared" si="159"/>
        <v>0</v>
      </c>
      <c r="BF559" s="180">
        <f t="shared" si="160"/>
        <v>0</v>
      </c>
      <c r="BG559" s="180">
        <f t="shared" si="161"/>
        <v>0</v>
      </c>
      <c r="BH559" s="180">
        <f t="shared" si="162"/>
        <v>0</v>
      </c>
      <c r="BI559" s="180">
        <f t="shared" si="163"/>
        <v>0</v>
      </c>
      <c r="BJ559" s="14" t="s">
        <v>146</v>
      </c>
      <c r="BK559" s="181">
        <f t="shared" si="164"/>
        <v>0</v>
      </c>
      <c r="BL559" s="14" t="s">
        <v>233</v>
      </c>
      <c r="BM559" s="179" t="s">
        <v>1627</v>
      </c>
    </row>
    <row r="560" spans="1:65" s="12" customFormat="1" ht="22.8" customHeight="1">
      <c r="B560" s="155"/>
      <c r="D560" s="156" t="s">
        <v>73</v>
      </c>
      <c r="E560" s="166" t="s">
        <v>1628</v>
      </c>
      <c r="F560" s="166" t="s">
        <v>1629</v>
      </c>
      <c r="I560" s="158"/>
      <c r="J560" s="167">
        <f>BK560</f>
        <v>0</v>
      </c>
      <c r="L560" s="155"/>
      <c r="M560" s="160"/>
      <c r="N560" s="161"/>
      <c r="O560" s="161"/>
      <c r="P560" s="162">
        <f>SUM(P561:P562)</f>
        <v>0</v>
      </c>
      <c r="Q560" s="161"/>
      <c r="R560" s="162">
        <f>SUM(R561:R562)</f>
        <v>3.7464240000000002</v>
      </c>
      <c r="S560" s="161"/>
      <c r="T560" s="163">
        <f>SUM(T561:T562)</f>
        <v>0</v>
      </c>
      <c r="AR560" s="156" t="s">
        <v>146</v>
      </c>
      <c r="AT560" s="164" t="s">
        <v>73</v>
      </c>
      <c r="AU560" s="164" t="s">
        <v>82</v>
      </c>
      <c r="AY560" s="156" t="s">
        <v>168</v>
      </c>
      <c r="BK560" s="165">
        <f>SUM(BK561:BK562)</f>
        <v>0</v>
      </c>
    </row>
    <row r="561" spans="1:65" s="2" customFormat="1" ht="21.75" customHeight="1">
      <c r="A561" s="29"/>
      <c r="B561" s="133"/>
      <c r="C561" s="168" t="s">
        <v>1630</v>
      </c>
      <c r="D561" s="168" t="s">
        <v>170</v>
      </c>
      <c r="E561" s="169" t="s">
        <v>1631</v>
      </c>
      <c r="F561" s="170" t="s">
        <v>1632</v>
      </c>
      <c r="G561" s="171" t="s">
        <v>197</v>
      </c>
      <c r="H561" s="172">
        <v>246.8</v>
      </c>
      <c r="I561" s="173"/>
      <c r="J561" s="172">
        <f>ROUND(I561*H561,3)</f>
        <v>0</v>
      </c>
      <c r="K561" s="174"/>
      <c r="L561" s="30"/>
      <c r="M561" s="175" t="s">
        <v>1</v>
      </c>
      <c r="N561" s="176" t="s">
        <v>40</v>
      </c>
      <c r="O561" s="55"/>
      <c r="P561" s="177">
        <f>O561*H561</f>
        <v>0</v>
      </c>
      <c r="Q561" s="177">
        <v>1.5180000000000001E-2</v>
      </c>
      <c r="R561" s="177">
        <f>Q561*H561</f>
        <v>3.7464240000000002</v>
      </c>
      <c r="S561" s="177">
        <v>0</v>
      </c>
      <c r="T561" s="178">
        <f>S561*H561</f>
        <v>0</v>
      </c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R561" s="179" t="s">
        <v>233</v>
      </c>
      <c r="AT561" s="179" t="s">
        <v>170</v>
      </c>
      <c r="AU561" s="179" t="s">
        <v>146</v>
      </c>
      <c r="AY561" s="14" t="s">
        <v>168</v>
      </c>
      <c r="BE561" s="180">
        <f>IF(N561="základná",J561,0)</f>
        <v>0</v>
      </c>
      <c r="BF561" s="180">
        <f>IF(N561="znížená",J561,0)</f>
        <v>0</v>
      </c>
      <c r="BG561" s="180">
        <f>IF(N561="zákl. prenesená",J561,0)</f>
        <v>0</v>
      </c>
      <c r="BH561" s="180">
        <f>IF(N561="zníž. prenesená",J561,0)</f>
        <v>0</v>
      </c>
      <c r="BI561" s="180">
        <f>IF(N561="nulová",J561,0)</f>
        <v>0</v>
      </c>
      <c r="BJ561" s="14" t="s">
        <v>146</v>
      </c>
      <c r="BK561" s="181">
        <f>ROUND(I561*H561,3)</f>
        <v>0</v>
      </c>
      <c r="BL561" s="14" t="s">
        <v>233</v>
      </c>
      <c r="BM561" s="179" t="s">
        <v>1633</v>
      </c>
    </row>
    <row r="562" spans="1:65" s="2" customFormat="1" ht="16.5" customHeight="1">
      <c r="A562" s="29"/>
      <c r="B562" s="133"/>
      <c r="C562" s="168" t="s">
        <v>1634</v>
      </c>
      <c r="D562" s="168" t="s">
        <v>170</v>
      </c>
      <c r="E562" s="169" t="s">
        <v>1635</v>
      </c>
      <c r="F562" s="170" t="s">
        <v>1636</v>
      </c>
      <c r="G562" s="171" t="s">
        <v>663</v>
      </c>
      <c r="H562" s="173"/>
      <c r="I562" s="173"/>
      <c r="J562" s="172">
        <f>ROUND(I562*H562,3)</f>
        <v>0</v>
      </c>
      <c r="K562" s="174"/>
      <c r="L562" s="30"/>
      <c r="M562" s="175" t="s">
        <v>1</v>
      </c>
      <c r="N562" s="176" t="s">
        <v>40</v>
      </c>
      <c r="O562" s="55"/>
      <c r="P562" s="177">
        <f>O562*H562</f>
        <v>0</v>
      </c>
      <c r="Q562" s="177">
        <v>0</v>
      </c>
      <c r="R562" s="177">
        <f>Q562*H562</f>
        <v>0</v>
      </c>
      <c r="S562" s="177">
        <v>0</v>
      </c>
      <c r="T562" s="178">
        <f>S562*H562</f>
        <v>0</v>
      </c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R562" s="179" t="s">
        <v>233</v>
      </c>
      <c r="AT562" s="179" t="s">
        <v>170</v>
      </c>
      <c r="AU562" s="179" t="s">
        <v>146</v>
      </c>
      <c r="AY562" s="14" t="s">
        <v>168</v>
      </c>
      <c r="BE562" s="180">
        <f>IF(N562="základná",J562,0)</f>
        <v>0</v>
      </c>
      <c r="BF562" s="180">
        <f>IF(N562="znížená",J562,0)</f>
        <v>0</v>
      </c>
      <c r="BG562" s="180">
        <f>IF(N562="zákl. prenesená",J562,0)</f>
        <v>0</v>
      </c>
      <c r="BH562" s="180">
        <f>IF(N562="zníž. prenesená",J562,0)</f>
        <v>0</v>
      </c>
      <c r="BI562" s="180">
        <f>IF(N562="nulová",J562,0)</f>
        <v>0</v>
      </c>
      <c r="BJ562" s="14" t="s">
        <v>146</v>
      </c>
      <c r="BK562" s="181">
        <f>ROUND(I562*H562,3)</f>
        <v>0</v>
      </c>
      <c r="BL562" s="14" t="s">
        <v>233</v>
      </c>
      <c r="BM562" s="179" t="s">
        <v>1637</v>
      </c>
    </row>
    <row r="563" spans="1:65" s="12" customFormat="1" ht="22.8" customHeight="1">
      <c r="B563" s="155"/>
      <c r="D563" s="156" t="s">
        <v>73</v>
      </c>
      <c r="E563" s="166" t="s">
        <v>1638</v>
      </c>
      <c r="F563" s="166" t="s">
        <v>1639</v>
      </c>
      <c r="I563" s="158"/>
      <c r="J563" s="167">
        <f>BK563</f>
        <v>0</v>
      </c>
      <c r="L563" s="155"/>
      <c r="M563" s="160"/>
      <c r="N563" s="161"/>
      <c r="O563" s="161"/>
      <c r="P563" s="162">
        <f>SUM(P564:P572)</f>
        <v>0</v>
      </c>
      <c r="Q563" s="161"/>
      <c r="R563" s="162">
        <f>SUM(R564:R572)</f>
        <v>0.24219890000000002</v>
      </c>
      <c r="S563" s="161"/>
      <c r="T563" s="163">
        <f>SUM(T564:T572)</f>
        <v>2.4274076399999998</v>
      </c>
      <c r="AR563" s="156" t="s">
        <v>146</v>
      </c>
      <c r="AT563" s="164" t="s">
        <v>73</v>
      </c>
      <c r="AU563" s="164" t="s">
        <v>82</v>
      </c>
      <c r="AY563" s="156" t="s">
        <v>168</v>
      </c>
      <c r="BK563" s="165">
        <f>SUM(BK564:BK572)</f>
        <v>0</v>
      </c>
    </row>
    <row r="564" spans="1:65" s="2" customFormat="1" ht="21.75" customHeight="1">
      <c r="A564" s="29"/>
      <c r="B564" s="133"/>
      <c r="C564" s="168" t="s">
        <v>1640</v>
      </c>
      <c r="D564" s="168" t="s">
        <v>170</v>
      </c>
      <c r="E564" s="169" t="s">
        <v>1641</v>
      </c>
      <c r="F564" s="170" t="s">
        <v>1642</v>
      </c>
      <c r="G564" s="171" t="s">
        <v>197</v>
      </c>
      <c r="H564" s="172">
        <v>302.101</v>
      </c>
      <c r="I564" s="173"/>
      <c r="J564" s="172">
        <f t="shared" ref="J564:J572" si="165">ROUND(I564*H564,3)</f>
        <v>0</v>
      </c>
      <c r="K564" s="174"/>
      <c r="L564" s="30"/>
      <c r="M564" s="175" t="s">
        <v>1</v>
      </c>
      <c r="N564" s="176" t="s">
        <v>40</v>
      </c>
      <c r="O564" s="55"/>
      <c r="P564" s="177">
        <f t="shared" ref="P564:P572" si="166">O564*H564</f>
        <v>0</v>
      </c>
      <c r="Q564" s="177">
        <v>0</v>
      </c>
      <c r="R564" s="177">
        <f t="shared" ref="R564:R572" si="167">Q564*H564</f>
        <v>0</v>
      </c>
      <c r="S564" s="177">
        <v>7.3200000000000001E-3</v>
      </c>
      <c r="T564" s="178">
        <f t="shared" ref="T564:T572" si="168">S564*H564</f>
        <v>2.2113793199999998</v>
      </c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R564" s="179" t="s">
        <v>233</v>
      </c>
      <c r="AT564" s="179" t="s">
        <v>170</v>
      </c>
      <c r="AU564" s="179" t="s">
        <v>146</v>
      </c>
      <c r="AY564" s="14" t="s">
        <v>168</v>
      </c>
      <c r="BE564" s="180">
        <f t="shared" ref="BE564:BE572" si="169">IF(N564="základná",J564,0)</f>
        <v>0</v>
      </c>
      <c r="BF564" s="180">
        <f t="shared" ref="BF564:BF572" si="170">IF(N564="znížená",J564,0)</f>
        <v>0</v>
      </c>
      <c r="BG564" s="180">
        <f t="shared" ref="BG564:BG572" si="171">IF(N564="zákl. prenesená",J564,0)</f>
        <v>0</v>
      </c>
      <c r="BH564" s="180">
        <f t="shared" ref="BH564:BH572" si="172">IF(N564="zníž. prenesená",J564,0)</f>
        <v>0</v>
      </c>
      <c r="BI564" s="180">
        <f t="shared" ref="BI564:BI572" si="173">IF(N564="nulová",J564,0)</f>
        <v>0</v>
      </c>
      <c r="BJ564" s="14" t="s">
        <v>146</v>
      </c>
      <c r="BK564" s="181">
        <f t="shared" ref="BK564:BK572" si="174">ROUND(I564*H564,3)</f>
        <v>0</v>
      </c>
      <c r="BL564" s="14" t="s">
        <v>233</v>
      </c>
      <c r="BM564" s="179" t="s">
        <v>1643</v>
      </c>
    </row>
    <row r="565" spans="1:65" s="2" customFormat="1" ht="21.75" customHeight="1">
      <c r="A565" s="29"/>
      <c r="B565" s="133"/>
      <c r="C565" s="168" t="s">
        <v>1644</v>
      </c>
      <c r="D565" s="168" t="s">
        <v>170</v>
      </c>
      <c r="E565" s="169" t="s">
        <v>1645</v>
      </c>
      <c r="F565" s="170" t="s">
        <v>1646</v>
      </c>
      <c r="G565" s="171" t="s">
        <v>281</v>
      </c>
      <c r="H565" s="172">
        <v>62.256</v>
      </c>
      <c r="I565" s="173"/>
      <c r="J565" s="172">
        <f t="shared" si="165"/>
        <v>0</v>
      </c>
      <c r="K565" s="174"/>
      <c r="L565" s="30"/>
      <c r="M565" s="175" t="s">
        <v>1</v>
      </c>
      <c r="N565" s="176" t="s">
        <v>40</v>
      </c>
      <c r="O565" s="55"/>
      <c r="P565" s="177">
        <f t="shared" si="166"/>
        <v>0</v>
      </c>
      <c r="Q565" s="177">
        <v>0</v>
      </c>
      <c r="R565" s="177">
        <f t="shared" si="167"/>
        <v>0</v>
      </c>
      <c r="S565" s="177">
        <v>3.47E-3</v>
      </c>
      <c r="T565" s="178">
        <f t="shared" si="168"/>
        <v>0.21602832</v>
      </c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R565" s="179" t="s">
        <v>233</v>
      </c>
      <c r="AT565" s="179" t="s">
        <v>170</v>
      </c>
      <c r="AU565" s="179" t="s">
        <v>146</v>
      </c>
      <c r="AY565" s="14" t="s">
        <v>168</v>
      </c>
      <c r="BE565" s="180">
        <f t="shared" si="169"/>
        <v>0</v>
      </c>
      <c r="BF565" s="180">
        <f t="shared" si="170"/>
        <v>0</v>
      </c>
      <c r="BG565" s="180">
        <f t="shared" si="171"/>
        <v>0</v>
      </c>
      <c r="BH565" s="180">
        <f t="shared" si="172"/>
        <v>0</v>
      </c>
      <c r="BI565" s="180">
        <f t="shared" si="173"/>
        <v>0</v>
      </c>
      <c r="BJ565" s="14" t="s">
        <v>146</v>
      </c>
      <c r="BK565" s="181">
        <f t="shared" si="174"/>
        <v>0</v>
      </c>
      <c r="BL565" s="14" t="s">
        <v>233</v>
      </c>
      <c r="BM565" s="179" t="s">
        <v>1647</v>
      </c>
    </row>
    <row r="566" spans="1:65" s="2" customFormat="1" ht="16.5" customHeight="1">
      <c r="A566" s="29"/>
      <c r="B566" s="133"/>
      <c r="C566" s="168" t="s">
        <v>1648</v>
      </c>
      <c r="D566" s="168" t="s">
        <v>170</v>
      </c>
      <c r="E566" s="169" t="s">
        <v>1649</v>
      </c>
      <c r="F566" s="170" t="s">
        <v>1650</v>
      </c>
      <c r="G566" s="171" t="s">
        <v>281</v>
      </c>
      <c r="H566" s="172">
        <v>26.4</v>
      </c>
      <c r="I566" s="173"/>
      <c r="J566" s="172">
        <f t="shared" si="165"/>
        <v>0</v>
      </c>
      <c r="K566" s="174"/>
      <c r="L566" s="30"/>
      <c r="M566" s="175" t="s">
        <v>1</v>
      </c>
      <c r="N566" s="176" t="s">
        <v>40</v>
      </c>
      <c r="O566" s="55"/>
      <c r="P566" s="177">
        <f t="shared" si="166"/>
        <v>0</v>
      </c>
      <c r="Q566" s="177">
        <v>3.3999999999999998E-3</v>
      </c>
      <c r="R566" s="177">
        <f t="shared" si="167"/>
        <v>8.9759999999999993E-2</v>
      </c>
      <c r="S566" s="177">
        <v>0</v>
      </c>
      <c r="T566" s="178">
        <f t="shared" si="168"/>
        <v>0</v>
      </c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R566" s="179" t="s">
        <v>233</v>
      </c>
      <c r="AT566" s="179" t="s">
        <v>170</v>
      </c>
      <c r="AU566" s="179" t="s">
        <v>146</v>
      </c>
      <c r="AY566" s="14" t="s">
        <v>168</v>
      </c>
      <c r="BE566" s="180">
        <f t="shared" si="169"/>
        <v>0</v>
      </c>
      <c r="BF566" s="180">
        <f t="shared" si="170"/>
        <v>0</v>
      </c>
      <c r="BG566" s="180">
        <f t="shared" si="171"/>
        <v>0</v>
      </c>
      <c r="BH566" s="180">
        <f t="shared" si="172"/>
        <v>0</v>
      </c>
      <c r="BI566" s="180">
        <f t="shared" si="173"/>
        <v>0</v>
      </c>
      <c r="BJ566" s="14" t="s">
        <v>146</v>
      </c>
      <c r="BK566" s="181">
        <f t="shared" si="174"/>
        <v>0</v>
      </c>
      <c r="BL566" s="14" t="s">
        <v>233</v>
      </c>
      <c r="BM566" s="179" t="s">
        <v>1651</v>
      </c>
    </row>
    <row r="567" spans="1:65" s="2" customFormat="1" ht="21.75" customHeight="1">
      <c r="A567" s="29"/>
      <c r="B567" s="133"/>
      <c r="C567" s="168" t="s">
        <v>1652</v>
      </c>
      <c r="D567" s="168" t="s">
        <v>170</v>
      </c>
      <c r="E567" s="169" t="s">
        <v>1653</v>
      </c>
      <c r="F567" s="170" t="s">
        <v>1654</v>
      </c>
      <c r="G567" s="171" t="s">
        <v>281</v>
      </c>
      <c r="H567" s="172">
        <v>20.399999999999999</v>
      </c>
      <c r="I567" s="173"/>
      <c r="J567" s="172">
        <f t="shared" si="165"/>
        <v>0</v>
      </c>
      <c r="K567" s="174"/>
      <c r="L567" s="30"/>
      <c r="M567" s="175" t="s">
        <v>1</v>
      </c>
      <c r="N567" s="176" t="s">
        <v>40</v>
      </c>
      <c r="O567" s="55"/>
      <c r="P567" s="177">
        <f t="shared" si="166"/>
        <v>0</v>
      </c>
      <c r="Q567" s="177">
        <v>2.0500000000000002E-3</v>
      </c>
      <c r="R567" s="177">
        <f t="shared" si="167"/>
        <v>4.1820000000000003E-2</v>
      </c>
      <c r="S567" s="177">
        <v>0</v>
      </c>
      <c r="T567" s="178">
        <f t="shared" si="168"/>
        <v>0</v>
      </c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R567" s="179" t="s">
        <v>233</v>
      </c>
      <c r="AT567" s="179" t="s">
        <v>170</v>
      </c>
      <c r="AU567" s="179" t="s">
        <v>146</v>
      </c>
      <c r="AY567" s="14" t="s">
        <v>168</v>
      </c>
      <c r="BE567" s="180">
        <f t="shared" si="169"/>
        <v>0</v>
      </c>
      <c r="BF567" s="180">
        <f t="shared" si="170"/>
        <v>0</v>
      </c>
      <c r="BG567" s="180">
        <f t="shared" si="171"/>
        <v>0</v>
      </c>
      <c r="BH567" s="180">
        <f t="shared" si="172"/>
        <v>0</v>
      </c>
      <c r="BI567" s="180">
        <f t="shared" si="173"/>
        <v>0</v>
      </c>
      <c r="BJ567" s="14" t="s">
        <v>146</v>
      </c>
      <c r="BK567" s="181">
        <f t="shared" si="174"/>
        <v>0</v>
      </c>
      <c r="BL567" s="14" t="s">
        <v>233</v>
      </c>
      <c r="BM567" s="179" t="s">
        <v>1655</v>
      </c>
    </row>
    <row r="568" spans="1:65" s="2" customFormat="1" ht="21.75" customHeight="1">
      <c r="A568" s="29"/>
      <c r="B568" s="133"/>
      <c r="C568" s="168" t="s">
        <v>1656</v>
      </c>
      <c r="D568" s="168" t="s">
        <v>170</v>
      </c>
      <c r="E568" s="169" t="s">
        <v>1657</v>
      </c>
      <c r="F568" s="170" t="s">
        <v>1658</v>
      </c>
      <c r="G568" s="171" t="s">
        <v>244</v>
      </c>
      <c r="H568" s="172">
        <v>6</v>
      </c>
      <c r="I568" s="173"/>
      <c r="J568" s="172">
        <f t="shared" si="165"/>
        <v>0</v>
      </c>
      <c r="K568" s="174"/>
      <c r="L568" s="30"/>
      <c r="M568" s="175" t="s">
        <v>1</v>
      </c>
      <c r="N568" s="176" t="s">
        <v>40</v>
      </c>
      <c r="O568" s="55"/>
      <c r="P568" s="177">
        <f t="shared" si="166"/>
        <v>0</v>
      </c>
      <c r="Q568" s="177">
        <v>3.8999999999999999E-4</v>
      </c>
      <c r="R568" s="177">
        <f t="shared" si="167"/>
        <v>2.3400000000000001E-3</v>
      </c>
      <c r="S568" s="177">
        <v>0</v>
      </c>
      <c r="T568" s="178">
        <f t="shared" si="168"/>
        <v>0</v>
      </c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R568" s="179" t="s">
        <v>233</v>
      </c>
      <c r="AT568" s="179" t="s">
        <v>170</v>
      </c>
      <c r="AU568" s="179" t="s">
        <v>146</v>
      </c>
      <c r="AY568" s="14" t="s">
        <v>168</v>
      </c>
      <c r="BE568" s="180">
        <f t="shared" si="169"/>
        <v>0</v>
      </c>
      <c r="BF568" s="180">
        <f t="shared" si="170"/>
        <v>0</v>
      </c>
      <c r="BG568" s="180">
        <f t="shared" si="171"/>
        <v>0</v>
      </c>
      <c r="BH568" s="180">
        <f t="shared" si="172"/>
        <v>0</v>
      </c>
      <c r="BI568" s="180">
        <f t="shared" si="173"/>
        <v>0</v>
      </c>
      <c r="BJ568" s="14" t="s">
        <v>146</v>
      </c>
      <c r="BK568" s="181">
        <f t="shared" si="174"/>
        <v>0</v>
      </c>
      <c r="BL568" s="14" t="s">
        <v>233</v>
      </c>
      <c r="BM568" s="179" t="s">
        <v>1659</v>
      </c>
    </row>
    <row r="569" spans="1:65" s="2" customFormat="1" ht="21.75" customHeight="1">
      <c r="A569" s="29"/>
      <c r="B569" s="133"/>
      <c r="C569" s="168" t="s">
        <v>1660</v>
      </c>
      <c r="D569" s="168" t="s">
        <v>170</v>
      </c>
      <c r="E569" s="169" t="s">
        <v>1661</v>
      </c>
      <c r="F569" s="170" t="s">
        <v>1662</v>
      </c>
      <c r="G569" s="171" t="s">
        <v>244</v>
      </c>
      <c r="H569" s="172">
        <v>6</v>
      </c>
      <c r="I569" s="173"/>
      <c r="J569" s="172">
        <f t="shared" si="165"/>
        <v>0</v>
      </c>
      <c r="K569" s="174"/>
      <c r="L569" s="30"/>
      <c r="M569" s="175" t="s">
        <v>1</v>
      </c>
      <c r="N569" s="176" t="s">
        <v>40</v>
      </c>
      <c r="O569" s="55"/>
      <c r="P569" s="177">
        <f t="shared" si="166"/>
        <v>0</v>
      </c>
      <c r="Q569" s="177">
        <v>3.8999999999999999E-4</v>
      </c>
      <c r="R569" s="177">
        <f t="shared" si="167"/>
        <v>2.3400000000000001E-3</v>
      </c>
      <c r="S569" s="177">
        <v>0</v>
      </c>
      <c r="T569" s="178">
        <f t="shared" si="168"/>
        <v>0</v>
      </c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R569" s="179" t="s">
        <v>233</v>
      </c>
      <c r="AT569" s="179" t="s">
        <v>170</v>
      </c>
      <c r="AU569" s="179" t="s">
        <v>146</v>
      </c>
      <c r="AY569" s="14" t="s">
        <v>168</v>
      </c>
      <c r="BE569" s="180">
        <f t="shared" si="169"/>
        <v>0</v>
      </c>
      <c r="BF569" s="180">
        <f t="shared" si="170"/>
        <v>0</v>
      </c>
      <c r="BG569" s="180">
        <f t="shared" si="171"/>
        <v>0</v>
      </c>
      <c r="BH569" s="180">
        <f t="shared" si="172"/>
        <v>0</v>
      </c>
      <c r="BI569" s="180">
        <f t="shared" si="173"/>
        <v>0</v>
      </c>
      <c r="BJ569" s="14" t="s">
        <v>146</v>
      </c>
      <c r="BK569" s="181">
        <f t="shared" si="174"/>
        <v>0</v>
      </c>
      <c r="BL569" s="14" t="s">
        <v>233</v>
      </c>
      <c r="BM569" s="179" t="s">
        <v>1663</v>
      </c>
    </row>
    <row r="570" spans="1:65" s="2" customFormat="1" ht="21.75" customHeight="1">
      <c r="A570" s="29"/>
      <c r="B570" s="133"/>
      <c r="C570" s="168" t="s">
        <v>1664</v>
      </c>
      <c r="D570" s="168" t="s">
        <v>170</v>
      </c>
      <c r="E570" s="169" t="s">
        <v>1665</v>
      </c>
      <c r="F570" s="170" t="s">
        <v>1666</v>
      </c>
      <c r="G570" s="171" t="s">
        <v>281</v>
      </c>
      <c r="H570" s="172">
        <v>75.97</v>
      </c>
      <c r="I570" s="173"/>
      <c r="J570" s="172">
        <f t="shared" si="165"/>
        <v>0</v>
      </c>
      <c r="K570" s="174"/>
      <c r="L570" s="30"/>
      <c r="M570" s="175" t="s">
        <v>1</v>
      </c>
      <c r="N570" s="176" t="s">
        <v>40</v>
      </c>
      <c r="O570" s="55"/>
      <c r="P570" s="177">
        <f t="shared" si="166"/>
        <v>0</v>
      </c>
      <c r="Q570" s="177">
        <v>1.3699999999999999E-3</v>
      </c>
      <c r="R570" s="177">
        <f t="shared" si="167"/>
        <v>0.10407889999999999</v>
      </c>
      <c r="S570" s="177">
        <v>0</v>
      </c>
      <c r="T570" s="178">
        <f t="shared" si="168"/>
        <v>0</v>
      </c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R570" s="179" t="s">
        <v>233</v>
      </c>
      <c r="AT570" s="179" t="s">
        <v>170</v>
      </c>
      <c r="AU570" s="179" t="s">
        <v>146</v>
      </c>
      <c r="AY570" s="14" t="s">
        <v>168</v>
      </c>
      <c r="BE570" s="180">
        <f t="shared" si="169"/>
        <v>0</v>
      </c>
      <c r="BF570" s="180">
        <f t="shared" si="170"/>
        <v>0</v>
      </c>
      <c r="BG570" s="180">
        <f t="shared" si="171"/>
        <v>0</v>
      </c>
      <c r="BH570" s="180">
        <f t="shared" si="172"/>
        <v>0</v>
      </c>
      <c r="BI570" s="180">
        <f t="shared" si="173"/>
        <v>0</v>
      </c>
      <c r="BJ570" s="14" t="s">
        <v>146</v>
      </c>
      <c r="BK570" s="181">
        <f t="shared" si="174"/>
        <v>0</v>
      </c>
      <c r="BL570" s="14" t="s">
        <v>233</v>
      </c>
      <c r="BM570" s="179" t="s">
        <v>1667</v>
      </c>
    </row>
    <row r="571" spans="1:65" s="2" customFormat="1" ht="21.75" customHeight="1">
      <c r="A571" s="29"/>
      <c r="B571" s="133"/>
      <c r="C571" s="168" t="s">
        <v>1668</v>
      </c>
      <c r="D571" s="168" t="s">
        <v>170</v>
      </c>
      <c r="E571" s="169" t="s">
        <v>1669</v>
      </c>
      <c r="F571" s="170" t="s">
        <v>1670</v>
      </c>
      <c r="G571" s="171" t="s">
        <v>244</v>
      </c>
      <c r="H571" s="172">
        <v>6</v>
      </c>
      <c r="I571" s="173"/>
      <c r="J571" s="172">
        <f t="shared" si="165"/>
        <v>0</v>
      </c>
      <c r="K571" s="174"/>
      <c r="L571" s="30"/>
      <c r="M571" s="175" t="s">
        <v>1</v>
      </c>
      <c r="N571" s="176" t="s">
        <v>40</v>
      </c>
      <c r="O571" s="55"/>
      <c r="P571" s="177">
        <f t="shared" si="166"/>
        <v>0</v>
      </c>
      <c r="Q571" s="177">
        <v>3.1E-4</v>
      </c>
      <c r="R571" s="177">
        <f t="shared" si="167"/>
        <v>1.8600000000000001E-3</v>
      </c>
      <c r="S571" s="177">
        <v>0</v>
      </c>
      <c r="T571" s="178">
        <f t="shared" si="168"/>
        <v>0</v>
      </c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R571" s="179" t="s">
        <v>233</v>
      </c>
      <c r="AT571" s="179" t="s">
        <v>170</v>
      </c>
      <c r="AU571" s="179" t="s">
        <v>146</v>
      </c>
      <c r="AY571" s="14" t="s">
        <v>168</v>
      </c>
      <c r="BE571" s="180">
        <f t="shared" si="169"/>
        <v>0</v>
      </c>
      <c r="BF571" s="180">
        <f t="shared" si="170"/>
        <v>0</v>
      </c>
      <c r="BG571" s="180">
        <f t="shared" si="171"/>
        <v>0</v>
      </c>
      <c r="BH571" s="180">
        <f t="shared" si="172"/>
        <v>0</v>
      </c>
      <c r="BI571" s="180">
        <f t="shared" si="173"/>
        <v>0</v>
      </c>
      <c r="BJ571" s="14" t="s">
        <v>146</v>
      </c>
      <c r="BK571" s="181">
        <f t="shared" si="174"/>
        <v>0</v>
      </c>
      <c r="BL571" s="14" t="s">
        <v>233</v>
      </c>
      <c r="BM571" s="179" t="s">
        <v>1671</v>
      </c>
    </row>
    <row r="572" spans="1:65" s="2" customFormat="1" ht="21.75" customHeight="1">
      <c r="A572" s="29"/>
      <c r="B572" s="133"/>
      <c r="C572" s="168" t="s">
        <v>1672</v>
      </c>
      <c r="D572" s="168" t="s">
        <v>170</v>
      </c>
      <c r="E572" s="169" t="s">
        <v>1673</v>
      </c>
      <c r="F572" s="170" t="s">
        <v>1674</v>
      </c>
      <c r="G572" s="171" t="s">
        <v>264</v>
      </c>
      <c r="H572" s="172">
        <v>0.24199999999999999</v>
      </c>
      <c r="I572" s="173"/>
      <c r="J572" s="172">
        <f t="shared" si="165"/>
        <v>0</v>
      </c>
      <c r="K572" s="174"/>
      <c r="L572" s="30"/>
      <c r="M572" s="175" t="s">
        <v>1</v>
      </c>
      <c r="N572" s="176" t="s">
        <v>40</v>
      </c>
      <c r="O572" s="55"/>
      <c r="P572" s="177">
        <f t="shared" si="166"/>
        <v>0</v>
      </c>
      <c r="Q572" s="177">
        <v>0</v>
      </c>
      <c r="R572" s="177">
        <f t="shared" si="167"/>
        <v>0</v>
      </c>
      <c r="S572" s="177">
        <v>0</v>
      </c>
      <c r="T572" s="178">
        <f t="shared" si="168"/>
        <v>0</v>
      </c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R572" s="179" t="s">
        <v>233</v>
      </c>
      <c r="AT572" s="179" t="s">
        <v>170</v>
      </c>
      <c r="AU572" s="179" t="s">
        <v>146</v>
      </c>
      <c r="AY572" s="14" t="s">
        <v>168</v>
      </c>
      <c r="BE572" s="180">
        <f t="shared" si="169"/>
        <v>0</v>
      </c>
      <c r="BF572" s="180">
        <f t="shared" si="170"/>
        <v>0</v>
      </c>
      <c r="BG572" s="180">
        <f t="shared" si="171"/>
        <v>0</v>
      </c>
      <c r="BH572" s="180">
        <f t="shared" si="172"/>
        <v>0</v>
      </c>
      <c r="BI572" s="180">
        <f t="shared" si="173"/>
        <v>0</v>
      </c>
      <c r="BJ572" s="14" t="s">
        <v>146</v>
      </c>
      <c r="BK572" s="181">
        <f t="shared" si="174"/>
        <v>0</v>
      </c>
      <c r="BL572" s="14" t="s">
        <v>233</v>
      </c>
      <c r="BM572" s="179" t="s">
        <v>1675</v>
      </c>
    </row>
    <row r="573" spans="1:65" s="12" customFormat="1" ht="22.8" customHeight="1">
      <c r="B573" s="155"/>
      <c r="D573" s="156" t="s">
        <v>73</v>
      </c>
      <c r="E573" s="166" t="s">
        <v>1676</v>
      </c>
      <c r="F573" s="166" t="s">
        <v>1677</v>
      </c>
      <c r="I573" s="158"/>
      <c r="J573" s="167">
        <f>BK573</f>
        <v>0</v>
      </c>
      <c r="L573" s="155"/>
      <c r="M573" s="160"/>
      <c r="N573" s="161"/>
      <c r="O573" s="161"/>
      <c r="P573" s="162">
        <f>SUM(P574:P580)</f>
        <v>0</v>
      </c>
      <c r="Q573" s="161"/>
      <c r="R573" s="162">
        <f>SUM(R574:R580)</f>
        <v>20.241688779999997</v>
      </c>
      <c r="S573" s="161"/>
      <c r="T573" s="163">
        <f>SUM(T574:T580)</f>
        <v>0</v>
      </c>
      <c r="AR573" s="156" t="s">
        <v>146</v>
      </c>
      <c r="AT573" s="164" t="s">
        <v>73</v>
      </c>
      <c r="AU573" s="164" t="s">
        <v>82</v>
      </c>
      <c r="AY573" s="156" t="s">
        <v>168</v>
      </c>
      <c r="BK573" s="165">
        <f>SUM(BK574:BK580)</f>
        <v>0</v>
      </c>
    </row>
    <row r="574" spans="1:65" s="2" customFormat="1" ht="21.75" customHeight="1">
      <c r="A574" s="29"/>
      <c r="B574" s="133"/>
      <c r="C574" s="168" t="s">
        <v>1678</v>
      </c>
      <c r="D574" s="168" t="s">
        <v>170</v>
      </c>
      <c r="E574" s="169" t="s">
        <v>1679</v>
      </c>
      <c r="F574" s="170" t="s">
        <v>1680</v>
      </c>
      <c r="G574" s="171" t="s">
        <v>197</v>
      </c>
      <c r="H574" s="172">
        <v>452.02</v>
      </c>
      <c r="I574" s="173"/>
      <c r="J574" s="172">
        <f t="shared" ref="J574:J580" si="175">ROUND(I574*H574,3)</f>
        <v>0</v>
      </c>
      <c r="K574" s="174"/>
      <c r="L574" s="30"/>
      <c r="M574" s="175" t="s">
        <v>1</v>
      </c>
      <c r="N574" s="176" t="s">
        <v>40</v>
      </c>
      <c r="O574" s="55"/>
      <c r="P574" s="177">
        <f t="shared" ref="P574:P580" si="176">O574*H574</f>
        <v>0</v>
      </c>
      <c r="Q574" s="177">
        <v>4.2959999999999998E-2</v>
      </c>
      <c r="R574" s="177">
        <f t="shared" ref="R574:R580" si="177">Q574*H574</f>
        <v>19.418779199999999</v>
      </c>
      <c r="S574" s="177">
        <v>0</v>
      </c>
      <c r="T574" s="178">
        <f t="shared" ref="T574:T580" si="178">S574*H574</f>
        <v>0</v>
      </c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R574" s="179" t="s">
        <v>233</v>
      </c>
      <c r="AT574" s="179" t="s">
        <v>170</v>
      </c>
      <c r="AU574" s="179" t="s">
        <v>146</v>
      </c>
      <c r="AY574" s="14" t="s">
        <v>168</v>
      </c>
      <c r="BE574" s="180">
        <f t="shared" ref="BE574:BE580" si="179">IF(N574="základná",J574,0)</f>
        <v>0</v>
      </c>
      <c r="BF574" s="180">
        <f t="shared" ref="BF574:BF580" si="180">IF(N574="znížená",J574,0)</f>
        <v>0</v>
      </c>
      <c r="BG574" s="180">
        <f t="shared" ref="BG574:BG580" si="181">IF(N574="zákl. prenesená",J574,0)</f>
        <v>0</v>
      </c>
      <c r="BH574" s="180">
        <f t="shared" ref="BH574:BH580" si="182">IF(N574="zníž. prenesená",J574,0)</f>
        <v>0</v>
      </c>
      <c r="BI574" s="180">
        <f t="shared" ref="BI574:BI580" si="183">IF(N574="nulová",J574,0)</f>
        <v>0</v>
      </c>
      <c r="BJ574" s="14" t="s">
        <v>146</v>
      </c>
      <c r="BK574" s="181">
        <f t="shared" ref="BK574:BK580" si="184">ROUND(I574*H574,3)</f>
        <v>0</v>
      </c>
      <c r="BL574" s="14" t="s">
        <v>233</v>
      </c>
      <c r="BM574" s="179" t="s">
        <v>1681</v>
      </c>
    </row>
    <row r="575" spans="1:65" s="2" customFormat="1" ht="21.75" customHeight="1">
      <c r="A575" s="29"/>
      <c r="B575" s="133"/>
      <c r="C575" s="168" t="s">
        <v>1682</v>
      </c>
      <c r="D575" s="168" t="s">
        <v>170</v>
      </c>
      <c r="E575" s="169" t="s">
        <v>1683</v>
      </c>
      <c r="F575" s="170" t="s">
        <v>1684</v>
      </c>
      <c r="G575" s="171" t="s">
        <v>281</v>
      </c>
      <c r="H575" s="172">
        <v>35.238</v>
      </c>
      <c r="I575" s="173"/>
      <c r="J575" s="172">
        <f t="shared" si="175"/>
        <v>0</v>
      </c>
      <c r="K575" s="174"/>
      <c r="L575" s="30"/>
      <c r="M575" s="175" t="s">
        <v>1</v>
      </c>
      <c r="N575" s="176" t="s">
        <v>40</v>
      </c>
      <c r="O575" s="55"/>
      <c r="P575" s="177">
        <f t="shared" si="176"/>
        <v>0</v>
      </c>
      <c r="Q575" s="177">
        <v>8.3800000000000003E-3</v>
      </c>
      <c r="R575" s="177">
        <f t="shared" si="177"/>
        <v>0.29529443999999999</v>
      </c>
      <c r="S575" s="177">
        <v>0</v>
      </c>
      <c r="T575" s="178">
        <f t="shared" si="178"/>
        <v>0</v>
      </c>
      <c r="U575" s="29"/>
      <c r="V575" s="29"/>
      <c r="W575" s="29"/>
      <c r="X575" s="29"/>
      <c r="Y575" s="29"/>
      <c r="Z575" s="29"/>
      <c r="AA575" s="29"/>
      <c r="AB575" s="29"/>
      <c r="AC575" s="29"/>
      <c r="AD575" s="29"/>
      <c r="AE575" s="29"/>
      <c r="AR575" s="179" t="s">
        <v>233</v>
      </c>
      <c r="AT575" s="179" t="s">
        <v>170</v>
      </c>
      <c r="AU575" s="179" t="s">
        <v>146</v>
      </c>
      <c r="AY575" s="14" t="s">
        <v>168</v>
      </c>
      <c r="BE575" s="180">
        <f t="shared" si="179"/>
        <v>0</v>
      </c>
      <c r="BF575" s="180">
        <f t="shared" si="180"/>
        <v>0</v>
      </c>
      <c r="BG575" s="180">
        <f t="shared" si="181"/>
        <v>0</v>
      </c>
      <c r="BH575" s="180">
        <f t="shared" si="182"/>
        <v>0</v>
      </c>
      <c r="BI575" s="180">
        <f t="shared" si="183"/>
        <v>0</v>
      </c>
      <c r="BJ575" s="14" t="s">
        <v>146</v>
      </c>
      <c r="BK575" s="181">
        <f t="shared" si="184"/>
        <v>0</v>
      </c>
      <c r="BL575" s="14" t="s">
        <v>233</v>
      </c>
      <c r="BM575" s="179" t="s">
        <v>1685</v>
      </c>
    </row>
    <row r="576" spans="1:65" s="2" customFormat="1" ht="21.75" customHeight="1">
      <c r="A576" s="29"/>
      <c r="B576" s="133"/>
      <c r="C576" s="168" t="s">
        <v>1686</v>
      </c>
      <c r="D576" s="168" t="s">
        <v>170</v>
      </c>
      <c r="E576" s="169" t="s">
        <v>1687</v>
      </c>
      <c r="F576" s="170" t="s">
        <v>1688</v>
      </c>
      <c r="G576" s="171" t="s">
        <v>281</v>
      </c>
      <c r="H576" s="172">
        <v>23.5</v>
      </c>
      <c r="I576" s="173"/>
      <c r="J576" s="172">
        <f t="shared" si="175"/>
        <v>0</v>
      </c>
      <c r="K576" s="174"/>
      <c r="L576" s="30"/>
      <c r="M576" s="175" t="s">
        <v>1</v>
      </c>
      <c r="N576" s="176" t="s">
        <v>40</v>
      </c>
      <c r="O576" s="55"/>
      <c r="P576" s="177">
        <f t="shared" si="176"/>
        <v>0</v>
      </c>
      <c r="Q576" s="177">
        <v>9.8700000000000003E-3</v>
      </c>
      <c r="R576" s="177">
        <f t="shared" si="177"/>
        <v>0.23194500000000001</v>
      </c>
      <c r="S576" s="177">
        <v>0</v>
      </c>
      <c r="T576" s="178">
        <f t="shared" si="178"/>
        <v>0</v>
      </c>
      <c r="U576" s="29"/>
      <c r="V576" s="29"/>
      <c r="W576" s="29"/>
      <c r="X576" s="29"/>
      <c r="Y576" s="29"/>
      <c r="Z576" s="29"/>
      <c r="AA576" s="29"/>
      <c r="AB576" s="29"/>
      <c r="AC576" s="29"/>
      <c r="AD576" s="29"/>
      <c r="AE576" s="29"/>
      <c r="AR576" s="179" t="s">
        <v>233</v>
      </c>
      <c r="AT576" s="179" t="s">
        <v>170</v>
      </c>
      <c r="AU576" s="179" t="s">
        <v>146</v>
      </c>
      <c r="AY576" s="14" t="s">
        <v>168</v>
      </c>
      <c r="BE576" s="180">
        <f t="shared" si="179"/>
        <v>0</v>
      </c>
      <c r="BF576" s="180">
        <f t="shared" si="180"/>
        <v>0</v>
      </c>
      <c r="BG576" s="180">
        <f t="shared" si="181"/>
        <v>0</v>
      </c>
      <c r="BH576" s="180">
        <f t="shared" si="182"/>
        <v>0</v>
      </c>
      <c r="BI576" s="180">
        <f t="shared" si="183"/>
        <v>0</v>
      </c>
      <c r="BJ576" s="14" t="s">
        <v>146</v>
      </c>
      <c r="BK576" s="181">
        <f t="shared" si="184"/>
        <v>0</v>
      </c>
      <c r="BL576" s="14" t="s">
        <v>233</v>
      </c>
      <c r="BM576" s="179" t="s">
        <v>1689</v>
      </c>
    </row>
    <row r="577" spans="1:65" s="2" customFormat="1" ht="21.75" customHeight="1">
      <c r="A577" s="29"/>
      <c r="B577" s="133"/>
      <c r="C577" s="168" t="s">
        <v>1690</v>
      </c>
      <c r="D577" s="168" t="s">
        <v>170</v>
      </c>
      <c r="E577" s="169" t="s">
        <v>1691</v>
      </c>
      <c r="F577" s="170" t="s">
        <v>1692</v>
      </c>
      <c r="G577" s="171" t="s">
        <v>281</v>
      </c>
      <c r="H577" s="172">
        <v>8.4499999999999993</v>
      </c>
      <c r="I577" s="173"/>
      <c r="J577" s="172">
        <f t="shared" si="175"/>
        <v>0</v>
      </c>
      <c r="K577" s="174"/>
      <c r="L577" s="30"/>
      <c r="M577" s="175" t="s">
        <v>1</v>
      </c>
      <c r="N577" s="176" t="s">
        <v>40</v>
      </c>
      <c r="O577" s="55"/>
      <c r="P577" s="177">
        <f t="shared" si="176"/>
        <v>0</v>
      </c>
      <c r="Q577" s="177">
        <v>1.83E-3</v>
      </c>
      <c r="R577" s="177">
        <f t="shared" si="177"/>
        <v>1.54635E-2</v>
      </c>
      <c r="S577" s="177">
        <v>0</v>
      </c>
      <c r="T577" s="178">
        <f t="shared" si="178"/>
        <v>0</v>
      </c>
      <c r="U577" s="29"/>
      <c r="V577" s="29"/>
      <c r="W577" s="29"/>
      <c r="X577" s="29"/>
      <c r="Y577" s="29"/>
      <c r="Z577" s="29"/>
      <c r="AA577" s="29"/>
      <c r="AB577" s="29"/>
      <c r="AC577" s="29"/>
      <c r="AD577" s="29"/>
      <c r="AE577" s="29"/>
      <c r="AR577" s="179" t="s">
        <v>233</v>
      </c>
      <c r="AT577" s="179" t="s">
        <v>170</v>
      </c>
      <c r="AU577" s="179" t="s">
        <v>146</v>
      </c>
      <c r="AY577" s="14" t="s">
        <v>168</v>
      </c>
      <c r="BE577" s="180">
        <f t="shared" si="179"/>
        <v>0</v>
      </c>
      <c r="BF577" s="180">
        <f t="shared" si="180"/>
        <v>0</v>
      </c>
      <c r="BG577" s="180">
        <f t="shared" si="181"/>
        <v>0</v>
      </c>
      <c r="BH577" s="180">
        <f t="shared" si="182"/>
        <v>0</v>
      </c>
      <c r="BI577" s="180">
        <f t="shared" si="183"/>
        <v>0</v>
      </c>
      <c r="BJ577" s="14" t="s">
        <v>146</v>
      </c>
      <c r="BK577" s="181">
        <f t="shared" si="184"/>
        <v>0</v>
      </c>
      <c r="BL577" s="14" t="s">
        <v>233</v>
      </c>
      <c r="BM577" s="179" t="s">
        <v>1693</v>
      </c>
    </row>
    <row r="578" spans="1:65" s="2" customFormat="1" ht="16.5" customHeight="1">
      <c r="A578" s="29"/>
      <c r="B578" s="133"/>
      <c r="C578" s="168" t="s">
        <v>1694</v>
      </c>
      <c r="D578" s="168" t="s">
        <v>170</v>
      </c>
      <c r="E578" s="169" t="s">
        <v>1695</v>
      </c>
      <c r="F578" s="170" t="s">
        <v>1696</v>
      </c>
      <c r="G578" s="171" t="s">
        <v>281</v>
      </c>
      <c r="H578" s="172">
        <v>79.378</v>
      </c>
      <c r="I578" s="173"/>
      <c r="J578" s="172">
        <f t="shared" si="175"/>
        <v>0</v>
      </c>
      <c r="K578" s="174"/>
      <c r="L578" s="30"/>
      <c r="M578" s="175" t="s">
        <v>1</v>
      </c>
      <c r="N578" s="176" t="s">
        <v>40</v>
      </c>
      <c r="O578" s="55"/>
      <c r="P578" s="177">
        <f t="shared" si="176"/>
        <v>0</v>
      </c>
      <c r="Q578" s="177">
        <v>1.48E-3</v>
      </c>
      <c r="R578" s="177">
        <f t="shared" si="177"/>
        <v>0.11747944</v>
      </c>
      <c r="S578" s="177">
        <v>0</v>
      </c>
      <c r="T578" s="178">
        <f t="shared" si="178"/>
        <v>0</v>
      </c>
      <c r="U578" s="29"/>
      <c r="V578" s="29"/>
      <c r="W578" s="29"/>
      <c r="X578" s="29"/>
      <c r="Y578" s="29"/>
      <c r="Z578" s="29"/>
      <c r="AA578" s="29"/>
      <c r="AB578" s="29"/>
      <c r="AC578" s="29"/>
      <c r="AD578" s="29"/>
      <c r="AE578" s="29"/>
      <c r="AR578" s="179" t="s">
        <v>233</v>
      </c>
      <c r="AT578" s="179" t="s">
        <v>170</v>
      </c>
      <c r="AU578" s="179" t="s">
        <v>146</v>
      </c>
      <c r="AY578" s="14" t="s">
        <v>168</v>
      </c>
      <c r="BE578" s="180">
        <f t="shared" si="179"/>
        <v>0</v>
      </c>
      <c r="BF578" s="180">
        <f t="shared" si="180"/>
        <v>0</v>
      </c>
      <c r="BG578" s="180">
        <f t="shared" si="181"/>
        <v>0</v>
      </c>
      <c r="BH578" s="180">
        <f t="shared" si="182"/>
        <v>0</v>
      </c>
      <c r="BI578" s="180">
        <f t="shared" si="183"/>
        <v>0</v>
      </c>
      <c r="BJ578" s="14" t="s">
        <v>146</v>
      </c>
      <c r="BK578" s="181">
        <f t="shared" si="184"/>
        <v>0</v>
      </c>
      <c r="BL578" s="14" t="s">
        <v>233</v>
      </c>
      <c r="BM578" s="179" t="s">
        <v>1697</v>
      </c>
    </row>
    <row r="579" spans="1:65" s="2" customFormat="1" ht="21.75" customHeight="1">
      <c r="A579" s="29"/>
      <c r="B579" s="133"/>
      <c r="C579" s="168" t="s">
        <v>1698</v>
      </c>
      <c r="D579" s="168" t="s">
        <v>170</v>
      </c>
      <c r="E579" s="169" t="s">
        <v>1699</v>
      </c>
      <c r="F579" s="170" t="s">
        <v>1700</v>
      </c>
      <c r="G579" s="171" t="s">
        <v>197</v>
      </c>
      <c r="H579" s="172">
        <v>452.02</v>
      </c>
      <c r="I579" s="173"/>
      <c r="J579" s="172">
        <f t="shared" si="175"/>
        <v>0</v>
      </c>
      <c r="K579" s="174"/>
      <c r="L579" s="30"/>
      <c r="M579" s="175" t="s">
        <v>1</v>
      </c>
      <c r="N579" s="176" t="s">
        <v>40</v>
      </c>
      <c r="O579" s="55"/>
      <c r="P579" s="177">
        <f t="shared" si="176"/>
        <v>0</v>
      </c>
      <c r="Q579" s="177">
        <v>3.6000000000000002E-4</v>
      </c>
      <c r="R579" s="177">
        <f t="shared" si="177"/>
        <v>0.16272720000000002</v>
      </c>
      <c r="S579" s="177">
        <v>0</v>
      </c>
      <c r="T579" s="178">
        <f t="shared" si="178"/>
        <v>0</v>
      </c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R579" s="179" t="s">
        <v>233</v>
      </c>
      <c r="AT579" s="179" t="s">
        <v>170</v>
      </c>
      <c r="AU579" s="179" t="s">
        <v>146</v>
      </c>
      <c r="AY579" s="14" t="s">
        <v>168</v>
      </c>
      <c r="BE579" s="180">
        <f t="shared" si="179"/>
        <v>0</v>
      </c>
      <c r="BF579" s="180">
        <f t="shared" si="180"/>
        <v>0</v>
      </c>
      <c r="BG579" s="180">
        <f t="shared" si="181"/>
        <v>0</v>
      </c>
      <c r="BH579" s="180">
        <f t="shared" si="182"/>
        <v>0</v>
      </c>
      <c r="BI579" s="180">
        <f t="shared" si="183"/>
        <v>0</v>
      </c>
      <c r="BJ579" s="14" t="s">
        <v>146</v>
      </c>
      <c r="BK579" s="181">
        <f t="shared" si="184"/>
        <v>0</v>
      </c>
      <c r="BL579" s="14" t="s">
        <v>233</v>
      </c>
      <c r="BM579" s="179" t="s">
        <v>1701</v>
      </c>
    </row>
    <row r="580" spans="1:65" s="2" customFormat="1" ht="16.5" customHeight="1">
      <c r="A580" s="29"/>
      <c r="B580" s="133"/>
      <c r="C580" s="168" t="s">
        <v>1702</v>
      </c>
      <c r="D580" s="168" t="s">
        <v>170</v>
      </c>
      <c r="E580" s="169" t="s">
        <v>1703</v>
      </c>
      <c r="F580" s="170" t="s">
        <v>1704</v>
      </c>
      <c r="G580" s="171" t="s">
        <v>264</v>
      </c>
      <c r="H580" s="172">
        <v>20.242000000000001</v>
      </c>
      <c r="I580" s="173"/>
      <c r="J580" s="172">
        <f t="shared" si="175"/>
        <v>0</v>
      </c>
      <c r="K580" s="174"/>
      <c r="L580" s="30"/>
      <c r="M580" s="175" t="s">
        <v>1</v>
      </c>
      <c r="N580" s="176" t="s">
        <v>40</v>
      </c>
      <c r="O580" s="55"/>
      <c r="P580" s="177">
        <f t="shared" si="176"/>
        <v>0</v>
      </c>
      <c r="Q580" s="177">
        <v>0</v>
      </c>
      <c r="R580" s="177">
        <f t="shared" si="177"/>
        <v>0</v>
      </c>
      <c r="S580" s="177">
        <v>0</v>
      </c>
      <c r="T580" s="178">
        <f t="shared" si="178"/>
        <v>0</v>
      </c>
      <c r="U580" s="29"/>
      <c r="V580" s="29"/>
      <c r="W580" s="29"/>
      <c r="X580" s="29"/>
      <c r="Y580" s="29"/>
      <c r="Z580" s="29"/>
      <c r="AA580" s="29"/>
      <c r="AB580" s="29"/>
      <c r="AC580" s="29"/>
      <c r="AD580" s="29"/>
      <c r="AE580" s="29"/>
      <c r="AR580" s="179" t="s">
        <v>233</v>
      </c>
      <c r="AT580" s="179" t="s">
        <v>170</v>
      </c>
      <c r="AU580" s="179" t="s">
        <v>146</v>
      </c>
      <c r="AY580" s="14" t="s">
        <v>168</v>
      </c>
      <c r="BE580" s="180">
        <f t="shared" si="179"/>
        <v>0</v>
      </c>
      <c r="BF580" s="180">
        <f t="shared" si="180"/>
        <v>0</v>
      </c>
      <c r="BG580" s="180">
        <f t="shared" si="181"/>
        <v>0</v>
      </c>
      <c r="BH580" s="180">
        <f t="shared" si="182"/>
        <v>0</v>
      </c>
      <c r="BI580" s="180">
        <f t="shared" si="183"/>
        <v>0</v>
      </c>
      <c r="BJ580" s="14" t="s">
        <v>146</v>
      </c>
      <c r="BK580" s="181">
        <f t="shared" si="184"/>
        <v>0</v>
      </c>
      <c r="BL580" s="14" t="s">
        <v>233</v>
      </c>
      <c r="BM580" s="179" t="s">
        <v>1705</v>
      </c>
    </row>
    <row r="581" spans="1:65" s="12" customFormat="1" ht="22.8" customHeight="1">
      <c r="B581" s="155"/>
      <c r="D581" s="156" t="s">
        <v>73</v>
      </c>
      <c r="E581" s="166" t="s">
        <v>1706</v>
      </c>
      <c r="F581" s="166" t="s">
        <v>1707</v>
      </c>
      <c r="I581" s="158"/>
      <c r="J581" s="167">
        <f>BK581</f>
        <v>0</v>
      </c>
      <c r="L581" s="155"/>
      <c r="M581" s="160"/>
      <c r="N581" s="161"/>
      <c r="O581" s="161"/>
      <c r="P581" s="162">
        <f>SUM(P582:P600)</f>
        <v>0</v>
      </c>
      <c r="Q581" s="161"/>
      <c r="R581" s="162">
        <f>SUM(R582:R600)</f>
        <v>3.2359176000000001</v>
      </c>
      <c r="S581" s="161"/>
      <c r="T581" s="163">
        <f>SUM(T582:T600)</f>
        <v>0</v>
      </c>
      <c r="AR581" s="156" t="s">
        <v>146</v>
      </c>
      <c r="AT581" s="164" t="s">
        <v>73</v>
      </c>
      <c r="AU581" s="164" t="s">
        <v>82</v>
      </c>
      <c r="AY581" s="156" t="s">
        <v>168</v>
      </c>
      <c r="BK581" s="165">
        <f>SUM(BK582:BK600)</f>
        <v>0</v>
      </c>
    </row>
    <row r="582" spans="1:65" s="2" customFormat="1" ht="16.5" customHeight="1">
      <c r="A582" s="29"/>
      <c r="B582" s="133"/>
      <c r="C582" s="168" t="s">
        <v>1708</v>
      </c>
      <c r="D582" s="168" t="s">
        <v>170</v>
      </c>
      <c r="E582" s="169" t="s">
        <v>1709</v>
      </c>
      <c r="F582" s="170" t="s">
        <v>1710</v>
      </c>
      <c r="G582" s="171" t="s">
        <v>281</v>
      </c>
      <c r="H582" s="172">
        <v>107.62</v>
      </c>
      <c r="I582" s="173"/>
      <c r="J582" s="172">
        <f t="shared" ref="J582:J600" si="185">ROUND(I582*H582,3)</f>
        <v>0</v>
      </c>
      <c r="K582" s="174"/>
      <c r="L582" s="30"/>
      <c r="M582" s="175" t="s">
        <v>1</v>
      </c>
      <c r="N582" s="176" t="s">
        <v>40</v>
      </c>
      <c r="O582" s="55"/>
      <c r="P582" s="177">
        <f t="shared" ref="P582:P600" si="186">O582*H582</f>
        <v>0</v>
      </c>
      <c r="Q582" s="177">
        <v>1.8000000000000001E-4</v>
      </c>
      <c r="R582" s="177">
        <f t="shared" ref="R582:R600" si="187">Q582*H582</f>
        <v>1.9371600000000003E-2</v>
      </c>
      <c r="S582" s="177">
        <v>0</v>
      </c>
      <c r="T582" s="178">
        <f t="shared" ref="T582:T600" si="188">S582*H582</f>
        <v>0</v>
      </c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R582" s="179" t="s">
        <v>233</v>
      </c>
      <c r="AT582" s="179" t="s">
        <v>170</v>
      </c>
      <c r="AU582" s="179" t="s">
        <v>146</v>
      </c>
      <c r="AY582" s="14" t="s">
        <v>168</v>
      </c>
      <c r="BE582" s="180">
        <f t="shared" ref="BE582:BE600" si="189">IF(N582="základná",J582,0)</f>
        <v>0</v>
      </c>
      <c r="BF582" s="180">
        <f t="shared" ref="BF582:BF600" si="190">IF(N582="znížená",J582,0)</f>
        <v>0</v>
      </c>
      <c r="BG582" s="180">
        <f t="shared" ref="BG582:BG600" si="191">IF(N582="zákl. prenesená",J582,0)</f>
        <v>0</v>
      </c>
      <c r="BH582" s="180">
        <f t="shared" ref="BH582:BH600" si="192">IF(N582="zníž. prenesená",J582,0)</f>
        <v>0</v>
      </c>
      <c r="BI582" s="180">
        <f t="shared" ref="BI582:BI600" si="193">IF(N582="nulová",J582,0)</f>
        <v>0</v>
      </c>
      <c r="BJ582" s="14" t="s">
        <v>146</v>
      </c>
      <c r="BK582" s="181">
        <f t="shared" ref="BK582:BK600" si="194">ROUND(I582*H582,3)</f>
        <v>0</v>
      </c>
      <c r="BL582" s="14" t="s">
        <v>233</v>
      </c>
      <c r="BM582" s="179" t="s">
        <v>1711</v>
      </c>
    </row>
    <row r="583" spans="1:65" s="2" customFormat="1" ht="33" customHeight="1">
      <c r="A583" s="29"/>
      <c r="B583" s="133"/>
      <c r="C583" s="182" t="s">
        <v>1712</v>
      </c>
      <c r="D583" s="182" t="s">
        <v>289</v>
      </c>
      <c r="E583" s="183" t="s">
        <v>1713</v>
      </c>
      <c r="F583" s="184" t="s">
        <v>1714</v>
      </c>
      <c r="G583" s="185" t="s">
        <v>244</v>
      </c>
      <c r="H583" s="186">
        <v>2</v>
      </c>
      <c r="I583" s="187"/>
      <c r="J583" s="186">
        <f t="shared" si="185"/>
        <v>0</v>
      </c>
      <c r="K583" s="188"/>
      <c r="L583" s="189"/>
      <c r="M583" s="190" t="s">
        <v>1</v>
      </c>
      <c r="N583" s="191" t="s">
        <v>40</v>
      </c>
      <c r="O583" s="55"/>
      <c r="P583" s="177">
        <f t="shared" si="186"/>
        <v>0</v>
      </c>
      <c r="Q583" s="177">
        <v>0.13200000000000001</v>
      </c>
      <c r="R583" s="177">
        <f t="shared" si="187"/>
        <v>0.26400000000000001</v>
      </c>
      <c r="S583" s="177">
        <v>0</v>
      </c>
      <c r="T583" s="178">
        <f t="shared" si="188"/>
        <v>0</v>
      </c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R583" s="179" t="s">
        <v>301</v>
      </c>
      <c r="AT583" s="179" t="s">
        <v>289</v>
      </c>
      <c r="AU583" s="179" t="s">
        <v>146</v>
      </c>
      <c r="AY583" s="14" t="s">
        <v>168</v>
      </c>
      <c r="BE583" s="180">
        <f t="shared" si="189"/>
        <v>0</v>
      </c>
      <c r="BF583" s="180">
        <f t="shared" si="190"/>
        <v>0</v>
      </c>
      <c r="BG583" s="180">
        <f t="shared" si="191"/>
        <v>0</v>
      </c>
      <c r="BH583" s="180">
        <f t="shared" si="192"/>
        <v>0</v>
      </c>
      <c r="BI583" s="180">
        <f t="shared" si="193"/>
        <v>0</v>
      </c>
      <c r="BJ583" s="14" t="s">
        <v>146</v>
      </c>
      <c r="BK583" s="181">
        <f t="shared" si="194"/>
        <v>0</v>
      </c>
      <c r="BL583" s="14" t="s">
        <v>233</v>
      </c>
      <c r="BM583" s="179" t="s">
        <v>1715</v>
      </c>
    </row>
    <row r="584" spans="1:65" s="2" customFormat="1" ht="33" customHeight="1">
      <c r="A584" s="29"/>
      <c r="B584" s="133"/>
      <c r="C584" s="182" t="s">
        <v>1716</v>
      </c>
      <c r="D584" s="182" t="s">
        <v>289</v>
      </c>
      <c r="E584" s="183" t="s">
        <v>1717</v>
      </c>
      <c r="F584" s="184" t="s">
        <v>1718</v>
      </c>
      <c r="G584" s="185" t="s">
        <v>244</v>
      </c>
      <c r="H584" s="186">
        <v>1</v>
      </c>
      <c r="I584" s="187"/>
      <c r="J584" s="186">
        <f t="shared" si="185"/>
        <v>0</v>
      </c>
      <c r="K584" s="188"/>
      <c r="L584" s="189"/>
      <c r="M584" s="190" t="s">
        <v>1</v>
      </c>
      <c r="N584" s="191" t="s">
        <v>40</v>
      </c>
      <c r="O584" s="55"/>
      <c r="P584" s="177">
        <f t="shared" si="186"/>
        <v>0</v>
      </c>
      <c r="Q584" s="177">
        <v>7.8E-2</v>
      </c>
      <c r="R584" s="177">
        <f t="shared" si="187"/>
        <v>7.8E-2</v>
      </c>
      <c r="S584" s="177">
        <v>0</v>
      </c>
      <c r="T584" s="178">
        <f t="shared" si="188"/>
        <v>0</v>
      </c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R584" s="179" t="s">
        <v>301</v>
      </c>
      <c r="AT584" s="179" t="s">
        <v>289</v>
      </c>
      <c r="AU584" s="179" t="s">
        <v>146</v>
      </c>
      <c r="AY584" s="14" t="s">
        <v>168</v>
      </c>
      <c r="BE584" s="180">
        <f t="shared" si="189"/>
        <v>0</v>
      </c>
      <c r="BF584" s="180">
        <f t="shared" si="190"/>
        <v>0</v>
      </c>
      <c r="BG584" s="180">
        <f t="shared" si="191"/>
        <v>0</v>
      </c>
      <c r="BH584" s="180">
        <f t="shared" si="192"/>
        <v>0</v>
      </c>
      <c r="BI584" s="180">
        <f t="shared" si="193"/>
        <v>0</v>
      </c>
      <c r="BJ584" s="14" t="s">
        <v>146</v>
      </c>
      <c r="BK584" s="181">
        <f t="shared" si="194"/>
        <v>0</v>
      </c>
      <c r="BL584" s="14" t="s">
        <v>233</v>
      </c>
      <c r="BM584" s="179" t="s">
        <v>1719</v>
      </c>
    </row>
    <row r="585" spans="1:65" s="2" customFormat="1" ht="21.75" customHeight="1">
      <c r="A585" s="29"/>
      <c r="B585" s="133"/>
      <c r="C585" s="182" t="s">
        <v>1720</v>
      </c>
      <c r="D585" s="182" t="s">
        <v>289</v>
      </c>
      <c r="E585" s="183" t="s">
        <v>1721</v>
      </c>
      <c r="F585" s="184" t="s">
        <v>1722</v>
      </c>
      <c r="G585" s="185" t="s">
        <v>244</v>
      </c>
      <c r="H585" s="186">
        <v>2</v>
      </c>
      <c r="I585" s="187"/>
      <c r="J585" s="186">
        <f t="shared" si="185"/>
        <v>0</v>
      </c>
      <c r="K585" s="188"/>
      <c r="L585" s="189"/>
      <c r="M585" s="190" t="s">
        <v>1</v>
      </c>
      <c r="N585" s="191" t="s">
        <v>40</v>
      </c>
      <c r="O585" s="55"/>
      <c r="P585" s="177">
        <f t="shared" si="186"/>
        <v>0</v>
      </c>
      <c r="Q585" s="177">
        <v>2.4E-2</v>
      </c>
      <c r="R585" s="177">
        <f t="shared" si="187"/>
        <v>4.8000000000000001E-2</v>
      </c>
      <c r="S585" s="177">
        <v>0</v>
      </c>
      <c r="T585" s="178">
        <f t="shared" si="188"/>
        <v>0</v>
      </c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R585" s="179" t="s">
        <v>301</v>
      </c>
      <c r="AT585" s="179" t="s">
        <v>289</v>
      </c>
      <c r="AU585" s="179" t="s">
        <v>146</v>
      </c>
      <c r="AY585" s="14" t="s">
        <v>168</v>
      </c>
      <c r="BE585" s="180">
        <f t="shared" si="189"/>
        <v>0</v>
      </c>
      <c r="BF585" s="180">
        <f t="shared" si="190"/>
        <v>0</v>
      </c>
      <c r="BG585" s="180">
        <f t="shared" si="191"/>
        <v>0</v>
      </c>
      <c r="BH585" s="180">
        <f t="shared" si="192"/>
        <v>0</v>
      </c>
      <c r="BI585" s="180">
        <f t="shared" si="193"/>
        <v>0</v>
      </c>
      <c r="BJ585" s="14" t="s">
        <v>146</v>
      </c>
      <c r="BK585" s="181">
        <f t="shared" si="194"/>
        <v>0</v>
      </c>
      <c r="BL585" s="14" t="s">
        <v>233</v>
      </c>
      <c r="BM585" s="179" t="s">
        <v>1723</v>
      </c>
    </row>
    <row r="586" spans="1:65" s="2" customFormat="1" ht="21.75" customHeight="1">
      <c r="A586" s="29"/>
      <c r="B586" s="133"/>
      <c r="C586" s="182" t="s">
        <v>1724</v>
      </c>
      <c r="D586" s="182" t="s">
        <v>289</v>
      </c>
      <c r="E586" s="183" t="s">
        <v>1725</v>
      </c>
      <c r="F586" s="184" t="s">
        <v>1726</v>
      </c>
      <c r="G586" s="185" t="s">
        <v>244</v>
      </c>
      <c r="H586" s="186">
        <v>2</v>
      </c>
      <c r="I586" s="187"/>
      <c r="J586" s="186">
        <f t="shared" si="185"/>
        <v>0</v>
      </c>
      <c r="K586" s="188"/>
      <c r="L586" s="189"/>
      <c r="M586" s="190" t="s">
        <v>1</v>
      </c>
      <c r="N586" s="191" t="s">
        <v>40</v>
      </c>
      <c r="O586" s="55"/>
      <c r="P586" s="177">
        <f t="shared" si="186"/>
        <v>0</v>
      </c>
      <c r="Q586" s="177">
        <v>4.8000000000000001E-2</v>
      </c>
      <c r="R586" s="177">
        <f t="shared" si="187"/>
        <v>9.6000000000000002E-2</v>
      </c>
      <c r="S586" s="177">
        <v>0</v>
      </c>
      <c r="T586" s="178">
        <f t="shared" si="188"/>
        <v>0</v>
      </c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R586" s="179" t="s">
        <v>301</v>
      </c>
      <c r="AT586" s="179" t="s">
        <v>289</v>
      </c>
      <c r="AU586" s="179" t="s">
        <v>146</v>
      </c>
      <c r="AY586" s="14" t="s">
        <v>168</v>
      </c>
      <c r="BE586" s="180">
        <f t="shared" si="189"/>
        <v>0</v>
      </c>
      <c r="BF586" s="180">
        <f t="shared" si="190"/>
        <v>0</v>
      </c>
      <c r="BG586" s="180">
        <f t="shared" si="191"/>
        <v>0</v>
      </c>
      <c r="BH586" s="180">
        <f t="shared" si="192"/>
        <v>0</v>
      </c>
      <c r="BI586" s="180">
        <f t="shared" si="193"/>
        <v>0</v>
      </c>
      <c r="BJ586" s="14" t="s">
        <v>146</v>
      </c>
      <c r="BK586" s="181">
        <f t="shared" si="194"/>
        <v>0</v>
      </c>
      <c r="BL586" s="14" t="s">
        <v>233</v>
      </c>
      <c r="BM586" s="179" t="s">
        <v>1727</v>
      </c>
    </row>
    <row r="587" spans="1:65" s="2" customFormat="1" ht="33" customHeight="1">
      <c r="A587" s="29"/>
      <c r="B587" s="133"/>
      <c r="C587" s="182" t="s">
        <v>1728</v>
      </c>
      <c r="D587" s="182" t="s">
        <v>289</v>
      </c>
      <c r="E587" s="183" t="s">
        <v>1729</v>
      </c>
      <c r="F587" s="184" t="s">
        <v>1730</v>
      </c>
      <c r="G587" s="185" t="s">
        <v>244</v>
      </c>
      <c r="H587" s="186">
        <v>8</v>
      </c>
      <c r="I587" s="187"/>
      <c r="J587" s="186">
        <f t="shared" si="185"/>
        <v>0</v>
      </c>
      <c r="K587" s="188"/>
      <c r="L587" s="189"/>
      <c r="M587" s="190" t="s">
        <v>1</v>
      </c>
      <c r="N587" s="191" t="s">
        <v>40</v>
      </c>
      <c r="O587" s="55"/>
      <c r="P587" s="177">
        <f t="shared" si="186"/>
        <v>0</v>
      </c>
      <c r="Q587" s="177">
        <v>3.5999999999999997E-2</v>
      </c>
      <c r="R587" s="177">
        <f t="shared" si="187"/>
        <v>0.28799999999999998</v>
      </c>
      <c r="S587" s="177">
        <v>0</v>
      </c>
      <c r="T587" s="178">
        <f t="shared" si="188"/>
        <v>0</v>
      </c>
      <c r="U587" s="29"/>
      <c r="V587" s="29"/>
      <c r="W587" s="29"/>
      <c r="X587" s="29"/>
      <c r="Y587" s="29"/>
      <c r="Z587" s="29"/>
      <c r="AA587" s="29"/>
      <c r="AB587" s="29"/>
      <c r="AC587" s="29"/>
      <c r="AD587" s="29"/>
      <c r="AE587" s="29"/>
      <c r="AR587" s="179" t="s">
        <v>301</v>
      </c>
      <c r="AT587" s="179" t="s">
        <v>289</v>
      </c>
      <c r="AU587" s="179" t="s">
        <v>146</v>
      </c>
      <c r="AY587" s="14" t="s">
        <v>168</v>
      </c>
      <c r="BE587" s="180">
        <f t="shared" si="189"/>
        <v>0</v>
      </c>
      <c r="BF587" s="180">
        <f t="shared" si="190"/>
        <v>0</v>
      </c>
      <c r="BG587" s="180">
        <f t="shared" si="191"/>
        <v>0</v>
      </c>
      <c r="BH587" s="180">
        <f t="shared" si="192"/>
        <v>0</v>
      </c>
      <c r="BI587" s="180">
        <f t="shared" si="193"/>
        <v>0</v>
      </c>
      <c r="BJ587" s="14" t="s">
        <v>146</v>
      </c>
      <c r="BK587" s="181">
        <f t="shared" si="194"/>
        <v>0</v>
      </c>
      <c r="BL587" s="14" t="s">
        <v>233</v>
      </c>
      <c r="BM587" s="179" t="s">
        <v>1731</v>
      </c>
    </row>
    <row r="588" spans="1:65" s="2" customFormat="1" ht="21.75" customHeight="1">
      <c r="A588" s="29"/>
      <c r="B588" s="133"/>
      <c r="C588" s="182" t="s">
        <v>1732</v>
      </c>
      <c r="D588" s="182" t="s">
        <v>289</v>
      </c>
      <c r="E588" s="183" t="s">
        <v>1733</v>
      </c>
      <c r="F588" s="184" t="s">
        <v>1734</v>
      </c>
      <c r="G588" s="185" t="s">
        <v>244</v>
      </c>
      <c r="H588" s="186">
        <v>4</v>
      </c>
      <c r="I588" s="187"/>
      <c r="J588" s="186">
        <f t="shared" si="185"/>
        <v>0</v>
      </c>
      <c r="K588" s="188"/>
      <c r="L588" s="189"/>
      <c r="M588" s="190" t="s">
        <v>1</v>
      </c>
      <c r="N588" s="191" t="s">
        <v>40</v>
      </c>
      <c r="O588" s="55"/>
      <c r="P588" s="177">
        <f t="shared" si="186"/>
        <v>0</v>
      </c>
      <c r="Q588" s="177">
        <v>9.9000000000000005E-2</v>
      </c>
      <c r="R588" s="177">
        <f t="shared" si="187"/>
        <v>0.39600000000000002</v>
      </c>
      <c r="S588" s="177">
        <v>0</v>
      </c>
      <c r="T588" s="178">
        <f t="shared" si="188"/>
        <v>0</v>
      </c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R588" s="179" t="s">
        <v>301</v>
      </c>
      <c r="AT588" s="179" t="s">
        <v>289</v>
      </c>
      <c r="AU588" s="179" t="s">
        <v>146</v>
      </c>
      <c r="AY588" s="14" t="s">
        <v>168</v>
      </c>
      <c r="BE588" s="180">
        <f t="shared" si="189"/>
        <v>0</v>
      </c>
      <c r="BF588" s="180">
        <f t="shared" si="190"/>
        <v>0</v>
      </c>
      <c r="BG588" s="180">
        <f t="shared" si="191"/>
        <v>0</v>
      </c>
      <c r="BH588" s="180">
        <f t="shared" si="192"/>
        <v>0</v>
      </c>
      <c r="BI588" s="180">
        <f t="shared" si="193"/>
        <v>0</v>
      </c>
      <c r="BJ588" s="14" t="s">
        <v>146</v>
      </c>
      <c r="BK588" s="181">
        <f t="shared" si="194"/>
        <v>0</v>
      </c>
      <c r="BL588" s="14" t="s">
        <v>233</v>
      </c>
      <c r="BM588" s="179" t="s">
        <v>1735</v>
      </c>
    </row>
    <row r="589" spans="1:65" s="2" customFormat="1" ht="21.75" customHeight="1">
      <c r="A589" s="29"/>
      <c r="B589" s="133"/>
      <c r="C589" s="182" t="s">
        <v>1736</v>
      </c>
      <c r="D589" s="182" t="s">
        <v>289</v>
      </c>
      <c r="E589" s="183" t="s">
        <v>1737</v>
      </c>
      <c r="F589" s="184" t="s">
        <v>1738</v>
      </c>
      <c r="G589" s="185" t="s">
        <v>244</v>
      </c>
      <c r="H589" s="186">
        <v>2</v>
      </c>
      <c r="I589" s="187"/>
      <c r="J589" s="186">
        <f t="shared" si="185"/>
        <v>0</v>
      </c>
      <c r="K589" s="188"/>
      <c r="L589" s="189"/>
      <c r="M589" s="190" t="s">
        <v>1</v>
      </c>
      <c r="N589" s="191" t="s">
        <v>40</v>
      </c>
      <c r="O589" s="55"/>
      <c r="P589" s="177">
        <f t="shared" si="186"/>
        <v>0</v>
      </c>
      <c r="Q589" s="177">
        <v>0.14299999999999999</v>
      </c>
      <c r="R589" s="177">
        <f t="shared" si="187"/>
        <v>0.28599999999999998</v>
      </c>
      <c r="S589" s="177">
        <v>0</v>
      </c>
      <c r="T589" s="178">
        <f t="shared" si="188"/>
        <v>0</v>
      </c>
      <c r="U589" s="29"/>
      <c r="V589" s="29"/>
      <c r="W589" s="29"/>
      <c r="X589" s="29"/>
      <c r="Y589" s="29"/>
      <c r="Z589" s="29"/>
      <c r="AA589" s="29"/>
      <c r="AB589" s="29"/>
      <c r="AC589" s="29"/>
      <c r="AD589" s="29"/>
      <c r="AE589" s="29"/>
      <c r="AR589" s="179" t="s">
        <v>301</v>
      </c>
      <c r="AT589" s="179" t="s">
        <v>289</v>
      </c>
      <c r="AU589" s="179" t="s">
        <v>146</v>
      </c>
      <c r="AY589" s="14" t="s">
        <v>168</v>
      </c>
      <c r="BE589" s="180">
        <f t="shared" si="189"/>
        <v>0</v>
      </c>
      <c r="BF589" s="180">
        <f t="shared" si="190"/>
        <v>0</v>
      </c>
      <c r="BG589" s="180">
        <f t="shared" si="191"/>
        <v>0</v>
      </c>
      <c r="BH589" s="180">
        <f t="shared" si="192"/>
        <v>0</v>
      </c>
      <c r="BI589" s="180">
        <f t="shared" si="193"/>
        <v>0</v>
      </c>
      <c r="BJ589" s="14" t="s">
        <v>146</v>
      </c>
      <c r="BK589" s="181">
        <f t="shared" si="194"/>
        <v>0</v>
      </c>
      <c r="BL589" s="14" t="s">
        <v>233</v>
      </c>
      <c r="BM589" s="179" t="s">
        <v>1739</v>
      </c>
    </row>
    <row r="590" spans="1:65" s="2" customFormat="1" ht="21.75" customHeight="1">
      <c r="A590" s="29"/>
      <c r="B590" s="133"/>
      <c r="C590" s="182" t="s">
        <v>1740</v>
      </c>
      <c r="D590" s="182" t="s">
        <v>289</v>
      </c>
      <c r="E590" s="183" t="s">
        <v>1741</v>
      </c>
      <c r="F590" s="184" t="s">
        <v>1742</v>
      </c>
      <c r="G590" s="185" t="s">
        <v>244</v>
      </c>
      <c r="H590" s="186">
        <v>3</v>
      </c>
      <c r="I590" s="187"/>
      <c r="J590" s="186">
        <f t="shared" si="185"/>
        <v>0</v>
      </c>
      <c r="K590" s="188"/>
      <c r="L590" s="189"/>
      <c r="M590" s="190" t="s">
        <v>1</v>
      </c>
      <c r="N590" s="191" t="s">
        <v>40</v>
      </c>
      <c r="O590" s="55"/>
      <c r="P590" s="177">
        <f t="shared" si="186"/>
        <v>0</v>
      </c>
      <c r="Q590" s="177">
        <v>6.5000000000000002E-2</v>
      </c>
      <c r="R590" s="177">
        <f t="shared" si="187"/>
        <v>0.19500000000000001</v>
      </c>
      <c r="S590" s="177">
        <v>0</v>
      </c>
      <c r="T590" s="178">
        <f t="shared" si="188"/>
        <v>0</v>
      </c>
      <c r="U590" s="29"/>
      <c r="V590" s="29"/>
      <c r="W590" s="29"/>
      <c r="X590" s="29"/>
      <c r="Y590" s="29"/>
      <c r="Z590" s="29"/>
      <c r="AA590" s="29"/>
      <c r="AB590" s="29"/>
      <c r="AC590" s="29"/>
      <c r="AD590" s="29"/>
      <c r="AE590" s="29"/>
      <c r="AR590" s="179" t="s">
        <v>301</v>
      </c>
      <c r="AT590" s="179" t="s">
        <v>289</v>
      </c>
      <c r="AU590" s="179" t="s">
        <v>146</v>
      </c>
      <c r="AY590" s="14" t="s">
        <v>168</v>
      </c>
      <c r="BE590" s="180">
        <f t="shared" si="189"/>
        <v>0</v>
      </c>
      <c r="BF590" s="180">
        <f t="shared" si="190"/>
        <v>0</v>
      </c>
      <c r="BG590" s="180">
        <f t="shared" si="191"/>
        <v>0</v>
      </c>
      <c r="BH590" s="180">
        <f t="shared" si="192"/>
        <v>0</v>
      </c>
      <c r="BI590" s="180">
        <f t="shared" si="193"/>
        <v>0</v>
      </c>
      <c r="BJ590" s="14" t="s">
        <v>146</v>
      </c>
      <c r="BK590" s="181">
        <f t="shared" si="194"/>
        <v>0</v>
      </c>
      <c r="BL590" s="14" t="s">
        <v>233</v>
      </c>
      <c r="BM590" s="179" t="s">
        <v>1743</v>
      </c>
    </row>
    <row r="591" spans="1:65" s="2" customFormat="1" ht="21.75" customHeight="1">
      <c r="A591" s="29"/>
      <c r="B591" s="133"/>
      <c r="C591" s="182" t="s">
        <v>1744</v>
      </c>
      <c r="D591" s="182" t="s">
        <v>289</v>
      </c>
      <c r="E591" s="183" t="s">
        <v>1745</v>
      </c>
      <c r="F591" s="184" t="s">
        <v>1746</v>
      </c>
      <c r="G591" s="185" t="s">
        <v>244</v>
      </c>
      <c r="H591" s="186">
        <v>2</v>
      </c>
      <c r="I591" s="187"/>
      <c r="J591" s="186">
        <f t="shared" si="185"/>
        <v>0</v>
      </c>
      <c r="K591" s="188"/>
      <c r="L591" s="189"/>
      <c r="M591" s="190" t="s">
        <v>1</v>
      </c>
      <c r="N591" s="191" t="s">
        <v>40</v>
      </c>
      <c r="O591" s="55"/>
      <c r="P591" s="177">
        <f t="shared" si="186"/>
        <v>0</v>
      </c>
      <c r="Q591" s="177">
        <v>0.33</v>
      </c>
      <c r="R591" s="177">
        <f t="shared" si="187"/>
        <v>0.66</v>
      </c>
      <c r="S591" s="177">
        <v>0</v>
      </c>
      <c r="T591" s="178">
        <f t="shared" si="188"/>
        <v>0</v>
      </c>
      <c r="U591" s="29"/>
      <c r="V591" s="29"/>
      <c r="W591" s="29"/>
      <c r="X591" s="29"/>
      <c r="Y591" s="29"/>
      <c r="Z591" s="29"/>
      <c r="AA591" s="29"/>
      <c r="AB591" s="29"/>
      <c r="AC591" s="29"/>
      <c r="AD591" s="29"/>
      <c r="AE591" s="29"/>
      <c r="AR591" s="179" t="s">
        <v>301</v>
      </c>
      <c r="AT591" s="179" t="s">
        <v>289</v>
      </c>
      <c r="AU591" s="179" t="s">
        <v>146</v>
      </c>
      <c r="AY591" s="14" t="s">
        <v>168</v>
      </c>
      <c r="BE591" s="180">
        <f t="shared" si="189"/>
        <v>0</v>
      </c>
      <c r="BF591" s="180">
        <f t="shared" si="190"/>
        <v>0</v>
      </c>
      <c r="BG591" s="180">
        <f t="shared" si="191"/>
        <v>0</v>
      </c>
      <c r="BH591" s="180">
        <f t="shared" si="192"/>
        <v>0</v>
      </c>
      <c r="BI591" s="180">
        <f t="shared" si="193"/>
        <v>0</v>
      </c>
      <c r="BJ591" s="14" t="s">
        <v>146</v>
      </c>
      <c r="BK591" s="181">
        <f t="shared" si="194"/>
        <v>0</v>
      </c>
      <c r="BL591" s="14" t="s">
        <v>233</v>
      </c>
      <c r="BM591" s="179" t="s">
        <v>1747</v>
      </c>
    </row>
    <row r="592" spans="1:65" s="2" customFormat="1" ht="21.75" customHeight="1">
      <c r="A592" s="29"/>
      <c r="B592" s="133"/>
      <c r="C592" s="182" t="s">
        <v>1748</v>
      </c>
      <c r="D592" s="182" t="s">
        <v>289</v>
      </c>
      <c r="E592" s="183" t="s">
        <v>1749</v>
      </c>
      <c r="F592" s="184" t="s">
        <v>1750</v>
      </c>
      <c r="G592" s="185" t="s">
        <v>244</v>
      </c>
      <c r="H592" s="186">
        <v>1</v>
      </c>
      <c r="I592" s="187"/>
      <c r="J592" s="186">
        <f t="shared" si="185"/>
        <v>0</v>
      </c>
      <c r="K592" s="188"/>
      <c r="L592" s="189"/>
      <c r="M592" s="190" t="s">
        <v>1</v>
      </c>
      <c r="N592" s="191" t="s">
        <v>40</v>
      </c>
      <c r="O592" s="55"/>
      <c r="P592" s="177">
        <f t="shared" si="186"/>
        <v>0</v>
      </c>
      <c r="Q592" s="177">
        <v>0.33</v>
      </c>
      <c r="R592" s="177">
        <f t="shared" si="187"/>
        <v>0.33</v>
      </c>
      <c r="S592" s="177">
        <v>0</v>
      </c>
      <c r="T592" s="178">
        <f t="shared" si="188"/>
        <v>0</v>
      </c>
      <c r="U592" s="29"/>
      <c r="V592" s="29"/>
      <c r="W592" s="29"/>
      <c r="X592" s="29"/>
      <c r="Y592" s="29"/>
      <c r="Z592" s="29"/>
      <c r="AA592" s="29"/>
      <c r="AB592" s="29"/>
      <c r="AC592" s="29"/>
      <c r="AD592" s="29"/>
      <c r="AE592" s="29"/>
      <c r="AR592" s="179" t="s">
        <v>301</v>
      </c>
      <c r="AT592" s="179" t="s">
        <v>289</v>
      </c>
      <c r="AU592" s="179" t="s">
        <v>146</v>
      </c>
      <c r="AY592" s="14" t="s">
        <v>168</v>
      </c>
      <c r="BE592" s="180">
        <f t="shared" si="189"/>
        <v>0</v>
      </c>
      <c r="BF592" s="180">
        <f t="shared" si="190"/>
        <v>0</v>
      </c>
      <c r="BG592" s="180">
        <f t="shared" si="191"/>
        <v>0</v>
      </c>
      <c r="BH592" s="180">
        <f t="shared" si="192"/>
        <v>0</v>
      </c>
      <c r="BI592" s="180">
        <f t="shared" si="193"/>
        <v>0</v>
      </c>
      <c r="BJ592" s="14" t="s">
        <v>146</v>
      </c>
      <c r="BK592" s="181">
        <f t="shared" si="194"/>
        <v>0</v>
      </c>
      <c r="BL592" s="14" t="s">
        <v>233</v>
      </c>
      <c r="BM592" s="179" t="s">
        <v>1751</v>
      </c>
    </row>
    <row r="593" spans="1:65" s="2" customFormat="1" ht="21.75" customHeight="1">
      <c r="A593" s="29"/>
      <c r="B593" s="133"/>
      <c r="C593" s="168" t="s">
        <v>1752</v>
      </c>
      <c r="D593" s="168" t="s">
        <v>170</v>
      </c>
      <c r="E593" s="169" t="s">
        <v>1753</v>
      </c>
      <c r="F593" s="170" t="s">
        <v>1754</v>
      </c>
      <c r="G593" s="171" t="s">
        <v>244</v>
      </c>
      <c r="H593" s="172">
        <v>13</v>
      </c>
      <c r="I593" s="173"/>
      <c r="J593" s="172">
        <f t="shared" si="185"/>
        <v>0</v>
      </c>
      <c r="K593" s="174"/>
      <c r="L593" s="30"/>
      <c r="M593" s="175" t="s">
        <v>1</v>
      </c>
      <c r="N593" s="176" t="s">
        <v>40</v>
      </c>
      <c r="O593" s="55"/>
      <c r="P593" s="177">
        <f t="shared" si="186"/>
        <v>0</v>
      </c>
      <c r="Q593" s="177">
        <v>0</v>
      </c>
      <c r="R593" s="177">
        <f t="shared" si="187"/>
        <v>0</v>
      </c>
      <c r="S593" s="177">
        <v>0</v>
      </c>
      <c r="T593" s="178">
        <f t="shared" si="188"/>
        <v>0</v>
      </c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R593" s="179" t="s">
        <v>233</v>
      </c>
      <c r="AT593" s="179" t="s">
        <v>170</v>
      </c>
      <c r="AU593" s="179" t="s">
        <v>146</v>
      </c>
      <c r="AY593" s="14" t="s">
        <v>168</v>
      </c>
      <c r="BE593" s="180">
        <f t="shared" si="189"/>
        <v>0</v>
      </c>
      <c r="BF593" s="180">
        <f t="shared" si="190"/>
        <v>0</v>
      </c>
      <c r="BG593" s="180">
        <f t="shared" si="191"/>
        <v>0</v>
      </c>
      <c r="BH593" s="180">
        <f t="shared" si="192"/>
        <v>0</v>
      </c>
      <c r="BI593" s="180">
        <f t="shared" si="193"/>
        <v>0</v>
      </c>
      <c r="BJ593" s="14" t="s">
        <v>146</v>
      </c>
      <c r="BK593" s="181">
        <f t="shared" si="194"/>
        <v>0</v>
      </c>
      <c r="BL593" s="14" t="s">
        <v>233</v>
      </c>
      <c r="BM593" s="179" t="s">
        <v>1755</v>
      </c>
    </row>
    <row r="594" spans="1:65" s="2" customFormat="1" ht="21.75" customHeight="1">
      <c r="A594" s="29"/>
      <c r="B594" s="133"/>
      <c r="C594" s="182" t="s">
        <v>1756</v>
      </c>
      <c r="D594" s="182" t="s">
        <v>289</v>
      </c>
      <c r="E594" s="183" t="s">
        <v>1757</v>
      </c>
      <c r="F594" s="184" t="s">
        <v>1758</v>
      </c>
      <c r="G594" s="185" t="s">
        <v>244</v>
      </c>
      <c r="H594" s="186">
        <v>13</v>
      </c>
      <c r="I594" s="187"/>
      <c r="J594" s="186">
        <f t="shared" si="185"/>
        <v>0</v>
      </c>
      <c r="K594" s="188"/>
      <c r="L594" s="189"/>
      <c r="M594" s="190" t="s">
        <v>1</v>
      </c>
      <c r="N594" s="191" t="s">
        <v>40</v>
      </c>
      <c r="O594" s="55"/>
      <c r="P594" s="177">
        <f t="shared" si="186"/>
        <v>0</v>
      </c>
      <c r="Q594" s="177">
        <v>1E-3</v>
      </c>
      <c r="R594" s="177">
        <f t="shared" si="187"/>
        <v>1.3000000000000001E-2</v>
      </c>
      <c r="S594" s="177">
        <v>0</v>
      </c>
      <c r="T594" s="178">
        <f t="shared" si="188"/>
        <v>0</v>
      </c>
      <c r="U594" s="29"/>
      <c r="V594" s="29"/>
      <c r="W594" s="29"/>
      <c r="X594" s="29"/>
      <c r="Y594" s="29"/>
      <c r="Z594" s="29"/>
      <c r="AA594" s="29"/>
      <c r="AB594" s="29"/>
      <c r="AC594" s="29"/>
      <c r="AD594" s="29"/>
      <c r="AE594" s="29"/>
      <c r="AR594" s="179" t="s">
        <v>301</v>
      </c>
      <c r="AT594" s="179" t="s">
        <v>289</v>
      </c>
      <c r="AU594" s="179" t="s">
        <v>146</v>
      </c>
      <c r="AY594" s="14" t="s">
        <v>168</v>
      </c>
      <c r="BE594" s="180">
        <f t="shared" si="189"/>
        <v>0</v>
      </c>
      <c r="BF594" s="180">
        <f t="shared" si="190"/>
        <v>0</v>
      </c>
      <c r="BG594" s="180">
        <f t="shared" si="191"/>
        <v>0</v>
      </c>
      <c r="BH594" s="180">
        <f t="shared" si="192"/>
        <v>0</v>
      </c>
      <c r="BI594" s="180">
        <f t="shared" si="193"/>
        <v>0</v>
      </c>
      <c r="BJ594" s="14" t="s">
        <v>146</v>
      </c>
      <c r="BK594" s="181">
        <f t="shared" si="194"/>
        <v>0</v>
      </c>
      <c r="BL594" s="14" t="s">
        <v>233</v>
      </c>
      <c r="BM594" s="179" t="s">
        <v>1759</v>
      </c>
    </row>
    <row r="595" spans="1:65" s="2" customFormat="1" ht="21.75" customHeight="1">
      <c r="A595" s="29"/>
      <c r="B595" s="133"/>
      <c r="C595" s="182" t="s">
        <v>1760</v>
      </c>
      <c r="D595" s="182" t="s">
        <v>289</v>
      </c>
      <c r="E595" s="183" t="s">
        <v>1761</v>
      </c>
      <c r="F595" s="184" t="s">
        <v>1762</v>
      </c>
      <c r="G595" s="185" t="s">
        <v>244</v>
      </c>
      <c r="H595" s="186">
        <v>13</v>
      </c>
      <c r="I595" s="187"/>
      <c r="J595" s="186">
        <f t="shared" si="185"/>
        <v>0</v>
      </c>
      <c r="K595" s="188"/>
      <c r="L595" s="189"/>
      <c r="M595" s="190" t="s">
        <v>1</v>
      </c>
      <c r="N595" s="191" t="s">
        <v>40</v>
      </c>
      <c r="O595" s="55"/>
      <c r="P595" s="177">
        <f t="shared" si="186"/>
        <v>0</v>
      </c>
      <c r="Q595" s="177">
        <v>2.5000000000000001E-2</v>
      </c>
      <c r="R595" s="177">
        <f t="shared" si="187"/>
        <v>0.32500000000000001</v>
      </c>
      <c r="S595" s="177">
        <v>0</v>
      </c>
      <c r="T595" s="178">
        <f t="shared" si="188"/>
        <v>0</v>
      </c>
      <c r="U595" s="29"/>
      <c r="V595" s="29"/>
      <c r="W595" s="29"/>
      <c r="X595" s="29"/>
      <c r="Y595" s="29"/>
      <c r="Z595" s="29"/>
      <c r="AA595" s="29"/>
      <c r="AB595" s="29"/>
      <c r="AC595" s="29"/>
      <c r="AD595" s="29"/>
      <c r="AE595" s="29"/>
      <c r="AR595" s="179" t="s">
        <v>301</v>
      </c>
      <c r="AT595" s="179" t="s">
        <v>289</v>
      </c>
      <c r="AU595" s="179" t="s">
        <v>146</v>
      </c>
      <c r="AY595" s="14" t="s">
        <v>168</v>
      </c>
      <c r="BE595" s="180">
        <f t="shared" si="189"/>
        <v>0</v>
      </c>
      <c r="BF595" s="180">
        <f t="shared" si="190"/>
        <v>0</v>
      </c>
      <c r="BG595" s="180">
        <f t="shared" si="191"/>
        <v>0</v>
      </c>
      <c r="BH595" s="180">
        <f t="shared" si="192"/>
        <v>0</v>
      </c>
      <c r="BI595" s="180">
        <f t="shared" si="193"/>
        <v>0</v>
      </c>
      <c r="BJ595" s="14" t="s">
        <v>146</v>
      </c>
      <c r="BK595" s="181">
        <f t="shared" si="194"/>
        <v>0</v>
      </c>
      <c r="BL595" s="14" t="s">
        <v>233</v>
      </c>
      <c r="BM595" s="179" t="s">
        <v>1763</v>
      </c>
    </row>
    <row r="596" spans="1:65" s="2" customFormat="1" ht="21.75" customHeight="1">
      <c r="A596" s="29"/>
      <c r="B596" s="133"/>
      <c r="C596" s="168" t="s">
        <v>1764</v>
      </c>
      <c r="D596" s="168" t="s">
        <v>170</v>
      </c>
      <c r="E596" s="169" t="s">
        <v>1765</v>
      </c>
      <c r="F596" s="170" t="s">
        <v>1766</v>
      </c>
      <c r="G596" s="171" t="s">
        <v>281</v>
      </c>
      <c r="H596" s="172">
        <v>26.4</v>
      </c>
      <c r="I596" s="173"/>
      <c r="J596" s="172">
        <f t="shared" si="185"/>
        <v>0</v>
      </c>
      <c r="K596" s="174"/>
      <c r="L596" s="30"/>
      <c r="M596" s="175" t="s">
        <v>1</v>
      </c>
      <c r="N596" s="176" t="s">
        <v>40</v>
      </c>
      <c r="O596" s="55"/>
      <c r="P596" s="177">
        <f t="shared" si="186"/>
        <v>0</v>
      </c>
      <c r="Q596" s="177">
        <v>2.5000000000000001E-4</v>
      </c>
      <c r="R596" s="177">
        <f t="shared" si="187"/>
        <v>6.6E-3</v>
      </c>
      <c r="S596" s="177">
        <v>0</v>
      </c>
      <c r="T596" s="178">
        <f t="shared" si="188"/>
        <v>0</v>
      </c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R596" s="179" t="s">
        <v>233</v>
      </c>
      <c r="AT596" s="179" t="s">
        <v>170</v>
      </c>
      <c r="AU596" s="179" t="s">
        <v>146</v>
      </c>
      <c r="AY596" s="14" t="s">
        <v>168</v>
      </c>
      <c r="BE596" s="180">
        <f t="shared" si="189"/>
        <v>0</v>
      </c>
      <c r="BF596" s="180">
        <f t="shared" si="190"/>
        <v>0</v>
      </c>
      <c r="BG596" s="180">
        <f t="shared" si="191"/>
        <v>0</v>
      </c>
      <c r="BH596" s="180">
        <f t="shared" si="192"/>
        <v>0</v>
      </c>
      <c r="BI596" s="180">
        <f t="shared" si="193"/>
        <v>0</v>
      </c>
      <c r="BJ596" s="14" t="s">
        <v>146</v>
      </c>
      <c r="BK596" s="181">
        <f t="shared" si="194"/>
        <v>0</v>
      </c>
      <c r="BL596" s="14" t="s">
        <v>233</v>
      </c>
      <c r="BM596" s="179" t="s">
        <v>1767</v>
      </c>
    </row>
    <row r="597" spans="1:65" s="2" customFormat="1" ht="33" customHeight="1">
      <c r="A597" s="29"/>
      <c r="B597" s="133"/>
      <c r="C597" s="182" t="s">
        <v>1768</v>
      </c>
      <c r="D597" s="182" t="s">
        <v>289</v>
      </c>
      <c r="E597" s="183" t="s">
        <v>1769</v>
      </c>
      <c r="F597" s="184" t="s">
        <v>1770</v>
      </c>
      <c r="G597" s="185" t="s">
        <v>281</v>
      </c>
      <c r="H597" s="186">
        <v>26.4</v>
      </c>
      <c r="I597" s="187"/>
      <c r="J597" s="186">
        <f t="shared" si="185"/>
        <v>0</v>
      </c>
      <c r="K597" s="188"/>
      <c r="L597" s="189"/>
      <c r="M597" s="190" t="s">
        <v>1</v>
      </c>
      <c r="N597" s="191" t="s">
        <v>40</v>
      </c>
      <c r="O597" s="55"/>
      <c r="P597" s="177">
        <f t="shared" si="186"/>
        <v>0</v>
      </c>
      <c r="Q597" s="177">
        <v>1.14E-3</v>
      </c>
      <c r="R597" s="177">
        <f t="shared" si="187"/>
        <v>3.0095999999999998E-2</v>
      </c>
      <c r="S597" s="177">
        <v>0</v>
      </c>
      <c r="T597" s="178">
        <f t="shared" si="188"/>
        <v>0</v>
      </c>
      <c r="U597" s="29"/>
      <c r="V597" s="29"/>
      <c r="W597" s="29"/>
      <c r="X597" s="29"/>
      <c r="Y597" s="29"/>
      <c r="Z597" s="29"/>
      <c r="AA597" s="29"/>
      <c r="AB597" s="29"/>
      <c r="AC597" s="29"/>
      <c r="AD597" s="29"/>
      <c r="AE597" s="29"/>
      <c r="AR597" s="179" t="s">
        <v>301</v>
      </c>
      <c r="AT597" s="179" t="s">
        <v>289</v>
      </c>
      <c r="AU597" s="179" t="s">
        <v>146</v>
      </c>
      <c r="AY597" s="14" t="s">
        <v>168</v>
      </c>
      <c r="BE597" s="180">
        <f t="shared" si="189"/>
        <v>0</v>
      </c>
      <c r="BF597" s="180">
        <f t="shared" si="190"/>
        <v>0</v>
      </c>
      <c r="BG597" s="180">
        <f t="shared" si="191"/>
        <v>0</v>
      </c>
      <c r="BH597" s="180">
        <f t="shared" si="192"/>
        <v>0</v>
      </c>
      <c r="BI597" s="180">
        <f t="shared" si="193"/>
        <v>0</v>
      </c>
      <c r="BJ597" s="14" t="s">
        <v>146</v>
      </c>
      <c r="BK597" s="181">
        <f t="shared" si="194"/>
        <v>0</v>
      </c>
      <c r="BL597" s="14" t="s">
        <v>233</v>
      </c>
      <c r="BM597" s="179" t="s">
        <v>1771</v>
      </c>
    </row>
    <row r="598" spans="1:65" s="2" customFormat="1" ht="16.5" customHeight="1">
      <c r="A598" s="29"/>
      <c r="B598" s="133"/>
      <c r="C598" s="168" t="s">
        <v>1772</v>
      </c>
      <c r="D598" s="168" t="s">
        <v>170</v>
      </c>
      <c r="E598" s="169" t="s">
        <v>1773</v>
      </c>
      <c r="F598" s="170" t="s">
        <v>1774</v>
      </c>
      <c r="G598" s="171" t="s">
        <v>244</v>
      </c>
      <c r="H598" s="172">
        <v>13</v>
      </c>
      <c r="I598" s="173"/>
      <c r="J598" s="172">
        <f t="shared" si="185"/>
        <v>0</v>
      </c>
      <c r="K598" s="174"/>
      <c r="L598" s="30"/>
      <c r="M598" s="175" t="s">
        <v>1</v>
      </c>
      <c r="N598" s="176" t="s">
        <v>40</v>
      </c>
      <c r="O598" s="55"/>
      <c r="P598" s="177">
        <f t="shared" si="186"/>
        <v>0</v>
      </c>
      <c r="Q598" s="177">
        <v>4.4999999999999999E-4</v>
      </c>
      <c r="R598" s="177">
        <f t="shared" si="187"/>
        <v>5.8500000000000002E-3</v>
      </c>
      <c r="S598" s="177">
        <v>0</v>
      </c>
      <c r="T598" s="178">
        <f t="shared" si="188"/>
        <v>0</v>
      </c>
      <c r="U598" s="29"/>
      <c r="V598" s="29"/>
      <c r="W598" s="29"/>
      <c r="X598" s="29"/>
      <c r="Y598" s="29"/>
      <c r="Z598" s="29"/>
      <c r="AA598" s="29"/>
      <c r="AB598" s="29"/>
      <c r="AC598" s="29"/>
      <c r="AD598" s="29"/>
      <c r="AE598" s="29"/>
      <c r="AR598" s="179" t="s">
        <v>233</v>
      </c>
      <c r="AT598" s="179" t="s">
        <v>170</v>
      </c>
      <c r="AU598" s="179" t="s">
        <v>146</v>
      </c>
      <c r="AY598" s="14" t="s">
        <v>168</v>
      </c>
      <c r="BE598" s="180">
        <f t="shared" si="189"/>
        <v>0</v>
      </c>
      <c r="BF598" s="180">
        <f t="shared" si="190"/>
        <v>0</v>
      </c>
      <c r="BG598" s="180">
        <f t="shared" si="191"/>
        <v>0</v>
      </c>
      <c r="BH598" s="180">
        <f t="shared" si="192"/>
        <v>0</v>
      </c>
      <c r="BI598" s="180">
        <f t="shared" si="193"/>
        <v>0</v>
      </c>
      <c r="BJ598" s="14" t="s">
        <v>146</v>
      </c>
      <c r="BK598" s="181">
        <f t="shared" si="194"/>
        <v>0</v>
      </c>
      <c r="BL598" s="14" t="s">
        <v>233</v>
      </c>
      <c r="BM598" s="179" t="s">
        <v>1775</v>
      </c>
    </row>
    <row r="599" spans="1:65" s="2" customFormat="1" ht="44.25" customHeight="1">
      <c r="A599" s="29"/>
      <c r="B599" s="133"/>
      <c r="C599" s="182" t="s">
        <v>1776</v>
      </c>
      <c r="D599" s="182" t="s">
        <v>289</v>
      </c>
      <c r="E599" s="183" t="s">
        <v>1777</v>
      </c>
      <c r="F599" s="184" t="s">
        <v>1778</v>
      </c>
      <c r="G599" s="185" t="s">
        <v>244</v>
      </c>
      <c r="H599" s="186">
        <v>13</v>
      </c>
      <c r="I599" s="187"/>
      <c r="J599" s="186">
        <f t="shared" si="185"/>
        <v>0</v>
      </c>
      <c r="K599" s="188"/>
      <c r="L599" s="189"/>
      <c r="M599" s="190" t="s">
        <v>1</v>
      </c>
      <c r="N599" s="191" t="s">
        <v>40</v>
      </c>
      <c r="O599" s="55"/>
      <c r="P599" s="177">
        <f t="shared" si="186"/>
        <v>0</v>
      </c>
      <c r="Q599" s="177">
        <v>1.4999999999999999E-2</v>
      </c>
      <c r="R599" s="177">
        <f t="shared" si="187"/>
        <v>0.19500000000000001</v>
      </c>
      <c r="S599" s="177">
        <v>0</v>
      </c>
      <c r="T599" s="178">
        <f t="shared" si="188"/>
        <v>0</v>
      </c>
      <c r="U599" s="29"/>
      <c r="V599" s="29"/>
      <c r="W599" s="29"/>
      <c r="X599" s="29"/>
      <c r="Y599" s="29"/>
      <c r="Z599" s="29"/>
      <c r="AA599" s="29"/>
      <c r="AB599" s="29"/>
      <c r="AC599" s="29"/>
      <c r="AD599" s="29"/>
      <c r="AE599" s="29"/>
      <c r="AR599" s="179" t="s">
        <v>301</v>
      </c>
      <c r="AT599" s="179" t="s">
        <v>289</v>
      </c>
      <c r="AU599" s="179" t="s">
        <v>146</v>
      </c>
      <c r="AY599" s="14" t="s">
        <v>168</v>
      </c>
      <c r="BE599" s="180">
        <f t="shared" si="189"/>
        <v>0</v>
      </c>
      <c r="BF599" s="180">
        <f t="shared" si="190"/>
        <v>0</v>
      </c>
      <c r="BG599" s="180">
        <f t="shared" si="191"/>
        <v>0</v>
      </c>
      <c r="BH599" s="180">
        <f t="shared" si="192"/>
        <v>0</v>
      </c>
      <c r="BI599" s="180">
        <f t="shared" si="193"/>
        <v>0</v>
      </c>
      <c r="BJ599" s="14" t="s">
        <v>146</v>
      </c>
      <c r="BK599" s="181">
        <f t="shared" si="194"/>
        <v>0</v>
      </c>
      <c r="BL599" s="14" t="s">
        <v>233</v>
      </c>
      <c r="BM599" s="179" t="s">
        <v>1779</v>
      </c>
    </row>
    <row r="600" spans="1:65" s="2" customFormat="1" ht="21.75" customHeight="1">
      <c r="A600" s="29"/>
      <c r="B600" s="133"/>
      <c r="C600" s="168" t="s">
        <v>1780</v>
      </c>
      <c r="D600" s="168" t="s">
        <v>170</v>
      </c>
      <c r="E600" s="169" t="s">
        <v>1781</v>
      </c>
      <c r="F600" s="170" t="s">
        <v>1782</v>
      </c>
      <c r="G600" s="171" t="s">
        <v>264</v>
      </c>
      <c r="H600" s="172">
        <v>3.2360000000000002</v>
      </c>
      <c r="I600" s="173"/>
      <c r="J600" s="172">
        <f t="shared" si="185"/>
        <v>0</v>
      </c>
      <c r="K600" s="174"/>
      <c r="L600" s="30"/>
      <c r="M600" s="175" t="s">
        <v>1</v>
      </c>
      <c r="N600" s="176" t="s">
        <v>40</v>
      </c>
      <c r="O600" s="55"/>
      <c r="P600" s="177">
        <f t="shared" si="186"/>
        <v>0</v>
      </c>
      <c r="Q600" s="177">
        <v>0</v>
      </c>
      <c r="R600" s="177">
        <f t="shared" si="187"/>
        <v>0</v>
      </c>
      <c r="S600" s="177">
        <v>0</v>
      </c>
      <c r="T600" s="178">
        <f t="shared" si="188"/>
        <v>0</v>
      </c>
      <c r="U600" s="29"/>
      <c r="V600" s="29"/>
      <c r="W600" s="29"/>
      <c r="X600" s="29"/>
      <c r="Y600" s="29"/>
      <c r="Z600" s="29"/>
      <c r="AA600" s="29"/>
      <c r="AB600" s="29"/>
      <c r="AC600" s="29"/>
      <c r="AD600" s="29"/>
      <c r="AE600" s="29"/>
      <c r="AR600" s="179" t="s">
        <v>233</v>
      </c>
      <c r="AT600" s="179" t="s">
        <v>170</v>
      </c>
      <c r="AU600" s="179" t="s">
        <v>146</v>
      </c>
      <c r="AY600" s="14" t="s">
        <v>168</v>
      </c>
      <c r="BE600" s="180">
        <f t="shared" si="189"/>
        <v>0</v>
      </c>
      <c r="BF600" s="180">
        <f t="shared" si="190"/>
        <v>0</v>
      </c>
      <c r="BG600" s="180">
        <f t="shared" si="191"/>
        <v>0</v>
      </c>
      <c r="BH600" s="180">
        <f t="shared" si="192"/>
        <v>0</v>
      </c>
      <c r="BI600" s="180">
        <f t="shared" si="193"/>
        <v>0</v>
      </c>
      <c r="BJ600" s="14" t="s">
        <v>146</v>
      </c>
      <c r="BK600" s="181">
        <f t="shared" si="194"/>
        <v>0</v>
      </c>
      <c r="BL600" s="14" t="s">
        <v>233</v>
      </c>
      <c r="BM600" s="179" t="s">
        <v>1783</v>
      </c>
    </row>
    <row r="601" spans="1:65" s="12" customFormat="1" ht="22.8" customHeight="1">
      <c r="B601" s="155"/>
      <c r="D601" s="156" t="s">
        <v>73</v>
      </c>
      <c r="E601" s="166" t="s">
        <v>1784</v>
      </c>
      <c r="F601" s="166" t="s">
        <v>1785</v>
      </c>
      <c r="I601" s="158"/>
      <c r="J601" s="167">
        <f>BK601</f>
        <v>0</v>
      </c>
      <c r="L601" s="155"/>
      <c r="M601" s="160"/>
      <c r="N601" s="161"/>
      <c r="O601" s="161"/>
      <c r="P601" s="162">
        <f>SUM(P602:P606)</f>
        <v>0</v>
      </c>
      <c r="Q601" s="161"/>
      <c r="R601" s="162">
        <f>SUM(R602:R606)</f>
        <v>0.154641</v>
      </c>
      <c r="S601" s="161"/>
      <c r="T601" s="163">
        <f>SUM(T602:T606)</f>
        <v>0</v>
      </c>
      <c r="AR601" s="156" t="s">
        <v>146</v>
      </c>
      <c r="AT601" s="164" t="s">
        <v>73</v>
      </c>
      <c r="AU601" s="164" t="s">
        <v>82</v>
      </c>
      <c r="AY601" s="156" t="s">
        <v>168</v>
      </c>
      <c r="BK601" s="165">
        <f>SUM(BK602:BK606)</f>
        <v>0</v>
      </c>
    </row>
    <row r="602" spans="1:65" s="2" customFormat="1" ht="21.75" customHeight="1">
      <c r="A602" s="29"/>
      <c r="B602" s="133"/>
      <c r="C602" s="168" t="s">
        <v>1786</v>
      </c>
      <c r="D602" s="168" t="s">
        <v>170</v>
      </c>
      <c r="E602" s="169" t="s">
        <v>1787</v>
      </c>
      <c r="F602" s="170" t="s">
        <v>1788</v>
      </c>
      <c r="G602" s="171" t="s">
        <v>281</v>
      </c>
      <c r="H602" s="172">
        <v>19.02</v>
      </c>
      <c r="I602" s="173"/>
      <c r="J602" s="172">
        <f>ROUND(I602*H602,3)</f>
        <v>0</v>
      </c>
      <c r="K602" s="174"/>
      <c r="L602" s="30"/>
      <c r="M602" s="175" t="s">
        <v>1</v>
      </c>
      <c r="N602" s="176" t="s">
        <v>40</v>
      </c>
      <c r="O602" s="55"/>
      <c r="P602" s="177">
        <f>O602*H602</f>
        <v>0</v>
      </c>
      <c r="Q602" s="177">
        <v>5.0000000000000002E-5</v>
      </c>
      <c r="R602" s="177">
        <f>Q602*H602</f>
        <v>9.5100000000000002E-4</v>
      </c>
      <c r="S602" s="177">
        <v>0</v>
      </c>
      <c r="T602" s="178">
        <f>S602*H602</f>
        <v>0</v>
      </c>
      <c r="U602" s="29"/>
      <c r="V602" s="29"/>
      <c r="W602" s="29"/>
      <c r="X602" s="29"/>
      <c r="Y602" s="29"/>
      <c r="Z602" s="29"/>
      <c r="AA602" s="29"/>
      <c r="AB602" s="29"/>
      <c r="AC602" s="29"/>
      <c r="AD602" s="29"/>
      <c r="AE602" s="29"/>
      <c r="AR602" s="179" t="s">
        <v>233</v>
      </c>
      <c r="AT602" s="179" t="s">
        <v>170</v>
      </c>
      <c r="AU602" s="179" t="s">
        <v>146</v>
      </c>
      <c r="AY602" s="14" t="s">
        <v>168</v>
      </c>
      <c r="BE602" s="180">
        <f>IF(N602="základná",J602,0)</f>
        <v>0</v>
      </c>
      <c r="BF602" s="180">
        <f>IF(N602="znížená",J602,0)</f>
        <v>0</v>
      </c>
      <c r="BG602" s="180">
        <f>IF(N602="zákl. prenesená",J602,0)</f>
        <v>0</v>
      </c>
      <c r="BH602" s="180">
        <f>IF(N602="zníž. prenesená",J602,0)</f>
        <v>0</v>
      </c>
      <c r="BI602" s="180">
        <f>IF(N602="nulová",J602,0)</f>
        <v>0</v>
      </c>
      <c r="BJ602" s="14" t="s">
        <v>146</v>
      </c>
      <c r="BK602" s="181">
        <f>ROUND(I602*H602,3)</f>
        <v>0</v>
      </c>
      <c r="BL602" s="14" t="s">
        <v>233</v>
      </c>
      <c r="BM602" s="179" t="s">
        <v>1789</v>
      </c>
    </row>
    <row r="603" spans="1:65" s="2" customFormat="1" ht="16.5" customHeight="1">
      <c r="A603" s="29"/>
      <c r="B603" s="133"/>
      <c r="C603" s="182" t="s">
        <v>1790</v>
      </c>
      <c r="D603" s="182" t="s">
        <v>289</v>
      </c>
      <c r="E603" s="183" t="s">
        <v>1791</v>
      </c>
      <c r="F603" s="184" t="s">
        <v>1792</v>
      </c>
      <c r="G603" s="185" t="s">
        <v>281</v>
      </c>
      <c r="H603" s="186">
        <v>19.02</v>
      </c>
      <c r="I603" s="187"/>
      <c r="J603" s="186">
        <f>ROUND(I603*H603,3)</f>
        <v>0</v>
      </c>
      <c r="K603" s="188"/>
      <c r="L603" s="189"/>
      <c r="M603" s="190" t="s">
        <v>1</v>
      </c>
      <c r="N603" s="191" t="s">
        <v>40</v>
      </c>
      <c r="O603" s="55"/>
      <c r="P603" s="177">
        <f>O603*H603</f>
        <v>0</v>
      </c>
      <c r="Q603" s="177">
        <v>5.0000000000000001E-3</v>
      </c>
      <c r="R603" s="177">
        <f>Q603*H603</f>
        <v>9.5100000000000004E-2</v>
      </c>
      <c r="S603" s="177">
        <v>0</v>
      </c>
      <c r="T603" s="178">
        <f>S603*H603</f>
        <v>0</v>
      </c>
      <c r="U603" s="29"/>
      <c r="V603" s="29"/>
      <c r="W603" s="29"/>
      <c r="X603" s="29"/>
      <c r="Y603" s="29"/>
      <c r="Z603" s="29"/>
      <c r="AA603" s="29"/>
      <c r="AB603" s="29"/>
      <c r="AC603" s="29"/>
      <c r="AD603" s="29"/>
      <c r="AE603" s="29"/>
      <c r="AR603" s="179" t="s">
        <v>301</v>
      </c>
      <c r="AT603" s="179" t="s">
        <v>289</v>
      </c>
      <c r="AU603" s="179" t="s">
        <v>146</v>
      </c>
      <c r="AY603" s="14" t="s">
        <v>168</v>
      </c>
      <c r="BE603" s="180">
        <f>IF(N603="základná",J603,0)</f>
        <v>0</v>
      </c>
      <c r="BF603" s="180">
        <f>IF(N603="znížená",J603,0)</f>
        <v>0</v>
      </c>
      <c r="BG603" s="180">
        <f>IF(N603="zákl. prenesená",J603,0)</f>
        <v>0</v>
      </c>
      <c r="BH603" s="180">
        <f>IF(N603="zníž. prenesená",J603,0)</f>
        <v>0</v>
      </c>
      <c r="BI603" s="180">
        <f>IF(N603="nulová",J603,0)</f>
        <v>0</v>
      </c>
      <c r="BJ603" s="14" t="s">
        <v>146</v>
      </c>
      <c r="BK603" s="181">
        <f>ROUND(I603*H603,3)</f>
        <v>0</v>
      </c>
      <c r="BL603" s="14" t="s">
        <v>233</v>
      </c>
      <c r="BM603" s="179" t="s">
        <v>1793</v>
      </c>
    </row>
    <row r="604" spans="1:65" s="2" customFormat="1" ht="21.75" customHeight="1">
      <c r="A604" s="29"/>
      <c r="B604" s="133"/>
      <c r="C604" s="168" t="s">
        <v>1794</v>
      </c>
      <c r="D604" s="168" t="s">
        <v>170</v>
      </c>
      <c r="E604" s="169" t="s">
        <v>1795</v>
      </c>
      <c r="F604" s="170" t="s">
        <v>1796</v>
      </c>
      <c r="G604" s="171" t="s">
        <v>197</v>
      </c>
      <c r="H604" s="172">
        <v>27.9</v>
      </c>
      <c r="I604" s="173"/>
      <c r="J604" s="172">
        <f>ROUND(I604*H604,3)</f>
        <v>0</v>
      </c>
      <c r="K604" s="174"/>
      <c r="L604" s="30"/>
      <c r="M604" s="175" t="s">
        <v>1</v>
      </c>
      <c r="N604" s="176" t="s">
        <v>40</v>
      </c>
      <c r="O604" s="55"/>
      <c r="P604" s="177">
        <f>O604*H604</f>
        <v>0</v>
      </c>
      <c r="Q604" s="177">
        <v>1E-4</v>
      </c>
      <c r="R604" s="177">
        <f>Q604*H604</f>
        <v>2.7899999999999999E-3</v>
      </c>
      <c r="S604" s="177">
        <v>0</v>
      </c>
      <c r="T604" s="178">
        <f>S604*H604</f>
        <v>0</v>
      </c>
      <c r="U604" s="29"/>
      <c r="V604" s="29"/>
      <c r="W604" s="29"/>
      <c r="X604" s="29"/>
      <c r="Y604" s="29"/>
      <c r="Z604" s="29"/>
      <c r="AA604" s="29"/>
      <c r="AB604" s="29"/>
      <c r="AC604" s="29"/>
      <c r="AD604" s="29"/>
      <c r="AE604" s="29"/>
      <c r="AR604" s="179" t="s">
        <v>233</v>
      </c>
      <c r="AT604" s="179" t="s">
        <v>170</v>
      </c>
      <c r="AU604" s="179" t="s">
        <v>146</v>
      </c>
      <c r="AY604" s="14" t="s">
        <v>168</v>
      </c>
      <c r="BE604" s="180">
        <f>IF(N604="základná",J604,0)</f>
        <v>0</v>
      </c>
      <c r="BF604" s="180">
        <f>IF(N604="znížená",J604,0)</f>
        <v>0</v>
      </c>
      <c r="BG604" s="180">
        <f>IF(N604="zákl. prenesená",J604,0)</f>
        <v>0</v>
      </c>
      <c r="BH604" s="180">
        <f>IF(N604="zníž. prenesená",J604,0)</f>
        <v>0</v>
      </c>
      <c r="BI604" s="180">
        <f>IF(N604="nulová",J604,0)</f>
        <v>0</v>
      </c>
      <c r="BJ604" s="14" t="s">
        <v>146</v>
      </c>
      <c r="BK604" s="181">
        <f>ROUND(I604*H604,3)</f>
        <v>0</v>
      </c>
      <c r="BL604" s="14" t="s">
        <v>233</v>
      </c>
      <c r="BM604" s="179" t="s">
        <v>1797</v>
      </c>
    </row>
    <row r="605" spans="1:65" s="2" customFormat="1" ht="21.75" customHeight="1">
      <c r="A605" s="29"/>
      <c r="B605" s="133"/>
      <c r="C605" s="182" t="s">
        <v>1798</v>
      </c>
      <c r="D605" s="182" t="s">
        <v>289</v>
      </c>
      <c r="E605" s="183" t="s">
        <v>1799</v>
      </c>
      <c r="F605" s="184" t="s">
        <v>1800</v>
      </c>
      <c r="G605" s="185" t="s">
        <v>197</v>
      </c>
      <c r="H605" s="186">
        <v>27.9</v>
      </c>
      <c r="I605" s="187"/>
      <c r="J605" s="186">
        <f>ROUND(I605*H605,3)</f>
        <v>0</v>
      </c>
      <c r="K605" s="188"/>
      <c r="L605" s="189"/>
      <c r="M605" s="190" t="s">
        <v>1</v>
      </c>
      <c r="N605" s="191" t="s">
        <v>40</v>
      </c>
      <c r="O605" s="55"/>
      <c r="P605" s="177">
        <f>O605*H605</f>
        <v>0</v>
      </c>
      <c r="Q605" s="177">
        <v>2E-3</v>
      </c>
      <c r="R605" s="177">
        <f>Q605*H605</f>
        <v>5.5799999999999995E-2</v>
      </c>
      <c r="S605" s="177">
        <v>0</v>
      </c>
      <c r="T605" s="178">
        <f>S605*H605</f>
        <v>0</v>
      </c>
      <c r="U605" s="29"/>
      <c r="V605" s="29"/>
      <c r="W605" s="29"/>
      <c r="X605" s="29"/>
      <c r="Y605" s="29"/>
      <c r="Z605" s="29"/>
      <c r="AA605" s="29"/>
      <c r="AB605" s="29"/>
      <c r="AC605" s="29"/>
      <c r="AD605" s="29"/>
      <c r="AE605" s="29"/>
      <c r="AR605" s="179" t="s">
        <v>301</v>
      </c>
      <c r="AT605" s="179" t="s">
        <v>289</v>
      </c>
      <c r="AU605" s="179" t="s">
        <v>146</v>
      </c>
      <c r="AY605" s="14" t="s">
        <v>168</v>
      </c>
      <c r="BE605" s="180">
        <f>IF(N605="základná",J605,0)</f>
        <v>0</v>
      </c>
      <c r="BF605" s="180">
        <f>IF(N605="znížená",J605,0)</f>
        <v>0</v>
      </c>
      <c r="BG605" s="180">
        <f>IF(N605="zákl. prenesená",J605,0)</f>
        <v>0</v>
      </c>
      <c r="BH605" s="180">
        <f>IF(N605="zníž. prenesená",J605,0)</f>
        <v>0</v>
      </c>
      <c r="BI605" s="180">
        <f>IF(N605="nulová",J605,0)</f>
        <v>0</v>
      </c>
      <c r="BJ605" s="14" t="s">
        <v>146</v>
      </c>
      <c r="BK605" s="181">
        <f>ROUND(I605*H605,3)</f>
        <v>0</v>
      </c>
      <c r="BL605" s="14" t="s">
        <v>233</v>
      </c>
      <c r="BM605" s="179" t="s">
        <v>1801</v>
      </c>
    </row>
    <row r="606" spans="1:65" s="2" customFormat="1" ht="21.75" customHeight="1">
      <c r="A606" s="29"/>
      <c r="B606" s="133"/>
      <c r="C606" s="168" t="s">
        <v>1802</v>
      </c>
      <c r="D606" s="168" t="s">
        <v>170</v>
      </c>
      <c r="E606" s="169" t="s">
        <v>1803</v>
      </c>
      <c r="F606" s="170" t="s">
        <v>1804</v>
      </c>
      <c r="G606" s="171" t="s">
        <v>663</v>
      </c>
      <c r="H606" s="173"/>
      <c r="I606" s="173"/>
      <c r="J606" s="172">
        <f>ROUND(I606*H606,3)</f>
        <v>0</v>
      </c>
      <c r="K606" s="174"/>
      <c r="L606" s="30"/>
      <c r="M606" s="175" t="s">
        <v>1</v>
      </c>
      <c r="N606" s="176" t="s">
        <v>40</v>
      </c>
      <c r="O606" s="55"/>
      <c r="P606" s="177">
        <f>O606*H606</f>
        <v>0</v>
      </c>
      <c r="Q606" s="177">
        <v>0</v>
      </c>
      <c r="R606" s="177">
        <f>Q606*H606</f>
        <v>0</v>
      </c>
      <c r="S606" s="177">
        <v>0</v>
      </c>
      <c r="T606" s="178">
        <f>S606*H606</f>
        <v>0</v>
      </c>
      <c r="U606" s="29"/>
      <c r="V606" s="29"/>
      <c r="W606" s="29"/>
      <c r="X606" s="29"/>
      <c r="Y606" s="29"/>
      <c r="Z606" s="29"/>
      <c r="AA606" s="29"/>
      <c r="AB606" s="29"/>
      <c r="AC606" s="29"/>
      <c r="AD606" s="29"/>
      <c r="AE606" s="29"/>
      <c r="AR606" s="179" t="s">
        <v>233</v>
      </c>
      <c r="AT606" s="179" t="s">
        <v>170</v>
      </c>
      <c r="AU606" s="179" t="s">
        <v>146</v>
      </c>
      <c r="AY606" s="14" t="s">
        <v>168</v>
      </c>
      <c r="BE606" s="180">
        <f>IF(N606="základná",J606,0)</f>
        <v>0</v>
      </c>
      <c r="BF606" s="180">
        <f>IF(N606="znížená",J606,0)</f>
        <v>0</v>
      </c>
      <c r="BG606" s="180">
        <f>IF(N606="zákl. prenesená",J606,0)</f>
        <v>0</v>
      </c>
      <c r="BH606" s="180">
        <f>IF(N606="zníž. prenesená",J606,0)</f>
        <v>0</v>
      </c>
      <c r="BI606" s="180">
        <f>IF(N606="nulová",J606,0)</f>
        <v>0</v>
      </c>
      <c r="BJ606" s="14" t="s">
        <v>146</v>
      </c>
      <c r="BK606" s="181">
        <f>ROUND(I606*H606,3)</f>
        <v>0</v>
      </c>
      <c r="BL606" s="14" t="s">
        <v>233</v>
      </c>
      <c r="BM606" s="179" t="s">
        <v>1805</v>
      </c>
    </row>
    <row r="607" spans="1:65" s="12" customFormat="1" ht="22.8" customHeight="1">
      <c r="B607" s="155"/>
      <c r="D607" s="156" t="s">
        <v>73</v>
      </c>
      <c r="E607" s="166" t="s">
        <v>1806</v>
      </c>
      <c r="F607" s="166" t="s">
        <v>1807</v>
      </c>
      <c r="I607" s="158"/>
      <c r="J607" s="167">
        <f>BK607</f>
        <v>0</v>
      </c>
      <c r="L607" s="155"/>
      <c r="M607" s="160"/>
      <c r="N607" s="161"/>
      <c r="O607" s="161"/>
      <c r="P607" s="162">
        <f>SUM(P608:P612)</f>
        <v>0</v>
      </c>
      <c r="Q607" s="161"/>
      <c r="R607" s="162">
        <f>SUM(R608:R612)</f>
        <v>2.3087330000000001</v>
      </c>
      <c r="S607" s="161"/>
      <c r="T607" s="163">
        <f>SUM(T608:T612)</f>
        <v>0</v>
      </c>
      <c r="AR607" s="156" t="s">
        <v>146</v>
      </c>
      <c r="AT607" s="164" t="s">
        <v>73</v>
      </c>
      <c r="AU607" s="164" t="s">
        <v>82</v>
      </c>
      <c r="AY607" s="156" t="s">
        <v>168</v>
      </c>
      <c r="BK607" s="165">
        <f>SUM(BK608:BK612)</f>
        <v>0</v>
      </c>
    </row>
    <row r="608" spans="1:65" s="2" customFormat="1" ht="16.5" customHeight="1">
      <c r="A608" s="29"/>
      <c r="B608" s="133"/>
      <c r="C608" s="168" t="s">
        <v>1808</v>
      </c>
      <c r="D608" s="168" t="s">
        <v>170</v>
      </c>
      <c r="E608" s="169" t="s">
        <v>1809</v>
      </c>
      <c r="F608" s="170" t="s">
        <v>1810</v>
      </c>
      <c r="G608" s="171" t="s">
        <v>281</v>
      </c>
      <c r="H608" s="172">
        <v>65.8</v>
      </c>
      <c r="I608" s="173"/>
      <c r="J608" s="172">
        <f>ROUND(I608*H608,3)</f>
        <v>0</v>
      </c>
      <c r="K608" s="174"/>
      <c r="L608" s="30"/>
      <c r="M608" s="175" t="s">
        <v>1</v>
      </c>
      <c r="N608" s="176" t="s">
        <v>40</v>
      </c>
      <c r="O608" s="55"/>
      <c r="P608" s="177">
        <f>O608*H608</f>
        <v>0</v>
      </c>
      <c r="Q608" s="177">
        <v>3.7799999999999999E-3</v>
      </c>
      <c r="R608" s="177">
        <f>Q608*H608</f>
        <v>0.24872399999999997</v>
      </c>
      <c r="S608" s="177">
        <v>0</v>
      </c>
      <c r="T608" s="178">
        <f>S608*H608</f>
        <v>0</v>
      </c>
      <c r="U608" s="29"/>
      <c r="V608" s="29"/>
      <c r="W608" s="29"/>
      <c r="X608" s="29"/>
      <c r="Y608" s="29"/>
      <c r="Z608" s="29"/>
      <c r="AA608" s="29"/>
      <c r="AB608" s="29"/>
      <c r="AC608" s="29"/>
      <c r="AD608" s="29"/>
      <c r="AE608" s="29"/>
      <c r="AR608" s="179" t="s">
        <v>233</v>
      </c>
      <c r="AT608" s="179" t="s">
        <v>170</v>
      </c>
      <c r="AU608" s="179" t="s">
        <v>146</v>
      </c>
      <c r="AY608" s="14" t="s">
        <v>168</v>
      </c>
      <c r="BE608" s="180">
        <f>IF(N608="základná",J608,0)</f>
        <v>0</v>
      </c>
      <c r="BF608" s="180">
        <f>IF(N608="znížená",J608,0)</f>
        <v>0</v>
      </c>
      <c r="BG608" s="180">
        <f>IF(N608="zákl. prenesená",J608,0)</f>
        <v>0</v>
      </c>
      <c r="BH608" s="180">
        <f>IF(N608="zníž. prenesená",J608,0)</f>
        <v>0</v>
      </c>
      <c r="BI608" s="180">
        <f>IF(N608="nulová",J608,0)</f>
        <v>0</v>
      </c>
      <c r="BJ608" s="14" t="s">
        <v>146</v>
      </c>
      <c r="BK608" s="181">
        <f>ROUND(I608*H608,3)</f>
        <v>0</v>
      </c>
      <c r="BL608" s="14" t="s">
        <v>233</v>
      </c>
      <c r="BM608" s="179" t="s">
        <v>1811</v>
      </c>
    </row>
    <row r="609" spans="1:65" s="2" customFormat="1" ht="16.5" customHeight="1">
      <c r="A609" s="29"/>
      <c r="B609" s="133"/>
      <c r="C609" s="182" t="s">
        <v>1812</v>
      </c>
      <c r="D609" s="182" t="s">
        <v>289</v>
      </c>
      <c r="E609" s="183" t="s">
        <v>1813</v>
      </c>
      <c r="F609" s="184" t="s">
        <v>1814</v>
      </c>
      <c r="G609" s="185" t="s">
        <v>197</v>
      </c>
      <c r="H609" s="186">
        <v>8.5</v>
      </c>
      <c r="I609" s="187"/>
      <c r="J609" s="186">
        <f>ROUND(I609*H609,3)</f>
        <v>0</v>
      </c>
      <c r="K609" s="188"/>
      <c r="L609" s="189"/>
      <c r="M609" s="190" t="s">
        <v>1</v>
      </c>
      <c r="N609" s="191" t="s">
        <v>40</v>
      </c>
      <c r="O609" s="55"/>
      <c r="P609" s="177">
        <f>O609*H609</f>
        <v>0</v>
      </c>
      <c r="Q609" s="177">
        <v>1.55E-2</v>
      </c>
      <c r="R609" s="177">
        <f>Q609*H609</f>
        <v>0.13175000000000001</v>
      </c>
      <c r="S609" s="177">
        <v>0</v>
      </c>
      <c r="T609" s="178">
        <f>S609*H609</f>
        <v>0</v>
      </c>
      <c r="U609" s="29"/>
      <c r="V609" s="29"/>
      <c r="W609" s="29"/>
      <c r="X609" s="29"/>
      <c r="Y609" s="29"/>
      <c r="Z609" s="29"/>
      <c r="AA609" s="29"/>
      <c r="AB609" s="29"/>
      <c r="AC609" s="29"/>
      <c r="AD609" s="29"/>
      <c r="AE609" s="29"/>
      <c r="AR609" s="179" t="s">
        <v>301</v>
      </c>
      <c r="AT609" s="179" t="s">
        <v>289</v>
      </c>
      <c r="AU609" s="179" t="s">
        <v>146</v>
      </c>
      <c r="AY609" s="14" t="s">
        <v>168</v>
      </c>
      <c r="BE609" s="180">
        <f>IF(N609="základná",J609,0)</f>
        <v>0</v>
      </c>
      <c r="BF609" s="180">
        <f>IF(N609="znížená",J609,0)</f>
        <v>0</v>
      </c>
      <c r="BG609" s="180">
        <f>IF(N609="zákl. prenesená",J609,0)</f>
        <v>0</v>
      </c>
      <c r="BH609" s="180">
        <f>IF(N609="zníž. prenesená",J609,0)</f>
        <v>0</v>
      </c>
      <c r="BI609" s="180">
        <f>IF(N609="nulová",J609,0)</f>
        <v>0</v>
      </c>
      <c r="BJ609" s="14" t="s">
        <v>146</v>
      </c>
      <c r="BK609" s="181">
        <f>ROUND(I609*H609,3)</f>
        <v>0</v>
      </c>
      <c r="BL609" s="14" t="s">
        <v>233</v>
      </c>
      <c r="BM609" s="179" t="s">
        <v>1815</v>
      </c>
    </row>
    <row r="610" spans="1:65" s="2" customFormat="1" ht="21.75" customHeight="1">
      <c r="A610" s="29"/>
      <c r="B610" s="133"/>
      <c r="C610" s="168" t="s">
        <v>1816</v>
      </c>
      <c r="D610" s="168" t="s">
        <v>170</v>
      </c>
      <c r="E610" s="169" t="s">
        <v>1817</v>
      </c>
      <c r="F610" s="170" t="s">
        <v>1818</v>
      </c>
      <c r="G610" s="171" t="s">
        <v>197</v>
      </c>
      <c r="H610" s="172">
        <v>98.08</v>
      </c>
      <c r="I610" s="173"/>
      <c r="J610" s="172">
        <f>ROUND(I610*H610,3)</f>
        <v>0</v>
      </c>
      <c r="K610" s="174"/>
      <c r="L610" s="30"/>
      <c r="M610" s="175" t="s">
        <v>1</v>
      </c>
      <c r="N610" s="176" t="s">
        <v>40</v>
      </c>
      <c r="O610" s="55"/>
      <c r="P610" s="177">
        <f>O610*H610</f>
        <v>0</v>
      </c>
      <c r="Q610" s="177">
        <v>3.8500000000000001E-3</v>
      </c>
      <c r="R610" s="177">
        <f>Q610*H610</f>
        <v>0.377608</v>
      </c>
      <c r="S610" s="177">
        <v>0</v>
      </c>
      <c r="T610" s="178">
        <f>S610*H610</f>
        <v>0</v>
      </c>
      <c r="U610" s="29"/>
      <c r="V610" s="29"/>
      <c r="W610" s="29"/>
      <c r="X610" s="29"/>
      <c r="Y610" s="29"/>
      <c r="Z610" s="29"/>
      <c r="AA610" s="29"/>
      <c r="AB610" s="29"/>
      <c r="AC610" s="29"/>
      <c r="AD610" s="29"/>
      <c r="AE610" s="29"/>
      <c r="AR610" s="179" t="s">
        <v>233</v>
      </c>
      <c r="AT610" s="179" t="s">
        <v>170</v>
      </c>
      <c r="AU610" s="179" t="s">
        <v>146</v>
      </c>
      <c r="AY610" s="14" t="s">
        <v>168</v>
      </c>
      <c r="BE610" s="180">
        <f>IF(N610="základná",J610,0)</f>
        <v>0</v>
      </c>
      <c r="BF610" s="180">
        <f>IF(N610="znížená",J610,0)</f>
        <v>0</v>
      </c>
      <c r="BG610" s="180">
        <f>IF(N610="zákl. prenesená",J610,0)</f>
        <v>0</v>
      </c>
      <c r="BH610" s="180">
        <f>IF(N610="zníž. prenesená",J610,0)</f>
        <v>0</v>
      </c>
      <c r="BI610" s="180">
        <f>IF(N610="nulová",J610,0)</f>
        <v>0</v>
      </c>
      <c r="BJ610" s="14" t="s">
        <v>146</v>
      </c>
      <c r="BK610" s="181">
        <f>ROUND(I610*H610,3)</f>
        <v>0</v>
      </c>
      <c r="BL610" s="14" t="s">
        <v>233</v>
      </c>
      <c r="BM610" s="179" t="s">
        <v>1819</v>
      </c>
    </row>
    <row r="611" spans="1:65" s="2" customFormat="1" ht="16.5" customHeight="1">
      <c r="A611" s="29"/>
      <c r="B611" s="133"/>
      <c r="C611" s="182" t="s">
        <v>1820</v>
      </c>
      <c r="D611" s="182" t="s">
        <v>289</v>
      </c>
      <c r="E611" s="183" t="s">
        <v>1813</v>
      </c>
      <c r="F611" s="184" t="s">
        <v>1814</v>
      </c>
      <c r="G611" s="185" t="s">
        <v>197</v>
      </c>
      <c r="H611" s="186">
        <v>100.042</v>
      </c>
      <c r="I611" s="187"/>
      <c r="J611" s="186">
        <f>ROUND(I611*H611,3)</f>
        <v>0</v>
      </c>
      <c r="K611" s="188"/>
      <c r="L611" s="189"/>
      <c r="M611" s="190" t="s">
        <v>1</v>
      </c>
      <c r="N611" s="191" t="s">
        <v>40</v>
      </c>
      <c r="O611" s="55"/>
      <c r="P611" s="177">
        <f>O611*H611</f>
        <v>0</v>
      </c>
      <c r="Q611" s="177">
        <v>1.55E-2</v>
      </c>
      <c r="R611" s="177">
        <f>Q611*H611</f>
        <v>1.550651</v>
      </c>
      <c r="S611" s="177">
        <v>0</v>
      </c>
      <c r="T611" s="178">
        <f>S611*H611</f>
        <v>0</v>
      </c>
      <c r="U611" s="29"/>
      <c r="V611" s="29"/>
      <c r="W611" s="29"/>
      <c r="X611" s="29"/>
      <c r="Y611" s="29"/>
      <c r="Z611" s="29"/>
      <c r="AA611" s="29"/>
      <c r="AB611" s="29"/>
      <c r="AC611" s="29"/>
      <c r="AD611" s="29"/>
      <c r="AE611" s="29"/>
      <c r="AR611" s="179" t="s">
        <v>301</v>
      </c>
      <c r="AT611" s="179" t="s">
        <v>289</v>
      </c>
      <c r="AU611" s="179" t="s">
        <v>146</v>
      </c>
      <c r="AY611" s="14" t="s">
        <v>168</v>
      </c>
      <c r="BE611" s="180">
        <f>IF(N611="základná",J611,0)</f>
        <v>0</v>
      </c>
      <c r="BF611" s="180">
        <f>IF(N611="znížená",J611,0)</f>
        <v>0</v>
      </c>
      <c r="BG611" s="180">
        <f>IF(N611="zákl. prenesená",J611,0)</f>
        <v>0</v>
      </c>
      <c r="BH611" s="180">
        <f>IF(N611="zníž. prenesená",J611,0)</f>
        <v>0</v>
      </c>
      <c r="BI611" s="180">
        <f>IF(N611="nulová",J611,0)</f>
        <v>0</v>
      </c>
      <c r="BJ611" s="14" t="s">
        <v>146</v>
      </c>
      <c r="BK611" s="181">
        <f>ROUND(I611*H611,3)</f>
        <v>0</v>
      </c>
      <c r="BL611" s="14" t="s">
        <v>233</v>
      </c>
      <c r="BM611" s="179" t="s">
        <v>1821</v>
      </c>
    </row>
    <row r="612" spans="1:65" s="2" customFormat="1" ht="21.75" customHeight="1">
      <c r="A612" s="29"/>
      <c r="B612" s="133"/>
      <c r="C612" s="168" t="s">
        <v>1822</v>
      </c>
      <c r="D612" s="168" t="s">
        <v>170</v>
      </c>
      <c r="E612" s="169" t="s">
        <v>1823</v>
      </c>
      <c r="F612" s="170" t="s">
        <v>1824</v>
      </c>
      <c r="G612" s="171" t="s">
        <v>663</v>
      </c>
      <c r="H612" s="173"/>
      <c r="I612" s="173"/>
      <c r="J612" s="172">
        <f>ROUND(I612*H612,3)</f>
        <v>0</v>
      </c>
      <c r="K612" s="174"/>
      <c r="L612" s="30"/>
      <c r="M612" s="175" t="s">
        <v>1</v>
      </c>
      <c r="N612" s="176" t="s">
        <v>40</v>
      </c>
      <c r="O612" s="55"/>
      <c r="P612" s="177">
        <f>O612*H612</f>
        <v>0</v>
      </c>
      <c r="Q612" s="177">
        <v>0</v>
      </c>
      <c r="R612" s="177">
        <f>Q612*H612</f>
        <v>0</v>
      </c>
      <c r="S612" s="177">
        <v>0</v>
      </c>
      <c r="T612" s="178">
        <f>S612*H612</f>
        <v>0</v>
      </c>
      <c r="U612" s="29"/>
      <c r="V612" s="29"/>
      <c r="W612" s="29"/>
      <c r="X612" s="29"/>
      <c r="Y612" s="29"/>
      <c r="Z612" s="29"/>
      <c r="AA612" s="29"/>
      <c r="AB612" s="29"/>
      <c r="AC612" s="29"/>
      <c r="AD612" s="29"/>
      <c r="AE612" s="29"/>
      <c r="AR612" s="179" t="s">
        <v>233</v>
      </c>
      <c r="AT612" s="179" t="s">
        <v>170</v>
      </c>
      <c r="AU612" s="179" t="s">
        <v>146</v>
      </c>
      <c r="AY612" s="14" t="s">
        <v>168</v>
      </c>
      <c r="BE612" s="180">
        <f>IF(N612="základná",J612,0)</f>
        <v>0</v>
      </c>
      <c r="BF612" s="180">
        <f>IF(N612="znížená",J612,0)</f>
        <v>0</v>
      </c>
      <c r="BG612" s="180">
        <f>IF(N612="zákl. prenesená",J612,0)</f>
        <v>0</v>
      </c>
      <c r="BH612" s="180">
        <f>IF(N612="zníž. prenesená",J612,0)</f>
        <v>0</v>
      </c>
      <c r="BI612" s="180">
        <f>IF(N612="nulová",J612,0)</f>
        <v>0</v>
      </c>
      <c r="BJ612" s="14" t="s">
        <v>146</v>
      </c>
      <c r="BK612" s="181">
        <f>ROUND(I612*H612,3)</f>
        <v>0</v>
      </c>
      <c r="BL612" s="14" t="s">
        <v>233</v>
      </c>
      <c r="BM612" s="179" t="s">
        <v>1825</v>
      </c>
    </row>
    <row r="613" spans="1:65" s="12" customFormat="1" ht="22.8" customHeight="1">
      <c r="B613" s="155"/>
      <c r="D613" s="156" t="s">
        <v>73</v>
      </c>
      <c r="E613" s="166" t="s">
        <v>1826</v>
      </c>
      <c r="F613" s="166" t="s">
        <v>1827</v>
      </c>
      <c r="I613" s="158"/>
      <c r="J613" s="167">
        <f>BK613</f>
        <v>0</v>
      </c>
      <c r="L613" s="155"/>
      <c r="M613" s="160"/>
      <c r="N613" s="161"/>
      <c r="O613" s="161"/>
      <c r="P613" s="162">
        <f>P614</f>
        <v>0</v>
      </c>
      <c r="Q613" s="161"/>
      <c r="R613" s="162">
        <f>R614</f>
        <v>0</v>
      </c>
      <c r="S613" s="161"/>
      <c r="T613" s="163">
        <f>T614</f>
        <v>1.1106</v>
      </c>
      <c r="AR613" s="156" t="s">
        <v>146</v>
      </c>
      <c r="AT613" s="164" t="s">
        <v>73</v>
      </c>
      <c r="AU613" s="164" t="s">
        <v>82</v>
      </c>
      <c r="AY613" s="156" t="s">
        <v>168</v>
      </c>
      <c r="BK613" s="165">
        <f>BK614</f>
        <v>0</v>
      </c>
    </row>
    <row r="614" spans="1:65" s="2" customFormat="1" ht="21.75" customHeight="1">
      <c r="A614" s="29"/>
      <c r="B614" s="133"/>
      <c r="C614" s="168" t="s">
        <v>1828</v>
      </c>
      <c r="D614" s="168" t="s">
        <v>170</v>
      </c>
      <c r="E614" s="169" t="s">
        <v>1829</v>
      </c>
      <c r="F614" s="170" t="s">
        <v>1830</v>
      </c>
      <c r="G614" s="171" t="s">
        <v>197</v>
      </c>
      <c r="H614" s="172">
        <v>74.040000000000006</v>
      </c>
      <c r="I614" s="173"/>
      <c r="J614" s="172">
        <f>ROUND(I614*H614,3)</f>
        <v>0</v>
      </c>
      <c r="K614" s="174"/>
      <c r="L614" s="30"/>
      <c r="M614" s="175" t="s">
        <v>1</v>
      </c>
      <c r="N614" s="176" t="s">
        <v>40</v>
      </c>
      <c r="O614" s="55"/>
      <c r="P614" s="177">
        <f>O614*H614</f>
        <v>0</v>
      </c>
      <c r="Q614" s="177">
        <v>0</v>
      </c>
      <c r="R614" s="177">
        <f>Q614*H614</f>
        <v>0</v>
      </c>
      <c r="S614" s="177">
        <v>1.4999999999999999E-2</v>
      </c>
      <c r="T614" s="178">
        <f>S614*H614</f>
        <v>1.1106</v>
      </c>
      <c r="U614" s="29"/>
      <c r="V614" s="29"/>
      <c r="W614" s="29"/>
      <c r="X614" s="29"/>
      <c r="Y614" s="29"/>
      <c r="Z614" s="29"/>
      <c r="AA614" s="29"/>
      <c r="AB614" s="29"/>
      <c r="AC614" s="29"/>
      <c r="AD614" s="29"/>
      <c r="AE614" s="29"/>
      <c r="AR614" s="179" t="s">
        <v>233</v>
      </c>
      <c r="AT614" s="179" t="s">
        <v>170</v>
      </c>
      <c r="AU614" s="179" t="s">
        <v>146</v>
      </c>
      <c r="AY614" s="14" t="s">
        <v>168</v>
      </c>
      <c r="BE614" s="180">
        <f>IF(N614="základná",J614,0)</f>
        <v>0</v>
      </c>
      <c r="BF614" s="180">
        <f>IF(N614="znížená",J614,0)</f>
        <v>0</v>
      </c>
      <c r="BG614" s="180">
        <f>IF(N614="zákl. prenesená",J614,0)</f>
        <v>0</v>
      </c>
      <c r="BH614" s="180">
        <f>IF(N614="zníž. prenesená",J614,0)</f>
        <v>0</v>
      </c>
      <c r="BI614" s="180">
        <f>IF(N614="nulová",J614,0)</f>
        <v>0</v>
      </c>
      <c r="BJ614" s="14" t="s">
        <v>146</v>
      </c>
      <c r="BK614" s="181">
        <f>ROUND(I614*H614,3)</f>
        <v>0</v>
      </c>
      <c r="BL614" s="14" t="s">
        <v>233</v>
      </c>
      <c r="BM614" s="179" t="s">
        <v>1831</v>
      </c>
    </row>
    <row r="615" spans="1:65" s="12" customFormat="1" ht="22.8" customHeight="1">
      <c r="B615" s="155"/>
      <c r="D615" s="156" t="s">
        <v>73</v>
      </c>
      <c r="E615" s="166" t="s">
        <v>1832</v>
      </c>
      <c r="F615" s="166" t="s">
        <v>1833</v>
      </c>
      <c r="I615" s="158"/>
      <c r="J615" s="167">
        <f>BK615</f>
        <v>0</v>
      </c>
      <c r="L615" s="155"/>
      <c r="M615" s="160"/>
      <c r="N615" s="161"/>
      <c r="O615" s="161"/>
      <c r="P615" s="162">
        <f>SUM(P616:P621)</f>
        <v>0</v>
      </c>
      <c r="Q615" s="161"/>
      <c r="R615" s="162">
        <f>SUM(R616:R621)</f>
        <v>0.52616826000000005</v>
      </c>
      <c r="S615" s="161"/>
      <c r="T615" s="163">
        <f>SUM(T616:T621)</f>
        <v>0</v>
      </c>
      <c r="AR615" s="156" t="s">
        <v>146</v>
      </c>
      <c r="AT615" s="164" t="s">
        <v>73</v>
      </c>
      <c r="AU615" s="164" t="s">
        <v>82</v>
      </c>
      <c r="AY615" s="156" t="s">
        <v>168</v>
      </c>
      <c r="BK615" s="165">
        <f>SUM(BK616:BK621)</f>
        <v>0</v>
      </c>
    </row>
    <row r="616" spans="1:65" s="2" customFormat="1" ht="16.5" customHeight="1">
      <c r="A616" s="29"/>
      <c r="B616" s="133"/>
      <c r="C616" s="168" t="s">
        <v>1834</v>
      </c>
      <c r="D616" s="168" t="s">
        <v>170</v>
      </c>
      <c r="E616" s="169" t="s">
        <v>1835</v>
      </c>
      <c r="F616" s="170" t="s">
        <v>1836</v>
      </c>
      <c r="G616" s="171" t="s">
        <v>281</v>
      </c>
      <c r="H616" s="172">
        <v>121</v>
      </c>
      <c r="I616" s="173"/>
      <c r="J616" s="172">
        <f t="shared" ref="J616:J621" si="195">ROUND(I616*H616,3)</f>
        <v>0</v>
      </c>
      <c r="K616" s="174"/>
      <c r="L616" s="30"/>
      <c r="M616" s="175" t="s">
        <v>1</v>
      </c>
      <c r="N616" s="176" t="s">
        <v>40</v>
      </c>
      <c r="O616" s="55"/>
      <c r="P616" s="177">
        <f t="shared" ref="P616:P621" si="196">O616*H616</f>
        <v>0</v>
      </c>
      <c r="Q616" s="177">
        <v>4.0000000000000003E-5</v>
      </c>
      <c r="R616" s="177">
        <f t="shared" ref="R616:R621" si="197">Q616*H616</f>
        <v>4.8400000000000006E-3</v>
      </c>
      <c r="S616" s="177">
        <v>0</v>
      </c>
      <c r="T616" s="178">
        <f t="shared" ref="T616:T621" si="198">S616*H616</f>
        <v>0</v>
      </c>
      <c r="U616" s="29"/>
      <c r="V616" s="29"/>
      <c r="W616" s="29"/>
      <c r="X616" s="29"/>
      <c r="Y616" s="29"/>
      <c r="Z616" s="29"/>
      <c r="AA616" s="29"/>
      <c r="AB616" s="29"/>
      <c r="AC616" s="29"/>
      <c r="AD616" s="29"/>
      <c r="AE616" s="29"/>
      <c r="AR616" s="179" t="s">
        <v>233</v>
      </c>
      <c r="AT616" s="179" t="s">
        <v>170</v>
      </c>
      <c r="AU616" s="179" t="s">
        <v>146</v>
      </c>
      <c r="AY616" s="14" t="s">
        <v>168</v>
      </c>
      <c r="BE616" s="180">
        <f t="shared" ref="BE616:BE621" si="199">IF(N616="základná",J616,0)</f>
        <v>0</v>
      </c>
      <c r="BF616" s="180">
        <f t="shared" ref="BF616:BF621" si="200">IF(N616="znížená",J616,0)</f>
        <v>0</v>
      </c>
      <c r="BG616" s="180">
        <f t="shared" ref="BG616:BG621" si="201">IF(N616="zákl. prenesená",J616,0)</f>
        <v>0</v>
      </c>
      <c r="BH616" s="180">
        <f t="shared" ref="BH616:BH621" si="202">IF(N616="zníž. prenesená",J616,0)</f>
        <v>0</v>
      </c>
      <c r="BI616" s="180">
        <f t="shared" ref="BI616:BI621" si="203">IF(N616="nulová",J616,0)</f>
        <v>0</v>
      </c>
      <c r="BJ616" s="14" t="s">
        <v>146</v>
      </c>
      <c r="BK616" s="181">
        <f t="shared" ref="BK616:BK621" si="204">ROUND(I616*H616,3)</f>
        <v>0</v>
      </c>
      <c r="BL616" s="14" t="s">
        <v>233</v>
      </c>
      <c r="BM616" s="179" t="s">
        <v>1837</v>
      </c>
    </row>
    <row r="617" spans="1:65" s="2" customFormat="1" ht="16.5" customHeight="1">
      <c r="A617" s="29"/>
      <c r="B617" s="133"/>
      <c r="C617" s="182" t="s">
        <v>1838</v>
      </c>
      <c r="D617" s="182" t="s">
        <v>289</v>
      </c>
      <c r="E617" s="183" t="s">
        <v>1839</v>
      </c>
      <c r="F617" s="184" t="s">
        <v>1840</v>
      </c>
      <c r="G617" s="185" t="s">
        <v>281</v>
      </c>
      <c r="H617" s="186">
        <v>12.342000000000001</v>
      </c>
      <c r="I617" s="187"/>
      <c r="J617" s="186">
        <f t="shared" si="195"/>
        <v>0</v>
      </c>
      <c r="K617" s="188"/>
      <c r="L617" s="189"/>
      <c r="M617" s="190" t="s">
        <v>1</v>
      </c>
      <c r="N617" s="191" t="s">
        <v>40</v>
      </c>
      <c r="O617" s="55"/>
      <c r="P617" s="177">
        <f t="shared" si="196"/>
        <v>0</v>
      </c>
      <c r="Q617" s="177">
        <v>4.2999999999999999E-4</v>
      </c>
      <c r="R617" s="177">
        <f t="shared" si="197"/>
        <v>5.3070599999999997E-3</v>
      </c>
      <c r="S617" s="177">
        <v>0</v>
      </c>
      <c r="T617" s="178">
        <f t="shared" si="198"/>
        <v>0</v>
      </c>
      <c r="U617" s="29"/>
      <c r="V617" s="29"/>
      <c r="W617" s="29"/>
      <c r="X617" s="29"/>
      <c r="Y617" s="29"/>
      <c r="Z617" s="29"/>
      <c r="AA617" s="29"/>
      <c r="AB617" s="29"/>
      <c r="AC617" s="29"/>
      <c r="AD617" s="29"/>
      <c r="AE617" s="29"/>
      <c r="AR617" s="179" t="s">
        <v>301</v>
      </c>
      <c r="AT617" s="179" t="s">
        <v>289</v>
      </c>
      <c r="AU617" s="179" t="s">
        <v>146</v>
      </c>
      <c r="AY617" s="14" t="s">
        <v>168</v>
      </c>
      <c r="BE617" s="180">
        <f t="shared" si="199"/>
        <v>0</v>
      </c>
      <c r="BF617" s="180">
        <f t="shared" si="200"/>
        <v>0</v>
      </c>
      <c r="BG617" s="180">
        <f t="shared" si="201"/>
        <v>0</v>
      </c>
      <c r="BH617" s="180">
        <f t="shared" si="202"/>
        <v>0</v>
      </c>
      <c r="BI617" s="180">
        <f t="shared" si="203"/>
        <v>0</v>
      </c>
      <c r="BJ617" s="14" t="s">
        <v>146</v>
      </c>
      <c r="BK617" s="181">
        <f t="shared" si="204"/>
        <v>0</v>
      </c>
      <c r="BL617" s="14" t="s">
        <v>233</v>
      </c>
      <c r="BM617" s="179" t="s">
        <v>1841</v>
      </c>
    </row>
    <row r="618" spans="1:65" s="2" customFormat="1" ht="21.75" customHeight="1">
      <c r="A618" s="29"/>
      <c r="B618" s="133"/>
      <c r="C618" s="168" t="s">
        <v>1842</v>
      </c>
      <c r="D618" s="168" t="s">
        <v>170</v>
      </c>
      <c r="E618" s="169" t="s">
        <v>1843</v>
      </c>
      <c r="F618" s="170" t="s">
        <v>1844</v>
      </c>
      <c r="G618" s="171" t="s">
        <v>197</v>
      </c>
      <c r="H618" s="172">
        <v>147.72999999999999</v>
      </c>
      <c r="I618" s="173"/>
      <c r="J618" s="172">
        <f t="shared" si="195"/>
        <v>0</v>
      </c>
      <c r="K618" s="174"/>
      <c r="L618" s="30"/>
      <c r="M618" s="175" t="s">
        <v>1</v>
      </c>
      <c r="N618" s="176" t="s">
        <v>40</v>
      </c>
      <c r="O618" s="55"/>
      <c r="P618" s="177">
        <f t="shared" si="196"/>
        <v>0</v>
      </c>
      <c r="Q618" s="177">
        <v>2.9999999999999997E-4</v>
      </c>
      <c r="R618" s="177">
        <f t="shared" si="197"/>
        <v>4.431899999999999E-2</v>
      </c>
      <c r="S618" s="177">
        <v>0</v>
      </c>
      <c r="T618" s="178">
        <f t="shared" si="198"/>
        <v>0</v>
      </c>
      <c r="U618" s="29"/>
      <c r="V618" s="29"/>
      <c r="W618" s="29"/>
      <c r="X618" s="29"/>
      <c r="Y618" s="29"/>
      <c r="Z618" s="29"/>
      <c r="AA618" s="29"/>
      <c r="AB618" s="29"/>
      <c r="AC618" s="29"/>
      <c r="AD618" s="29"/>
      <c r="AE618" s="29"/>
      <c r="AR618" s="179" t="s">
        <v>233</v>
      </c>
      <c r="AT618" s="179" t="s">
        <v>170</v>
      </c>
      <c r="AU618" s="179" t="s">
        <v>146</v>
      </c>
      <c r="AY618" s="14" t="s">
        <v>168</v>
      </c>
      <c r="BE618" s="180">
        <f t="shared" si="199"/>
        <v>0</v>
      </c>
      <c r="BF618" s="180">
        <f t="shared" si="200"/>
        <v>0</v>
      </c>
      <c r="BG618" s="180">
        <f t="shared" si="201"/>
        <v>0</v>
      </c>
      <c r="BH618" s="180">
        <f t="shared" si="202"/>
        <v>0</v>
      </c>
      <c r="BI618" s="180">
        <f t="shared" si="203"/>
        <v>0</v>
      </c>
      <c r="BJ618" s="14" t="s">
        <v>146</v>
      </c>
      <c r="BK618" s="181">
        <f t="shared" si="204"/>
        <v>0</v>
      </c>
      <c r="BL618" s="14" t="s">
        <v>233</v>
      </c>
      <c r="BM618" s="179" t="s">
        <v>1845</v>
      </c>
    </row>
    <row r="619" spans="1:65" s="2" customFormat="1" ht="21.75" customHeight="1">
      <c r="A619" s="29"/>
      <c r="B619" s="133"/>
      <c r="C619" s="182" t="s">
        <v>1846</v>
      </c>
      <c r="D619" s="182" t="s">
        <v>289</v>
      </c>
      <c r="E619" s="183" t="s">
        <v>1847</v>
      </c>
      <c r="F619" s="184" t="s">
        <v>1848</v>
      </c>
      <c r="G619" s="185" t="s">
        <v>197</v>
      </c>
      <c r="H619" s="186">
        <v>152.16200000000001</v>
      </c>
      <c r="I619" s="187"/>
      <c r="J619" s="186">
        <f t="shared" si="195"/>
        <v>0</v>
      </c>
      <c r="K619" s="188"/>
      <c r="L619" s="189"/>
      <c r="M619" s="190" t="s">
        <v>1</v>
      </c>
      <c r="N619" s="191" t="s">
        <v>40</v>
      </c>
      <c r="O619" s="55"/>
      <c r="P619" s="177">
        <f t="shared" si="196"/>
        <v>0</v>
      </c>
      <c r="Q619" s="177">
        <v>3.0999999999999999E-3</v>
      </c>
      <c r="R619" s="177">
        <f t="shared" si="197"/>
        <v>0.47170220000000002</v>
      </c>
      <c r="S619" s="177">
        <v>0</v>
      </c>
      <c r="T619" s="178">
        <f t="shared" si="198"/>
        <v>0</v>
      </c>
      <c r="U619" s="29"/>
      <c r="V619" s="29"/>
      <c r="W619" s="29"/>
      <c r="X619" s="29"/>
      <c r="Y619" s="29"/>
      <c r="Z619" s="29"/>
      <c r="AA619" s="29"/>
      <c r="AB619" s="29"/>
      <c r="AC619" s="29"/>
      <c r="AD619" s="29"/>
      <c r="AE619" s="29"/>
      <c r="AR619" s="179" t="s">
        <v>301</v>
      </c>
      <c r="AT619" s="179" t="s">
        <v>289</v>
      </c>
      <c r="AU619" s="179" t="s">
        <v>146</v>
      </c>
      <c r="AY619" s="14" t="s">
        <v>168</v>
      </c>
      <c r="BE619" s="180">
        <f t="shared" si="199"/>
        <v>0</v>
      </c>
      <c r="BF619" s="180">
        <f t="shared" si="200"/>
        <v>0</v>
      </c>
      <c r="BG619" s="180">
        <f t="shared" si="201"/>
        <v>0</v>
      </c>
      <c r="BH619" s="180">
        <f t="shared" si="202"/>
        <v>0</v>
      </c>
      <c r="BI619" s="180">
        <f t="shared" si="203"/>
        <v>0</v>
      </c>
      <c r="BJ619" s="14" t="s">
        <v>146</v>
      </c>
      <c r="BK619" s="181">
        <f t="shared" si="204"/>
        <v>0</v>
      </c>
      <c r="BL619" s="14" t="s">
        <v>233</v>
      </c>
      <c r="BM619" s="179" t="s">
        <v>1849</v>
      </c>
    </row>
    <row r="620" spans="1:65" s="2" customFormat="1" ht="16.5" customHeight="1">
      <c r="A620" s="29"/>
      <c r="B620" s="133"/>
      <c r="C620" s="168" t="s">
        <v>1850</v>
      </c>
      <c r="D620" s="168" t="s">
        <v>170</v>
      </c>
      <c r="E620" s="169" t="s">
        <v>1851</v>
      </c>
      <c r="F620" s="170" t="s">
        <v>1852</v>
      </c>
      <c r="G620" s="171" t="s">
        <v>197</v>
      </c>
      <c r="H620" s="172">
        <v>147.72999999999999</v>
      </c>
      <c r="I620" s="173"/>
      <c r="J620" s="172">
        <f t="shared" si="195"/>
        <v>0</v>
      </c>
      <c r="K620" s="174"/>
      <c r="L620" s="30"/>
      <c r="M620" s="175" t="s">
        <v>1</v>
      </c>
      <c r="N620" s="176" t="s">
        <v>40</v>
      </c>
      <c r="O620" s="55"/>
      <c r="P620" s="177">
        <f t="shared" si="196"/>
        <v>0</v>
      </c>
      <c r="Q620" s="177">
        <v>0</v>
      </c>
      <c r="R620" s="177">
        <f t="shared" si="197"/>
        <v>0</v>
      </c>
      <c r="S620" s="177">
        <v>0</v>
      </c>
      <c r="T620" s="178">
        <f t="shared" si="198"/>
        <v>0</v>
      </c>
      <c r="U620" s="29"/>
      <c r="V620" s="29"/>
      <c r="W620" s="29"/>
      <c r="X620" s="29"/>
      <c r="Y620" s="29"/>
      <c r="Z620" s="29"/>
      <c r="AA620" s="29"/>
      <c r="AB620" s="29"/>
      <c r="AC620" s="29"/>
      <c r="AD620" s="29"/>
      <c r="AE620" s="29"/>
      <c r="AR620" s="179" t="s">
        <v>233</v>
      </c>
      <c r="AT620" s="179" t="s">
        <v>170</v>
      </c>
      <c r="AU620" s="179" t="s">
        <v>146</v>
      </c>
      <c r="AY620" s="14" t="s">
        <v>168</v>
      </c>
      <c r="BE620" s="180">
        <f t="shared" si="199"/>
        <v>0</v>
      </c>
      <c r="BF620" s="180">
        <f t="shared" si="200"/>
        <v>0</v>
      </c>
      <c r="BG620" s="180">
        <f t="shared" si="201"/>
        <v>0</v>
      </c>
      <c r="BH620" s="180">
        <f t="shared" si="202"/>
        <v>0</v>
      </c>
      <c r="BI620" s="180">
        <f t="shared" si="203"/>
        <v>0</v>
      </c>
      <c r="BJ620" s="14" t="s">
        <v>146</v>
      </c>
      <c r="BK620" s="181">
        <f t="shared" si="204"/>
        <v>0</v>
      </c>
      <c r="BL620" s="14" t="s">
        <v>233</v>
      </c>
      <c r="BM620" s="179" t="s">
        <v>1853</v>
      </c>
    </row>
    <row r="621" spans="1:65" s="2" customFormat="1" ht="21.75" customHeight="1">
      <c r="A621" s="29"/>
      <c r="B621" s="133"/>
      <c r="C621" s="168" t="s">
        <v>1854</v>
      </c>
      <c r="D621" s="168" t="s">
        <v>170</v>
      </c>
      <c r="E621" s="169" t="s">
        <v>1855</v>
      </c>
      <c r="F621" s="170" t="s">
        <v>1856</v>
      </c>
      <c r="G621" s="171" t="s">
        <v>663</v>
      </c>
      <c r="H621" s="173"/>
      <c r="I621" s="173"/>
      <c r="J621" s="172">
        <f t="shared" si="195"/>
        <v>0</v>
      </c>
      <c r="K621" s="174"/>
      <c r="L621" s="30"/>
      <c r="M621" s="175" t="s">
        <v>1</v>
      </c>
      <c r="N621" s="176" t="s">
        <v>40</v>
      </c>
      <c r="O621" s="55"/>
      <c r="P621" s="177">
        <f t="shared" si="196"/>
        <v>0</v>
      </c>
      <c r="Q621" s="177">
        <v>0</v>
      </c>
      <c r="R621" s="177">
        <f t="shared" si="197"/>
        <v>0</v>
      </c>
      <c r="S621" s="177">
        <v>0</v>
      </c>
      <c r="T621" s="178">
        <f t="shared" si="198"/>
        <v>0</v>
      </c>
      <c r="U621" s="29"/>
      <c r="V621" s="29"/>
      <c r="W621" s="29"/>
      <c r="X621" s="29"/>
      <c r="Y621" s="29"/>
      <c r="Z621" s="29"/>
      <c r="AA621" s="29"/>
      <c r="AB621" s="29"/>
      <c r="AC621" s="29"/>
      <c r="AD621" s="29"/>
      <c r="AE621" s="29"/>
      <c r="AR621" s="179" t="s">
        <v>233</v>
      </c>
      <c r="AT621" s="179" t="s">
        <v>170</v>
      </c>
      <c r="AU621" s="179" t="s">
        <v>146</v>
      </c>
      <c r="AY621" s="14" t="s">
        <v>168</v>
      </c>
      <c r="BE621" s="180">
        <f t="shared" si="199"/>
        <v>0</v>
      </c>
      <c r="BF621" s="180">
        <f t="shared" si="200"/>
        <v>0</v>
      </c>
      <c r="BG621" s="180">
        <f t="shared" si="201"/>
        <v>0</v>
      </c>
      <c r="BH621" s="180">
        <f t="shared" si="202"/>
        <v>0</v>
      </c>
      <c r="BI621" s="180">
        <f t="shared" si="203"/>
        <v>0</v>
      </c>
      <c r="BJ621" s="14" t="s">
        <v>146</v>
      </c>
      <c r="BK621" s="181">
        <f t="shared" si="204"/>
        <v>0</v>
      </c>
      <c r="BL621" s="14" t="s">
        <v>233</v>
      </c>
      <c r="BM621" s="179" t="s">
        <v>1857</v>
      </c>
    </row>
    <row r="622" spans="1:65" s="12" customFormat="1" ht="22.8" customHeight="1">
      <c r="B622" s="155"/>
      <c r="D622" s="156" t="s">
        <v>73</v>
      </c>
      <c r="E622" s="166" t="s">
        <v>1858</v>
      </c>
      <c r="F622" s="166" t="s">
        <v>1859</v>
      </c>
      <c r="I622" s="158"/>
      <c r="J622" s="167">
        <f>BK622</f>
        <v>0</v>
      </c>
      <c r="L622" s="155"/>
      <c r="M622" s="160"/>
      <c r="N622" s="161"/>
      <c r="O622" s="161"/>
      <c r="P622" s="162">
        <f>SUM(P623:P627)</f>
        <v>0</v>
      </c>
      <c r="Q622" s="161"/>
      <c r="R622" s="162">
        <f>SUM(R623:R627)</f>
        <v>2.75326768</v>
      </c>
      <c r="S622" s="161"/>
      <c r="T622" s="163">
        <f>SUM(T623:T627)</f>
        <v>0</v>
      </c>
      <c r="AR622" s="156" t="s">
        <v>146</v>
      </c>
      <c r="AT622" s="164" t="s">
        <v>73</v>
      </c>
      <c r="AU622" s="164" t="s">
        <v>82</v>
      </c>
      <c r="AY622" s="156" t="s">
        <v>168</v>
      </c>
      <c r="BK622" s="165">
        <f>SUM(BK623:BK627)</f>
        <v>0</v>
      </c>
    </row>
    <row r="623" spans="1:65" s="2" customFormat="1" ht="21.75" customHeight="1">
      <c r="A623" s="29"/>
      <c r="B623" s="133"/>
      <c r="C623" s="168" t="s">
        <v>1860</v>
      </c>
      <c r="D623" s="168" t="s">
        <v>170</v>
      </c>
      <c r="E623" s="169" t="s">
        <v>1861</v>
      </c>
      <c r="F623" s="170" t="s">
        <v>1862</v>
      </c>
      <c r="G623" s="171" t="s">
        <v>197</v>
      </c>
      <c r="H623" s="172">
        <v>128.6</v>
      </c>
      <c r="I623" s="173"/>
      <c r="J623" s="172">
        <f>ROUND(I623*H623,3)</f>
        <v>0</v>
      </c>
      <c r="K623" s="174"/>
      <c r="L623" s="30"/>
      <c r="M623" s="175" t="s">
        <v>1</v>
      </c>
      <c r="N623" s="176" t="s">
        <v>40</v>
      </c>
      <c r="O623" s="55"/>
      <c r="P623" s="177">
        <f>O623*H623</f>
        <v>0</v>
      </c>
      <c r="Q623" s="177">
        <v>3.3500000000000001E-3</v>
      </c>
      <c r="R623" s="177">
        <f>Q623*H623</f>
        <v>0.43080999999999997</v>
      </c>
      <c r="S623" s="177">
        <v>0</v>
      </c>
      <c r="T623" s="178">
        <f>S623*H623</f>
        <v>0</v>
      </c>
      <c r="U623" s="29"/>
      <c r="V623" s="29"/>
      <c r="W623" s="29"/>
      <c r="X623" s="29"/>
      <c r="Y623" s="29"/>
      <c r="Z623" s="29"/>
      <c r="AA623" s="29"/>
      <c r="AB623" s="29"/>
      <c r="AC623" s="29"/>
      <c r="AD623" s="29"/>
      <c r="AE623" s="29"/>
      <c r="AR623" s="179" t="s">
        <v>233</v>
      </c>
      <c r="AT623" s="179" t="s">
        <v>170</v>
      </c>
      <c r="AU623" s="179" t="s">
        <v>146</v>
      </c>
      <c r="AY623" s="14" t="s">
        <v>168</v>
      </c>
      <c r="BE623" s="180">
        <f>IF(N623="základná",J623,0)</f>
        <v>0</v>
      </c>
      <c r="BF623" s="180">
        <f>IF(N623="znížená",J623,0)</f>
        <v>0</v>
      </c>
      <c r="BG623" s="180">
        <f>IF(N623="zákl. prenesená",J623,0)</f>
        <v>0</v>
      </c>
      <c r="BH623" s="180">
        <f>IF(N623="zníž. prenesená",J623,0)</f>
        <v>0</v>
      </c>
      <c r="BI623" s="180">
        <f>IF(N623="nulová",J623,0)</f>
        <v>0</v>
      </c>
      <c r="BJ623" s="14" t="s">
        <v>146</v>
      </c>
      <c r="BK623" s="181">
        <f>ROUND(I623*H623,3)</f>
        <v>0</v>
      </c>
      <c r="BL623" s="14" t="s">
        <v>233</v>
      </c>
      <c r="BM623" s="179" t="s">
        <v>1863</v>
      </c>
    </row>
    <row r="624" spans="1:65" s="2" customFormat="1" ht="16.5" customHeight="1">
      <c r="A624" s="29"/>
      <c r="B624" s="133"/>
      <c r="C624" s="182" t="s">
        <v>1864</v>
      </c>
      <c r="D624" s="182" t="s">
        <v>289</v>
      </c>
      <c r="E624" s="183" t="s">
        <v>1865</v>
      </c>
      <c r="F624" s="184" t="s">
        <v>1866</v>
      </c>
      <c r="G624" s="185" t="s">
        <v>197</v>
      </c>
      <c r="H624" s="186">
        <v>131.172</v>
      </c>
      <c r="I624" s="187"/>
      <c r="J624" s="186">
        <f>ROUND(I624*H624,3)</f>
        <v>0</v>
      </c>
      <c r="K624" s="188"/>
      <c r="L624" s="189"/>
      <c r="M624" s="190" t="s">
        <v>1</v>
      </c>
      <c r="N624" s="191" t="s">
        <v>40</v>
      </c>
      <c r="O624" s="55"/>
      <c r="P624" s="177">
        <f>O624*H624</f>
        <v>0</v>
      </c>
      <c r="Q624" s="177">
        <v>1.0500000000000001E-2</v>
      </c>
      <c r="R624" s="177">
        <f>Q624*H624</f>
        <v>1.3773060000000001</v>
      </c>
      <c r="S624" s="177">
        <v>0</v>
      </c>
      <c r="T624" s="178">
        <f>S624*H624</f>
        <v>0</v>
      </c>
      <c r="U624" s="29"/>
      <c r="V624" s="29"/>
      <c r="W624" s="29"/>
      <c r="X624" s="29"/>
      <c r="Y624" s="29"/>
      <c r="Z624" s="29"/>
      <c r="AA624" s="29"/>
      <c r="AB624" s="29"/>
      <c r="AC624" s="29"/>
      <c r="AD624" s="29"/>
      <c r="AE624" s="29"/>
      <c r="AR624" s="179" t="s">
        <v>301</v>
      </c>
      <c r="AT624" s="179" t="s">
        <v>289</v>
      </c>
      <c r="AU624" s="179" t="s">
        <v>146</v>
      </c>
      <c r="AY624" s="14" t="s">
        <v>168</v>
      </c>
      <c r="BE624" s="180">
        <f>IF(N624="základná",J624,0)</f>
        <v>0</v>
      </c>
      <c r="BF624" s="180">
        <f>IF(N624="znížená",J624,0)</f>
        <v>0</v>
      </c>
      <c r="BG624" s="180">
        <f>IF(N624="zákl. prenesená",J624,0)</f>
        <v>0</v>
      </c>
      <c r="BH624" s="180">
        <f>IF(N624="zníž. prenesená",J624,0)</f>
        <v>0</v>
      </c>
      <c r="BI624" s="180">
        <f>IF(N624="nulová",J624,0)</f>
        <v>0</v>
      </c>
      <c r="BJ624" s="14" t="s">
        <v>146</v>
      </c>
      <c r="BK624" s="181">
        <f>ROUND(I624*H624,3)</f>
        <v>0</v>
      </c>
      <c r="BL624" s="14" t="s">
        <v>233</v>
      </c>
      <c r="BM624" s="179" t="s">
        <v>1867</v>
      </c>
    </row>
    <row r="625" spans="1:65" s="2" customFormat="1" ht="21.75" customHeight="1">
      <c r="A625" s="29"/>
      <c r="B625" s="133"/>
      <c r="C625" s="168" t="s">
        <v>1868</v>
      </c>
      <c r="D625" s="168" t="s">
        <v>170</v>
      </c>
      <c r="E625" s="169" t="s">
        <v>1869</v>
      </c>
      <c r="F625" s="170" t="s">
        <v>1870</v>
      </c>
      <c r="G625" s="171" t="s">
        <v>197</v>
      </c>
      <c r="H625" s="172">
        <v>17.7</v>
      </c>
      <c r="I625" s="173"/>
      <c r="J625" s="172">
        <f>ROUND(I625*H625,3)</f>
        <v>0</v>
      </c>
      <c r="K625" s="174"/>
      <c r="L625" s="30"/>
      <c r="M625" s="175" t="s">
        <v>1</v>
      </c>
      <c r="N625" s="176" t="s">
        <v>40</v>
      </c>
      <c r="O625" s="55"/>
      <c r="P625" s="177">
        <f>O625*H625</f>
        <v>0</v>
      </c>
      <c r="Q625" s="177">
        <v>3.9199999999999999E-2</v>
      </c>
      <c r="R625" s="177">
        <f>Q625*H625</f>
        <v>0.6938399999999999</v>
      </c>
      <c r="S625" s="177">
        <v>0</v>
      </c>
      <c r="T625" s="178">
        <f>S625*H625</f>
        <v>0</v>
      </c>
      <c r="U625" s="29"/>
      <c r="V625" s="29"/>
      <c r="W625" s="29"/>
      <c r="X625" s="29"/>
      <c r="Y625" s="29"/>
      <c r="Z625" s="29"/>
      <c r="AA625" s="29"/>
      <c r="AB625" s="29"/>
      <c r="AC625" s="29"/>
      <c r="AD625" s="29"/>
      <c r="AE625" s="29"/>
      <c r="AR625" s="179" t="s">
        <v>233</v>
      </c>
      <c r="AT625" s="179" t="s">
        <v>170</v>
      </c>
      <c r="AU625" s="179" t="s">
        <v>146</v>
      </c>
      <c r="AY625" s="14" t="s">
        <v>168</v>
      </c>
      <c r="BE625" s="180">
        <f>IF(N625="základná",J625,0)</f>
        <v>0</v>
      </c>
      <c r="BF625" s="180">
        <f>IF(N625="znížená",J625,0)</f>
        <v>0</v>
      </c>
      <c r="BG625" s="180">
        <f>IF(N625="zákl. prenesená",J625,0)</f>
        <v>0</v>
      </c>
      <c r="BH625" s="180">
        <f>IF(N625="zníž. prenesená",J625,0)</f>
        <v>0</v>
      </c>
      <c r="BI625" s="180">
        <f>IF(N625="nulová",J625,0)</f>
        <v>0</v>
      </c>
      <c r="BJ625" s="14" t="s">
        <v>146</v>
      </c>
      <c r="BK625" s="181">
        <f>ROUND(I625*H625,3)</f>
        <v>0</v>
      </c>
      <c r="BL625" s="14" t="s">
        <v>233</v>
      </c>
      <c r="BM625" s="179" t="s">
        <v>1871</v>
      </c>
    </row>
    <row r="626" spans="1:65" s="2" customFormat="1" ht="21.75" customHeight="1">
      <c r="A626" s="29"/>
      <c r="B626" s="133"/>
      <c r="C626" s="182" t="s">
        <v>1872</v>
      </c>
      <c r="D626" s="182" t="s">
        <v>289</v>
      </c>
      <c r="E626" s="183" t="s">
        <v>1873</v>
      </c>
      <c r="F626" s="184" t="s">
        <v>1874</v>
      </c>
      <c r="G626" s="185" t="s">
        <v>244</v>
      </c>
      <c r="H626" s="186">
        <v>1047.1320000000001</v>
      </c>
      <c r="I626" s="187"/>
      <c r="J626" s="186">
        <f>ROUND(I626*H626,3)</f>
        <v>0</v>
      </c>
      <c r="K626" s="188"/>
      <c r="L626" s="189"/>
      <c r="M626" s="190" t="s">
        <v>1</v>
      </c>
      <c r="N626" s="191" t="s">
        <v>40</v>
      </c>
      <c r="O626" s="55"/>
      <c r="P626" s="177">
        <f>O626*H626</f>
        <v>0</v>
      </c>
      <c r="Q626" s="177">
        <v>2.4000000000000001E-4</v>
      </c>
      <c r="R626" s="177">
        <f>Q626*H626</f>
        <v>0.25131168000000004</v>
      </c>
      <c r="S626" s="177">
        <v>0</v>
      </c>
      <c r="T626" s="178">
        <f>S626*H626</f>
        <v>0</v>
      </c>
      <c r="U626" s="29"/>
      <c r="V626" s="29"/>
      <c r="W626" s="29"/>
      <c r="X626" s="29"/>
      <c r="Y626" s="29"/>
      <c r="Z626" s="29"/>
      <c r="AA626" s="29"/>
      <c r="AB626" s="29"/>
      <c r="AC626" s="29"/>
      <c r="AD626" s="29"/>
      <c r="AE626" s="29"/>
      <c r="AR626" s="179" t="s">
        <v>301</v>
      </c>
      <c r="AT626" s="179" t="s">
        <v>289</v>
      </c>
      <c r="AU626" s="179" t="s">
        <v>146</v>
      </c>
      <c r="AY626" s="14" t="s">
        <v>168</v>
      </c>
      <c r="BE626" s="180">
        <f>IF(N626="základná",J626,0)</f>
        <v>0</v>
      </c>
      <c r="BF626" s="180">
        <f>IF(N626="znížená",J626,0)</f>
        <v>0</v>
      </c>
      <c r="BG626" s="180">
        <f>IF(N626="zákl. prenesená",J626,0)</f>
        <v>0</v>
      </c>
      <c r="BH626" s="180">
        <f>IF(N626="zníž. prenesená",J626,0)</f>
        <v>0</v>
      </c>
      <c r="BI626" s="180">
        <f>IF(N626="nulová",J626,0)</f>
        <v>0</v>
      </c>
      <c r="BJ626" s="14" t="s">
        <v>146</v>
      </c>
      <c r="BK626" s="181">
        <f>ROUND(I626*H626,3)</f>
        <v>0</v>
      </c>
      <c r="BL626" s="14" t="s">
        <v>233</v>
      </c>
      <c r="BM626" s="179" t="s">
        <v>1875</v>
      </c>
    </row>
    <row r="627" spans="1:65" s="2" customFormat="1" ht="21.75" customHeight="1">
      <c r="A627" s="29"/>
      <c r="B627" s="133"/>
      <c r="C627" s="168" t="s">
        <v>1876</v>
      </c>
      <c r="D627" s="168" t="s">
        <v>170</v>
      </c>
      <c r="E627" s="169" t="s">
        <v>1877</v>
      </c>
      <c r="F627" s="170" t="s">
        <v>1878</v>
      </c>
      <c r="G627" s="171" t="s">
        <v>663</v>
      </c>
      <c r="H627" s="173"/>
      <c r="I627" s="173"/>
      <c r="J627" s="172">
        <f>ROUND(I627*H627,3)</f>
        <v>0</v>
      </c>
      <c r="K627" s="174"/>
      <c r="L627" s="30"/>
      <c r="M627" s="175" t="s">
        <v>1</v>
      </c>
      <c r="N627" s="176" t="s">
        <v>40</v>
      </c>
      <c r="O627" s="55"/>
      <c r="P627" s="177">
        <f>O627*H627</f>
        <v>0</v>
      </c>
      <c r="Q627" s="177">
        <v>0</v>
      </c>
      <c r="R627" s="177">
        <f>Q627*H627</f>
        <v>0</v>
      </c>
      <c r="S627" s="177">
        <v>0</v>
      </c>
      <c r="T627" s="178">
        <f>S627*H627</f>
        <v>0</v>
      </c>
      <c r="U627" s="29"/>
      <c r="V627" s="29"/>
      <c r="W627" s="29"/>
      <c r="X627" s="29"/>
      <c r="Y627" s="29"/>
      <c r="Z627" s="29"/>
      <c r="AA627" s="29"/>
      <c r="AB627" s="29"/>
      <c r="AC627" s="29"/>
      <c r="AD627" s="29"/>
      <c r="AE627" s="29"/>
      <c r="AR627" s="179" t="s">
        <v>233</v>
      </c>
      <c r="AT627" s="179" t="s">
        <v>170</v>
      </c>
      <c r="AU627" s="179" t="s">
        <v>146</v>
      </c>
      <c r="AY627" s="14" t="s">
        <v>168</v>
      </c>
      <c r="BE627" s="180">
        <f>IF(N627="základná",J627,0)</f>
        <v>0</v>
      </c>
      <c r="BF627" s="180">
        <f>IF(N627="znížená",J627,0)</f>
        <v>0</v>
      </c>
      <c r="BG627" s="180">
        <f>IF(N627="zákl. prenesená",J627,0)</f>
        <v>0</v>
      </c>
      <c r="BH627" s="180">
        <f>IF(N627="zníž. prenesená",J627,0)</f>
        <v>0</v>
      </c>
      <c r="BI627" s="180">
        <f>IF(N627="nulová",J627,0)</f>
        <v>0</v>
      </c>
      <c r="BJ627" s="14" t="s">
        <v>146</v>
      </c>
      <c r="BK627" s="181">
        <f>ROUND(I627*H627,3)</f>
        <v>0</v>
      </c>
      <c r="BL627" s="14" t="s">
        <v>233</v>
      </c>
      <c r="BM627" s="179" t="s">
        <v>1879</v>
      </c>
    </row>
    <row r="628" spans="1:65" s="12" customFormat="1" ht="22.8" customHeight="1">
      <c r="B628" s="155"/>
      <c r="D628" s="156" t="s">
        <v>73</v>
      </c>
      <c r="E628" s="166" t="s">
        <v>1880</v>
      </c>
      <c r="F628" s="166" t="s">
        <v>1881</v>
      </c>
      <c r="I628" s="158"/>
      <c r="J628" s="167">
        <f>BK628</f>
        <v>0</v>
      </c>
      <c r="L628" s="155"/>
      <c r="M628" s="160"/>
      <c r="N628" s="161"/>
      <c r="O628" s="161"/>
      <c r="P628" s="162">
        <f>P629</f>
        <v>0</v>
      </c>
      <c r="Q628" s="161"/>
      <c r="R628" s="162">
        <f>R629</f>
        <v>1.8470340000000002E-2</v>
      </c>
      <c r="S628" s="161"/>
      <c r="T628" s="163">
        <f>T629</f>
        <v>0</v>
      </c>
      <c r="AR628" s="156" t="s">
        <v>146</v>
      </c>
      <c r="AT628" s="164" t="s">
        <v>73</v>
      </c>
      <c r="AU628" s="164" t="s">
        <v>82</v>
      </c>
      <c r="AY628" s="156" t="s">
        <v>168</v>
      </c>
      <c r="BK628" s="165">
        <f>BK629</f>
        <v>0</v>
      </c>
    </row>
    <row r="629" spans="1:65" s="2" customFormat="1" ht="33" customHeight="1">
      <c r="A629" s="29"/>
      <c r="B629" s="133"/>
      <c r="C629" s="168" t="s">
        <v>1882</v>
      </c>
      <c r="D629" s="168" t="s">
        <v>170</v>
      </c>
      <c r="E629" s="169" t="s">
        <v>1883</v>
      </c>
      <c r="F629" s="170" t="s">
        <v>1884</v>
      </c>
      <c r="G629" s="171" t="s">
        <v>197</v>
      </c>
      <c r="H629" s="172">
        <v>923.51700000000005</v>
      </c>
      <c r="I629" s="173"/>
      <c r="J629" s="172">
        <f>ROUND(I629*H629,3)</f>
        <v>0</v>
      </c>
      <c r="K629" s="174"/>
      <c r="L629" s="30"/>
      <c r="M629" s="175" t="s">
        <v>1</v>
      </c>
      <c r="N629" s="176" t="s">
        <v>40</v>
      </c>
      <c r="O629" s="55"/>
      <c r="P629" s="177">
        <f>O629*H629</f>
        <v>0</v>
      </c>
      <c r="Q629" s="177">
        <v>2.0000000000000002E-5</v>
      </c>
      <c r="R629" s="177">
        <f>Q629*H629</f>
        <v>1.8470340000000002E-2</v>
      </c>
      <c r="S629" s="177">
        <v>0</v>
      </c>
      <c r="T629" s="178">
        <f>S629*H629</f>
        <v>0</v>
      </c>
      <c r="U629" s="29"/>
      <c r="V629" s="29"/>
      <c r="W629" s="29"/>
      <c r="X629" s="29"/>
      <c r="Y629" s="29"/>
      <c r="Z629" s="29"/>
      <c r="AA629" s="29"/>
      <c r="AB629" s="29"/>
      <c r="AC629" s="29"/>
      <c r="AD629" s="29"/>
      <c r="AE629" s="29"/>
      <c r="AR629" s="179" t="s">
        <v>233</v>
      </c>
      <c r="AT629" s="179" t="s">
        <v>170</v>
      </c>
      <c r="AU629" s="179" t="s">
        <v>146</v>
      </c>
      <c r="AY629" s="14" t="s">
        <v>168</v>
      </c>
      <c r="BE629" s="180">
        <f>IF(N629="základná",J629,0)</f>
        <v>0</v>
      </c>
      <c r="BF629" s="180">
        <f>IF(N629="znížená",J629,0)</f>
        <v>0</v>
      </c>
      <c r="BG629" s="180">
        <f>IF(N629="zákl. prenesená",J629,0)</f>
        <v>0</v>
      </c>
      <c r="BH629" s="180">
        <f>IF(N629="zníž. prenesená",J629,0)</f>
        <v>0</v>
      </c>
      <c r="BI629" s="180">
        <f>IF(N629="nulová",J629,0)</f>
        <v>0</v>
      </c>
      <c r="BJ629" s="14" t="s">
        <v>146</v>
      </c>
      <c r="BK629" s="181">
        <f>ROUND(I629*H629,3)</f>
        <v>0</v>
      </c>
      <c r="BL629" s="14" t="s">
        <v>233</v>
      </c>
      <c r="BM629" s="179" t="s">
        <v>1885</v>
      </c>
    </row>
    <row r="630" spans="1:65" s="12" customFormat="1" ht="22.8" customHeight="1">
      <c r="B630" s="155"/>
      <c r="D630" s="156" t="s">
        <v>73</v>
      </c>
      <c r="E630" s="166" t="s">
        <v>1886</v>
      </c>
      <c r="F630" s="166" t="s">
        <v>1887</v>
      </c>
      <c r="I630" s="158"/>
      <c r="J630" s="167">
        <f>BK630</f>
        <v>0</v>
      </c>
      <c r="L630" s="155"/>
      <c r="M630" s="160"/>
      <c r="N630" s="161"/>
      <c r="O630" s="161"/>
      <c r="P630" s="162">
        <f>SUM(P631:P632)</f>
        <v>0</v>
      </c>
      <c r="Q630" s="161"/>
      <c r="R630" s="162">
        <f>SUM(R631:R632)</f>
        <v>0.43813099999999999</v>
      </c>
      <c r="S630" s="161"/>
      <c r="T630" s="163">
        <f>SUM(T631:T632)</f>
        <v>0</v>
      </c>
      <c r="AR630" s="156" t="s">
        <v>146</v>
      </c>
      <c r="AT630" s="164" t="s">
        <v>73</v>
      </c>
      <c r="AU630" s="164" t="s">
        <v>82</v>
      </c>
      <c r="AY630" s="156" t="s">
        <v>168</v>
      </c>
      <c r="BK630" s="165">
        <f>SUM(BK631:BK632)</f>
        <v>0</v>
      </c>
    </row>
    <row r="631" spans="1:65" s="2" customFormat="1" ht="21.75" customHeight="1">
      <c r="A631" s="29"/>
      <c r="B631" s="133"/>
      <c r="C631" s="168" t="s">
        <v>1888</v>
      </c>
      <c r="D631" s="168" t="s">
        <v>170</v>
      </c>
      <c r="E631" s="169" t="s">
        <v>1889</v>
      </c>
      <c r="F631" s="170" t="s">
        <v>1890</v>
      </c>
      <c r="G631" s="171" t="s">
        <v>197</v>
      </c>
      <c r="H631" s="172">
        <v>876.26199999999994</v>
      </c>
      <c r="I631" s="173"/>
      <c r="J631" s="172">
        <f>ROUND(I631*H631,3)</f>
        <v>0</v>
      </c>
      <c r="K631" s="174"/>
      <c r="L631" s="30"/>
      <c r="M631" s="175" t="s">
        <v>1</v>
      </c>
      <c r="N631" s="176" t="s">
        <v>40</v>
      </c>
      <c r="O631" s="55"/>
      <c r="P631" s="177">
        <f>O631*H631</f>
        <v>0</v>
      </c>
      <c r="Q631" s="177">
        <v>1E-4</v>
      </c>
      <c r="R631" s="177">
        <f>Q631*H631</f>
        <v>8.7626200000000001E-2</v>
      </c>
      <c r="S631" s="177">
        <v>0</v>
      </c>
      <c r="T631" s="178">
        <f>S631*H631</f>
        <v>0</v>
      </c>
      <c r="U631" s="29"/>
      <c r="V631" s="29"/>
      <c r="W631" s="29"/>
      <c r="X631" s="29"/>
      <c r="Y631" s="29"/>
      <c r="Z631" s="29"/>
      <c r="AA631" s="29"/>
      <c r="AB631" s="29"/>
      <c r="AC631" s="29"/>
      <c r="AD631" s="29"/>
      <c r="AE631" s="29"/>
      <c r="AR631" s="179" t="s">
        <v>233</v>
      </c>
      <c r="AT631" s="179" t="s">
        <v>170</v>
      </c>
      <c r="AU631" s="179" t="s">
        <v>146</v>
      </c>
      <c r="AY631" s="14" t="s">
        <v>168</v>
      </c>
      <c r="BE631" s="180">
        <f>IF(N631="základná",J631,0)</f>
        <v>0</v>
      </c>
      <c r="BF631" s="180">
        <f>IF(N631="znížená",J631,0)</f>
        <v>0</v>
      </c>
      <c r="BG631" s="180">
        <f>IF(N631="zákl. prenesená",J631,0)</f>
        <v>0</v>
      </c>
      <c r="BH631" s="180">
        <f>IF(N631="zníž. prenesená",J631,0)</f>
        <v>0</v>
      </c>
      <c r="BI631" s="180">
        <f>IF(N631="nulová",J631,0)</f>
        <v>0</v>
      </c>
      <c r="BJ631" s="14" t="s">
        <v>146</v>
      </c>
      <c r="BK631" s="181">
        <f>ROUND(I631*H631,3)</f>
        <v>0</v>
      </c>
      <c r="BL631" s="14" t="s">
        <v>233</v>
      </c>
      <c r="BM631" s="179" t="s">
        <v>1891</v>
      </c>
    </row>
    <row r="632" spans="1:65" s="2" customFormat="1" ht="21.75" customHeight="1">
      <c r="A632" s="29"/>
      <c r="B632" s="133"/>
      <c r="C632" s="168" t="s">
        <v>1892</v>
      </c>
      <c r="D632" s="168" t="s">
        <v>170</v>
      </c>
      <c r="E632" s="169" t="s">
        <v>1893</v>
      </c>
      <c r="F632" s="170" t="s">
        <v>1894</v>
      </c>
      <c r="G632" s="171" t="s">
        <v>197</v>
      </c>
      <c r="H632" s="172">
        <v>876.26199999999994</v>
      </c>
      <c r="I632" s="173"/>
      <c r="J632" s="172">
        <f>ROUND(I632*H632,3)</f>
        <v>0</v>
      </c>
      <c r="K632" s="174"/>
      <c r="L632" s="30"/>
      <c r="M632" s="175" t="s">
        <v>1</v>
      </c>
      <c r="N632" s="176" t="s">
        <v>40</v>
      </c>
      <c r="O632" s="55"/>
      <c r="P632" s="177">
        <f>O632*H632</f>
        <v>0</v>
      </c>
      <c r="Q632" s="177">
        <v>4.0000000000000002E-4</v>
      </c>
      <c r="R632" s="177">
        <f>Q632*H632</f>
        <v>0.35050480000000001</v>
      </c>
      <c r="S632" s="177">
        <v>0</v>
      </c>
      <c r="T632" s="178">
        <f>S632*H632</f>
        <v>0</v>
      </c>
      <c r="U632" s="29"/>
      <c r="V632" s="29"/>
      <c r="W632" s="29"/>
      <c r="X632" s="29"/>
      <c r="Y632" s="29"/>
      <c r="Z632" s="29"/>
      <c r="AA632" s="29"/>
      <c r="AB632" s="29"/>
      <c r="AC632" s="29"/>
      <c r="AD632" s="29"/>
      <c r="AE632" s="29"/>
      <c r="AR632" s="179" t="s">
        <v>233</v>
      </c>
      <c r="AT632" s="179" t="s">
        <v>170</v>
      </c>
      <c r="AU632" s="179" t="s">
        <v>146</v>
      </c>
      <c r="AY632" s="14" t="s">
        <v>168</v>
      </c>
      <c r="BE632" s="180">
        <f>IF(N632="základná",J632,0)</f>
        <v>0</v>
      </c>
      <c r="BF632" s="180">
        <f>IF(N632="znížená",J632,0)</f>
        <v>0</v>
      </c>
      <c r="BG632" s="180">
        <f>IF(N632="zákl. prenesená",J632,0)</f>
        <v>0</v>
      </c>
      <c r="BH632" s="180">
        <f>IF(N632="zníž. prenesená",J632,0)</f>
        <v>0</v>
      </c>
      <c r="BI632" s="180">
        <f>IF(N632="nulová",J632,0)</f>
        <v>0</v>
      </c>
      <c r="BJ632" s="14" t="s">
        <v>146</v>
      </c>
      <c r="BK632" s="181">
        <f>ROUND(I632*H632,3)</f>
        <v>0</v>
      </c>
      <c r="BL632" s="14" t="s">
        <v>233</v>
      </c>
      <c r="BM632" s="179" t="s">
        <v>1895</v>
      </c>
    </row>
    <row r="633" spans="1:65" s="12" customFormat="1" ht="25.95" customHeight="1">
      <c r="B633" s="155"/>
      <c r="D633" s="156" t="s">
        <v>73</v>
      </c>
      <c r="E633" s="157" t="s">
        <v>289</v>
      </c>
      <c r="F633" s="157" t="s">
        <v>1896</v>
      </c>
      <c r="I633" s="158"/>
      <c r="J633" s="159">
        <f>BK633</f>
        <v>0</v>
      </c>
      <c r="L633" s="155"/>
      <c r="M633" s="160"/>
      <c r="N633" s="161"/>
      <c r="O633" s="161"/>
      <c r="P633" s="162">
        <f>P634+P735</f>
        <v>0</v>
      </c>
      <c r="Q633" s="161"/>
      <c r="R633" s="162">
        <f>R634+R735</f>
        <v>0.42652000000000001</v>
      </c>
      <c r="S633" s="161"/>
      <c r="T633" s="163">
        <f>T634+T735</f>
        <v>2</v>
      </c>
      <c r="AR633" s="156" t="s">
        <v>179</v>
      </c>
      <c r="AT633" s="164" t="s">
        <v>73</v>
      </c>
      <c r="AU633" s="164" t="s">
        <v>74</v>
      </c>
      <c r="AY633" s="156" t="s">
        <v>168</v>
      </c>
      <c r="BK633" s="165">
        <f>BK634+BK735</f>
        <v>0</v>
      </c>
    </row>
    <row r="634" spans="1:65" s="12" customFormat="1" ht="22.8" customHeight="1">
      <c r="B634" s="155"/>
      <c r="D634" s="156" t="s">
        <v>73</v>
      </c>
      <c r="E634" s="166" t="s">
        <v>1897</v>
      </c>
      <c r="F634" s="166" t="s">
        <v>1898</v>
      </c>
      <c r="I634" s="158"/>
      <c r="J634" s="167">
        <f>BK634</f>
        <v>0</v>
      </c>
      <c r="L634" s="155"/>
      <c r="M634" s="160"/>
      <c r="N634" s="161"/>
      <c r="O634" s="161"/>
      <c r="P634" s="162">
        <f>P635+P638+P646+P649+P661+P667+P671+P679+P710+P725+P731</f>
        <v>0</v>
      </c>
      <c r="Q634" s="161"/>
      <c r="R634" s="162">
        <f>R635+R638+R646+R649+R661+R667+R671+R679+R710+R725+R731</f>
        <v>9.5520000000000008E-2</v>
      </c>
      <c r="S634" s="161"/>
      <c r="T634" s="163">
        <f>T635+T638+T646+T649+T661+T667+T671+T679+T710+T725+T731</f>
        <v>2</v>
      </c>
      <c r="AR634" s="156" t="s">
        <v>82</v>
      </c>
      <c r="AT634" s="164" t="s">
        <v>73</v>
      </c>
      <c r="AU634" s="164" t="s">
        <v>82</v>
      </c>
      <c r="AY634" s="156" t="s">
        <v>168</v>
      </c>
      <c r="BK634" s="165">
        <f>BK635+BK638+BK646+BK649+BK661+BK667+BK671+BK679+BK710+BK725+BK731</f>
        <v>0</v>
      </c>
    </row>
    <row r="635" spans="1:65" s="12" customFormat="1" ht="20.85" customHeight="1">
      <c r="B635" s="155"/>
      <c r="D635" s="156" t="s">
        <v>73</v>
      </c>
      <c r="E635" s="166" t="s">
        <v>1899</v>
      </c>
      <c r="F635" s="166" t="s">
        <v>1900</v>
      </c>
      <c r="I635" s="158"/>
      <c r="J635" s="167">
        <f>BK635</f>
        <v>0</v>
      </c>
      <c r="L635" s="155"/>
      <c r="M635" s="160"/>
      <c r="N635" s="161"/>
      <c r="O635" s="161"/>
      <c r="P635" s="162">
        <f>SUM(P636:P637)</f>
        <v>0</v>
      </c>
      <c r="Q635" s="161"/>
      <c r="R635" s="162">
        <f>SUM(R636:R637)</f>
        <v>0</v>
      </c>
      <c r="S635" s="161"/>
      <c r="T635" s="163">
        <f>SUM(T636:T637)</f>
        <v>0</v>
      </c>
      <c r="AR635" s="156" t="s">
        <v>82</v>
      </c>
      <c r="AT635" s="164" t="s">
        <v>73</v>
      </c>
      <c r="AU635" s="164" t="s">
        <v>146</v>
      </c>
      <c r="AY635" s="156" t="s">
        <v>168</v>
      </c>
      <c r="BK635" s="165">
        <f>SUM(BK636:BK637)</f>
        <v>0</v>
      </c>
    </row>
    <row r="636" spans="1:65" s="2" customFormat="1" ht="21.75" customHeight="1">
      <c r="A636" s="29"/>
      <c r="B636" s="133"/>
      <c r="C636" s="168" t="s">
        <v>1901</v>
      </c>
      <c r="D636" s="168" t="s">
        <v>170</v>
      </c>
      <c r="E636" s="169" t="s">
        <v>1902</v>
      </c>
      <c r="F636" s="170" t="s">
        <v>1903</v>
      </c>
      <c r="G636" s="171" t="s">
        <v>1904</v>
      </c>
      <c r="H636" s="172">
        <v>48</v>
      </c>
      <c r="I636" s="173"/>
      <c r="J636" s="172">
        <f>ROUND(I636*H636,3)</f>
        <v>0</v>
      </c>
      <c r="K636" s="174"/>
      <c r="L636" s="30"/>
      <c r="M636" s="175" t="s">
        <v>1</v>
      </c>
      <c r="N636" s="176" t="s">
        <v>40</v>
      </c>
      <c r="O636" s="55"/>
      <c r="P636" s="177">
        <f>O636*H636</f>
        <v>0</v>
      </c>
      <c r="Q636" s="177">
        <v>0</v>
      </c>
      <c r="R636" s="177">
        <f>Q636*H636</f>
        <v>0</v>
      </c>
      <c r="S636" s="177">
        <v>0</v>
      </c>
      <c r="T636" s="178">
        <f>S636*H636</f>
        <v>0</v>
      </c>
      <c r="U636" s="29"/>
      <c r="V636" s="29"/>
      <c r="W636" s="29"/>
      <c r="X636" s="29"/>
      <c r="Y636" s="29"/>
      <c r="Z636" s="29"/>
      <c r="AA636" s="29"/>
      <c r="AB636" s="29"/>
      <c r="AC636" s="29"/>
      <c r="AD636" s="29"/>
      <c r="AE636" s="29"/>
      <c r="AR636" s="179" t="s">
        <v>174</v>
      </c>
      <c r="AT636" s="179" t="s">
        <v>170</v>
      </c>
      <c r="AU636" s="179" t="s">
        <v>179</v>
      </c>
      <c r="AY636" s="14" t="s">
        <v>168</v>
      </c>
      <c r="BE636" s="180">
        <f>IF(N636="základná",J636,0)</f>
        <v>0</v>
      </c>
      <c r="BF636" s="180">
        <f>IF(N636="znížená",J636,0)</f>
        <v>0</v>
      </c>
      <c r="BG636" s="180">
        <f>IF(N636="zákl. prenesená",J636,0)</f>
        <v>0</v>
      </c>
      <c r="BH636" s="180">
        <f>IF(N636="zníž. prenesená",J636,0)</f>
        <v>0</v>
      </c>
      <c r="BI636" s="180">
        <f>IF(N636="nulová",J636,0)</f>
        <v>0</v>
      </c>
      <c r="BJ636" s="14" t="s">
        <v>146</v>
      </c>
      <c r="BK636" s="181">
        <f>ROUND(I636*H636,3)</f>
        <v>0</v>
      </c>
      <c r="BL636" s="14" t="s">
        <v>174</v>
      </c>
      <c r="BM636" s="179" t="s">
        <v>1905</v>
      </c>
    </row>
    <row r="637" spans="1:65" s="2" customFormat="1" ht="21.75" customHeight="1">
      <c r="A637" s="29"/>
      <c r="B637" s="133"/>
      <c r="C637" s="168" t="s">
        <v>1906</v>
      </c>
      <c r="D637" s="168" t="s">
        <v>170</v>
      </c>
      <c r="E637" s="169" t="s">
        <v>1907</v>
      </c>
      <c r="F637" s="170" t="s">
        <v>1908</v>
      </c>
      <c r="G637" s="171" t="s">
        <v>1904</v>
      </c>
      <c r="H637" s="172">
        <v>16</v>
      </c>
      <c r="I637" s="173"/>
      <c r="J637" s="172">
        <f>ROUND(I637*H637,3)</f>
        <v>0</v>
      </c>
      <c r="K637" s="174"/>
      <c r="L637" s="30"/>
      <c r="M637" s="175" t="s">
        <v>1</v>
      </c>
      <c r="N637" s="176" t="s">
        <v>40</v>
      </c>
      <c r="O637" s="55"/>
      <c r="P637" s="177">
        <f>O637*H637</f>
        <v>0</v>
      </c>
      <c r="Q637" s="177">
        <v>0</v>
      </c>
      <c r="R637" s="177">
        <f>Q637*H637</f>
        <v>0</v>
      </c>
      <c r="S637" s="177">
        <v>0</v>
      </c>
      <c r="T637" s="178">
        <f>S637*H637</f>
        <v>0</v>
      </c>
      <c r="U637" s="29"/>
      <c r="V637" s="29"/>
      <c r="W637" s="29"/>
      <c r="X637" s="29"/>
      <c r="Y637" s="29"/>
      <c r="Z637" s="29"/>
      <c r="AA637" s="29"/>
      <c r="AB637" s="29"/>
      <c r="AC637" s="29"/>
      <c r="AD637" s="29"/>
      <c r="AE637" s="29"/>
      <c r="AR637" s="179" t="s">
        <v>174</v>
      </c>
      <c r="AT637" s="179" t="s">
        <v>170</v>
      </c>
      <c r="AU637" s="179" t="s">
        <v>179</v>
      </c>
      <c r="AY637" s="14" t="s">
        <v>168</v>
      </c>
      <c r="BE637" s="180">
        <f>IF(N637="základná",J637,0)</f>
        <v>0</v>
      </c>
      <c r="BF637" s="180">
        <f>IF(N637="znížená",J637,0)</f>
        <v>0</v>
      </c>
      <c r="BG637" s="180">
        <f>IF(N637="zákl. prenesená",J637,0)</f>
        <v>0</v>
      </c>
      <c r="BH637" s="180">
        <f>IF(N637="zníž. prenesená",J637,0)</f>
        <v>0</v>
      </c>
      <c r="BI637" s="180">
        <f>IF(N637="nulová",J637,0)</f>
        <v>0</v>
      </c>
      <c r="BJ637" s="14" t="s">
        <v>146</v>
      </c>
      <c r="BK637" s="181">
        <f>ROUND(I637*H637,3)</f>
        <v>0</v>
      </c>
      <c r="BL637" s="14" t="s">
        <v>174</v>
      </c>
      <c r="BM637" s="179" t="s">
        <v>1909</v>
      </c>
    </row>
    <row r="638" spans="1:65" s="12" customFormat="1" ht="20.85" customHeight="1">
      <c r="B638" s="155"/>
      <c r="D638" s="156" t="s">
        <v>73</v>
      </c>
      <c r="E638" s="166" t="s">
        <v>1910</v>
      </c>
      <c r="F638" s="166" t="s">
        <v>1911</v>
      </c>
      <c r="I638" s="158"/>
      <c r="J638" s="167">
        <f>BK638</f>
        <v>0</v>
      </c>
      <c r="L638" s="155"/>
      <c r="M638" s="160"/>
      <c r="N638" s="161"/>
      <c r="O638" s="161"/>
      <c r="P638" s="162">
        <f>SUM(P639:P645)</f>
        <v>0</v>
      </c>
      <c r="Q638" s="161"/>
      <c r="R638" s="162">
        <f>SUM(R639:R645)</f>
        <v>0</v>
      </c>
      <c r="S638" s="161"/>
      <c r="T638" s="163">
        <f>SUM(T639:T645)</f>
        <v>0</v>
      </c>
      <c r="AR638" s="156" t="s">
        <v>82</v>
      </c>
      <c r="AT638" s="164" t="s">
        <v>73</v>
      </c>
      <c r="AU638" s="164" t="s">
        <v>146</v>
      </c>
      <c r="AY638" s="156" t="s">
        <v>168</v>
      </c>
      <c r="BK638" s="165">
        <f>SUM(BK639:BK645)</f>
        <v>0</v>
      </c>
    </row>
    <row r="639" spans="1:65" s="2" customFormat="1" ht="21.75" customHeight="1">
      <c r="A639" s="29"/>
      <c r="B639" s="133"/>
      <c r="C639" s="168" t="s">
        <v>1912</v>
      </c>
      <c r="D639" s="168" t="s">
        <v>170</v>
      </c>
      <c r="E639" s="169" t="s">
        <v>1913</v>
      </c>
      <c r="F639" s="170" t="s">
        <v>1914</v>
      </c>
      <c r="G639" s="171" t="s">
        <v>281</v>
      </c>
      <c r="H639" s="172">
        <v>500</v>
      </c>
      <c r="I639" s="173"/>
      <c r="J639" s="172">
        <f t="shared" ref="J639:J645" si="205">ROUND(I639*H639,3)</f>
        <v>0</v>
      </c>
      <c r="K639" s="174"/>
      <c r="L639" s="30"/>
      <c r="M639" s="175" t="s">
        <v>1</v>
      </c>
      <c r="N639" s="176" t="s">
        <v>40</v>
      </c>
      <c r="O639" s="55"/>
      <c r="P639" s="177">
        <f t="shared" ref="P639:P645" si="206">O639*H639</f>
        <v>0</v>
      </c>
      <c r="Q639" s="177">
        <v>0</v>
      </c>
      <c r="R639" s="177">
        <f t="shared" ref="R639:R645" si="207">Q639*H639</f>
        <v>0</v>
      </c>
      <c r="S639" s="177">
        <v>0</v>
      </c>
      <c r="T639" s="178">
        <f t="shared" ref="T639:T645" si="208">S639*H639</f>
        <v>0</v>
      </c>
      <c r="U639" s="29"/>
      <c r="V639" s="29"/>
      <c r="W639" s="29"/>
      <c r="X639" s="29"/>
      <c r="Y639" s="29"/>
      <c r="Z639" s="29"/>
      <c r="AA639" s="29"/>
      <c r="AB639" s="29"/>
      <c r="AC639" s="29"/>
      <c r="AD639" s="29"/>
      <c r="AE639" s="29"/>
      <c r="AR639" s="179" t="s">
        <v>174</v>
      </c>
      <c r="AT639" s="179" t="s">
        <v>170</v>
      </c>
      <c r="AU639" s="179" t="s">
        <v>179</v>
      </c>
      <c r="AY639" s="14" t="s">
        <v>168</v>
      </c>
      <c r="BE639" s="180">
        <f t="shared" ref="BE639:BE645" si="209">IF(N639="základná",J639,0)</f>
        <v>0</v>
      </c>
      <c r="BF639" s="180">
        <f t="shared" ref="BF639:BF645" si="210">IF(N639="znížená",J639,0)</f>
        <v>0</v>
      </c>
      <c r="BG639" s="180">
        <f t="shared" ref="BG639:BG645" si="211">IF(N639="zákl. prenesená",J639,0)</f>
        <v>0</v>
      </c>
      <c r="BH639" s="180">
        <f t="shared" ref="BH639:BH645" si="212">IF(N639="zníž. prenesená",J639,0)</f>
        <v>0</v>
      </c>
      <c r="BI639" s="180">
        <f t="shared" ref="BI639:BI645" si="213">IF(N639="nulová",J639,0)</f>
        <v>0</v>
      </c>
      <c r="BJ639" s="14" t="s">
        <v>146</v>
      </c>
      <c r="BK639" s="181">
        <f t="shared" ref="BK639:BK645" si="214">ROUND(I639*H639,3)</f>
        <v>0</v>
      </c>
      <c r="BL639" s="14" t="s">
        <v>174</v>
      </c>
      <c r="BM639" s="179" t="s">
        <v>1915</v>
      </c>
    </row>
    <row r="640" spans="1:65" s="2" customFormat="1" ht="21.75" customHeight="1">
      <c r="A640" s="29"/>
      <c r="B640" s="133"/>
      <c r="C640" s="182" t="s">
        <v>1916</v>
      </c>
      <c r="D640" s="182" t="s">
        <v>289</v>
      </c>
      <c r="E640" s="183" t="s">
        <v>1917</v>
      </c>
      <c r="F640" s="184" t="s">
        <v>1918</v>
      </c>
      <c r="G640" s="185" t="s">
        <v>281</v>
      </c>
      <c r="H640" s="186">
        <v>500</v>
      </c>
      <c r="I640" s="187"/>
      <c r="J640" s="186">
        <f t="shared" si="205"/>
        <v>0</v>
      </c>
      <c r="K640" s="188"/>
      <c r="L640" s="189"/>
      <c r="M640" s="190" t="s">
        <v>1</v>
      </c>
      <c r="N640" s="191" t="s">
        <v>40</v>
      </c>
      <c r="O640" s="55"/>
      <c r="P640" s="177">
        <f t="shared" si="206"/>
        <v>0</v>
      </c>
      <c r="Q640" s="177">
        <v>0</v>
      </c>
      <c r="R640" s="177">
        <f t="shared" si="207"/>
        <v>0</v>
      </c>
      <c r="S640" s="177">
        <v>0</v>
      </c>
      <c r="T640" s="178">
        <f t="shared" si="208"/>
        <v>0</v>
      </c>
      <c r="U640" s="29"/>
      <c r="V640" s="29"/>
      <c r="W640" s="29"/>
      <c r="X640" s="29"/>
      <c r="Y640" s="29"/>
      <c r="Z640" s="29"/>
      <c r="AA640" s="29"/>
      <c r="AB640" s="29"/>
      <c r="AC640" s="29"/>
      <c r="AD640" s="29"/>
      <c r="AE640" s="29"/>
      <c r="AR640" s="179" t="s">
        <v>200</v>
      </c>
      <c r="AT640" s="179" t="s">
        <v>289</v>
      </c>
      <c r="AU640" s="179" t="s">
        <v>179</v>
      </c>
      <c r="AY640" s="14" t="s">
        <v>168</v>
      </c>
      <c r="BE640" s="180">
        <f t="shared" si="209"/>
        <v>0</v>
      </c>
      <c r="BF640" s="180">
        <f t="shared" si="210"/>
        <v>0</v>
      </c>
      <c r="BG640" s="180">
        <f t="shared" si="211"/>
        <v>0</v>
      </c>
      <c r="BH640" s="180">
        <f t="shared" si="212"/>
        <v>0</v>
      </c>
      <c r="BI640" s="180">
        <f t="shared" si="213"/>
        <v>0</v>
      </c>
      <c r="BJ640" s="14" t="s">
        <v>146</v>
      </c>
      <c r="BK640" s="181">
        <f t="shared" si="214"/>
        <v>0</v>
      </c>
      <c r="BL640" s="14" t="s">
        <v>174</v>
      </c>
      <c r="BM640" s="179" t="s">
        <v>1919</v>
      </c>
    </row>
    <row r="641" spans="1:65" s="2" customFormat="1" ht="21.75" customHeight="1">
      <c r="A641" s="29"/>
      <c r="B641" s="133"/>
      <c r="C641" s="168" t="s">
        <v>1920</v>
      </c>
      <c r="D641" s="168" t="s">
        <v>170</v>
      </c>
      <c r="E641" s="169" t="s">
        <v>1921</v>
      </c>
      <c r="F641" s="170" t="s">
        <v>1922</v>
      </c>
      <c r="G641" s="171" t="s">
        <v>1904</v>
      </c>
      <c r="H641" s="172">
        <v>56</v>
      </c>
      <c r="I641" s="173"/>
      <c r="J641" s="172">
        <f t="shared" si="205"/>
        <v>0</v>
      </c>
      <c r="K641" s="174"/>
      <c r="L641" s="30"/>
      <c r="M641" s="175" t="s">
        <v>1</v>
      </c>
      <c r="N641" s="176" t="s">
        <v>40</v>
      </c>
      <c r="O641" s="55"/>
      <c r="P641" s="177">
        <f t="shared" si="206"/>
        <v>0</v>
      </c>
      <c r="Q641" s="177">
        <v>0</v>
      </c>
      <c r="R641" s="177">
        <f t="shared" si="207"/>
        <v>0</v>
      </c>
      <c r="S641" s="177">
        <v>0</v>
      </c>
      <c r="T641" s="178">
        <f t="shared" si="208"/>
        <v>0</v>
      </c>
      <c r="U641" s="29"/>
      <c r="V641" s="29"/>
      <c r="W641" s="29"/>
      <c r="X641" s="29"/>
      <c r="Y641" s="29"/>
      <c r="Z641" s="29"/>
      <c r="AA641" s="29"/>
      <c r="AB641" s="29"/>
      <c r="AC641" s="29"/>
      <c r="AD641" s="29"/>
      <c r="AE641" s="29"/>
      <c r="AR641" s="179" t="s">
        <v>174</v>
      </c>
      <c r="AT641" s="179" t="s">
        <v>170</v>
      </c>
      <c r="AU641" s="179" t="s">
        <v>179</v>
      </c>
      <c r="AY641" s="14" t="s">
        <v>168</v>
      </c>
      <c r="BE641" s="180">
        <f t="shared" si="209"/>
        <v>0</v>
      </c>
      <c r="BF641" s="180">
        <f t="shared" si="210"/>
        <v>0</v>
      </c>
      <c r="BG641" s="180">
        <f t="shared" si="211"/>
        <v>0</v>
      </c>
      <c r="BH641" s="180">
        <f t="shared" si="212"/>
        <v>0</v>
      </c>
      <c r="BI641" s="180">
        <f t="shared" si="213"/>
        <v>0</v>
      </c>
      <c r="BJ641" s="14" t="s">
        <v>146</v>
      </c>
      <c r="BK641" s="181">
        <f t="shared" si="214"/>
        <v>0</v>
      </c>
      <c r="BL641" s="14" t="s">
        <v>174</v>
      </c>
      <c r="BM641" s="179" t="s">
        <v>1923</v>
      </c>
    </row>
    <row r="642" spans="1:65" s="2" customFormat="1" ht="21.75" customHeight="1">
      <c r="A642" s="29"/>
      <c r="B642" s="133"/>
      <c r="C642" s="182" t="s">
        <v>1924</v>
      </c>
      <c r="D642" s="182" t="s">
        <v>289</v>
      </c>
      <c r="E642" s="183" t="s">
        <v>1925</v>
      </c>
      <c r="F642" s="184" t="s">
        <v>1926</v>
      </c>
      <c r="G642" s="185" t="s">
        <v>1904</v>
      </c>
      <c r="H642" s="186">
        <v>16</v>
      </c>
      <c r="I642" s="187"/>
      <c r="J642" s="186">
        <f t="shared" si="205"/>
        <v>0</v>
      </c>
      <c r="K642" s="188"/>
      <c r="L642" s="189"/>
      <c r="M642" s="190" t="s">
        <v>1</v>
      </c>
      <c r="N642" s="191" t="s">
        <v>40</v>
      </c>
      <c r="O642" s="55"/>
      <c r="P642" s="177">
        <f t="shared" si="206"/>
        <v>0</v>
      </c>
      <c r="Q642" s="177">
        <v>0</v>
      </c>
      <c r="R642" s="177">
        <f t="shared" si="207"/>
        <v>0</v>
      </c>
      <c r="S642" s="177">
        <v>0</v>
      </c>
      <c r="T642" s="178">
        <f t="shared" si="208"/>
        <v>0</v>
      </c>
      <c r="U642" s="29"/>
      <c r="V642" s="29"/>
      <c r="W642" s="29"/>
      <c r="X642" s="29"/>
      <c r="Y642" s="29"/>
      <c r="Z642" s="29"/>
      <c r="AA642" s="29"/>
      <c r="AB642" s="29"/>
      <c r="AC642" s="29"/>
      <c r="AD642" s="29"/>
      <c r="AE642" s="29"/>
      <c r="AR642" s="179" t="s">
        <v>200</v>
      </c>
      <c r="AT642" s="179" t="s">
        <v>289</v>
      </c>
      <c r="AU642" s="179" t="s">
        <v>179</v>
      </c>
      <c r="AY642" s="14" t="s">
        <v>168</v>
      </c>
      <c r="BE642" s="180">
        <f t="shared" si="209"/>
        <v>0</v>
      </c>
      <c r="BF642" s="180">
        <f t="shared" si="210"/>
        <v>0</v>
      </c>
      <c r="BG642" s="180">
        <f t="shared" si="211"/>
        <v>0</v>
      </c>
      <c r="BH642" s="180">
        <f t="shared" si="212"/>
        <v>0</v>
      </c>
      <c r="BI642" s="180">
        <f t="shared" si="213"/>
        <v>0</v>
      </c>
      <c r="BJ642" s="14" t="s">
        <v>146</v>
      </c>
      <c r="BK642" s="181">
        <f t="shared" si="214"/>
        <v>0</v>
      </c>
      <c r="BL642" s="14" t="s">
        <v>174</v>
      </c>
      <c r="BM642" s="179" t="s">
        <v>1927</v>
      </c>
    </row>
    <row r="643" spans="1:65" s="2" customFormat="1" ht="21.75" customHeight="1">
      <c r="A643" s="29"/>
      <c r="B643" s="133"/>
      <c r="C643" s="182" t="s">
        <v>1928</v>
      </c>
      <c r="D643" s="182" t="s">
        <v>289</v>
      </c>
      <c r="E643" s="183" t="s">
        <v>1929</v>
      </c>
      <c r="F643" s="184" t="s">
        <v>1930</v>
      </c>
      <c r="G643" s="185" t="s">
        <v>1904</v>
      </c>
      <c r="H643" s="186">
        <v>40</v>
      </c>
      <c r="I643" s="187"/>
      <c r="J643" s="186">
        <f t="shared" si="205"/>
        <v>0</v>
      </c>
      <c r="K643" s="188"/>
      <c r="L643" s="189"/>
      <c r="M643" s="190" t="s">
        <v>1</v>
      </c>
      <c r="N643" s="191" t="s">
        <v>40</v>
      </c>
      <c r="O643" s="55"/>
      <c r="P643" s="177">
        <f t="shared" si="206"/>
        <v>0</v>
      </c>
      <c r="Q643" s="177">
        <v>0</v>
      </c>
      <c r="R643" s="177">
        <f t="shared" si="207"/>
        <v>0</v>
      </c>
      <c r="S643" s="177">
        <v>0</v>
      </c>
      <c r="T643" s="178">
        <f t="shared" si="208"/>
        <v>0</v>
      </c>
      <c r="U643" s="29"/>
      <c r="V643" s="29"/>
      <c r="W643" s="29"/>
      <c r="X643" s="29"/>
      <c r="Y643" s="29"/>
      <c r="Z643" s="29"/>
      <c r="AA643" s="29"/>
      <c r="AB643" s="29"/>
      <c r="AC643" s="29"/>
      <c r="AD643" s="29"/>
      <c r="AE643" s="29"/>
      <c r="AR643" s="179" t="s">
        <v>200</v>
      </c>
      <c r="AT643" s="179" t="s">
        <v>289</v>
      </c>
      <c r="AU643" s="179" t="s">
        <v>179</v>
      </c>
      <c r="AY643" s="14" t="s">
        <v>168</v>
      </c>
      <c r="BE643" s="180">
        <f t="shared" si="209"/>
        <v>0</v>
      </c>
      <c r="BF643" s="180">
        <f t="shared" si="210"/>
        <v>0</v>
      </c>
      <c r="BG643" s="180">
        <f t="shared" si="211"/>
        <v>0</v>
      </c>
      <c r="BH643" s="180">
        <f t="shared" si="212"/>
        <v>0</v>
      </c>
      <c r="BI643" s="180">
        <f t="shared" si="213"/>
        <v>0</v>
      </c>
      <c r="BJ643" s="14" t="s">
        <v>146</v>
      </c>
      <c r="BK643" s="181">
        <f t="shared" si="214"/>
        <v>0</v>
      </c>
      <c r="BL643" s="14" t="s">
        <v>174</v>
      </c>
      <c r="BM643" s="179" t="s">
        <v>1931</v>
      </c>
    </row>
    <row r="644" spans="1:65" s="2" customFormat="1" ht="16.5" customHeight="1">
      <c r="A644" s="29"/>
      <c r="B644" s="133"/>
      <c r="C644" s="168" t="s">
        <v>1932</v>
      </c>
      <c r="D644" s="168" t="s">
        <v>170</v>
      </c>
      <c r="E644" s="169" t="s">
        <v>1933</v>
      </c>
      <c r="F644" s="170" t="s">
        <v>1934</v>
      </c>
      <c r="G644" s="171" t="s">
        <v>1904</v>
      </c>
      <c r="H644" s="172">
        <v>17</v>
      </c>
      <c r="I644" s="173"/>
      <c r="J644" s="172">
        <f t="shared" si="205"/>
        <v>0</v>
      </c>
      <c r="K644" s="174"/>
      <c r="L644" s="30"/>
      <c r="M644" s="175" t="s">
        <v>1</v>
      </c>
      <c r="N644" s="176" t="s">
        <v>40</v>
      </c>
      <c r="O644" s="55"/>
      <c r="P644" s="177">
        <f t="shared" si="206"/>
        <v>0</v>
      </c>
      <c r="Q644" s="177">
        <v>0</v>
      </c>
      <c r="R644" s="177">
        <f t="shared" si="207"/>
        <v>0</v>
      </c>
      <c r="S644" s="177">
        <v>0</v>
      </c>
      <c r="T644" s="178">
        <f t="shared" si="208"/>
        <v>0</v>
      </c>
      <c r="U644" s="29"/>
      <c r="V644" s="29"/>
      <c r="W644" s="29"/>
      <c r="X644" s="29"/>
      <c r="Y644" s="29"/>
      <c r="Z644" s="29"/>
      <c r="AA644" s="29"/>
      <c r="AB644" s="29"/>
      <c r="AC644" s="29"/>
      <c r="AD644" s="29"/>
      <c r="AE644" s="29"/>
      <c r="AR644" s="179" t="s">
        <v>174</v>
      </c>
      <c r="AT644" s="179" t="s">
        <v>170</v>
      </c>
      <c r="AU644" s="179" t="s">
        <v>179</v>
      </c>
      <c r="AY644" s="14" t="s">
        <v>168</v>
      </c>
      <c r="BE644" s="180">
        <f t="shared" si="209"/>
        <v>0</v>
      </c>
      <c r="BF644" s="180">
        <f t="shared" si="210"/>
        <v>0</v>
      </c>
      <c r="BG644" s="180">
        <f t="shared" si="211"/>
        <v>0</v>
      </c>
      <c r="BH644" s="180">
        <f t="shared" si="212"/>
        <v>0</v>
      </c>
      <c r="BI644" s="180">
        <f t="shared" si="213"/>
        <v>0</v>
      </c>
      <c r="BJ644" s="14" t="s">
        <v>146</v>
      </c>
      <c r="BK644" s="181">
        <f t="shared" si="214"/>
        <v>0</v>
      </c>
      <c r="BL644" s="14" t="s">
        <v>174</v>
      </c>
      <c r="BM644" s="179" t="s">
        <v>1935</v>
      </c>
    </row>
    <row r="645" spans="1:65" s="2" customFormat="1" ht="21.75" customHeight="1">
      <c r="A645" s="29"/>
      <c r="B645" s="133"/>
      <c r="C645" s="182" t="s">
        <v>1936</v>
      </c>
      <c r="D645" s="182" t="s">
        <v>289</v>
      </c>
      <c r="E645" s="183" t="s">
        <v>1937</v>
      </c>
      <c r="F645" s="184" t="s">
        <v>1938</v>
      </c>
      <c r="G645" s="185" t="s">
        <v>1904</v>
      </c>
      <c r="H645" s="186">
        <v>17</v>
      </c>
      <c r="I645" s="187"/>
      <c r="J645" s="186">
        <f t="shared" si="205"/>
        <v>0</v>
      </c>
      <c r="K645" s="188"/>
      <c r="L645" s="189"/>
      <c r="M645" s="190" t="s">
        <v>1</v>
      </c>
      <c r="N645" s="191" t="s">
        <v>40</v>
      </c>
      <c r="O645" s="55"/>
      <c r="P645" s="177">
        <f t="shared" si="206"/>
        <v>0</v>
      </c>
      <c r="Q645" s="177">
        <v>0</v>
      </c>
      <c r="R645" s="177">
        <f t="shared" si="207"/>
        <v>0</v>
      </c>
      <c r="S645" s="177">
        <v>0</v>
      </c>
      <c r="T645" s="178">
        <f t="shared" si="208"/>
        <v>0</v>
      </c>
      <c r="U645" s="29"/>
      <c r="V645" s="29"/>
      <c r="W645" s="29"/>
      <c r="X645" s="29"/>
      <c r="Y645" s="29"/>
      <c r="Z645" s="29"/>
      <c r="AA645" s="29"/>
      <c r="AB645" s="29"/>
      <c r="AC645" s="29"/>
      <c r="AD645" s="29"/>
      <c r="AE645" s="29"/>
      <c r="AR645" s="179" t="s">
        <v>200</v>
      </c>
      <c r="AT645" s="179" t="s">
        <v>289</v>
      </c>
      <c r="AU645" s="179" t="s">
        <v>179</v>
      </c>
      <c r="AY645" s="14" t="s">
        <v>168</v>
      </c>
      <c r="BE645" s="180">
        <f t="shared" si="209"/>
        <v>0</v>
      </c>
      <c r="BF645" s="180">
        <f t="shared" si="210"/>
        <v>0</v>
      </c>
      <c r="BG645" s="180">
        <f t="shared" si="211"/>
        <v>0</v>
      </c>
      <c r="BH645" s="180">
        <f t="shared" si="212"/>
        <v>0</v>
      </c>
      <c r="BI645" s="180">
        <f t="shared" si="213"/>
        <v>0</v>
      </c>
      <c r="BJ645" s="14" t="s">
        <v>146</v>
      </c>
      <c r="BK645" s="181">
        <f t="shared" si="214"/>
        <v>0</v>
      </c>
      <c r="BL645" s="14" t="s">
        <v>174</v>
      </c>
      <c r="BM645" s="179" t="s">
        <v>1939</v>
      </c>
    </row>
    <row r="646" spans="1:65" s="12" customFormat="1" ht="20.85" customHeight="1">
      <c r="B646" s="155"/>
      <c r="D646" s="156" t="s">
        <v>73</v>
      </c>
      <c r="E646" s="166" t="s">
        <v>1940</v>
      </c>
      <c r="F646" s="166" t="s">
        <v>1941</v>
      </c>
      <c r="I646" s="158"/>
      <c r="J646" s="167">
        <f>BK646</f>
        <v>0</v>
      </c>
      <c r="L646" s="155"/>
      <c r="M646" s="160"/>
      <c r="N646" s="161"/>
      <c r="O646" s="161"/>
      <c r="P646" s="162">
        <f>SUM(P647:P648)</f>
        <v>0</v>
      </c>
      <c r="Q646" s="161"/>
      <c r="R646" s="162">
        <f>SUM(R647:R648)</f>
        <v>0.01</v>
      </c>
      <c r="S646" s="161"/>
      <c r="T646" s="163">
        <f>SUM(T647:T648)</f>
        <v>2</v>
      </c>
      <c r="AR646" s="156" t="s">
        <v>82</v>
      </c>
      <c r="AT646" s="164" t="s">
        <v>73</v>
      </c>
      <c r="AU646" s="164" t="s">
        <v>146</v>
      </c>
      <c r="AY646" s="156" t="s">
        <v>168</v>
      </c>
      <c r="BK646" s="165">
        <f>SUM(BK647:BK648)</f>
        <v>0</v>
      </c>
    </row>
    <row r="647" spans="1:65" s="2" customFormat="1" ht="21.75" customHeight="1">
      <c r="A647" s="29"/>
      <c r="B647" s="133"/>
      <c r="C647" s="168" t="s">
        <v>1942</v>
      </c>
      <c r="D647" s="168" t="s">
        <v>170</v>
      </c>
      <c r="E647" s="169" t="s">
        <v>1943</v>
      </c>
      <c r="F647" s="170" t="s">
        <v>1944</v>
      </c>
      <c r="G647" s="171" t="s">
        <v>1904</v>
      </c>
      <c r="H647" s="172">
        <v>56</v>
      </c>
      <c r="I647" s="173"/>
      <c r="J647" s="172">
        <f>ROUND(I647*H647,3)</f>
        <v>0</v>
      </c>
      <c r="K647" s="174"/>
      <c r="L647" s="30"/>
      <c r="M647" s="175" t="s">
        <v>1</v>
      </c>
      <c r="N647" s="176" t="s">
        <v>40</v>
      </c>
      <c r="O647" s="55"/>
      <c r="P647" s="177">
        <f>O647*H647</f>
        <v>0</v>
      </c>
      <c r="Q647" s="177">
        <v>0</v>
      </c>
      <c r="R647" s="177">
        <f>Q647*H647</f>
        <v>0</v>
      </c>
      <c r="S647" s="177">
        <v>0</v>
      </c>
      <c r="T647" s="178">
        <f>S647*H647</f>
        <v>0</v>
      </c>
      <c r="U647" s="29"/>
      <c r="V647" s="29"/>
      <c r="W647" s="29"/>
      <c r="X647" s="29"/>
      <c r="Y647" s="29"/>
      <c r="Z647" s="29"/>
      <c r="AA647" s="29"/>
      <c r="AB647" s="29"/>
      <c r="AC647" s="29"/>
      <c r="AD647" s="29"/>
      <c r="AE647" s="29"/>
      <c r="AR647" s="179" t="s">
        <v>174</v>
      </c>
      <c r="AT647" s="179" t="s">
        <v>170</v>
      </c>
      <c r="AU647" s="179" t="s">
        <v>179</v>
      </c>
      <c r="AY647" s="14" t="s">
        <v>168</v>
      </c>
      <c r="BE647" s="180">
        <f>IF(N647="základná",J647,0)</f>
        <v>0</v>
      </c>
      <c r="BF647" s="180">
        <f>IF(N647="znížená",J647,0)</f>
        <v>0</v>
      </c>
      <c r="BG647" s="180">
        <f>IF(N647="zákl. prenesená",J647,0)</f>
        <v>0</v>
      </c>
      <c r="BH647" s="180">
        <f>IF(N647="zníž. prenesená",J647,0)</f>
        <v>0</v>
      </c>
      <c r="BI647" s="180">
        <f>IF(N647="nulová",J647,0)</f>
        <v>0</v>
      </c>
      <c r="BJ647" s="14" t="s">
        <v>146</v>
      </c>
      <c r="BK647" s="181">
        <f>ROUND(I647*H647,3)</f>
        <v>0</v>
      </c>
      <c r="BL647" s="14" t="s">
        <v>174</v>
      </c>
      <c r="BM647" s="179" t="s">
        <v>1945</v>
      </c>
    </row>
    <row r="648" spans="1:65" s="2" customFormat="1" ht="21.75" customHeight="1">
      <c r="A648" s="29"/>
      <c r="B648" s="133"/>
      <c r="C648" s="168" t="s">
        <v>1946</v>
      </c>
      <c r="D648" s="168" t="s">
        <v>170</v>
      </c>
      <c r="E648" s="169" t="s">
        <v>1947</v>
      </c>
      <c r="F648" s="170" t="s">
        <v>1948</v>
      </c>
      <c r="G648" s="171" t="s">
        <v>281</v>
      </c>
      <c r="H648" s="172">
        <v>1000</v>
      </c>
      <c r="I648" s="173"/>
      <c r="J648" s="172">
        <f>ROUND(I648*H648,3)</f>
        <v>0</v>
      </c>
      <c r="K648" s="174"/>
      <c r="L648" s="30"/>
      <c r="M648" s="175" t="s">
        <v>1</v>
      </c>
      <c r="N648" s="176" t="s">
        <v>40</v>
      </c>
      <c r="O648" s="55"/>
      <c r="P648" s="177">
        <f>O648*H648</f>
        <v>0</v>
      </c>
      <c r="Q648" s="177">
        <v>1.0000000000000001E-5</v>
      </c>
      <c r="R648" s="177">
        <f>Q648*H648</f>
        <v>0.01</v>
      </c>
      <c r="S648" s="177">
        <v>2E-3</v>
      </c>
      <c r="T648" s="178">
        <f>S648*H648</f>
        <v>2</v>
      </c>
      <c r="U648" s="29"/>
      <c r="V648" s="29"/>
      <c r="W648" s="29"/>
      <c r="X648" s="29"/>
      <c r="Y648" s="29"/>
      <c r="Z648" s="29"/>
      <c r="AA648" s="29"/>
      <c r="AB648" s="29"/>
      <c r="AC648" s="29"/>
      <c r="AD648" s="29"/>
      <c r="AE648" s="29"/>
      <c r="AR648" s="179" t="s">
        <v>174</v>
      </c>
      <c r="AT648" s="179" t="s">
        <v>170</v>
      </c>
      <c r="AU648" s="179" t="s">
        <v>179</v>
      </c>
      <c r="AY648" s="14" t="s">
        <v>168</v>
      </c>
      <c r="BE648" s="180">
        <f>IF(N648="základná",J648,0)</f>
        <v>0</v>
      </c>
      <c r="BF648" s="180">
        <f>IF(N648="znížená",J648,0)</f>
        <v>0</v>
      </c>
      <c r="BG648" s="180">
        <f>IF(N648="zákl. prenesená",J648,0)</f>
        <v>0</v>
      </c>
      <c r="BH648" s="180">
        <f>IF(N648="zníž. prenesená",J648,0)</f>
        <v>0</v>
      </c>
      <c r="BI648" s="180">
        <f>IF(N648="nulová",J648,0)</f>
        <v>0</v>
      </c>
      <c r="BJ648" s="14" t="s">
        <v>146</v>
      </c>
      <c r="BK648" s="181">
        <f>ROUND(I648*H648,3)</f>
        <v>0</v>
      </c>
      <c r="BL648" s="14" t="s">
        <v>174</v>
      </c>
      <c r="BM648" s="179" t="s">
        <v>1949</v>
      </c>
    </row>
    <row r="649" spans="1:65" s="12" customFormat="1" ht="20.85" customHeight="1">
      <c r="B649" s="155"/>
      <c r="D649" s="156" t="s">
        <v>73</v>
      </c>
      <c r="E649" s="166" t="s">
        <v>1950</v>
      </c>
      <c r="F649" s="166" t="s">
        <v>1951</v>
      </c>
      <c r="I649" s="158"/>
      <c r="J649" s="167">
        <f>BK649</f>
        <v>0</v>
      </c>
      <c r="L649" s="155"/>
      <c r="M649" s="160"/>
      <c r="N649" s="161"/>
      <c r="O649" s="161"/>
      <c r="P649" s="162">
        <f>SUM(P650:P660)</f>
        <v>0</v>
      </c>
      <c r="Q649" s="161"/>
      <c r="R649" s="162">
        <f>SUM(R650:R660)</f>
        <v>0</v>
      </c>
      <c r="S649" s="161"/>
      <c r="T649" s="163">
        <f>SUM(T650:T660)</f>
        <v>0</v>
      </c>
      <c r="AR649" s="156" t="s">
        <v>82</v>
      </c>
      <c r="AT649" s="164" t="s">
        <v>73</v>
      </c>
      <c r="AU649" s="164" t="s">
        <v>146</v>
      </c>
      <c r="AY649" s="156" t="s">
        <v>168</v>
      </c>
      <c r="BK649" s="165">
        <f>SUM(BK650:BK660)</f>
        <v>0</v>
      </c>
    </row>
    <row r="650" spans="1:65" s="2" customFormat="1" ht="16.5" customHeight="1">
      <c r="A650" s="29"/>
      <c r="B650" s="133"/>
      <c r="C650" s="168" t="s">
        <v>1952</v>
      </c>
      <c r="D650" s="168" t="s">
        <v>170</v>
      </c>
      <c r="E650" s="169" t="s">
        <v>1953</v>
      </c>
      <c r="F650" s="170" t="s">
        <v>1954</v>
      </c>
      <c r="G650" s="171" t="s">
        <v>1904</v>
      </c>
      <c r="H650" s="172">
        <v>12</v>
      </c>
      <c r="I650" s="173"/>
      <c r="J650" s="172">
        <f t="shared" ref="J650:J660" si="215">ROUND(I650*H650,3)</f>
        <v>0</v>
      </c>
      <c r="K650" s="174"/>
      <c r="L650" s="30"/>
      <c r="M650" s="175" t="s">
        <v>1</v>
      </c>
      <c r="N650" s="176" t="s">
        <v>40</v>
      </c>
      <c r="O650" s="55"/>
      <c r="P650" s="177">
        <f t="shared" ref="P650:P660" si="216">O650*H650</f>
        <v>0</v>
      </c>
      <c r="Q650" s="177">
        <v>0</v>
      </c>
      <c r="R650" s="177">
        <f t="shared" ref="R650:R660" si="217">Q650*H650</f>
        <v>0</v>
      </c>
      <c r="S650" s="177">
        <v>0</v>
      </c>
      <c r="T650" s="178">
        <f t="shared" ref="T650:T660" si="218">S650*H650</f>
        <v>0</v>
      </c>
      <c r="U650" s="29"/>
      <c r="V650" s="29"/>
      <c r="W650" s="29"/>
      <c r="X650" s="29"/>
      <c r="Y650" s="29"/>
      <c r="Z650" s="29"/>
      <c r="AA650" s="29"/>
      <c r="AB650" s="29"/>
      <c r="AC650" s="29"/>
      <c r="AD650" s="29"/>
      <c r="AE650" s="29"/>
      <c r="AR650" s="179" t="s">
        <v>174</v>
      </c>
      <c r="AT650" s="179" t="s">
        <v>170</v>
      </c>
      <c r="AU650" s="179" t="s">
        <v>179</v>
      </c>
      <c r="AY650" s="14" t="s">
        <v>168</v>
      </c>
      <c r="BE650" s="180">
        <f t="shared" ref="BE650:BE660" si="219">IF(N650="základná",J650,0)</f>
        <v>0</v>
      </c>
      <c r="BF650" s="180">
        <f t="shared" ref="BF650:BF660" si="220">IF(N650="znížená",J650,0)</f>
        <v>0</v>
      </c>
      <c r="BG650" s="180">
        <f t="shared" ref="BG650:BG660" si="221">IF(N650="zákl. prenesená",J650,0)</f>
        <v>0</v>
      </c>
      <c r="BH650" s="180">
        <f t="shared" ref="BH650:BH660" si="222">IF(N650="zníž. prenesená",J650,0)</f>
        <v>0</v>
      </c>
      <c r="BI650" s="180">
        <f t="shared" ref="BI650:BI660" si="223">IF(N650="nulová",J650,0)</f>
        <v>0</v>
      </c>
      <c r="BJ650" s="14" t="s">
        <v>146</v>
      </c>
      <c r="BK650" s="181">
        <f t="shared" ref="BK650:BK660" si="224">ROUND(I650*H650,3)</f>
        <v>0</v>
      </c>
      <c r="BL650" s="14" t="s">
        <v>174</v>
      </c>
      <c r="BM650" s="179" t="s">
        <v>1955</v>
      </c>
    </row>
    <row r="651" spans="1:65" s="2" customFormat="1" ht="16.5" customHeight="1">
      <c r="A651" s="29"/>
      <c r="B651" s="133"/>
      <c r="C651" s="182" t="s">
        <v>1956</v>
      </c>
      <c r="D651" s="182" t="s">
        <v>289</v>
      </c>
      <c r="E651" s="183" t="s">
        <v>1957</v>
      </c>
      <c r="F651" s="184" t="s">
        <v>1958</v>
      </c>
      <c r="G651" s="185" t="s">
        <v>1904</v>
      </c>
      <c r="H651" s="186">
        <v>12</v>
      </c>
      <c r="I651" s="187"/>
      <c r="J651" s="186">
        <f t="shared" si="215"/>
        <v>0</v>
      </c>
      <c r="K651" s="188"/>
      <c r="L651" s="189"/>
      <c r="M651" s="190" t="s">
        <v>1</v>
      </c>
      <c r="N651" s="191" t="s">
        <v>40</v>
      </c>
      <c r="O651" s="55"/>
      <c r="P651" s="177">
        <f t="shared" si="216"/>
        <v>0</v>
      </c>
      <c r="Q651" s="177">
        <v>0</v>
      </c>
      <c r="R651" s="177">
        <f t="shared" si="217"/>
        <v>0</v>
      </c>
      <c r="S651" s="177">
        <v>0</v>
      </c>
      <c r="T651" s="178">
        <f t="shared" si="218"/>
        <v>0</v>
      </c>
      <c r="U651" s="29"/>
      <c r="V651" s="29"/>
      <c r="W651" s="29"/>
      <c r="X651" s="29"/>
      <c r="Y651" s="29"/>
      <c r="Z651" s="29"/>
      <c r="AA651" s="29"/>
      <c r="AB651" s="29"/>
      <c r="AC651" s="29"/>
      <c r="AD651" s="29"/>
      <c r="AE651" s="29"/>
      <c r="AR651" s="179" t="s">
        <v>200</v>
      </c>
      <c r="AT651" s="179" t="s">
        <v>289</v>
      </c>
      <c r="AU651" s="179" t="s">
        <v>179</v>
      </c>
      <c r="AY651" s="14" t="s">
        <v>168</v>
      </c>
      <c r="BE651" s="180">
        <f t="shared" si="219"/>
        <v>0</v>
      </c>
      <c r="BF651" s="180">
        <f t="shared" si="220"/>
        <v>0</v>
      </c>
      <c r="BG651" s="180">
        <f t="shared" si="221"/>
        <v>0</v>
      </c>
      <c r="BH651" s="180">
        <f t="shared" si="222"/>
        <v>0</v>
      </c>
      <c r="BI651" s="180">
        <f t="shared" si="223"/>
        <v>0</v>
      </c>
      <c r="BJ651" s="14" t="s">
        <v>146</v>
      </c>
      <c r="BK651" s="181">
        <f t="shared" si="224"/>
        <v>0</v>
      </c>
      <c r="BL651" s="14" t="s">
        <v>174</v>
      </c>
      <c r="BM651" s="179" t="s">
        <v>1959</v>
      </c>
    </row>
    <row r="652" spans="1:65" s="2" customFormat="1" ht="16.5" customHeight="1">
      <c r="A652" s="29"/>
      <c r="B652" s="133"/>
      <c r="C652" s="182" t="s">
        <v>1960</v>
      </c>
      <c r="D652" s="182" t="s">
        <v>289</v>
      </c>
      <c r="E652" s="183" t="s">
        <v>1961</v>
      </c>
      <c r="F652" s="184" t="s">
        <v>1962</v>
      </c>
      <c r="G652" s="185" t="s">
        <v>1904</v>
      </c>
      <c r="H652" s="186">
        <v>12</v>
      </c>
      <c r="I652" s="187"/>
      <c r="J652" s="186">
        <f t="shared" si="215"/>
        <v>0</v>
      </c>
      <c r="K652" s="188"/>
      <c r="L652" s="189"/>
      <c r="M652" s="190" t="s">
        <v>1</v>
      </c>
      <c r="N652" s="191" t="s">
        <v>40</v>
      </c>
      <c r="O652" s="55"/>
      <c r="P652" s="177">
        <f t="shared" si="216"/>
        <v>0</v>
      </c>
      <c r="Q652" s="177">
        <v>0</v>
      </c>
      <c r="R652" s="177">
        <f t="shared" si="217"/>
        <v>0</v>
      </c>
      <c r="S652" s="177">
        <v>0</v>
      </c>
      <c r="T652" s="178">
        <f t="shared" si="218"/>
        <v>0</v>
      </c>
      <c r="U652" s="29"/>
      <c r="V652" s="29"/>
      <c r="W652" s="29"/>
      <c r="X652" s="29"/>
      <c r="Y652" s="29"/>
      <c r="Z652" s="29"/>
      <c r="AA652" s="29"/>
      <c r="AB652" s="29"/>
      <c r="AC652" s="29"/>
      <c r="AD652" s="29"/>
      <c r="AE652" s="29"/>
      <c r="AR652" s="179" t="s">
        <v>200</v>
      </c>
      <c r="AT652" s="179" t="s">
        <v>289</v>
      </c>
      <c r="AU652" s="179" t="s">
        <v>179</v>
      </c>
      <c r="AY652" s="14" t="s">
        <v>168</v>
      </c>
      <c r="BE652" s="180">
        <f t="shared" si="219"/>
        <v>0</v>
      </c>
      <c r="BF652" s="180">
        <f t="shared" si="220"/>
        <v>0</v>
      </c>
      <c r="BG652" s="180">
        <f t="shared" si="221"/>
        <v>0</v>
      </c>
      <c r="BH652" s="180">
        <f t="shared" si="222"/>
        <v>0</v>
      </c>
      <c r="BI652" s="180">
        <f t="shared" si="223"/>
        <v>0</v>
      </c>
      <c r="BJ652" s="14" t="s">
        <v>146</v>
      </c>
      <c r="BK652" s="181">
        <f t="shared" si="224"/>
        <v>0</v>
      </c>
      <c r="BL652" s="14" t="s">
        <v>174</v>
      </c>
      <c r="BM652" s="179" t="s">
        <v>1963</v>
      </c>
    </row>
    <row r="653" spans="1:65" s="2" customFormat="1" ht="16.5" customHeight="1">
      <c r="A653" s="29"/>
      <c r="B653" s="133"/>
      <c r="C653" s="168" t="s">
        <v>1964</v>
      </c>
      <c r="D653" s="168" t="s">
        <v>170</v>
      </c>
      <c r="E653" s="169" t="s">
        <v>1965</v>
      </c>
      <c r="F653" s="170" t="s">
        <v>1966</v>
      </c>
      <c r="G653" s="171" t="s">
        <v>1904</v>
      </c>
      <c r="H653" s="172">
        <v>4</v>
      </c>
      <c r="I653" s="173"/>
      <c r="J653" s="172">
        <f t="shared" si="215"/>
        <v>0</v>
      </c>
      <c r="K653" s="174"/>
      <c r="L653" s="30"/>
      <c r="M653" s="175" t="s">
        <v>1</v>
      </c>
      <c r="N653" s="176" t="s">
        <v>40</v>
      </c>
      <c r="O653" s="55"/>
      <c r="P653" s="177">
        <f t="shared" si="216"/>
        <v>0</v>
      </c>
      <c r="Q653" s="177">
        <v>0</v>
      </c>
      <c r="R653" s="177">
        <f t="shared" si="217"/>
        <v>0</v>
      </c>
      <c r="S653" s="177">
        <v>0</v>
      </c>
      <c r="T653" s="178">
        <f t="shared" si="218"/>
        <v>0</v>
      </c>
      <c r="U653" s="29"/>
      <c r="V653" s="29"/>
      <c r="W653" s="29"/>
      <c r="X653" s="29"/>
      <c r="Y653" s="29"/>
      <c r="Z653" s="29"/>
      <c r="AA653" s="29"/>
      <c r="AB653" s="29"/>
      <c r="AC653" s="29"/>
      <c r="AD653" s="29"/>
      <c r="AE653" s="29"/>
      <c r="AR653" s="179" t="s">
        <v>174</v>
      </c>
      <c r="AT653" s="179" t="s">
        <v>170</v>
      </c>
      <c r="AU653" s="179" t="s">
        <v>179</v>
      </c>
      <c r="AY653" s="14" t="s">
        <v>168</v>
      </c>
      <c r="BE653" s="180">
        <f t="shared" si="219"/>
        <v>0</v>
      </c>
      <c r="BF653" s="180">
        <f t="shared" si="220"/>
        <v>0</v>
      </c>
      <c r="BG653" s="180">
        <f t="shared" si="221"/>
        <v>0</v>
      </c>
      <c r="BH653" s="180">
        <f t="shared" si="222"/>
        <v>0</v>
      </c>
      <c r="BI653" s="180">
        <f t="shared" si="223"/>
        <v>0</v>
      </c>
      <c r="BJ653" s="14" t="s">
        <v>146</v>
      </c>
      <c r="BK653" s="181">
        <f t="shared" si="224"/>
        <v>0</v>
      </c>
      <c r="BL653" s="14" t="s">
        <v>174</v>
      </c>
      <c r="BM653" s="179" t="s">
        <v>1967</v>
      </c>
    </row>
    <row r="654" spans="1:65" s="2" customFormat="1" ht="16.5" customHeight="1">
      <c r="A654" s="29"/>
      <c r="B654" s="133"/>
      <c r="C654" s="182" t="s">
        <v>1968</v>
      </c>
      <c r="D654" s="182" t="s">
        <v>289</v>
      </c>
      <c r="E654" s="183" t="s">
        <v>1969</v>
      </c>
      <c r="F654" s="184" t="s">
        <v>1970</v>
      </c>
      <c r="G654" s="185" t="s">
        <v>1904</v>
      </c>
      <c r="H654" s="186">
        <v>4</v>
      </c>
      <c r="I654" s="187"/>
      <c r="J654" s="186">
        <f t="shared" si="215"/>
        <v>0</v>
      </c>
      <c r="K654" s="188"/>
      <c r="L654" s="189"/>
      <c r="M654" s="190" t="s">
        <v>1</v>
      </c>
      <c r="N654" s="191" t="s">
        <v>40</v>
      </c>
      <c r="O654" s="55"/>
      <c r="P654" s="177">
        <f t="shared" si="216"/>
        <v>0</v>
      </c>
      <c r="Q654" s="177">
        <v>0</v>
      </c>
      <c r="R654" s="177">
        <f t="shared" si="217"/>
        <v>0</v>
      </c>
      <c r="S654" s="177">
        <v>0</v>
      </c>
      <c r="T654" s="178">
        <f t="shared" si="218"/>
        <v>0</v>
      </c>
      <c r="U654" s="29"/>
      <c r="V654" s="29"/>
      <c r="W654" s="29"/>
      <c r="X654" s="29"/>
      <c r="Y654" s="29"/>
      <c r="Z654" s="29"/>
      <c r="AA654" s="29"/>
      <c r="AB654" s="29"/>
      <c r="AC654" s="29"/>
      <c r="AD654" s="29"/>
      <c r="AE654" s="29"/>
      <c r="AR654" s="179" t="s">
        <v>200</v>
      </c>
      <c r="AT654" s="179" t="s">
        <v>289</v>
      </c>
      <c r="AU654" s="179" t="s">
        <v>179</v>
      </c>
      <c r="AY654" s="14" t="s">
        <v>168</v>
      </c>
      <c r="BE654" s="180">
        <f t="shared" si="219"/>
        <v>0</v>
      </c>
      <c r="BF654" s="180">
        <f t="shared" si="220"/>
        <v>0</v>
      </c>
      <c r="BG654" s="180">
        <f t="shared" si="221"/>
        <v>0</v>
      </c>
      <c r="BH654" s="180">
        <f t="shared" si="222"/>
        <v>0</v>
      </c>
      <c r="BI654" s="180">
        <f t="shared" si="223"/>
        <v>0</v>
      </c>
      <c r="BJ654" s="14" t="s">
        <v>146</v>
      </c>
      <c r="BK654" s="181">
        <f t="shared" si="224"/>
        <v>0</v>
      </c>
      <c r="BL654" s="14" t="s">
        <v>174</v>
      </c>
      <c r="BM654" s="179" t="s">
        <v>1971</v>
      </c>
    </row>
    <row r="655" spans="1:65" s="2" customFormat="1" ht="16.5" customHeight="1">
      <c r="A655" s="29"/>
      <c r="B655" s="133"/>
      <c r="C655" s="182" t="s">
        <v>1972</v>
      </c>
      <c r="D655" s="182" t="s">
        <v>289</v>
      </c>
      <c r="E655" s="183" t="s">
        <v>1961</v>
      </c>
      <c r="F655" s="184" t="s">
        <v>1962</v>
      </c>
      <c r="G655" s="185" t="s">
        <v>1904</v>
      </c>
      <c r="H655" s="186">
        <v>4</v>
      </c>
      <c r="I655" s="187"/>
      <c r="J655" s="186">
        <f t="shared" si="215"/>
        <v>0</v>
      </c>
      <c r="K655" s="188"/>
      <c r="L655" s="189"/>
      <c r="M655" s="190" t="s">
        <v>1</v>
      </c>
      <c r="N655" s="191" t="s">
        <v>40</v>
      </c>
      <c r="O655" s="55"/>
      <c r="P655" s="177">
        <f t="shared" si="216"/>
        <v>0</v>
      </c>
      <c r="Q655" s="177">
        <v>0</v>
      </c>
      <c r="R655" s="177">
        <f t="shared" si="217"/>
        <v>0</v>
      </c>
      <c r="S655" s="177">
        <v>0</v>
      </c>
      <c r="T655" s="178">
        <f t="shared" si="218"/>
        <v>0</v>
      </c>
      <c r="U655" s="29"/>
      <c r="V655" s="29"/>
      <c r="W655" s="29"/>
      <c r="X655" s="29"/>
      <c r="Y655" s="29"/>
      <c r="Z655" s="29"/>
      <c r="AA655" s="29"/>
      <c r="AB655" s="29"/>
      <c r="AC655" s="29"/>
      <c r="AD655" s="29"/>
      <c r="AE655" s="29"/>
      <c r="AR655" s="179" t="s">
        <v>200</v>
      </c>
      <c r="AT655" s="179" t="s">
        <v>289</v>
      </c>
      <c r="AU655" s="179" t="s">
        <v>179</v>
      </c>
      <c r="AY655" s="14" t="s">
        <v>168</v>
      </c>
      <c r="BE655" s="180">
        <f t="shared" si="219"/>
        <v>0</v>
      </c>
      <c r="BF655" s="180">
        <f t="shared" si="220"/>
        <v>0</v>
      </c>
      <c r="BG655" s="180">
        <f t="shared" si="221"/>
        <v>0</v>
      </c>
      <c r="BH655" s="180">
        <f t="shared" si="222"/>
        <v>0</v>
      </c>
      <c r="BI655" s="180">
        <f t="shared" si="223"/>
        <v>0</v>
      </c>
      <c r="BJ655" s="14" t="s">
        <v>146</v>
      </c>
      <c r="BK655" s="181">
        <f t="shared" si="224"/>
        <v>0</v>
      </c>
      <c r="BL655" s="14" t="s">
        <v>174</v>
      </c>
      <c r="BM655" s="179" t="s">
        <v>1973</v>
      </c>
    </row>
    <row r="656" spans="1:65" s="2" customFormat="1" ht="21.75" customHeight="1">
      <c r="A656" s="29"/>
      <c r="B656" s="133"/>
      <c r="C656" s="168" t="s">
        <v>1974</v>
      </c>
      <c r="D656" s="168" t="s">
        <v>170</v>
      </c>
      <c r="E656" s="169" t="s">
        <v>1975</v>
      </c>
      <c r="F656" s="170" t="s">
        <v>1976</v>
      </c>
      <c r="G656" s="171" t="s">
        <v>1904</v>
      </c>
      <c r="H656" s="172">
        <v>34</v>
      </c>
      <c r="I656" s="173"/>
      <c r="J656" s="172">
        <f t="shared" si="215"/>
        <v>0</v>
      </c>
      <c r="K656" s="174"/>
      <c r="L656" s="30"/>
      <c r="M656" s="175" t="s">
        <v>1</v>
      </c>
      <c r="N656" s="176" t="s">
        <v>40</v>
      </c>
      <c r="O656" s="55"/>
      <c r="P656" s="177">
        <f t="shared" si="216"/>
        <v>0</v>
      </c>
      <c r="Q656" s="177">
        <v>0</v>
      </c>
      <c r="R656" s="177">
        <f t="shared" si="217"/>
        <v>0</v>
      </c>
      <c r="S656" s="177">
        <v>0</v>
      </c>
      <c r="T656" s="178">
        <f t="shared" si="218"/>
        <v>0</v>
      </c>
      <c r="U656" s="29"/>
      <c r="V656" s="29"/>
      <c r="W656" s="29"/>
      <c r="X656" s="29"/>
      <c r="Y656" s="29"/>
      <c r="Z656" s="29"/>
      <c r="AA656" s="29"/>
      <c r="AB656" s="29"/>
      <c r="AC656" s="29"/>
      <c r="AD656" s="29"/>
      <c r="AE656" s="29"/>
      <c r="AR656" s="179" t="s">
        <v>174</v>
      </c>
      <c r="AT656" s="179" t="s">
        <v>170</v>
      </c>
      <c r="AU656" s="179" t="s">
        <v>179</v>
      </c>
      <c r="AY656" s="14" t="s">
        <v>168</v>
      </c>
      <c r="BE656" s="180">
        <f t="shared" si="219"/>
        <v>0</v>
      </c>
      <c r="BF656" s="180">
        <f t="shared" si="220"/>
        <v>0</v>
      </c>
      <c r="BG656" s="180">
        <f t="shared" si="221"/>
        <v>0</v>
      </c>
      <c r="BH656" s="180">
        <f t="shared" si="222"/>
        <v>0</v>
      </c>
      <c r="BI656" s="180">
        <f t="shared" si="223"/>
        <v>0</v>
      </c>
      <c r="BJ656" s="14" t="s">
        <v>146</v>
      </c>
      <c r="BK656" s="181">
        <f t="shared" si="224"/>
        <v>0</v>
      </c>
      <c r="BL656" s="14" t="s">
        <v>174</v>
      </c>
      <c r="BM656" s="179" t="s">
        <v>1977</v>
      </c>
    </row>
    <row r="657" spans="1:65" s="2" customFormat="1" ht="16.5" customHeight="1">
      <c r="A657" s="29"/>
      <c r="B657" s="133"/>
      <c r="C657" s="182" t="s">
        <v>1978</v>
      </c>
      <c r="D657" s="182" t="s">
        <v>289</v>
      </c>
      <c r="E657" s="183" t="s">
        <v>1979</v>
      </c>
      <c r="F657" s="184" t="s">
        <v>1980</v>
      </c>
      <c r="G657" s="185" t="s">
        <v>1904</v>
      </c>
      <c r="H657" s="186">
        <v>34</v>
      </c>
      <c r="I657" s="187"/>
      <c r="J657" s="186">
        <f t="shared" si="215"/>
        <v>0</v>
      </c>
      <c r="K657" s="188"/>
      <c r="L657" s="189"/>
      <c r="M657" s="190" t="s">
        <v>1</v>
      </c>
      <c r="N657" s="191" t="s">
        <v>40</v>
      </c>
      <c r="O657" s="55"/>
      <c r="P657" s="177">
        <f t="shared" si="216"/>
        <v>0</v>
      </c>
      <c r="Q657" s="177">
        <v>0</v>
      </c>
      <c r="R657" s="177">
        <f t="shared" si="217"/>
        <v>0</v>
      </c>
      <c r="S657" s="177">
        <v>0</v>
      </c>
      <c r="T657" s="178">
        <f t="shared" si="218"/>
        <v>0</v>
      </c>
      <c r="U657" s="29"/>
      <c r="V657" s="29"/>
      <c r="W657" s="29"/>
      <c r="X657" s="29"/>
      <c r="Y657" s="29"/>
      <c r="Z657" s="29"/>
      <c r="AA657" s="29"/>
      <c r="AB657" s="29"/>
      <c r="AC657" s="29"/>
      <c r="AD657" s="29"/>
      <c r="AE657" s="29"/>
      <c r="AR657" s="179" t="s">
        <v>200</v>
      </c>
      <c r="AT657" s="179" t="s">
        <v>289</v>
      </c>
      <c r="AU657" s="179" t="s">
        <v>179</v>
      </c>
      <c r="AY657" s="14" t="s">
        <v>168</v>
      </c>
      <c r="BE657" s="180">
        <f t="shared" si="219"/>
        <v>0</v>
      </c>
      <c r="BF657" s="180">
        <f t="shared" si="220"/>
        <v>0</v>
      </c>
      <c r="BG657" s="180">
        <f t="shared" si="221"/>
        <v>0</v>
      </c>
      <c r="BH657" s="180">
        <f t="shared" si="222"/>
        <v>0</v>
      </c>
      <c r="BI657" s="180">
        <f t="shared" si="223"/>
        <v>0</v>
      </c>
      <c r="BJ657" s="14" t="s">
        <v>146</v>
      </c>
      <c r="BK657" s="181">
        <f t="shared" si="224"/>
        <v>0</v>
      </c>
      <c r="BL657" s="14" t="s">
        <v>174</v>
      </c>
      <c r="BM657" s="179" t="s">
        <v>1981</v>
      </c>
    </row>
    <row r="658" spans="1:65" s="2" customFormat="1" ht="16.5" customHeight="1">
      <c r="A658" s="29"/>
      <c r="B658" s="133"/>
      <c r="C658" s="182" t="s">
        <v>1982</v>
      </c>
      <c r="D658" s="182" t="s">
        <v>289</v>
      </c>
      <c r="E658" s="183" t="s">
        <v>1961</v>
      </c>
      <c r="F658" s="184" t="s">
        <v>1962</v>
      </c>
      <c r="G658" s="185" t="s">
        <v>1904</v>
      </c>
      <c r="H658" s="186">
        <v>11</v>
      </c>
      <c r="I658" s="187"/>
      <c r="J658" s="186">
        <f t="shared" si="215"/>
        <v>0</v>
      </c>
      <c r="K658" s="188"/>
      <c r="L658" s="189"/>
      <c r="M658" s="190" t="s">
        <v>1</v>
      </c>
      <c r="N658" s="191" t="s">
        <v>40</v>
      </c>
      <c r="O658" s="55"/>
      <c r="P658" s="177">
        <f t="shared" si="216"/>
        <v>0</v>
      </c>
      <c r="Q658" s="177">
        <v>0</v>
      </c>
      <c r="R658" s="177">
        <f t="shared" si="217"/>
        <v>0</v>
      </c>
      <c r="S658" s="177">
        <v>0</v>
      </c>
      <c r="T658" s="178">
        <f t="shared" si="218"/>
        <v>0</v>
      </c>
      <c r="U658" s="29"/>
      <c r="V658" s="29"/>
      <c r="W658" s="29"/>
      <c r="X658" s="29"/>
      <c r="Y658" s="29"/>
      <c r="Z658" s="29"/>
      <c r="AA658" s="29"/>
      <c r="AB658" s="29"/>
      <c r="AC658" s="29"/>
      <c r="AD658" s="29"/>
      <c r="AE658" s="29"/>
      <c r="AR658" s="179" t="s">
        <v>200</v>
      </c>
      <c r="AT658" s="179" t="s">
        <v>289</v>
      </c>
      <c r="AU658" s="179" t="s">
        <v>179</v>
      </c>
      <c r="AY658" s="14" t="s">
        <v>168</v>
      </c>
      <c r="BE658" s="180">
        <f t="shared" si="219"/>
        <v>0</v>
      </c>
      <c r="BF658" s="180">
        <f t="shared" si="220"/>
        <v>0</v>
      </c>
      <c r="BG658" s="180">
        <f t="shared" si="221"/>
        <v>0</v>
      </c>
      <c r="BH658" s="180">
        <f t="shared" si="222"/>
        <v>0</v>
      </c>
      <c r="BI658" s="180">
        <f t="shared" si="223"/>
        <v>0</v>
      </c>
      <c r="BJ658" s="14" t="s">
        <v>146</v>
      </c>
      <c r="BK658" s="181">
        <f t="shared" si="224"/>
        <v>0</v>
      </c>
      <c r="BL658" s="14" t="s">
        <v>174</v>
      </c>
      <c r="BM658" s="179" t="s">
        <v>1983</v>
      </c>
    </row>
    <row r="659" spans="1:65" s="2" customFormat="1" ht="16.5" customHeight="1">
      <c r="A659" s="29"/>
      <c r="B659" s="133"/>
      <c r="C659" s="182" t="s">
        <v>1984</v>
      </c>
      <c r="D659" s="182" t="s">
        <v>289</v>
      </c>
      <c r="E659" s="183" t="s">
        <v>1985</v>
      </c>
      <c r="F659" s="184" t="s">
        <v>1986</v>
      </c>
      <c r="G659" s="185" t="s">
        <v>1904</v>
      </c>
      <c r="H659" s="186">
        <v>1</v>
      </c>
      <c r="I659" s="187"/>
      <c r="J659" s="186">
        <f t="shared" si="215"/>
        <v>0</v>
      </c>
      <c r="K659" s="188"/>
      <c r="L659" s="189"/>
      <c r="M659" s="190" t="s">
        <v>1</v>
      </c>
      <c r="N659" s="191" t="s">
        <v>40</v>
      </c>
      <c r="O659" s="55"/>
      <c r="P659" s="177">
        <f t="shared" si="216"/>
        <v>0</v>
      </c>
      <c r="Q659" s="177">
        <v>0</v>
      </c>
      <c r="R659" s="177">
        <f t="shared" si="217"/>
        <v>0</v>
      </c>
      <c r="S659" s="177">
        <v>0</v>
      </c>
      <c r="T659" s="178">
        <f t="shared" si="218"/>
        <v>0</v>
      </c>
      <c r="U659" s="29"/>
      <c r="V659" s="29"/>
      <c r="W659" s="29"/>
      <c r="X659" s="29"/>
      <c r="Y659" s="29"/>
      <c r="Z659" s="29"/>
      <c r="AA659" s="29"/>
      <c r="AB659" s="29"/>
      <c r="AC659" s="29"/>
      <c r="AD659" s="29"/>
      <c r="AE659" s="29"/>
      <c r="AR659" s="179" t="s">
        <v>200</v>
      </c>
      <c r="AT659" s="179" t="s">
        <v>289</v>
      </c>
      <c r="AU659" s="179" t="s">
        <v>179</v>
      </c>
      <c r="AY659" s="14" t="s">
        <v>168</v>
      </c>
      <c r="BE659" s="180">
        <f t="shared" si="219"/>
        <v>0</v>
      </c>
      <c r="BF659" s="180">
        <f t="shared" si="220"/>
        <v>0</v>
      </c>
      <c r="BG659" s="180">
        <f t="shared" si="221"/>
        <v>0</v>
      </c>
      <c r="BH659" s="180">
        <f t="shared" si="222"/>
        <v>0</v>
      </c>
      <c r="BI659" s="180">
        <f t="shared" si="223"/>
        <v>0</v>
      </c>
      <c r="BJ659" s="14" t="s">
        <v>146</v>
      </c>
      <c r="BK659" s="181">
        <f t="shared" si="224"/>
        <v>0</v>
      </c>
      <c r="BL659" s="14" t="s">
        <v>174</v>
      </c>
      <c r="BM659" s="179" t="s">
        <v>1987</v>
      </c>
    </row>
    <row r="660" spans="1:65" s="2" customFormat="1" ht="16.5" customHeight="1">
      <c r="A660" s="29"/>
      <c r="B660" s="133"/>
      <c r="C660" s="182" t="s">
        <v>1988</v>
      </c>
      <c r="D660" s="182" t="s">
        <v>289</v>
      </c>
      <c r="E660" s="183" t="s">
        <v>1989</v>
      </c>
      <c r="F660" s="184" t="s">
        <v>1990</v>
      </c>
      <c r="G660" s="185" t="s">
        <v>1904</v>
      </c>
      <c r="H660" s="186">
        <v>7</v>
      </c>
      <c r="I660" s="187"/>
      <c r="J660" s="186">
        <f t="shared" si="215"/>
        <v>0</v>
      </c>
      <c r="K660" s="188"/>
      <c r="L660" s="189"/>
      <c r="M660" s="190" t="s">
        <v>1</v>
      </c>
      <c r="N660" s="191" t="s">
        <v>40</v>
      </c>
      <c r="O660" s="55"/>
      <c r="P660" s="177">
        <f t="shared" si="216"/>
        <v>0</v>
      </c>
      <c r="Q660" s="177">
        <v>0</v>
      </c>
      <c r="R660" s="177">
        <f t="shared" si="217"/>
        <v>0</v>
      </c>
      <c r="S660" s="177">
        <v>0</v>
      </c>
      <c r="T660" s="178">
        <f t="shared" si="218"/>
        <v>0</v>
      </c>
      <c r="U660" s="29"/>
      <c r="V660" s="29"/>
      <c r="W660" s="29"/>
      <c r="X660" s="29"/>
      <c r="Y660" s="29"/>
      <c r="Z660" s="29"/>
      <c r="AA660" s="29"/>
      <c r="AB660" s="29"/>
      <c r="AC660" s="29"/>
      <c r="AD660" s="29"/>
      <c r="AE660" s="29"/>
      <c r="AR660" s="179" t="s">
        <v>200</v>
      </c>
      <c r="AT660" s="179" t="s">
        <v>289</v>
      </c>
      <c r="AU660" s="179" t="s">
        <v>179</v>
      </c>
      <c r="AY660" s="14" t="s">
        <v>168</v>
      </c>
      <c r="BE660" s="180">
        <f t="shared" si="219"/>
        <v>0</v>
      </c>
      <c r="BF660" s="180">
        <f t="shared" si="220"/>
        <v>0</v>
      </c>
      <c r="BG660" s="180">
        <f t="shared" si="221"/>
        <v>0</v>
      </c>
      <c r="BH660" s="180">
        <f t="shared" si="222"/>
        <v>0</v>
      </c>
      <c r="BI660" s="180">
        <f t="shared" si="223"/>
        <v>0</v>
      </c>
      <c r="BJ660" s="14" t="s">
        <v>146</v>
      </c>
      <c r="BK660" s="181">
        <f t="shared" si="224"/>
        <v>0</v>
      </c>
      <c r="BL660" s="14" t="s">
        <v>174</v>
      </c>
      <c r="BM660" s="179" t="s">
        <v>1991</v>
      </c>
    </row>
    <row r="661" spans="1:65" s="12" customFormat="1" ht="20.85" customHeight="1">
      <c r="B661" s="155"/>
      <c r="D661" s="156" t="s">
        <v>73</v>
      </c>
      <c r="E661" s="166" t="s">
        <v>1992</v>
      </c>
      <c r="F661" s="166" t="s">
        <v>1993</v>
      </c>
      <c r="I661" s="158"/>
      <c r="J661" s="167">
        <f>BK661</f>
        <v>0</v>
      </c>
      <c r="L661" s="155"/>
      <c r="M661" s="160"/>
      <c r="N661" s="161"/>
      <c r="O661" s="161"/>
      <c r="P661" s="162">
        <f>SUM(P662:P666)</f>
        <v>0</v>
      </c>
      <c r="Q661" s="161"/>
      <c r="R661" s="162">
        <f>SUM(R662:R666)</f>
        <v>2.0000000000000002E-5</v>
      </c>
      <c r="S661" s="161"/>
      <c r="T661" s="163">
        <f>SUM(T662:T666)</f>
        <v>0</v>
      </c>
      <c r="AR661" s="156" t="s">
        <v>82</v>
      </c>
      <c r="AT661" s="164" t="s">
        <v>73</v>
      </c>
      <c r="AU661" s="164" t="s">
        <v>146</v>
      </c>
      <c r="AY661" s="156" t="s">
        <v>168</v>
      </c>
      <c r="BK661" s="165">
        <f>SUM(BK662:BK666)</f>
        <v>0</v>
      </c>
    </row>
    <row r="662" spans="1:65" s="2" customFormat="1" ht="21.75" customHeight="1">
      <c r="A662" s="29"/>
      <c r="B662" s="133"/>
      <c r="C662" s="168" t="s">
        <v>1994</v>
      </c>
      <c r="D662" s="168" t="s">
        <v>170</v>
      </c>
      <c r="E662" s="169" t="s">
        <v>1995</v>
      </c>
      <c r="F662" s="170" t="s">
        <v>1996</v>
      </c>
      <c r="G662" s="171" t="s">
        <v>1904</v>
      </c>
      <c r="H662" s="172">
        <v>1</v>
      </c>
      <c r="I662" s="173"/>
      <c r="J662" s="172">
        <f>ROUND(I662*H662,3)</f>
        <v>0</v>
      </c>
      <c r="K662" s="174"/>
      <c r="L662" s="30"/>
      <c r="M662" s="175" t="s">
        <v>1</v>
      </c>
      <c r="N662" s="176" t="s">
        <v>40</v>
      </c>
      <c r="O662" s="55"/>
      <c r="P662" s="177">
        <f>O662*H662</f>
        <v>0</v>
      </c>
      <c r="Q662" s="177">
        <v>0</v>
      </c>
      <c r="R662" s="177">
        <f>Q662*H662</f>
        <v>0</v>
      </c>
      <c r="S662" s="177">
        <v>0</v>
      </c>
      <c r="T662" s="178">
        <f>S662*H662</f>
        <v>0</v>
      </c>
      <c r="U662" s="29"/>
      <c r="V662" s="29"/>
      <c r="W662" s="29"/>
      <c r="X662" s="29"/>
      <c r="Y662" s="29"/>
      <c r="Z662" s="29"/>
      <c r="AA662" s="29"/>
      <c r="AB662" s="29"/>
      <c r="AC662" s="29"/>
      <c r="AD662" s="29"/>
      <c r="AE662" s="29"/>
      <c r="AR662" s="179" t="s">
        <v>174</v>
      </c>
      <c r="AT662" s="179" t="s">
        <v>170</v>
      </c>
      <c r="AU662" s="179" t="s">
        <v>179</v>
      </c>
      <c r="AY662" s="14" t="s">
        <v>168</v>
      </c>
      <c r="BE662" s="180">
        <f>IF(N662="základná",J662,0)</f>
        <v>0</v>
      </c>
      <c r="BF662" s="180">
        <f>IF(N662="znížená",J662,0)</f>
        <v>0</v>
      </c>
      <c r="BG662" s="180">
        <f>IF(N662="zákl. prenesená",J662,0)</f>
        <v>0</v>
      </c>
      <c r="BH662" s="180">
        <f>IF(N662="zníž. prenesená",J662,0)</f>
        <v>0</v>
      </c>
      <c r="BI662" s="180">
        <f>IF(N662="nulová",J662,0)</f>
        <v>0</v>
      </c>
      <c r="BJ662" s="14" t="s">
        <v>146</v>
      </c>
      <c r="BK662" s="181">
        <f>ROUND(I662*H662,3)</f>
        <v>0</v>
      </c>
      <c r="BL662" s="14" t="s">
        <v>174</v>
      </c>
      <c r="BM662" s="179" t="s">
        <v>1997</v>
      </c>
    </row>
    <row r="663" spans="1:65" s="2" customFormat="1" ht="16.5" customHeight="1">
      <c r="A663" s="29"/>
      <c r="B663" s="133"/>
      <c r="C663" s="182" t="s">
        <v>1998</v>
      </c>
      <c r="D663" s="182" t="s">
        <v>289</v>
      </c>
      <c r="E663" s="183" t="s">
        <v>1999</v>
      </c>
      <c r="F663" s="184" t="s">
        <v>2000</v>
      </c>
      <c r="G663" s="185" t="s">
        <v>244</v>
      </c>
      <c r="H663" s="186">
        <v>1</v>
      </c>
      <c r="I663" s="187"/>
      <c r="J663" s="186">
        <f>ROUND(I663*H663,3)</f>
        <v>0</v>
      </c>
      <c r="K663" s="188"/>
      <c r="L663" s="189"/>
      <c r="M663" s="190" t="s">
        <v>1</v>
      </c>
      <c r="N663" s="191" t="s">
        <v>40</v>
      </c>
      <c r="O663" s="55"/>
      <c r="P663" s="177">
        <f>O663*H663</f>
        <v>0</v>
      </c>
      <c r="Q663" s="177">
        <v>2.0000000000000002E-5</v>
      </c>
      <c r="R663" s="177">
        <f>Q663*H663</f>
        <v>2.0000000000000002E-5</v>
      </c>
      <c r="S663" s="177">
        <v>0</v>
      </c>
      <c r="T663" s="178">
        <f>S663*H663</f>
        <v>0</v>
      </c>
      <c r="U663" s="29"/>
      <c r="V663" s="29"/>
      <c r="W663" s="29"/>
      <c r="X663" s="29"/>
      <c r="Y663" s="29"/>
      <c r="Z663" s="29"/>
      <c r="AA663" s="29"/>
      <c r="AB663" s="29"/>
      <c r="AC663" s="29"/>
      <c r="AD663" s="29"/>
      <c r="AE663" s="29"/>
      <c r="AR663" s="179" t="s">
        <v>200</v>
      </c>
      <c r="AT663" s="179" t="s">
        <v>289</v>
      </c>
      <c r="AU663" s="179" t="s">
        <v>179</v>
      </c>
      <c r="AY663" s="14" t="s">
        <v>168</v>
      </c>
      <c r="BE663" s="180">
        <f>IF(N663="základná",J663,0)</f>
        <v>0</v>
      </c>
      <c r="BF663" s="180">
        <f>IF(N663="znížená",J663,0)</f>
        <v>0</v>
      </c>
      <c r="BG663" s="180">
        <f>IF(N663="zákl. prenesená",J663,0)</f>
        <v>0</v>
      </c>
      <c r="BH663" s="180">
        <f>IF(N663="zníž. prenesená",J663,0)</f>
        <v>0</v>
      </c>
      <c r="BI663" s="180">
        <f>IF(N663="nulová",J663,0)</f>
        <v>0</v>
      </c>
      <c r="BJ663" s="14" t="s">
        <v>146</v>
      </c>
      <c r="BK663" s="181">
        <f>ROUND(I663*H663,3)</f>
        <v>0</v>
      </c>
      <c r="BL663" s="14" t="s">
        <v>174</v>
      </c>
      <c r="BM663" s="179" t="s">
        <v>2001</v>
      </c>
    </row>
    <row r="664" spans="1:65" s="2" customFormat="1" ht="16.5" customHeight="1">
      <c r="A664" s="29"/>
      <c r="B664" s="133"/>
      <c r="C664" s="168" t="s">
        <v>2002</v>
      </c>
      <c r="D664" s="168" t="s">
        <v>170</v>
      </c>
      <c r="E664" s="169" t="s">
        <v>2003</v>
      </c>
      <c r="F664" s="170" t="s">
        <v>2004</v>
      </c>
      <c r="G664" s="171" t="s">
        <v>1904</v>
      </c>
      <c r="H664" s="172">
        <v>6</v>
      </c>
      <c r="I664" s="173"/>
      <c r="J664" s="172">
        <f>ROUND(I664*H664,3)</f>
        <v>0</v>
      </c>
      <c r="K664" s="174"/>
      <c r="L664" s="30"/>
      <c r="M664" s="175" t="s">
        <v>1</v>
      </c>
      <c r="N664" s="176" t="s">
        <v>40</v>
      </c>
      <c r="O664" s="55"/>
      <c r="P664" s="177">
        <f>O664*H664</f>
        <v>0</v>
      </c>
      <c r="Q664" s="177">
        <v>0</v>
      </c>
      <c r="R664" s="177">
        <f>Q664*H664</f>
        <v>0</v>
      </c>
      <c r="S664" s="177">
        <v>0</v>
      </c>
      <c r="T664" s="178">
        <f>S664*H664</f>
        <v>0</v>
      </c>
      <c r="U664" s="29"/>
      <c r="V664" s="29"/>
      <c r="W664" s="29"/>
      <c r="X664" s="29"/>
      <c r="Y664" s="29"/>
      <c r="Z664" s="29"/>
      <c r="AA664" s="29"/>
      <c r="AB664" s="29"/>
      <c r="AC664" s="29"/>
      <c r="AD664" s="29"/>
      <c r="AE664" s="29"/>
      <c r="AR664" s="179" t="s">
        <v>174</v>
      </c>
      <c r="AT664" s="179" t="s">
        <v>170</v>
      </c>
      <c r="AU664" s="179" t="s">
        <v>179</v>
      </c>
      <c r="AY664" s="14" t="s">
        <v>168</v>
      </c>
      <c r="BE664" s="180">
        <f>IF(N664="základná",J664,0)</f>
        <v>0</v>
      </c>
      <c r="BF664" s="180">
        <f>IF(N664="znížená",J664,0)</f>
        <v>0</v>
      </c>
      <c r="BG664" s="180">
        <f>IF(N664="zákl. prenesená",J664,0)</f>
        <v>0</v>
      </c>
      <c r="BH664" s="180">
        <f>IF(N664="zníž. prenesená",J664,0)</f>
        <v>0</v>
      </c>
      <c r="BI664" s="180">
        <f>IF(N664="nulová",J664,0)</f>
        <v>0</v>
      </c>
      <c r="BJ664" s="14" t="s">
        <v>146</v>
      </c>
      <c r="BK664" s="181">
        <f>ROUND(I664*H664,3)</f>
        <v>0</v>
      </c>
      <c r="BL664" s="14" t="s">
        <v>174</v>
      </c>
      <c r="BM664" s="179" t="s">
        <v>2005</v>
      </c>
    </row>
    <row r="665" spans="1:65" s="2" customFormat="1" ht="16.5" customHeight="1">
      <c r="A665" s="29"/>
      <c r="B665" s="133"/>
      <c r="C665" s="182" t="s">
        <v>2006</v>
      </c>
      <c r="D665" s="182" t="s">
        <v>289</v>
      </c>
      <c r="E665" s="183" t="s">
        <v>2007</v>
      </c>
      <c r="F665" s="184" t="s">
        <v>2008</v>
      </c>
      <c r="G665" s="185" t="s">
        <v>1904</v>
      </c>
      <c r="H665" s="186">
        <v>6</v>
      </c>
      <c r="I665" s="187"/>
      <c r="J665" s="186">
        <f>ROUND(I665*H665,3)</f>
        <v>0</v>
      </c>
      <c r="K665" s="188"/>
      <c r="L665" s="189"/>
      <c r="M665" s="190" t="s">
        <v>1</v>
      </c>
      <c r="N665" s="191" t="s">
        <v>40</v>
      </c>
      <c r="O665" s="55"/>
      <c r="P665" s="177">
        <f>O665*H665</f>
        <v>0</v>
      </c>
      <c r="Q665" s="177">
        <v>0</v>
      </c>
      <c r="R665" s="177">
        <f>Q665*H665</f>
        <v>0</v>
      </c>
      <c r="S665" s="177">
        <v>0</v>
      </c>
      <c r="T665" s="178">
        <f>S665*H665</f>
        <v>0</v>
      </c>
      <c r="U665" s="29"/>
      <c r="V665" s="29"/>
      <c r="W665" s="29"/>
      <c r="X665" s="29"/>
      <c r="Y665" s="29"/>
      <c r="Z665" s="29"/>
      <c r="AA665" s="29"/>
      <c r="AB665" s="29"/>
      <c r="AC665" s="29"/>
      <c r="AD665" s="29"/>
      <c r="AE665" s="29"/>
      <c r="AR665" s="179" t="s">
        <v>200</v>
      </c>
      <c r="AT665" s="179" t="s">
        <v>289</v>
      </c>
      <c r="AU665" s="179" t="s">
        <v>179</v>
      </c>
      <c r="AY665" s="14" t="s">
        <v>168</v>
      </c>
      <c r="BE665" s="180">
        <f>IF(N665="základná",J665,0)</f>
        <v>0</v>
      </c>
      <c r="BF665" s="180">
        <f>IF(N665="znížená",J665,0)</f>
        <v>0</v>
      </c>
      <c r="BG665" s="180">
        <f>IF(N665="zákl. prenesená",J665,0)</f>
        <v>0</v>
      </c>
      <c r="BH665" s="180">
        <f>IF(N665="zníž. prenesená",J665,0)</f>
        <v>0</v>
      </c>
      <c r="BI665" s="180">
        <f>IF(N665="nulová",J665,0)</f>
        <v>0</v>
      </c>
      <c r="BJ665" s="14" t="s">
        <v>146</v>
      </c>
      <c r="BK665" s="181">
        <f>ROUND(I665*H665,3)</f>
        <v>0</v>
      </c>
      <c r="BL665" s="14" t="s">
        <v>174</v>
      </c>
      <c r="BM665" s="179" t="s">
        <v>2009</v>
      </c>
    </row>
    <row r="666" spans="1:65" s="2" customFormat="1" ht="16.5" customHeight="1">
      <c r="A666" s="29"/>
      <c r="B666" s="133"/>
      <c r="C666" s="182" t="s">
        <v>2010</v>
      </c>
      <c r="D666" s="182" t="s">
        <v>289</v>
      </c>
      <c r="E666" s="183" t="s">
        <v>1961</v>
      </c>
      <c r="F666" s="184" t="s">
        <v>1962</v>
      </c>
      <c r="G666" s="185" t="s">
        <v>1904</v>
      </c>
      <c r="H666" s="186">
        <v>6</v>
      </c>
      <c r="I666" s="187"/>
      <c r="J666" s="186">
        <f>ROUND(I666*H666,3)</f>
        <v>0</v>
      </c>
      <c r="K666" s="188"/>
      <c r="L666" s="189"/>
      <c r="M666" s="190" t="s">
        <v>1</v>
      </c>
      <c r="N666" s="191" t="s">
        <v>40</v>
      </c>
      <c r="O666" s="55"/>
      <c r="P666" s="177">
        <f>O666*H666</f>
        <v>0</v>
      </c>
      <c r="Q666" s="177">
        <v>0</v>
      </c>
      <c r="R666" s="177">
        <f>Q666*H666</f>
        <v>0</v>
      </c>
      <c r="S666" s="177">
        <v>0</v>
      </c>
      <c r="T666" s="178">
        <f>S666*H666</f>
        <v>0</v>
      </c>
      <c r="U666" s="29"/>
      <c r="V666" s="29"/>
      <c r="W666" s="29"/>
      <c r="X666" s="29"/>
      <c r="Y666" s="29"/>
      <c r="Z666" s="29"/>
      <c r="AA666" s="29"/>
      <c r="AB666" s="29"/>
      <c r="AC666" s="29"/>
      <c r="AD666" s="29"/>
      <c r="AE666" s="29"/>
      <c r="AR666" s="179" t="s">
        <v>200</v>
      </c>
      <c r="AT666" s="179" t="s">
        <v>289</v>
      </c>
      <c r="AU666" s="179" t="s">
        <v>179</v>
      </c>
      <c r="AY666" s="14" t="s">
        <v>168</v>
      </c>
      <c r="BE666" s="180">
        <f>IF(N666="základná",J666,0)</f>
        <v>0</v>
      </c>
      <c r="BF666" s="180">
        <f>IF(N666="znížená",J666,0)</f>
        <v>0</v>
      </c>
      <c r="BG666" s="180">
        <f>IF(N666="zákl. prenesená",J666,0)</f>
        <v>0</v>
      </c>
      <c r="BH666" s="180">
        <f>IF(N666="zníž. prenesená",J666,0)</f>
        <v>0</v>
      </c>
      <c r="BI666" s="180">
        <f>IF(N666="nulová",J666,0)</f>
        <v>0</v>
      </c>
      <c r="BJ666" s="14" t="s">
        <v>146</v>
      </c>
      <c r="BK666" s="181">
        <f>ROUND(I666*H666,3)</f>
        <v>0</v>
      </c>
      <c r="BL666" s="14" t="s">
        <v>174</v>
      </c>
      <c r="BM666" s="179" t="s">
        <v>2011</v>
      </c>
    </row>
    <row r="667" spans="1:65" s="12" customFormat="1" ht="20.85" customHeight="1">
      <c r="B667" s="155"/>
      <c r="D667" s="156" t="s">
        <v>73</v>
      </c>
      <c r="E667" s="166" t="s">
        <v>2012</v>
      </c>
      <c r="F667" s="166" t="s">
        <v>2013</v>
      </c>
      <c r="I667" s="158"/>
      <c r="J667" s="167">
        <f>BK667</f>
        <v>0</v>
      </c>
      <c r="L667" s="155"/>
      <c r="M667" s="160"/>
      <c r="N667" s="161"/>
      <c r="O667" s="161"/>
      <c r="P667" s="162">
        <f>SUM(P668:P670)</f>
        <v>0</v>
      </c>
      <c r="Q667" s="161"/>
      <c r="R667" s="162">
        <f>SUM(R668:R670)</f>
        <v>0</v>
      </c>
      <c r="S667" s="161"/>
      <c r="T667" s="163">
        <f>SUM(T668:T670)</f>
        <v>0</v>
      </c>
      <c r="AR667" s="156" t="s">
        <v>82</v>
      </c>
      <c r="AT667" s="164" t="s">
        <v>73</v>
      </c>
      <c r="AU667" s="164" t="s">
        <v>146</v>
      </c>
      <c r="AY667" s="156" t="s">
        <v>168</v>
      </c>
      <c r="BK667" s="165">
        <f>SUM(BK668:BK670)</f>
        <v>0</v>
      </c>
    </row>
    <row r="668" spans="1:65" s="2" customFormat="1" ht="16.5" customHeight="1">
      <c r="A668" s="29"/>
      <c r="B668" s="133"/>
      <c r="C668" s="168" t="s">
        <v>2014</v>
      </c>
      <c r="D668" s="168" t="s">
        <v>170</v>
      </c>
      <c r="E668" s="169" t="s">
        <v>2015</v>
      </c>
      <c r="F668" s="170" t="s">
        <v>2016</v>
      </c>
      <c r="G668" s="171" t="s">
        <v>1904</v>
      </c>
      <c r="H668" s="172">
        <v>1</v>
      </c>
      <c r="I668" s="173"/>
      <c r="J668" s="172">
        <f>ROUND(I668*H668,3)</f>
        <v>0</v>
      </c>
      <c r="K668" s="174"/>
      <c r="L668" s="30"/>
      <c r="M668" s="175" t="s">
        <v>1</v>
      </c>
      <c r="N668" s="176" t="s">
        <v>40</v>
      </c>
      <c r="O668" s="55"/>
      <c r="P668" s="177">
        <f>O668*H668</f>
        <v>0</v>
      </c>
      <c r="Q668" s="177">
        <v>0</v>
      </c>
      <c r="R668" s="177">
        <f>Q668*H668</f>
        <v>0</v>
      </c>
      <c r="S668" s="177">
        <v>0</v>
      </c>
      <c r="T668" s="178">
        <f>S668*H668</f>
        <v>0</v>
      </c>
      <c r="U668" s="29"/>
      <c r="V668" s="29"/>
      <c r="W668" s="29"/>
      <c r="X668" s="29"/>
      <c r="Y668" s="29"/>
      <c r="Z668" s="29"/>
      <c r="AA668" s="29"/>
      <c r="AB668" s="29"/>
      <c r="AC668" s="29"/>
      <c r="AD668" s="29"/>
      <c r="AE668" s="29"/>
      <c r="AR668" s="179" t="s">
        <v>174</v>
      </c>
      <c r="AT668" s="179" t="s">
        <v>170</v>
      </c>
      <c r="AU668" s="179" t="s">
        <v>179</v>
      </c>
      <c r="AY668" s="14" t="s">
        <v>168</v>
      </c>
      <c r="BE668" s="180">
        <f>IF(N668="základná",J668,0)</f>
        <v>0</v>
      </c>
      <c r="BF668" s="180">
        <f>IF(N668="znížená",J668,0)</f>
        <v>0</v>
      </c>
      <c r="BG668" s="180">
        <f>IF(N668="zákl. prenesená",J668,0)</f>
        <v>0</v>
      </c>
      <c r="BH668" s="180">
        <f>IF(N668="zníž. prenesená",J668,0)</f>
        <v>0</v>
      </c>
      <c r="BI668" s="180">
        <f>IF(N668="nulová",J668,0)</f>
        <v>0</v>
      </c>
      <c r="BJ668" s="14" t="s">
        <v>146</v>
      </c>
      <c r="BK668" s="181">
        <f>ROUND(I668*H668,3)</f>
        <v>0</v>
      </c>
      <c r="BL668" s="14" t="s">
        <v>174</v>
      </c>
      <c r="BM668" s="179" t="s">
        <v>2017</v>
      </c>
    </row>
    <row r="669" spans="1:65" s="2" customFormat="1" ht="16.5" customHeight="1">
      <c r="A669" s="29"/>
      <c r="B669" s="133"/>
      <c r="C669" s="182" t="s">
        <v>2018</v>
      </c>
      <c r="D669" s="182" t="s">
        <v>289</v>
      </c>
      <c r="E669" s="183" t="s">
        <v>2019</v>
      </c>
      <c r="F669" s="184" t="s">
        <v>2020</v>
      </c>
      <c r="G669" s="185" t="s">
        <v>1904</v>
      </c>
      <c r="H669" s="186">
        <v>1</v>
      </c>
      <c r="I669" s="187"/>
      <c r="J669" s="186">
        <f>ROUND(I669*H669,3)</f>
        <v>0</v>
      </c>
      <c r="K669" s="188"/>
      <c r="L669" s="189"/>
      <c r="M669" s="190" t="s">
        <v>1</v>
      </c>
      <c r="N669" s="191" t="s">
        <v>40</v>
      </c>
      <c r="O669" s="55"/>
      <c r="P669" s="177">
        <f>O669*H669</f>
        <v>0</v>
      </c>
      <c r="Q669" s="177">
        <v>0</v>
      </c>
      <c r="R669" s="177">
        <f>Q669*H669</f>
        <v>0</v>
      </c>
      <c r="S669" s="177">
        <v>0</v>
      </c>
      <c r="T669" s="178">
        <f>S669*H669</f>
        <v>0</v>
      </c>
      <c r="U669" s="29"/>
      <c r="V669" s="29"/>
      <c r="W669" s="29"/>
      <c r="X669" s="29"/>
      <c r="Y669" s="29"/>
      <c r="Z669" s="29"/>
      <c r="AA669" s="29"/>
      <c r="AB669" s="29"/>
      <c r="AC669" s="29"/>
      <c r="AD669" s="29"/>
      <c r="AE669" s="29"/>
      <c r="AR669" s="179" t="s">
        <v>200</v>
      </c>
      <c r="AT669" s="179" t="s">
        <v>289</v>
      </c>
      <c r="AU669" s="179" t="s">
        <v>179</v>
      </c>
      <c r="AY669" s="14" t="s">
        <v>168</v>
      </c>
      <c r="BE669" s="180">
        <f>IF(N669="základná",J669,0)</f>
        <v>0</v>
      </c>
      <c r="BF669" s="180">
        <f>IF(N669="znížená",J669,0)</f>
        <v>0</v>
      </c>
      <c r="BG669" s="180">
        <f>IF(N669="zákl. prenesená",J669,0)</f>
        <v>0</v>
      </c>
      <c r="BH669" s="180">
        <f>IF(N669="zníž. prenesená",J669,0)</f>
        <v>0</v>
      </c>
      <c r="BI669" s="180">
        <f>IF(N669="nulová",J669,0)</f>
        <v>0</v>
      </c>
      <c r="BJ669" s="14" t="s">
        <v>146</v>
      </c>
      <c r="BK669" s="181">
        <f>ROUND(I669*H669,3)</f>
        <v>0</v>
      </c>
      <c r="BL669" s="14" t="s">
        <v>174</v>
      </c>
      <c r="BM669" s="179" t="s">
        <v>2021</v>
      </c>
    </row>
    <row r="670" spans="1:65" s="2" customFormat="1" ht="16.5" customHeight="1">
      <c r="A670" s="29"/>
      <c r="B670" s="133"/>
      <c r="C670" s="168" t="s">
        <v>2022</v>
      </c>
      <c r="D670" s="168" t="s">
        <v>170</v>
      </c>
      <c r="E670" s="169" t="s">
        <v>2023</v>
      </c>
      <c r="F670" s="170" t="s">
        <v>2024</v>
      </c>
      <c r="G670" s="171" t="s">
        <v>1904</v>
      </c>
      <c r="H670" s="172">
        <v>1</v>
      </c>
      <c r="I670" s="173"/>
      <c r="J670" s="172">
        <f>ROUND(I670*H670,3)</f>
        <v>0</v>
      </c>
      <c r="K670" s="174"/>
      <c r="L670" s="30"/>
      <c r="M670" s="175" t="s">
        <v>1</v>
      </c>
      <c r="N670" s="176" t="s">
        <v>40</v>
      </c>
      <c r="O670" s="55"/>
      <c r="P670" s="177">
        <f>O670*H670</f>
        <v>0</v>
      </c>
      <c r="Q670" s="177">
        <v>0</v>
      </c>
      <c r="R670" s="177">
        <f>Q670*H670</f>
        <v>0</v>
      </c>
      <c r="S670" s="177">
        <v>0</v>
      </c>
      <c r="T670" s="178">
        <f>S670*H670</f>
        <v>0</v>
      </c>
      <c r="U670" s="29"/>
      <c r="V670" s="29"/>
      <c r="W670" s="29"/>
      <c r="X670" s="29"/>
      <c r="Y670" s="29"/>
      <c r="Z670" s="29"/>
      <c r="AA670" s="29"/>
      <c r="AB670" s="29"/>
      <c r="AC670" s="29"/>
      <c r="AD670" s="29"/>
      <c r="AE670" s="29"/>
      <c r="AR670" s="179" t="s">
        <v>174</v>
      </c>
      <c r="AT670" s="179" t="s">
        <v>170</v>
      </c>
      <c r="AU670" s="179" t="s">
        <v>179</v>
      </c>
      <c r="AY670" s="14" t="s">
        <v>168</v>
      </c>
      <c r="BE670" s="180">
        <f>IF(N670="základná",J670,0)</f>
        <v>0</v>
      </c>
      <c r="BF670" s="180">
        <f>IF(N670="znížená",J670,0)</f>
        <v>0</v>
      </c>
      <c r="BG670" s="180">
        <f>IF(N670="zákl. prenesená",J670,0)</f>
        <v>0</v>
      </c>
      <c r="BH670" s="180">
        <f>IF(N670="zníž. prenesená",J670,0)</f>
        <v>0</v>
      </c>
      <c r="BI670" s="180">
        <f>IF(N670="nulová",J670,0)</f>
        <v>0</v>
      </c>
      <c r="BJ670" s="14" t="s">
        <v>146</v>
      </c>
      <c r="BK670" s="181">
        <f>ROUND(I670*H670,3)</f>
        <v>0</v>
      </c>
      <c r="BL670" s="14" t="s">
        <v>174</v>
      </c>
      <c r="BM670" s="179" t="s">
        <v>2025</v>
      </c>
    </row>
    <row r="671" spans="1:65" s="12" customFormat="1" ht="20.85" customHeight="1">
      <c r="B671" s="155"/>
      <c r="D671" s="156" t="s">
        <v>73</v>
      </c>
      <c r="E671" s="166" t="s">
        <v>2026</v>
      </c>
      <c r="F671" s="166" t="s">
        <v>2027</v>
      </c>
      <c r="I671" s="158"/>
      <c r="J671" s="167">
        <f>BK671</f>
        <v>0</v>
      </c>
      <c r="L671" s="155"/>
      <c r="M671" s="160"/>
      <c r="N671" s="161"/>
      <c r="O671" s="161"/>
      <c r="P671" s="162">
        <f>SUM(P672:P678)</f>
        <v>0</v>
      </c>
      <c r="Q671" s="161"/>
      <c r="R671" s="162">
        <f>SUM(R672:R678)</f>
        <v>8.5500000000000007E-2</v>
      </c>
      <c r="S671" s="161"/>
      <c r="T671" s="163">
        <f>SUM(T672:T678)</f>
        <v>0</v>
      </c>
      <c r="AR671" s="156" t="s">
        <v>82</v>
      </c>
      <c r="AT671" s="164" t="s">
        <v>73</v>
      </c>
      <c r="AU671" s="164" t="s">
        <v>146</v>
      </c>
      <c r="AY671" s="156" t="s">
        <v>168</v>
      </c>
      <c r="BK671" s="165">
        <f>SUM(BK672:BK678)</f>
        <v>0</v>
      </c>
    </row>
    <row r="672" spans="1:65" s="2" customFormat="1" ht="16.5" customHeight="1">
      <c r="A672" s="29"/>
      <c r="B672" s="133"/>
      <c r="C672" s="168" t="s">
        <v>2028</v>
      </c>
      <c r="D672" s="168" t="s">
        <v>170</v>
      </c>
      <c r="E672" s="169" t="s">
        <v>2029</v>
      </c>
      <c r="F672" s="170" t="s">
        <v>2030</v>
      </c>
      <c r="G672" s="171" t="s">
        <v>1904</v>
      </c>
      <c r="H672" s="172">
        <v>53</v>
      </c>
      <c r="I672" s="173"/>
      <c r="J672" s="172">
        <f t="shared" ref="J672:J678" si="225">ROUND(I672*H672,3)</f>
        <v>0</v>
      </c>
      <c r="K672" s="174"/>
      <c r="L672" s="30"/>
      <c r="M672" s="175" t="s">
        <v>1</v>
      </c>
      <c r="N672" s="176" t="s">
        <v>40</v>
      </c>
      <c r="O672" s="55"/>
      <c r="P672" s="177">
        <f t="shared" ref="P672:P678" si="226">O672*H672</f>
        <v>0</v>
      </c>
      <c r="Q672" s="177">
        <v>0</v>
      </c>
      <c r="R672" s="177">
        <f t="shared" ref="R672:R678" si="227">Q672*H672</f>
        <v>0</v>
      </c>
      <c r="S672" s="177">
        <v>0</v>
      </c>
      <c r="T672" s="178">
        <f t="shared" ref="T672:T678" si="228">S672*H672</f>
        <v>0</v>
      </c>
      <c r="U672" s="29"/>
      <c r="V672" s="29"/>
      <c r="W672" s="29"/>
      <c r="X672" s="29"/>
      <c r="Y672" s="29"/>
      <c r="Z672" s="29"/>
      <c r="AA672" s="29"/>
      <c r="AB672" s="29"/>
      <c r="AC672" s="29"/>
      <c r="AD672" s="29"/>
      <c r="AE672" s="29"/>
      <c r="AR672" s="179" t="s">
        <v>174</v>
      </c>
      <c r="AT672" s="179" t="s">
        <v>170</v>
      </c>
      <c r="AU672" s="179" t="s">
        <v>179</v>
      </c>
      <c r="AY672" s="14" t="s">
        <v>168</v>
      </c>
      <c r="BE672" s="180">
        <f t="shared" ref="BE672:BE678" si="229">IF(N672="základná",J672,0)</f>
        <v>0</v>
      </c>
      <c r="BF672" s="180">
        <f t="shared" ref="BF672:BF678" si="230">IF(N672="znížená",J672,0)</f>
        <v>0</v>
      </c>
      <c r="BG672" s="180">
        <f t="shared" ref="BG672:BG678" si="231">IF(N672="zákl. prenesená",J672,0)</f>
        <v>0</v>
      </c>
      <c r="BH672" s="180">
        <f t="shared" ref="BH672:BH678" si="232">IF(N672="zníž. prenesená",J672,0)</f>
        <v>0</v>
      </c>
      <c r="BI672" s="180">
        <f t="shared" ref="BI672:BI678" si="233">IF(N672="nulová",J672,0)</f>
        <v>0</v>
      </c>
      <c r="BJ672" s="14" t="s">
        <v>146</v>
      </c>
      <c r="BK672" s="181">
        <f t="shared" ref="BK672:BK678" si="234">ROUND(I672*H672,3)</f>
        <v>0</v>
      </c>
      <c r="BL672" s="14" t="s">
        <v>174</v>
      </c>
      <c r="BM672" s="179" t="s">
        <v>2031</v>
      </c>
    </row>
    <row r="673" spans="1:65" s="2" customFormat="1" ht="16.5" customHeight="1">
      <c r="A673" s="29"/>
      <c r="B673" s="133"/>
      <c r="C673" s="182" t="s">
        <v>2032</v>
      </c>
      <c r="D673" s="182" t="s">
        <v>289</v>
      </c>
      <c r="E673" s="183" t="s">
        <v>2033</v>
      </c>
      <c r="F673" s="184" t="s">
        <v>2034</v>
      </c>
      <c r="G673" s="185" t="s">
        <v>244</v>
      </c>
      <c r="H673" s="186">
        <v>21</v>
      </c>
      <c r="I673" s="187"/>
      <c r="J673" s="186">
        <f t="shared" si="225"/>
        <v>0</v>
      </c>
      <c r="K673" s="188"/>
      <c r="L673" s="189"/>
      <c r="M673" s="190" t="s">
        <v>1</v>
      </c>
      <c r="N673" s="191" t="s">
        <v>40</v>
      </c>
      <c r="O673" s="55"/>
      <c r="P673" s="177">
        <f t="shared" si="226"/>
        <v>0</v>
      </c>
      <c r="Q673" s="177">
        <v>1.5E-3</v>
      </c>
      <c r="R673" s="177">
        <f t="shared" si="227"/>
        <v>3.15E-2</v>
      </c>
      <c r="S673" s="177">
        <v>0</v>
      </c>
      <c r="T673" s="178">
        <f t="shared" si="228"/>
        <v>0</v>
      </c>
      <c r="U673" s="29"/>
      <c r="V673" s="29"/>
      <c r="W673" s="29"/>
      <c r="X673" s="29"/>
      <c r="Y673" s="29"/>
      <c r="Z673" s="29"/>
      <c r="AA673" s="29"/>
      <c r="AB673" s="29"/>
      <c r="AC673" s="29"/>
      <c r="AD673" s="29"/>
      <c r="AE673" s="29"/>
      <c r="AR673" s="179" t="s">
        <v>200</v>
      </c>
      <c r="AT673" s="179" t="s">
        <v>289</v>
      </c>
      <c r="AU673" s="179" t="s">
        <v>179</v>
      </c>
      <c r="AY673" s="14" t="s">
        <v>168</v>
      </c>
      <c r="BE673" s="180">
        <f t="shared" si="229"/>
        <v>0</v>
      </c>
      <c r="BF673" s="180">
        <f t="shared" si="230"/>
        <v>0</v>
      </c>
      <c r="BG673" s="180">
        <f t="shared" si="231"/>
        <v>0</v>
      </c>
      <c r="BH673" s="180">
        <f t="shared" si="232"/>
        <v>0</v>
      </c>
      <c r="BI673" s="180">
        <f t="shared" si="233"/>
        <v>0</v>
      </c>
      <c r="BJ673" s="14" t="s">
        <v>146</v>
      </c>
      <c r="BK673" s="181">
        <f t="shared" si="234"/>
        <v>0</v>
      </c>
      <c r="BL673" s="14" t="s">
        <v>174</v>
      </c>
      <c r="BM673" s="179" t="s">
        <v>2035</v>
      </c>
    </row>
    <row r="674" spans="1:65" s="2" customFormat="1" ht="16.5" customHeight="1">
      <c r="A674" s="29"/>
      <c r="B674" s="133"/>
      <c r="C674" s="182" t="s">
        <v>2036</v>
      </c>
      <c r="D674" s="182" t="s">
        <v>289</v>
      </c>
      <c r="E674" s="183" t="s">
        <v>2037</v>
      </c>
      <c r="F674" s="184" t="s">
        <v>2038</v>
      </c>
      <c r="G674" s="185" t="s">
        <v>244</v>
      </c>
      <c r="H674" s="186">
        <v>32</v>
      </c>
      <c r="I674" s="187"/>
      <c r="J674" s="186">
        <f t="shared" si="225"/>
        <v>0</v>
      </c>
      <c r="K674" s="188"/>
      <c r="L674" s="189"/>
      <c r="M674" s="190" t="s">
        <v>1</v>
      </c>
      <c r="N674" s="191" t="s">
        <v>40</v>
      </c>
      <c r="O674" s="55"/>
      <c r="P674" s="177">
        <f t="shared" si="226"/>
        <v>0</v>
      </c>
      <c r="Q674" s="177">
        <v>1.5E-3</v>
      </c>
      <c r="R674" s="177">
        <f t="shared" si="227"/>
        <v>4.8000000000000001E-2</v>
      </c>
      <c r="S674" s="177">
        <v>0</v>
      </c>
      <c r="T674" s="178">
        <f t="shared" si="228"/>
        <v>0</v>
      </c>
      <c r="U674" s="29"/>
      <c r="V674" s="29"/>
      <c r="W674" s="29"/>
      <c r="X674" s="29"/>
      <c r="Y674" s="29"/>
      <c r="Z674" s="29"/>
      <c r="AA674" s="29"/>
      <c r="AB674" s="29"/>
      <c r="AC674" s="29"/>
      <c r="AD674" s="29"/>
      <c r="AE674" s="29"/>
      <c r="AR674" s="179" t="s">
        <v>200</v>
      </c>
      <c r="AT674" s="179" t="s">
        <v>289</v>
      </c>
      <c r="AU674" s="179" t="s">
        <v>179</v>
      </c>
      <c r="AY674" s="14" t="s">
        <v>168</v>
      </c>
      <c r="BE674" s="180">
        <f t="shared" si="229"/>
        <v>0</v>
      </c>
      <c r="BF674" s="180">
        <f t="shared" si="230"/>
        <v>0</v>
      </c>
      <c r="BG674" s="180">
        <f t="shared" si="231"/>
        <v>0</v>
      </c>
      <c r="BH674" s="180">
        <f t="shared" si="232"/>
        <v>0</v>
      </c>
      <c r="BI674" s="180">
        <f t="shared" si="233"/>
        <v>0</v>
      </c>
      <c r="BJ674" s="14" t="s">
        <v>146</v>
      </c>
      <c r="BK674" s="181">
        <f t="shared" si="234"/>
        <v>0</v>
      </c>
      <c r="BL674" s="14" t="s">
        <v>174</v>
      </c>
      <c r="BM674" s="179" t="s">
        <v>2039</v>
      </c>
    </row>
    <row r="675" spans="1:65" s="2" customFormat="1" ht="21.75" customHeight="1">
      <c r="A675" s="29"/>
      <c r="B675" s="133"/>
      <c r="C675" s="168" t="s">
        <v>2040</v>
      </c>
      <c r="D675" s="168" t="s">
        <v>170</v>
      </c>
      <c r="E675" s="169" t="s">
        <v>2041</v>
      </c>
      <c r="F675" s="170" t="s">
        <v>2042</v>
      </c>
      <c r="G675" s="171" t="s">
        <v>1904</v>
      </c>
      <c r="H675" s="172">
        <v>1</v>
      </c>
      <c r="I675" s="173"/>
      <c r="J675" s="172">
        <f t="shared" si="225"/>
        <v>0</v>
      </c>
      <c r="K675" s="174"/>
      <c r="L675" s="30"/>
      <c r="M675" s="175" t="s">
        <v>1</v>
      </c>
      <c r="N675" s="176" t="s">
        <v>40</v>
      </c>
      <c r="O675" s="55"/>
      <c r="P675" s="177">
        <f t="shared" si="226"/>
        <v>0</v>
      </c>
      <c r="Q675" s="177">
        <v>0</v>
      </c>
      <c r="R675" s="177">
        <f t="shared" si="227"/>
        <v>0</v>
      </c>
      <c r="S675" s="177">
        <v>0</v>
      </c>
      <c r="T675" s="178">
        <f t="shared" si="228"/>
        <v>0</v>
      </c>
      <c r="U675" s="29"/>
      <c r="V675" s="29"/>
      <c r="W675" s="29"/>
      <c r="X675" s="29"/>
      <c r="Y675" s="29"/>
      <c r="Z675" s="29"/>
      <c r="AA675" s="29"/>
      <c r="AB675" s="29"/>
      <c r="AC675" s="29"/>
      <c r="AD675" s="29"/>
      <c r="AE675" s="29"/>
      <c r="AR675" s="179" t="s">
        <v>174</v>
      </c>
      <c r="AT675" s="179" t="s">
        <v>170</v>
      </c>
      <c r="AU675" s="179" t="s">
        <v>179</v>
      </c>
      <c r="AY675" s="14" t="s">
        <v>168</v>
      </c>
      <c r="BE675" s="180">
        <f t="shared" si="229"/>
        <v>0</v>
      </c>
      <c r="BF675" s="180">
        <f t="shared" si="230"/>
        <v>0</v>
      </c>
      <c r="BG675" s="180">
        <f t="shared" si="231"/>
        <v>0</v>
      </c>
      <c r="BH675" s="180">
        <f t="shared" si="232"/>
        <v>0</v>
      </c>
      <c r="BI675" s="180">
        <f t="shared" si="233"/>
        <v>0</v>
      </c>
      <c r="BJ675" s="14" t="s">
        <v>146</v>
      </c>
      <c r="BK675" s="181">
        <f t="shared" si="234"/>
        <v>0</v>
      </c>
      <c r="BL675" s="14" t="s">
        <v>174</v>
      </c>
      <c r="BM675" s="179" t="s">
        <v>2043</v>
      </c>
    </row>
    <row r="676" spans="1:65" s="2" customFormat="1" ht="16.5" customHeight="1">
      <c r="A676" s="29"/>
      <c r="B676" s="133"/>
      <c r="C676" s="182" t="s">
        <v>2044</v>
      </c>
      <c r="D676" s="182" t="s">
        <v>289</v>
      </c>
      <c r="E676" s="183" t="s">
        <v>2045</v>
      </c>
      <c r="F676" s="184" t="s">
        <v>2046</v>
      </c>
      <c r="G676" s="185" t="s">
        <v>244</v>
      </c>
      <c r="H676" s="186">
        <v>1</v>
      </c>
      <c r="I676" s="187"/>
      <c r="J676" s="186">
        <f t="shared" si="225"/>
        <v>0</v>
      </c>
      <c r="K676" s="188"/>
      <c r="L676" s="189"/>
      <c r="M676" s="190" t="s">
        <v>1</v>
      </c>
      <c r="N676" s="191" t="s">
        <v>40</v>
      </c>
      <c r="O676" s="55"/>
      <c r="P676" s="177">
        <f t="shared" si="226"/>
        <v>0</v>
      </c>
      <c r="Q676" s="177">
        <v>1.5E-3</v>
      </c>
      <c r="R676" s="177">
        <f t="shared" si="227"/>
        <v>1.5E-3</v>
      </c>
      <c r="S676" s="177">
        <v>0</v>
      </c>
      <c r="T676" s="178">
        <f t="shared" si="228"/>
        <v>0</v>
      </c>
      <c r="U676" s="29"/>
      <c r="V676" s="29"/>
      <c r="W676" s="29"/>
      <c r="X676" s="29"/>
      <c r="Y676" s="29"/>
      <c r="Z676" s="29"/>
      <c r="AA676" s="29"/>
      <c r="AB676" s="29"/>
      <c r="AC676" s="29"/>
      <c r="AD676" s="29"/>
      <c r="AE676" s="29"/>
      <c r="AR676" s="179" t="s">
        <v>200</v>
      </c>
      <c r="AT676" s="179" t="s">
        <v>289</v>
      </c>
      <c r="AU676" s="179" t="s">
        <v>179</v>
      </c>
      <c r="AY676" s="14" t="s">
        <v>168</v>
      </c>
      <c r="BE676" s="180">
        <f t="shared" si="229"/>
        <v>0</v>
      </c>
      <c r="BF676" s="180">
        <f t="shared" si="230"/>
        <v>0</v>
      </c>
      <c r="BG676" s="180">
        <f t="shared" si="231"/>
        <v>0</v>
      </c>
      <c r="BH676" s="180">
        <f t="shared" si="232"/>
        <v>0</v>
      </c>
      <c r="BI676" s="180">
        <f t="shared" si="233"/>
        <v>0</v>
      </c>
      <c r="BJ676" s="14" t="s">
        <v>146</v>
      </c>
      <c r="BK676" s="181">
        <f t="shared" si="234"/>
        <v>0</v>
      </c>
      <c r="BL676" s="14" t="s">
        <v>174</v>
      </c>
      <c r="BM676" s="179" t="s">
        <v>2047</v>
      </c>
    </row>
    <row r="677" spans="1:65" s="2" customFormat="1" ht="16.5" customHeight="1">
      <c r="A677" s="29"/>
      <c r="B677" s="133"/>
      <c r="C677" s="168" t="s">
        <v>2048</v>
      </c>
      <c r="D677" s="168" t="s">
        <v>170</v>
      </c>
      <c r="E677" s="169" t="s">
        <v>2049</v>
      </c>
      <c r="F677" s="170" t="s">
        <v>2050</v>
      </c>
      <c r="G677" s="171" t="s">
        <v>1904</v>
      </c>
      <c r="H677" s="172">
        <v>3</v>
      </c>
      <c r="I677" s="173"/>
      <c r="J677" s="172">
        <f t="shared" si="225"/>
        <v>0</v>
      </c>
      <c r="K677" s="174"/>
      <c r="L677" s="30"/>
      <c r="M677" s="175" t="s">
        <v>1</v>
      </c>
      <c r="N677" s="176" t="s">
        <v>40</v>
      </c>
      <c r="O677" s="55"/>
      <c r="P677" s="177">
        <f t="shared" si="226"/>
        <v>0</v>
      </c>
      <c r="Q677" s="177">
        <v>0</v>
      </c>
      <c r="R677" s="177">
        <f t="shared" si="227"/>
        <v>0</v>
      </c>
      <c r="S677" s="177">
        <v>0</v>
      </c>
      <c r="T677" s="178">
        <f t="shared" si="228"/>
        <v>0</v>
      </c>
      <c r="U677" s="29"/>
      <c r="V677" s="29"/>
      <c r="W677" s="29"/>
      <c r="X677" s="29"/>
      <c r="Y677" s="29"/>
      <c r="Z677" s="29"/>
      <c r="AA677" s="29"/>
      <c r="AB677" s="29"/>
      <c r="AC677" s="29"/>
      <c r="AD677" s="29"/>
      <c r="AE677" s="29"/>
      <c r="AR677" s="179" t="s">
        <v>174</v>
      </c>
      <c r="AT677" s="179" t="s">
        <v>170</v>
      </c>
      <c r="AU677" s="179" t="s">
        <v>179</v>
      </c>
      <c r="AY677" s="14" t="s">
        <v>168</v>
      </c>
      <c r="BE677" s="180">
        <f t="shared" si="229"/>
        <v>0</v>
      </c>
      <c r="BF677" s="180">
        <f t="shared" si="230"/>
        <v>0</v>
      </c>
      <c r="BG677" s="180">
        <f t="shared" si="231"/>
        <v>0</v>
      </c>
      <c r="BH677" s="180">
        <f t="shared" si="232"/>
        <v>0</v>
      </c>
      <c r="BI677" s="180">
        <f t="shared" si="233"/>
        <v>0</v>
      </c>
      <c r="BJ677" s="14" t="s">
        <v>146</v>
      </c>
      <c r="BK677" s="181">
        <f t="shared" si="234"/>
        <v>0</v>
      </c>
      <c r="BL677" s="14" t="s">
        <v>174</v>
      </c>
      <c r="BM677" s="179" t="s">
        <v>2051</v>
      </c>
    </row>
    <row r="678" spans="1:65" s="2" customFormat="1" ht="16.5" customHeight="1">
      <c r="A678" s="29"/>
      <c r="B678" s="133"/>
      <c r="C678" s="182" t="s">
        <v>2052</v>
      </c>
      <c r="D678" s="182" t="s">
        <v>289</v>
      </c>
      <c r="E678" s="183" t="s">
        <v>2053</v>
      </c>
      <c r="F678" s="184" t="s">
        <v>2054</v>
      </c>
      <c r="G678" s="185" t="s">
        <v>244</v>
      </c>
      <c r="H678" s="186">
        <v>3</v>
      </c>
      <c r="I678" s="187"/>
      <c r="J678" s="186">
        <f t="shared" si="225"/>
        <v>0</v>
      </c>
      <c r="K678" s="188"/>
      <c r="L678" s="189"/>
      <c r="M678" s="190" t="s">
        <v>1</v>
      </c>
      <c r="N678" s="191" t="s">
        <v>40</v>
      </c>
      <c r="O678" s="55"/>
      <c r="P678" s="177">
        <f t="shared" si="226"/>
        <v>0</v>
      </c>
      <c r="Q678" s="177">
        <v>1.5E-3</v>
      </c>
      <c r="R678" s="177">
        <f t="shared" si="227"/>
        <v>4.5000000000000005E-3</v>
      </c>
      <c r="S678" s="177">
        <v>0</v>
      </c>
      <c r="T678" s="178">
        <f t="shared" si="228"/>
        <v>0</v>
      </c>
      <c r="U678" s="29"/>
      <c r="V678" s="29"/>
      <c r="W678" s="29"/>
      <c r="X678" s="29"/>
      <c r="Y678" s="29"/>
      <c r="Z678" s="29"/>
      <c r="AA678" s="29"/>
      <c r="AB678" s="29"/>
      <c r="AC678" s="29"/>
      <c r="AD678" s="29"/>
      <c r="AE678" s="29"/>
      <c r="AR678" s="179" t="s">
        <v>200</v>
      </c>
      <c r="AT678" s="179" t="s">
        <v>289</v>
      </c>
      <c r="AU678" s="179" t="s">
        <v>179</v>
      </c>
      <c r="AY678" s="14" t="s">
        <v>168</v>
      </c>
      <c r="BE678" s="180">
        <f t="shared" si="229"/>
        <v>0</v>
      </c>
      <c r="BF678" s="180">
        <f t="shared" si="230"/>
        <v>0</v>
      </c>
      <c r="BG678" s="180">
        <f t="shared" si="231"/>
        <v>0</v>
      </c>
      <c r="BH678" s="180">
        <f t="shared" si="232"/>
        <v>0</v>
      </c>
      <c r="BI678" s="180">
        <f t="shared" si="233"/>
        <v>0</v>
      </c>
      <c r="BJ678" s="14" t="s">
        <v>146</v>
      </c>
      <c r="BK678" s="181">
        <f t="shared" si="234"/>
        <v>0</v>
      </c>
      <c r="BL678" s="14" t="s">
        <v>174</v>
      </c>
      <c r="BM678" s="179" t="s">
        <v>2055</v>
      </c>
    </row>
    <row r="679" spans="1:65" s="12" customFormat="1" ht="20.85" customHeight="1">
      <c r="B679" s="155"/>
      <c r="D679" s="156" t="s">
        <v>73</v>
      </c>
      <c r="E679" s="166" t="s">
        <v>2056</v>
      </c>
      <c r="F679" s="166" t="s">
        <v>2057</v>
      </c>
      <c r="I679" s="158"/>
      <c r="J679" s="167">
        <f>BK679</f>
        <v>0</v>
      </c>
      <c r="L679" s="155"/>
      <c r="M679" s="160"/>
      <c r="N679" s="161"/>
      <c r="O679" s="161"/>
      <c r="P679" s="162">
        <f>SUM(P680:P709)</f>
        <v>0</v>
      </c>
      <c r="Q679" s="161"/>
      <c r="R679" s="162">
        <f>SUM(R680:R709)</f>
        <v>0</v>
      </c>
      <c r="S679" s="161"/>
      <c r="T679" s="163">
        <f>SUM(T680:T709)</f>
        <v>0</v>
      </c>
      <c r="AR679" s="156" t="s">
        <v>82</v>
      </c>
      <c r="AT679" s="164" t="s">
        <v>73</v>
      </c>
      <c r="AU679" s="164" t="s">
        <v>146</v>
      </c>
      <c r="AY679" s="156" t="s">
        <v>168</v>
      </c>
      <c r="BK679" s="165">
        <f>SUM(BK680:BK709)</f>
        <v>0</v>
      </c>
    </row>
    <row r="680" spans="1:65" s="2" customFormat="1" ht="21.75" customHeight="1">
      <c r="A680" s="29"/>
      <c r="B680" s="133"/>
      <c r="C680" s="168" t="s">
        <v>2058</v>
      </c>
      <c r="D680" s="168" t="s">
        <v>170</v>
      </c>
      <c r="E680" s="169" t="s">
        <v>2059</v>
      </c>
      <c r="F680" s="170" t="s">
        <v>2060</v>
      </c>
      <c r="G680" s="171" t="s">
        <v>281</v>
      </c>
      <c r="H680" s="172">
        <v>22</v>
      </c>
      <c r="I680" s="173"/>
      <c r="J680" s="172">
        <f t="shared" ref="J680:J709" si="235">ROUND(I680*H680,3)</f>
        <v>0</v>
      </c>
      <c r="K680" s="174"/>
      <c r="L680" s="30"/>
      <c r="M680" s="175" t="s">
        <v>1</v>
      </c>
      <c r="N680" s="176" t="s">
        <v>40</v>
      </c>
      <c r="O680" s="55"/>
      <c r="P680" s="177">
        <f t="shared" ref="P680:P709" si="236">O680*H680</f>
        <v>0</v>
      </c>
      <c r="Q680" s="177">
        <v>0</v>
      </c>
      <c r="R680" s="177">
        <f t="shared" ref="R680:R709" si="237">Q680*H680</f>
        <v>0</v>
      </c>
      <c r="S680" s="177">
        <v>0</v>
      </c>
      <c r="T680" s="178">
        <f t="shared" ref="T680:T709" si="238">S680*H680</f>
        <v>0</v>
      </c>
      <c r="U680" s="29"/>
      <c r="V680" s="29"/>
      <c r="W680" s="29"/>
      <c r="X680" s="29"/>
      <c r="Y680" s="29"/>
      <c r="Z680" s="29"/>
      <c r="AA680" s="29"/>
      <c r="AB680" s="29"/>
      <c r="AC680" s="29"/>
      <c r="AD680" s="29"/>
      <c r="AE680" s="29"/>
      <c r="AR680" s="179" t="s">
        <v>174</v>
      </c>
      <c r="AT680" s="179" t="s">
        <v>170</v>
      </c>
      <c r="AU680" s="179" t="s">
        <v>179</v>
      </c>
      <c r="AY680" s="14" t="s">
        <v>168</v>
      </c>
      <c r="BE680" s="180">
        <f t="shared" ref="BE680:BE709" si="239">IF(N680="základná",J680,0)</f>
        <v>0</v>
      </c>
      <c r="BF680" s="180">
        <f t="shared" ref="BF680:BF709" si="240">IF(N680="znížená",J680,0)</f>
        <v>0</v>
      </c>
      <c r="BG680" s="180">
        <f t="shared" ref="BG680:BG709" si="241">IF(N680="zákl. prenesená",J680,0)</f>
        <v>0</v>
      </c>
      <c r="BH680" s="180">
        <f t="shared" ref="BH680:BH709" si="242">IF(N680="zníž. prenesená",J680,0)</f>
        <v>0</v>
      </c>
      <c r="BI680" s="180">
        <f t="shared" ref="BI680:BI709" si="243">IF(N680="nulová",J680,0)</f>
        <v>0</v>
      </c>
      <c r="BJ680" s="14" t="s">
        <v>146</v>
      </c>
      <c r="BK680" s="181">
        <f t="shared" ref="BK680:BK709" si="244">ROUND(I680*H680,3)</f>
        <v>0</v>
      </c>
      <c r="BL680" s="14" t="s">
        <v>174</v>
      </c>
      <c r="BM680" s="179" t="s">
        <v>2061</v>
      </c>
    </row>
    <row r="681" spans="1:65" s="2" customFormat="1" ht="21.75" customHeight="1">
      <c r="A681" s="29"/>
      <c r="B681" s="133"/>
      <c r="C681" s="182" t="s">
        <v>2062</v>
      </c>
      <c r="D681" s="182" t="s">
        <v>289</v>
      </c>
      <c r="E681" s="183" t="s">
        <v>2063</v>
      </c>
      <c r="F681" s="184" t="s">
        <v>2064</v>
      </c>
      <c r="G681" s="185" t="s">
        <v>281</v>
      </c>
      <c r="H681" s="186">
        <v>20</v>
      </c>
      <c r="I681" s="187"/>
      <c r="J681" s="186">
        <f t="shared" si="235"/>
        <v>0</v>
      </c>
      <c r="K681" s="188"/>
      <c r="L681" s="189"/>
      <c r="M681" s="190" t="s">
        <v>1</v>
      </c>
      <c r="N681" s="191" t="s">
        <v>40</v>
      </c>
      <c r="O681" s="55"/>
      <c r="P681" s="177">
        <f t="shared" si="236"/>
        <v>0</v>
      </c>
      <c r="Q681" s="177">
        <v>0</v>
      </c>
      <c r="R681" s="177">
        <f t="shared" si="237"/>
        <v>0</v>
      </c>
      <c r="S681" s="177">
        <v>0</v>
      </c>
      <c r="T681" s="178">
        <f t="shared" si="238"/>
        <v>0</v>
      </c>
      <c r="U681" s="29"/>
      <c r="V681" s="29"/>
      <c r="W681" s="29"/>
      <c r="X681" s="29"/>
      <c r="Y681" s="29"/>
      <c r="Z681" s="29"/>
      <c r="AA681" s="29"/>
      <c r="AB681" s="29"/>
      <c r="AC681" s="29"/>
      <c r="AD681" s="29"/>
      <c r="AE681" s="29"/>
      <c r="AR681" s="179" t="s">
        <v>200</v>
      </c>
      <c r="AT681" s="179" t="s">
        <v>289</v>
      </c>
      <c r="AU681" s="179" t="s">
        <v>179</v>
      </c>
      <c r="AY681" s="14" t="s">
        <v>168</v>
      </c>
      <c r="BE681" s="180">
        <f t="shared" si="239"/>
        <v>0</v>
      </c>
      <c r="BF681" s="180">
        <f t="shared" si="240"/>
        <v>0</v>
      </c>
      <c r="BG681" s="180">
        <f t="shared" si="241"/>
        <v>0</v>
      </c>
      <c r="BH681" s="180">
        <f t="shared" si="242"/>
        <v>0</v>
      </c>
      <c r="BI681" s="180">
        <f t="shared" si="243"/>
        <v>0</v>
      </c>
      <c r="BJ681" s="14" t="s">
        <v>146</v>
      </c>
      <c r="BK681" s="181">
        <f t="shared" si="244"/>
        <v>0</v>
      </c>
      <c r="BL681" s="14" t="s">
        <v>174</v>
      </c>
      <c r="BM681" s="179" t="s">
        <v>2065</v>
      </c>
    </row>
    <row r="682" spans="1:65" s="2" customFormat="1" ht="21.75" customHeight="1">
      <c r="A682" s="29"/>
      <c r="B682" s="133"/>
      <c r="C682" s="182" t="s">
        <v>2066</v>
      </c>
      <c r="D682" s="182" t="s">
        <v>289</v>
      </c>
      <c r="E682" s="183" t="s">
        <v>2067</v>
      </c>
      <c r="F682" s="184" t="s">
        <v>2068</v>
      </c>
      <c r="G682" s="185" t="s">
        <v>281</v>
      </c>
      <c r="H682" s="186">
        <v>2</v>
      </c>
      <c r="I682" s="187"/>
      <c r="J682" s="186">
        <f t="shared" si="235"/>
        <v>0</v>
      </c>
      <c r="K682" s="188"/>
      <c r="L682" s="189"/>
      <c r="M682" s="190" t="s">
        <v>1</v>
      </c>
      <c r="N682" s="191" t="s">
        <v>40</v>
      </c>
      <c r="O682" s="55"/>
      <c r="P682" s="177">
        <f t="shared" si="236"/>
        <v>0</v>
      </c>
      <c r="Q682" s="177">
        <v>0</v>
      </c>
      <c r="R682" s="177">
        <f t="shared" si="237"/>
        <v>0</v>
      </c>
      <c r="S682" s="177">
        <v>0</v>
      </c>
      <c r="T682" s="178">
        <f t="shared" si="238"/>
        <v>0</v>
      </c>
      <c r="U682" s="29"/>
      <c r="V682" s="29"/>
      <c r="W682" s="29"/>
      <c r="X682" s="29"/>
      <c r="Y682" s="29"/>
      <c r="Z682" s="29"/>
      <c r="AA682" s="29"/>
      <c r="AB682" s="29"/>
      <c r="AC682" s="29"/>
      <c r="AD682" s="29"/>
      <c r="AE682" s="29"/>
      <c r="AR682" s="179" t="s">
        <v>200</v>
      </c>
      <c r="AT682" s="179" t="s">
        <v>289</v>
      </c>
      <c r="AU682" s="179" t="s">
        <v>179</v>
      </c>
      <c r="AY682" s="14" t="s">
        <v>168</v>
      </c>
      <c r="BE682" s="180">
        <f t="shared" si="239"/>
        <v>0</v>
      </c>
      <c r="BF682" s="180">
        <f t="shared" si="240"/>
        <v>0</v>
      </c>
      <c r="BG682" s="180">
        <f t="shared" si="241"/>
        <v>0</v>
      </c>
      <c r="BH682" s="180">
        <f t="shared" si="242"/>
        <v>0</v>
      </c>
      <c r="BI682" s="180">
        <f t="shared" si="243"/>
        <v>0</v>
      </c>
      <c r="BJ682" s="14" t="s">
        <v>146</v>
      </c>
      <c r="BK682" s="181">
        <f t="shared" si="244"/>
        <v>0</v>
      </c>
      <c r="BL682" s="14" t="s">
        <v>174</v>
      </c>
      <c r="BM682" s="179" t="s">
        <v>2069</v>
      </c>
    </row>
    <row r="683" spans="1:65" s="2" customFormat="1" ht="21.75" customHeight="1">
      <c r="A683" s="29"/>
      <c r="B683" s="133"/>
      <c r="C683" s="168" t="s">
        <v>2070</v>
      </c>
      <c r="D683" s="168" t="s">
        <v>170</v>
      </c>
      <c r="E683" s="169" t="s">
        <v>2071</v>
      </c>
      <c r="F683" s="170" t="s">
        <v>2072</v>
      </c>
      <c r="G683" s="171" t="s">
        <v>281</v>
      </c>
      <c r="H683" s="172">
        <v>110</v>
      </c>
      <c r="I683" s="173"/>
      <c r="J683" s="172">
        <f t="shared" si="235"/>
        <v>0</v>
      </c>
      <c r="K683" s="174"/>
      <c r="L683" s="30"/>
      <c r="M683" s="175" t="s">
        <v>1</v>
      </c>
      <c r="N683" s="176" t="s">
        <v>40</v>
      </c>
      <c r="O683" s="55"/>
      <c r="P683" s="177">
        <f t="shared" si="236"/>
        <v>0</v>
      </c>
      <c r="Q683" s="177">
        <v>0</v>
      </c>
      <c r="R683" s="177">
        <f t="shared" si="237"/>
        <v>0</v>
      </c>
      <c r="S683" s="177">
        <v>0</v>
      </c>
      <c r="T683" s="178">
        <f t="shared" si="238"/>
        <v>0</v>
      </c>
      <c r="U683" s="29"/>
      <c r="V683" s="29"/>
      <c r="W683" s="29"/>
      <c r="X683" s="29"/>
      <c r="Y683" s="29"/>
      <c r="Z683" s="29"/>
      <c r="AA683" s="29"/>
      <c r="AB683" s="29"/>
      <c r="AC683" s="29"/>
      <c r="AD683" s="29"/>
      <c r="AE683" s="29"/>
      <c r="AR683" s="179" t="s">
        <v>174</v>
      </c>
      <c r="AT683" s="179" t="s">
        <v>170</v>
      </c>
      <c r="AU683" s="179" t="s">
        <v>179</v>
      </c>
      <c r="AY683" s="14" t="s">
        <v>168</v>
      </c>
      <c r="BE683" s="180">
        <f t="shared" si="239"/>
        <v>0</v>
      </c>
      <c r="BF683" s="180">
        <f t="shared" si="240"/>
        <v>0</v>
      </c>
      <c r="BG683" s="180">
        <f t="shared" si="241"/>
        <v>0</v>
      </c>
      <c r="BH683" s="180">
        <f t="shared" si="242"/>
        <v>0</v>
      </c>
      <c r="BI683" s="180">
        <f t="shared" si="243"/>
        <v>0</v>
      </c>
      <c r="BJ683" s="14" t="s">
        <v>146</v>
      </c>
      <c r="BK683" s="181">
        <f t="shared" si="244"/>
        <v>0</v>
      </c>
      <c r="BL683" s="14" t="s">
        <v>174</v>
      </c>
      <c r="BM683" s="179" t="s">
        <v>2073</v>
      </c>
    </row>
    <row r="684" spans="1:65" s="2" customFormat="1" ht="21.75" customHeight="1">
      <c r="A684" s="29"/>
      <c r="B684" s="133"/>
      <c r="C684" s="182" t="s">
        <v>2074</v>
      </c>
      <c r="D684" s="182" t="s">
        <v>289</v>
      </c>
      <c r="E684" s="183" t="s">
        <v>2075</v>
      </c>
      <c r="F684" s="184" t="s">
        <v>2076</v>
      </c>
      <c r="G684" s="185" t="s">
        <v>281</v>
      </c>
      <c r="H684" s="186">
        <v>110</v>
      </c>
      <c r="I684" s="187"/>
      <c r="J684" s="186">
        <f t="shared" si="235"/>
        <v>0</v>
      </c>
      <c r="K684" s="188"/>
      <c r="L684" s="189"/>
      <c r="M684" s="190" t="s">
        <v>1</v>
      </c>
      <c r="N684" s="191" t="s">
        <v>40</v>
      </c>
      <c r="O684" s="55"/>
      <c r="P684" s="177">
        <f t="shared" si="236"/>
        <v>0</v>
      </c>
      <c r="Q684" s="177">
        <v>0</v>
      </c>
      <c r="R684" s="177">
        <f t="shared" si="237"/>
        <v>0</v>
      </c>
      <c r="S684" s="177">
        <v>0</v>
      </c>
      <c r="T684" s="178">
        <f t="shared" si="238"/>
        <v>0</v>
      </c>
      <c r="U684" s="29"/>
      <c r="V684" s="29"/>
      <c r="W684" s="29"/>
      <c r="X684" s="29"/>
      <c r="Y684" s="29"/>
      <c r="Z684" s="29"/>
      <c r="AA684" s="29"/>
      <c r="AB684" s="29"/>
      <c r="AC684" s="29"/>
      <c r="AD684" s="29"/>
      <c r="AE684" s="29"/>
      <c r="AR684" s="179" t="s">
        <v>200</v>
      </c>
      <c r="AT684" s="179" t="s">
        <v>289</v>
      </c>
      <c r="AU684" s="179" t="s">
        <v>179</v>
      </c>
      <c r="AY684" s="14" t="s">
        <v>168</v>
      </c>
      <c r="BE684" s="180">
        <f t="shared" si="239"/>
        <v>0</v>
      </c>
      <c r="BF684" s="180">
        <f t="shared" si="240"/>
        <v>0</v>
      </c>
      <c r="BG684" s="180">
        <f t="shared" si="241"/>
        <v>0</v>
      </c>
      <c r="BH684" s="180">
        <f t="shared" si="242"/>
        <v>0</v>
      </c>
      <c r="BI684" s="180">
        <f t="shared" si="243"/>
        <v>0</v>
      </c>
      <c r="BJ684" s="14" t="s">
        <v>146</v>
      </c>
      <c r="BK684" s="181">
        <f t="shared" si="244"/>
        <v>0</v>
      </c>
      <c r="BL684" s="14" t="s">
        <v>174</v>
      </c>
      <c r="BM684" s="179" t="s">
        <v>2077</v>
      </c>
    </row>
    <row r="685" spans="1:65" s="2" customFormat="1" ht="21.75" customHeight="1">
      <c r="A685" s="29"/>
      <c r="B685" s="133"/>
      <c r="C685" s="168" t="s">
        <v>2078</v>
      </c>
      <c r="D685" s="168" t="s">
        <v>170</v>
      </c>
      <c r="E685" s="169" t="s">
        <v>2079</v>
      </c>
      <c r="F685" s="170" t="s">
        <v>2080</v>
      </c>
      <c r="G685" s="171" t="s">
        <v>281</v>
      </c>
      <c r="H685" s="172">
        <v>90</v>
      </c>
      <c r="I685" s="173"/>
      <c r="J685" s="172">
        <f t="shared" si="235"/>
        <v>0</v>
      </c>
      <c r="K685" s="174"/>
      <c r="L685" s="30"/>
      <c r="M685" s="175" t="s">
        <v>1</v>
      </c>
      <c r="N685" s="176" t="s">
        <v>40</v>
      </c>
      <c r="O685" s="55"/>
      <c r="P685" s="177">
        <f t="shared" si="236"/>
        <v>0</v>
      </c>
      <c r="Q685" s="177">
        <v>0</v>
      </c>
      <c r="R685" s="177">
        <f t="shared" si="237"/>
        <v>0</v>
      </c>
      <c r="S685" s="177">
        <v>0</v>
      </c>
      <c r="T685" s="178">
        <f t="shared" si="238"/>
        <v>0</v>
      </c>
      <c r="U685" s="29"/>
      <c r="V685" s="29"/>
      <c r="W685" s="29"/>
      <c r="X685" s="29"/>
      <c r="Y685" s="29"/>
      <c r="Z685" s="29"/>
      <c r="AA685" s="29"/>
      <c r="AB685" s="29"/>
      <c r="AC685" s="29"/>
      <c r="AD685" s="29"/>
      <c r="AE685" s="29"/>
      <c r="AR685" s="179" t="s">
        <v>174</v>
      </c>
      <c r="AT685" s="179" t="s">
        <v>170</v>
      </c>
      <c r="AU685" s="179" t="s">
        <v>179</v>
      </c>
      <c r="AY685" s="14" t="s">
        <v>168</v>
      </c>
      <c r="BE685" s="180">
        <f t="shared" si="239"/>
        <v>0</v>
      </c>
      <c r="BF685" s="180">
        <f t="shared" si="240"/>
        <v>0</v>
      </c>
      <c r="BG685" s="180">
        <f t="shared" si="241"/>
        <v>0</v>
      </c>
      <c r="BH685" s="180">
        <f t="shared" si="242"/>
        <v>0</v>
      </c>
      <c r="BI685" s="180">
        <f t="shared" si="243"/>
        <v>0</v>
      </c>
      <c r="BJ685" s="14" t="s">
        <v>146</v>
      </c>
      <c r="BK685" s="181">
        <f t="shared" si="244"/>
        <v>0</v>
      </c>
      <c r="BL685" s="14" t="s">
        <v>174</v>
      </c>
      <c r="BM685" s="179" t="s">
        <v>2081</v>
      </c>
    </row>
    <row r="686" spans="1:65" s="2" customFormat="1" ht="21.75" customHeight="1">
      <c r="A686" s="29"/>
      <c r="B686" s="133"/>
      <c r="C686" s="182" t="s">
        <v>2082</v>
      </c>
      <c r="D686" s="182" t="s">
        <v>289</v>
      </c>
      <c r="E686" s="183" t="s">
        <v>2083</v>
      </c>
      <c r="F686" s="184" t="s">
        <v>2084</v>
      </c>
      <c r="G686" s="185" t="s">
        <v>281</v>
      </c>
      <c r="H686" s="186">
        <v>80</v>
      </c>
      <c r="I686" s="187"/>
      <c r="J686" s="186">
        <f t="shared" si="235"/>
        <v>0</v>
      </c>
      <c r="K686" s="188"/>
      <c r="L686" s="189"/>
      <c r="M686" s="190" t="s">
        <v>1</v>
      </c>
      <c r="N686" s="191" t="s">
        <v>40</v>
      </c>
      <c r="O686" s="55"/>
      <c r="P686" s="177">
        <f t="shared" si="236"/>
        <v>0</v>
      </c>
      <c r="Q686" s="177">
        <v>0</v>
      </c>
      <c r="R686" s="177">
        <f t="shared" si="237"/>
        <v>0</v>
      </c>
      <c r="S686" s="177">
        <v>0</v>
      </c>
      <c r="T686" s="178">
        <f t="shared" si="238"/>
        <v>0</v>
      </c>
      <c r="U686" s="29"/>
      <c r="V686" s="29"/>
      <c r="W686" s="29"/>
      <c r="X686" s="29"/>
      <c r="Y686" s="29"/>
      <c r="Z686" s="29"/>
      <c r="AA686" s="29"/>
      <c r="AB686" s="29"/>
      <c r="AC686" s="29"/>
      <c r="AD686" s="29"/>
      <c r="AE686" s="29"/>
      <c r="AR686" s="179" t="s">
        <v>200</v>
      </c>
      <c r="AT686" s="179" t="s">
        <v>289</v>
      </c>
      <c r="AU686" s="179" t="s">
        <v>179</v>
      </c>
      <c r="AY686" s="14" t="s">
        <v>168</v>
      </c>
      <c r="BE686" s="180">
        <f t="shared" si="239"/>
        <v>0</v>
      </c>
      <c r="BF686" s="180">
        <f t="shared" si="240"/>
        <v>0</v>
      </c>
      <c r="BG686" s="180">
        <f t="shared" si="241"/>
        <v>0</v>
      </c>
      <c r="BH686" s="180">
        <f t="shared" si="242"/>
        <v>0</v>
      </c>
      <c r="BI686" s="180">
        <f t="shared" si="243"/>
        <v>0</v>
      </c>
      <c r="BJ686" s="14" t="s">
        <v>146</v>
      </c>
      <c r="BK686" s="181">
        <f t="shared" si="244"/>
        <v>0</v>
      </c>
      <c r="BL686" s="14" t="s">
        <v>174</v>
      </c>
      <c r="BM686" s="179" t="s">
        <v>2085</v>
      </c>
    </row>
    <row r="687" spans="1:65" s="2" customFormat="1" ht="21.75" customHeight="1">
      <c r="A687" s="29"/>
      <c r="B687" s="133"/>
      <c r="C687" s="182" t="s">
        <v>2086</v>
      </c>
      <c r="D687" s="182" t="s">
        <v>289</v>
      </c>
      <c r="E687" s="183" t="s">
        <v>2087</v>
      </c>
      <c r="F687" s="184" t="s">
        <v>2088</v>
      </c>
      <c r="G687" s="185" t="s">
        <v>281</v>
      </c>
      <c r="H687" s="186">
        <v>10</v>
      </c>
      <c r="I687" s="187"/>
      <c r="J687" s="186">
        <f t="shared" si="235"/>
        <v>0</v>
      </c>
      <c r="K687" s="188"/>
      <c r="L687" s="189"/>
      <c r="M687" s="190" t="s">
        <v>1</v>
      </c>
      <c r="N687" s="191" t="s">
        <v>40</v>
      </c>
      <c r="O687" s="55"/>
      <c r="P687" s="177">
        <f t="shared" si="236"/>
        <v>0</v>
      </c>
      <c r="Q687" s="177">
        <v>0</v>
      </c>
      <c r="R687" s="177">
        <f t="shared" si="237"/>
        <v>0</v>
      </c>
      <c r="S687" s="177">
        <v>0</v>
      </c>
      <c r="T687" s="178">
        <f t="shared" si="238"/>
        <v>0</v>
      </c>
      <c r="U687" s="29"/>
      <c r="V687" s="29"/>
      <c r="W687" s="29"/>
      <c r="X687" s="29"/>
      <c r="Y687" s="29"/>
      <c r="Z687" s="29"/>
      <c r="AA687" s="29"/>
      <c r="AB687" s="29"/>
      <c r="AC687" s="29"/>
      <c r="AD687" s="29"/>
      <c r="AE687" s="29"/>
      <c r="AR687" s="179" t="s">
        <v>200</v>
      </c>
      <c r="AT687" s="179" t="s">
        <v>289</v>
      </c>
      <c r="AU687" s="179" t="s">
        <v>179</v>
      </c>
      <c r="AY687" s="14" t="s">
        <v>168</v>
      </c>
      <c r="BE687" s="180">
        <f t="shared" si="239"/>
        <v>0</v>
      </c>
      <c r="BF687" s="180">
        <f t="shared" si="240"/>
        <v>0</v>
      </c>
      <c r="BG687" s="180">
        <f t="shared" si="241"/>
        <v>0</v>
      </c>
      <c r="BH687" s="180">
        <f t="shared" si="242"/>
        <v>0</v>
      </c>
      <c r="BI687" s="180">
        <f t="shared" si="243"/>
        <v>0</v>
      </c>
      <c r="BJ687" s="14" t="s">
        <v>146</v>
      </c>
      <c r="BK687" s="181">
        <f t="shared" si="244"/>
        <v>0</v>
      </c>
      <c r="BL687" s="14" t="s">
        <v>174</v>
      </c>
      <c r="BM687" s="179" t="s">
        <v>2089</v>
      </c>
    </row>
    <row r="688" spans="1:65" s="2" customFormat="1" ht="33" customHeight="1">
      <c r="A688" s="29"/>
      <c r="B688" s="133"/>
      <c r="C688" s="182" t="s">
        <v>2090</v>
      </c>
      <c r="D688" s="182" t="s">
        <v>289</v>
      </c>
      <c r="E688" s="183" t="s">
        <v>2091</v>
      </c>
      <c r="F688" s="184" t="s">
        <v>2092</v>
      </c>
      <c r="G688" s="185" t="s">
        <v>1904</v>
      </c>
      <c r="H688" s="186">
        <v>55</v>
      </c>
      <c r="I688" s="187"/>
      <c r="J688" s="186">
        <f t="shared" si="235"/>
        <v>0</v>
      </c>
      <c r="K688" s="188"/>
      <c r="L688" s="189"/>
      <c r="M688" s="190" t="s">
        <v>1</v>
      </c>
      <c r="N688" s="191" t="s">
        <v>40</v>
      </c>
      <c r="O688" s="55"/>
      <c r="P688" s="177">
        <f t="shared" si="236"/>
        <v>0</v>
      </c>
      <c r="Q688" s="177">
        <v>0</v>
      </c>
      <c r="R688" s="177">
        <f t="shared" si="237"/>
        <v>0</v>
      </c>
      <c r="S688" s="177">
        <v>0</v>
      </c>
      <c r="T688" s="178">
        <f t="shared" si="238"/>
        <v>0</v>
      </c>
      <c r="U688" s="29"/>
      <c r="V688" s="29"/>
      <c r="W688" s="29"/>
      <c r="X688" s="29"/>
      <c r="Y688" s="29"/>
      <c r="Z688" s="29"/>
      <c r="AA688" s="29"/>
      <c r="AB688" s="29"/>
      <c r="AC688" s="29"/>
      <c r="AD688" s="29"/>
      <c r="AE688" s="29"/>
      <c r="AR688" s="179" t="s">
        <v>200</v>
      </c>
      <c r="AT688" s="179" t="s">
        <v>289</v>
      </c>
      <c r="AU688" s="179" t="s">
        <v>179</v>
      </c>
      <c r="AY688" s="14" t="s">
        <v>168</v>
      </c>
      <c r="BE688" s="180">
        <f t="shared" si="239"/>
        <v>0</v>
      </c>
      <c r="BF688" s="180">
        <f t="shared" si="240"/>
        <v>0</v>
      </c>
      <c r="BG688" s="180">
        <f t="shared" si="241"/>
        <v>0</v>
      </c>
      <c r="BH688" s="180">
        <f t="shared" si="242"/>
        <v>0</v>
      </c>
      <c r="BI688" s="180">
        <f t="shared" si="243"/>
        <v>0</v>
      </c>
      <c r="BJ688" s="14" t="s">
        <v>146</v>
      </c>
      <c r="BK688" s="181">
        <f t="shared" si="244"/>
        <v>0</v>
      </c>
      <c r="BL688" s="14" t="s">
        <v>174</v>
      </c>
      <c r="BM688" s="179" t="s">
        <v>2093</v>
      </c>
    </row>
    <row r="689" spans="1:65" s="2" customFormat="1" ht="33" customHeight="1">
      <c r="A689" s="29"/>
      <c r="B689" s="133"/>
      <c r="C689" s="182" t="s">
        <v>2094</v>
      </c>
      <c r="D689" s="182" t="s">
        <v>289</v>
      </c>
      <c r="E689" s="183" t="s">
        <v>2095</v>
      </c>
      <c r="F689" s="184" t="s">
        <v>2096</v>
      </c>
      <c r="G689" s="185" t="s">
        <v>1904</v>
      </c>
      <c r="H689" s="186">
        <v>30</v>
      </c>
      <c r="I689" s="187"/>
      <c r="J689" s="186">
        <f t="shared" si="235"/>
        <v>0</v>
      </c>
      <c r="K689" s="188"/>
      <c r="L689" s="189"/>
      <c r="M689" s="190" t="s">
        <v>1</v>
      </c>
      <c r="N689" s="191" t="s">
        <v>40</v>
      </c>
      <c r="O689" s="55"/>
      <c r="P689" s="177">
        <f t="shared" si="236"/>
        <v>0</v>
      </c>
      <c r="Q689" s="177">
        <v>0</v>
      </c>
      <c r="R689" s="177">
        <f t="shared" si="237"/>
        <v>0</v>
      </c>
      <c r="S689" s="177">
        <v>0</v>
      </c>
      <c r="T689" s="178">
        <f t="shared" si="238"/>
        <v>0</v>
      </c>
      <c r="U689" s="29"/>
      <c r="V689" s="29"/>
      <c r="W689" s="29"/>
      <c r="X689" s="29"/>
      <c r="Y689" s="29"/>
      <c r="Z689" s="29"/>
      <c r="AA689" s="29"/>
      <c r="AB689" s="29"/>
      <c r="AC689" s="29"/>
      <c r="AD689" s="29"/>
      <c r="AE689" s="29"/>
      <c r="AR689" s="179" t="s">
        <v>200</v>
      </c>
      <c r="AT689" s="179" t="s">
        <v>289</v>
      </c>
      <c r="AU689" s="179" t="s">
        <v>179</v>
      </c>
      <c r="AY689" s="14" t="s">
        <v>168</v>
      </c>
      <c r="BE689" s="180">
        <f t="shared" si="239"/>
        <v>0</v>
      </c>
      <c r="BF689" s="180">
        <f t="shared" si="240"/>
        <v>0</v>
      </c>
      <c r="BG689" s="180">
        <f t="shared" si="241"/>
        <v>0</v>
      </c>
      <c r="BH689" s="180">
        <f t="shared" si="242"/>
        <v>0</v>
      </c>
      <c r="BI689" s="180">
        <f t="shared" si="243"/>
        <v>0</v>
      </c>
      <c r="BJ689" s="14" t="s">
        <v>146</v>
      </c>
      <c r="BK689" s="181">
        <f t="shared" si="244"/>
        <v>0</v>
      </c>
      <c r="BL689" s="14" t="s">
        <v>174</v>
      </c>
      <c r="BM689" s="179" t="s">
        <v>2097</v>
      </c>
    </row>
    <row r="690" spans="1:65" s="2" customFormat="1" ht="16.5" customHeight="1">
      <c r="A690" s="29"/>
      <c r="B690" s="133"/>
      <c r="C690" s="168" t="s">
        <v>2098</v>
      </c>
      <c r="D690" s="168" t="s">
        <v>170</v>
      </c>
      <c r="E690" s="169" t="s">
        <v>2099</v>
      </c>
      <c r="F690" s="170" t="s">
        <v>2100</v>
      </c>
      <c r="G690" s="171" t="s">
        <v>1904</v>
      </c>
      <c r="H690" s="172">
        <v>4</v>
      </c>
      <c r="I690" s="173"/>
      <c r="J690" s="172">
        <f t="shared" si="235"/>
        <v>0</v>
      </c>
      <c r="K690" s="174"/>
      <c r="L690" s="30"/>
      <c r="M690" s="175" t="s">
        <v>1</v>
      </c>
      <c r="N690" s="176" t="s">
        <v>40</v>
      </c>
      <c r="O690" s="55"/>
      <c r="P690" s="177">
        <f t="shared" si="236"/>
        <v>0</v>
      </c>
      <c r="Q690" s="177">
        <v>0</v>
      </c>
      <c r="R690" s="177">
        <f t="shared" si="237"/>
        <v>0</v>
      </c>
      <c r="S690" s="177">
        <v>0</v>
      </c>
      <c r="T690" s="178">
        <f t="shared" si="238"/>
        <v>0</v>
      </c>
      <c r="U690" s="29"/>
      <c r="V690" s="29"/>
      <c r="W690" s="29"/>
      <c r="X690" s="29"/>
      <c r="Y690" s="29"/>
      <c r="Z690" s="29"/>
      <c r="AA690" s="29"/>
      <c r="AB690" s="29"/>
      <c r="AC690" s="29"/>
      <c r="AD690" s="29"/>
      <c r="AE690" s="29"/>
      <c r="AR690" s="179" t="s">
        <v>174</v>
      </c>
      <c r="AT690" s="179" t="s">
        <v>170</v>
      </c>
      <c r="AU690" s="179" t="s">
        <v>179</v>
      </c>
      <c r="AY690" s="14" t="s">
        <v>168</v>
      </c>
      <c r="BE690" s="180">
        <f t="shared" si="239"/>
        <v>0</v>
      </c>
      <c r="BF690" s="180">
        <f t="shared" si="240"/>
        <v>0</v>
      </c>
      <c r="BG690" s="180">
        <f t="shared" si="241"/>
        <v>0</v>
      </c>
      <c r="BH690" s="180">
        <f t="shared" si="242"/>
        <v>0</v>
      </c>
      <c r="BI690" s="180">
        <f t="shared" si="243"/>
        <v>0</v>
      </c>
      <c r="BJ690" s="14" t="s">
        <v>146</v>
      </c>
      <c r="BK690" s="181">
        <f t="shared" si="244"/>
        <v>0</v>
      </c>
      <c r="BL690" s="14" t="s">
        <v>174</v>
      </c>
      <c r="BM690" s="179" t="s">
        <v>2101</v>
      </c>
    </row>
    <row r="691" spans="1:65" s="2" customFormat="1" ht="33" customHeight="1">
      <c r="A691" s="29"/>
      <c r="B691" s="133"/>
      <c r="C691" s="182" t="s">
        <v>2102</v>
      </c>
      <c r="D691" s="182" t="s">
        <v>289</v>
      </c>
      <c r="E691" s="183" t="s">
        <v>2103</v>
      </c>
      <c r="F691" s="184" t="s">
        <v>2104</v>
      </c>
      <c r="G691" s="185" t="s">
        <v>1904</v>
      </c>
      <c r="H691" s="186">
        <v>4</v>
      </c>
      <c r="I691" s="187"/>
      <c r="J691" s="186">
        <f t="shared" si="235"/>
        <v>0</v>
      </c>
      <c r="K691" s="188"/>
      <c r="L691" s="189"/>
      <c r="M691" s="190" t="s">
        <v>1</v>
      </c>
      <c r="N691" s="191" t="s">
        <v>40</v>
      </c>
      <c r="O691" s="55"/>
      <c r="P691" s="177">
        <f t="shared" si="236"/>
        <v>0</v>
      </c>
      <c r="Q691" s="177">
        <v>0</v>
      </c>
      <c r="R691" s="177">
        <f t="shared" si="237"/>
        <v>0</v>
      </c>
      <c r="S691" s="177">
        <v>0</v>
      </c>
      <c r="T691" s="178">
        <f t="shared" si="238"/>
        <v>0</v>
      </c>
      <c r="U691" s="29"/>
      <c r="V691" s="29"/>
      <c r="W691" s="29"/>
      <c r="X691" s="29"/>
      <c r="Y691" s="29"/>
      <c r="Z691" s="29"/>
      <c r="AA691" s="29"/>
      <c r="AB691" s="29"/>
      <c r="AC691" s="29"/>
      <c r="AD691" s="29"/>
      <c r="AE691" s="29"/>
      <c r="AR691" s="179" t="s">
        <v>200</v>
      </c>
      <c r="AT691" s="179" t="s">
        <v>289</v>
      </c>
      <c r="AU691" s="179" t="s">
        <v>179</v>
      </c>
      <c r="AY691" s="14" t="s">
        <v>168</v>
      </c>
      <c r="BE691" s="180">
        <f t="shared" si="239"/>
        <v>0</v>
      </c>
      <c r="BF691" s="180">
        <f t="shared" si="240"/>
        <v>0</v>
      </c>
      <c r="BG691" s="180">
        <f t="shared" si="241"/>
        <v>0</v>
      </c>
      <c r="BH691" s="180">
        <f t="shared" si="242"/>
        <v>0</v>
      </c>
      <c r="BI691" s="180">
        <f t="shared" si="243"/>
        <v>0</v>
      </c>
      <c r="BJ691" s="14" t="s">
        <v>146</v>
      </c>
      <c r="BK691" s="181">
        <f t="shared" si="244"/>
        <v>0</v>
      </c>
      <c r="BL691" s="14" t="s">
        <v>174</v>
      </c>
      <c r="BM691" s="179" t="s">
        <v>2105</v>
      </c>
    </row>
    <row r="692" spans="1:65" s="2" customFormat="1" ht="16.5" customHeight="1">
      <c r="A692" s="29"/>
      <c r="B692" s="133"/>
      <c r="C692" s="168" t="s">
        <v>2106</v>
      </c>
      <c r="D692" s="168" t="s">
        <v>170</v>
      </c>
      <c r="E692" s="169" t="s">
        <v>2107</v>
      </c>
      <c r="F692" s="170" t="s">
        <v>2108</v>
      </c>
      <c r="G692" s="171" t="s">
        <v>1904</v>
      </c>
      <c r="H692" s="172">
        <v>66</v>
      </c>
      <c r="I692" s="173"/>
      <c r="J692" s="172">
        <f t="shared" si="235"/>
        <v>0</v>
      </c>
      <c r="K692" s="174"/>
      <c r="L692" s="30"/>
      <c r="M692" s="175" t="s">
        <v>1</v>
      </c>
      <c r="N692" s="176" t="s">
        <v>40</v>
      </c>
      <c r="O692" s="55"/>
      <c r="P692" s="177">
        <f t="shared" si="236"/>
        <v>0</v>
      </c>
      <c r="Q692" s="177">
        <v>0</v>
      </c>
      <c r="R692" s="177">
        <f t="shared" si="237"/>
        <v>0</v>
      </c>
      <c r="S692" s="177">
        <v>0</v>
      </c>
      <c r="T692" s="178">
        <f t="shared" si="238"/>
        <v>0</v>
      </c>
      <c r="U692" s="29"/>
      <c r="V692" s="29"/>
      <c r="W692" s="29"/>
      <c r="X692" s="29"/>
      <c r="Y692" s="29"/>
      <c r="Z692" s="29"/>
      <c r="AA692" s="29"/>
      <c r="AB692" s="29"/>
      <c r="AC692" s="29"/>
      <c r="AD692" s="29"/>
      <c r="AE692" s="29"/>
      <c r="AR692" s="179" t="s">
        <v>174</v>
      </c>
      <c r="AT692" s="179" t="s">
        <v>170</v>
      </c>
      <c r="AU692" s="179" t="s">
        <v>179</v>
      </c>
      <c r="AY692" s="14" t="s">
        <v>168</v>
      </c>
      <c r="BE692" s="180">
        <f t="shared" si="239"/>
        <v>0</v>
      </c>
      <c r="BF692" s="180">
        <f t="shared" si="240"/>
        <v>0</v>
      </c>
      <c r="BG692" s="180">
        <f t="shared" si="241"/>
        <v>0</v>
      </c>
      <c r="BH692" s="180">
        <f t="shared" si="242"/>
        <v>0</v>
      </c>
      <c r="BI692" s="180">
        <f t="shared" si="243"/>
        <v>0</v>
      </c>
      <c r="BJ692" s="14" t="s">
        <v>146</v>
      </c>
      <c r="BK692" s="181">
        <f t="shared" si="244"/>
        <v>0</v>
      </c>
      <c r="BL692" s="14" t="s">
        <v>174</v>
      </c>
      <c r="BM692" s="179" t="s">
        <v>2109</v>
      </c>
    </row>
    <row r="693" spans="1:65" s="2" customFormat="1" ht="33" customHeight="1">
      <c r="A693" s="29"/>
      <c r="B693" s="133"/>
      <c r="C693" s="182" t="s">
        <v>2110</v>
      </c>
      <c r="D693" s="182" t="s">
        <v>289</v>
      </c>
      <c r="E693" s="183" t="s">
        <v>2111</v>
      </c>
      <c r="F693" s="184" t="s">
        <v>2112</v>
      </c>
      <c r="G693" s="185" t="s">
        <v>1904</v>
      </c>
      <c r="H693" s="186">
        <v>9</v>
      </c>
      <c r="I693" s="187"/>
      <c r="J693" s="186">
        <f t="shared" si="235"/>
        <v>0</v>
      </c>
      <c r="K693" s="188"/>
      <c r="L693" s="189"/>
      <c r="M693" s="190" t="s">
        <v>1</v>
      </c>
      <c r="N693" s="191" t="s">
        <v>40</v>
      </c>
      <c r="O693" s="55"/>
      <c r="P693" s="177">
        <f t="shared" si="236"/>
        <v>0</v>
      </c>
      <c r="Q693" s="177">
        <v>0</v>
      </c>
      <c r="R693" s="177">
        <f t="shared" si="237"/>
        <v>0</v>
      </c>
      <c r="S693" s="177">
        <v>0</v>
      </c>
      <c r="T693" s="178">
        <f t="shared" si="238"/>
        <v>0</v>
      </c>
      <c r="U693" s="29"/>
      <c r="V693" s="29"/>
      <c r="W693" s="29"/>
      <c r="X693" s="29"/>
      <c r="Y693" s="29"/>
      <c r="Z693" s="29"/>
      <c r="AA693" s="29"/>
      <c r="AB693" s="29"/>
      <c r="AC693" s="29"/>
      <c r="AD693" s="29"/>
      <c r="AE693" s="29"/>
      <c r="AR693" s="179" t="s">
        <v>200</v>
      </c>
      <c r="AT693" s="179" t="s">
        <v>289</v>
      </c>
      <c r="AU693" s="179" t="s">
        <v>179</v>
      </c>
      <c r="AY693" s="14" t="s">
        <v>168</v>
      </c>
      <c r="BE693" s="180">
        <f t="shared" si="239"/>
        <v>0</v>
      </c>
      <c r="BF693" s="180">
        <f t="shared" si="240"/>
        <v>0</v>
      </c>
      <c r="BG693" s="180">
        <f t="shared" si="241"/>
        <v>0</v>
      </c>
      <c r="BH693" s="180">
        <f t="shared" si="242"/>
        <v>0</v>
      </c>
      <c r="BI693" s="180">
        <f t="shared" si="243"/>
        <v>0</v>
      </c>
      <c r="BJ693" s="14" t="s">
        <v>146</v>
      </c>
      <c r="BK693" s="181">
        <f t="shared" si="244"/>
        <v>0</v>
      </c>
      <c r="BL693" s="14" t="s">
        <v>174</v>
      </c>
      <c r="BM693" s="179" t="s">
        <v>2113</v>
      </c>
    </row>
    <row r="694" spans="1:65" s="2" customFormat="1" ht="33" customHeight="1">
      <c r="A694" s="29"/>
      <c r="B694" s="133"/>
      <c r="C694" s="182" t="s">
        <v>2114</v>
      </c>
      <c r="D694" s="182" t="s">
        <v>289</v>
      </c>
      <c r="E694" s="183" t="s">
        <v>2115</v>
      </c>
      <c r="F694" s="184" t="s">
        <v>2116</v>
      </c>
      <c r="G694" s="185" t="s">
        <v>1904</v>
      </c>
      <c r="H694" s="186">
        <v>8</v>
      </c>
      <c r="I694" s="187"/>
      <c r="J694" s="186">
        <f t="shared" si="235"/>
        <v>0</v>
      </c>
      <c r="K694" s="188"/>
      <c r="L694" s="189"/>
      <c r="M694" s="190" t="s">
        <v>1</v>
      </c>
      <c r="N694" s="191" t="s">
        <v>40</v>
      </c>
      <c r="O694" s="55"/>
      <c r="P694" s="177">
        <f t="shared" si="236"/>
        <v>0</v>
      </c>
      <c r="Q694" s="177">
        <v>0</v>
      </c>
      <c r="R694" s="177">
        <f t="shared" si="237"/>
        <v>0</v>
      </c>
      <c r="S694" s="177">
        <v>0</v>
      </c>
      <c r="T694" s="178">
        <f t="shared" si="238"/>
        <v>0</v>
      </c>
      <c r="U694" s="29"/>
      <c r="V694" s="29"/>
      <c r="W694" s="29"/>
      <c r="X694" s="29"/>
      <c r="Y694" s="29"/>
      <c r="Z694" s="29"/>
      <c r="AA694" s="29"/>
      <c r="AB694" s="29"/>
      <c r="AC694" s="29"/>
      <c r="AD694" s="29"/>
      <c r="AE694" s="29"/>
      <c r="AR694" s="179" t="s">
        <v>200</v>
      </c>
      <c r="AT694" s="179" t="s">
        <v>289</v>
      </c>
      <c r="AU694" s="179" t="s">
        <v>179</v>
      </c>
      <c r="AY694" s="14" t="s">
        <v>168</v>
      </c>
      <c r="BE694" s="180">
        <f t="shared" si="239"/>
        <v>0</v>
      </c>
      <c r="BF694" s="180">
        <f t="shared" si="240"/>
        <v>0</v>
      </c>
      <c r="BG694" s="180">
        <f t="shared" si="241"/>
        <v>0</v>
      </c>
      <c r="BH694" s="180">
        <f t="shared" si="242"/>
        <v>0</v>
      </c>
      <c r="BI694" s="180">
        <f t="shared" si="243"/>
        <v>0</v>
      </c>
      <c r="BJ694" s="14" t="s">
        <v>146</v>
      </c>
      <c r="BK694" s="181">
        <f t="shared" si="244"/>
        <v>0</v>
      </c>
      <c r="BL694" s="14" t="s">
        <v>174</v>
      </c>
      <c r="BM694" s="179" t="s">
        <v>2117</v>
      </c>
    </row>
    <row r="695" spans="1:65" s="2" customFormat="1" ht="21.75" customHeight="1">
      <c r="A695" s="29"/>
      <c r="B695" s="133"/>
      <c r="C695" s="182" t="s">
        <v>2118</v>
      </c>
      <c r="D695" s="182" t="s">
        <v>289</v>
      </c>
      <c r="E695" s="183" t="s">
        <v>2119</v>
      </c>
      <c r="F695" s="184" t="s">
        <v>2120</v>
      </c>
      <c r="G695" s="185" t="s">
        <v>1904</v>
      </c>
      <c r="H695" s="186">
        <v>18</v>
      </c>
      <c r="I695" s="187"/>
      <c r="J695" s="186">
        <f t="shared" si="235"/>
        <v>0</v>
      </c>
      <c r="K695" s="188"/>
      <c r="L695" s="189"/>
      <c r="M695" s="190" t="s">
        <v>1</v>
      </c>
      <c r="N695" s="191" t="s">
        <v>40</v>
      </c>
      <c r="O695" s="55"/>
      <c r="P695" s="177">
        <f t="shared" si="236"/>
        <v>0</v>
      </c>
      <c r="Q695" s="177">
        <v>0</v>
      </c>
      <c r="R695" s="177">
        <f t="shared" si="237"/>
        <v>0</v>
      </c>
      <c r="S695" s="177">
        <v>0</v>
      </c>
      <c r="T695" s="178">
        <f t="shared" si="238"/>
        <v>0</v>
      </c>
      <c r="U695" s="29"/>
      <c r="V695" s="29"/>
      <c r="W695" s="29"/>
      <c r="X695" s="29"/>
      <c r="Y695" s="29"/>
      <c r="Z695" s="29"/>
      <c r="AA695" s="29"/>
      <c r="AB695" s="29"/>
      <c r="AC695" s="29"/>
      <c r="AD695" s="29"/>
      <c r="AE695" s="29"/>
      <c r="AR695" s="179" t="s">
        <v>200</v>
      </c>
      <c r="AT695" s="179" t="s">
        <v>289</v>
      </c>
      <c r="AU695" s="179" t="s">
        <v>179</v>
      </c>
      <c r="AY695" s="14" t="s">
        <v>168</v>
      </c>
      <c r="BE695" s="180">
        <f t="shared" si="239"/>
        <v>0</v>
      </c>
      <c r="BF695" s="180">
        <f t="shared" si="240"/>
        <v>0</v>
      </c>
      <c r="BG695" s="180">
        <f t="shared" si="241"/>
        <v>0</v>
      </c>
      <c r="BH695" s="180">
        <f t="shared" si="242"/>
        <v>0</v>
      </c>
      <c r="BI695" s="180">
        <f t="shared" si="243"/>
        <v>0</v>
      </c>
      <c r="BJ695" s="14" t="s">
        <v>146</v>
      </c>
      <c r="BK695" s="181">
        <f t="shared" si="244"/>
        <v>0</v>
      </c>
      <c r="BL695" s="14" t="s">
        <v>174</v>
      </c>
      <c r="BM695" s="179" t="s">
        <v>2121</v>
      </c>
    </row>
    <row r="696" spans="1:65" s="2" customFormat="1" ht="21.75" customHeight="1">
      <c r="A696" s="29"/>
      <c r="B696" s="133"/>
      <c r="C696" s="182" t="s">
        <v>2122</v>
      </c>
      <c r="D696" s="182" t="s">
        <v>289</v>
      </c>
      <c r="E696" s="183" t="s">
        <v>2123</v>
      </c>
      <c r="F696" s="184" t="s">
        <v>2124</v>
      </c>
      <c r="G696" s="185" t="s">
        <v>1904</v>
      </c>
      <c r="H696" s="186">
        <v>7</v>
      </c>
      <c r="I696" s="187"/>
      <c r="J696" s="186">
        <f t="shared" si="235"/>
        <v>0</v>
      </c>
      <c r="K696" s="188"/>
      <c r="L696" s="189"/>
      <c r="M696" s="190" t="s">
        <v>1</v>
      </c>
      <c r="N696" s="191" t="s">
        <v>40</v>
      </c>
      <c r="O696" s="55"/>
      <c r="P696" s="177">
        <f t="shared" si="236"/>
        <v>0</v>
      </c>
      <c r="Q696" s="177">
        <v>0</v>
      </c>
      <c r="R696" s="177">
        <f t="shared" si="237"/>
        <v>0</v>
      </c>
      <c r="S696" s="177">
        <v>0</v>
      </c>
      <c r="T696" s="178">
        <f t="shared" si="238"/>
        <v>0</v>
      </c>
      <c r="U696" s="29"/>
      <c r="V696" s="29"/>
      <c r="W696" s="29"/>
      <c r="X696" s="29"/>
      <c r="Y696" s="29"/>
      <c r="Z696" s="29"/>
      <c r="AA696" s="29"/>
      <c r="AB696" s="29"/>
      <c r="AC696" s="29"/>
      <c r="AD696" s="29"/>
      <c r="AE696" s="29"/>
      <c r="AR696" s="179" t="s">
        <v>200</v>
      </c>
      <c r="AT696" s="179" t="s">
        <v>289</v>
      </c>
      <c r="AU696" s="179" t="s">
        <v>179</v>
      </c>
      <c r="AY696" s="14" t="s">
        <v>168</v>
      </c>
      <c r="BE696" s="180">
        <f t="shared" si="239"/>
        <v>0</v>
      </c>
      <c r="BF696" s="180">
        <f t="shared" si="240"/>
        <v>0</v>
      </c>
      <c r="BG696" s="180">
        <f t="shared" si="241"/>
        <v>0</v>
      </c>
      <c r="BH696" s="180">
        <f t="shared" si="242"/>
        <v>0</v>
      </c>
      <c r="BI696" s="180">
        <f t="shared" si="243"/>
        <v>0</v>
      </c>
      <c r="BJ696" s="14" t="s">
        <v>146</v>
      </c>
      <c r="BK696" s="181">
        <f t="shared" si="244"/>
        <v>0</v>
      </c>
      <c r="BL696" s="14" t="s">
        <v>174</v>
      </c>
      <c r="BM696" s="179" t="s">
        <v>2125</v>
      </c>
    </row>
    <row r="697" spans="1:65" s="2" customFormat="1" ht="21.75" customHeight="1">
      <c r="A697" s="29"/>
      <c r="B697" s="133"/>
      <c r="C697" s="182" t="s">
        <v>2126</v>
      </c>
      <c r="D697" s="182" t="s">
        <v>289</v>
      </c>
      <c r="E697" s="183" t="s">
        <v>2127</v>
      </c>
      <c r="F697" s="184" t="s">
        <v>2128</v>
      </c>
      <c r="G697" s="185" t="s">
        <v>1904</v>
      </c>
      <c r="H697" s="186">
        <v>17</v>
      </c>
      <c r="I697" s="187"/>
      <c r="J697" s="186">
        <f t="shared" si="235"/>
        <v>0</v>
      </c>
      <c r="K697" s="188"/>
      <c r="L697" s="189"/>
      <c r="M697" s="190" t="s">
        <v>1</v>
      </c>
      <c r="N697" s="191" t="s">
        <v>40</v>
      </c>
      <c r="O697" s="55"/>
      <c r="P697" s="177">
        <f t="shared" si="236"/>
        <v>0</v>
      </c>
      <c r="Q697" s="177">
        <v>0</v>
      </c>
      <c r="R697" s="177">
        <f t="shared" si="237"/>
        <v>0</v>
      </c>
      <c r="S697" s="177">
        <v>0</v>
      </c>
      <c r="T697" s="178">
        <f t="shared" si="238"/>
        <v>0</v>
      </c>
      <c r="U697" s="29"/>
      <c r="V697" s="29"/>
      <c r="W697" s="29"/>
      <c r="X697" s="29"/>
      <c r="Y697" s="29"/>
      <c r="Z697" s="29"/>
      <c r="AA697" s="29"/>
      <c r="AB697" s="29"/>
      <c r="AC697" s="29"/>
      <c r="AD697" s="29"/>
      <c r="AE697" s="29"/>
      <c r="AR697" s="179" t="s">
        <v>200</v>
      </c>
      <c r="AT697" s="179" t="s">
        <v>289</v>
      </c>
      <c r="AU697" s="179" t="s">
        <v>179</v>
      </c>
      <c r="AY697" s="14" t="s">
        <v>168</v>
      </c>
      <c r="BE697" s="180">
        <f t="shared" si="239"/>
        <v>0</v>
      </c>
      <c r="BF697" s="180">
        <f t="shared" si="240"/>
        <v>0</v>
      </c>
      <c r="BG697" s="180">
        <f t="shared" si="241"/>
        <v>0</v>
      </c>
      <c r="BH697" s="180">
        <f t="shared" si="242"/>
        <v>0</v>
      </c>
      <c r="BI697" s="180">
        <f t="shared" si="243"/>
        <v>0</v>
      </c>
      <c r="BJ697" s="14" t="s">
        <v>146</v>
      </c>
      <c r="BK697" s="181">
        <f t="shared" si="244"/>
        <v>0</v>
      </c>
      <c r="BL697" s="14" t="s">
        <v>174</v>
      </c>
      <c r="BM697" s="179" t="s">
        <v>2129</v>
      </c>
    </row>
    <row r="698" spans="1:65" s="2" customFormat="1" ht="16.5" customHeight="1">
      <c r="A698" s="29"/>
      <c r="B698" s="133"/>
      <c r="C698" s="182" t="s">
        <v>2130</v>
      </c>
      <c r="D698" s="182" t="s">
        <v>289</v>
      </c>
      <c r="E698" s="183" t="s">
        <v>2131</v>
      </c>
      <c r="F698" s="184" t="s">
        <v>2132</v>
      </c>
      <c r="G698" s="185" t="s">
        <v>1904</v>
      </c>
      <c r="H698" s="186">
        <v>7</v>
      </c>
      <c r="I698" s="187"/>
      <c r="J698" s="186">
        <f t="shared" si="235"/>
        <v>0</v>
      </c>
      <c r="K698" s="188"/>
      <c r="L698" s="189"/>
      <c r="M698" s="190" t="s">
        <v>1</v>
      </c>
      <c r="N698" s="191" t="s">
        <v>40</v>
      </c>
      <c r="O698" s="55"/>
      <c r="P698" s="177">
        <f t="shared" si="236"/>
        <v>0</v>
      </c>
      <c r="Q698" s="177">
        <v>0</v>
      </c>
      <c r="R698" s="177">
        <f t="shared" si="237"/>
        <v>0</v>
      </c>
      <c r="S698" s="177">
        <v>0</v>
      </c>
      <c r="T698" s="178">
        <f t="shared" si="238"/>
        <v>0</v>
      </c>
      <c r="U698" s="29"/>
      <c r="V698" s="29"/>
      <c r="W698" s="29"/>
      <c r="X698" s="29"/>
      <c r="Y698" s="29"/>
      <c r="Z698" s="29"/>
      <c r="AA698" s="29"/>
      <c r="AB698" s="29"/>
      <c r="AC698" s="29"/>
      <c r="AD698" s="29"/>
      <c r="AE698" s="29"/>
      <c r="AR698" s="179" t="s">
        <v>200</v>
      </c>
      <c r="AT698" s="179" t="s">
        <v>289</v>
      </c>
      <c r="AU698" s="179" t="s">
        <v>179</v>
      </c>
      <c r="AY698" s="14" t="s">
        <v>168</v>
      </c>
      <c r="BE698" s="180">
        <f t="shared" si="239"/>
        <v>0</v>
      </c>
      <c r="BF698" s="180">
        <f t="shared" si="240"/>
        <v>0</v>
      </c>
      <c r="BG698" s="180">
        <f t="shared" si="241"/>
        <v>0</v>
      </c>
      <c r="BH698" s="180">
        <f t="shared" si="242"/>
        <v>0</v>
      </c>
      <c r="BI698" s="180">
        <f t="shared" si="243"/>
        <v>0</v>
      </c>
      <c r="BJ698" s="14" t="s">
        <v>146</v>
      </c>
      <c r="BK698" s="181">
        <f t="shared" si="244"/>
        <v>0</v>
      </c>
      <c r="BL698" s="14" t="s">
        <v>174</v>
      </c>
      <c r="BM698" s="179" t="s">
        <v>2133</v>
      </c>
    </row>
    <row r="699" spans="1:65" s="2" customFormat="1" ht="21.75" customHeight="1">
      <c r="A699" s="29"/>
      <c r="B699" s="133"/>
      <c r="C699" s="168" t="s">
        <v>2134</v>
      </c>
      <c r="D699" s="168" t="s">
        <v>170</v>
      </c>
      <c r="E699" s="169" t="s">
        <v>2135</v>
      </c>
      <c r="F699" s="170" t="s">
        <v>2136</v>
      </c>
      <c r="G699" s="171" t="s">
        <v>1904</v>
      </c>
      <c r="H699" s="172">
        <v>10</v>
      </c>
      <c r="I699" s="173"/>
      <c r="J699" s="172">
        <f t="shared" si="235"/>
        <v>0</v>
      </c>
      <c r="K699" s="174"/>
      <c r="L699" s="30"/>
      <c r="M699" s="175" t="s">
        <v>1</v>
      </c>
      <c r="N699" s="176" t="s">
        <v>40</v>
      </c>
      <c r="O699" s="55"/>
      <c r="P699" s="177">
        <f t="shared" si="236"/>
        <v>0</v>
      </c>
      <c r="Q699" s="177">
        <v>0</v>
      </c>
      <c r="R699" s="177">
        <f t="shared" si="237"/>
        <v>0</v>
      </c>
      <c r="S699" s="177">
        <v>0</v>
      </c>
      <c r="T699" s="178">
        <f t="shared" si="238"/>
        <v>0</v>
      </c>
      <c r="U699" s="29"/>
      <c r="V699" s="29"/>
      <c r="W699" s="29"/>
      <c r="X699" s="29"/>
      <c r="Y699" s="29"/>
      <c r="Z699" s="29"/>
      <c r="AA699" s="29"/>
      <c r="AB699" s="29"/>
      <c r="AC699" s="29"/>
      <c r="AD699" s="29"/>
      <c r="AE699" s="29"/>
      <c r="AR699" s="179" t="s">
        <v>174</v>
      </c>
      <c r="AT699" s="179" t="s">
        <v>170</v>
      </c>
      <c r="AU699" s="179" t="s">
        <v>179</v>
      </c>
      <c r="AY699" s="14" t="s">
        <v>168</v>
      </c>
      <c r="BE699" s="180">
        <f t="shared" si="239"/>
        <v>0</v>
      </c>
      <c r="BF699" s="180">
        <f t="shared" si="240"/>
        <v>0</v>
      </c>
      <c r="BG699" s="180">
        <f t="shared" si="241"/>
        <v>0</v>
      </c>
      <c r="BH699" s="180">
        <f t="shared" si="242"/>
        <v>0</v>
      </c>
      <c r="BI699" s="180">
        <f t="shared" si="243"/>
        <v>0</v>
      </c>
      <c r="BJ699" s="14" t="s">
        <v>146</v>
      </c>
      <c r="BK699" s="181">
        <f t="shared" si="244"/>
        <v>0</v>
      </c>
      <c r="BL699" s="14" t="s">
        <v>174</v>
      </c>
      <c r="BM699" s="179" t="s">
        <v>2137</v>
      </c>
    </row>
    <row r="700" spans="1:65" s="2" customFormat="1" ht="21.75" customHeight="1">
      <c r="A700" s="29"/>
      <c r="B700" s="133"/>
      <c r="C700" s="182" t="s">
        <v>2138</v>
      </c>
      <c r="D700" s="182" t="s">
        <v>289</v>
      </c>
      <c r="E700" s="183" t="s">
        <v>2139</v>
      </c>
      <c r="F700" s="184" t="s">
        <v>2140</v>
      </c>
      <c r="G700" s="185" t="s">
        <v>1904</v>
      </c>
      <c r="H700" s="186">
        <v>10</v>
      </c>
      <c r="I700" s="187"/>
      <c r="J700" s="186">
        <f t="shared" si="235"/>
        <v>0</v>
      </c>
      <c r="K700" s="188"/>
      <c r="L700" s="189"/>
      <c r="M700" s="190" t="s">
        <v>1</v>
      </c>
      <c r="N700" s="191" t="s">
        <v>40</v>
      </c>
      <c r="O700" s="55"/>
      <c r="P700" s="177">
        <f t="shared" si="236"/>
        <v>0</v>
      </c>
      <c r="Q700" s="177">
        <v>0</v>
      </c>
      <c r="R700" s="177">
        <f t="shared" si="237"/>
        <v>0</v>
      </c>
      <c r="S700" s="177">
        <v>0</v>
      </c>
      <c r="T700" s="178">
        <f t="shared" si="238"/>
        <v>0</v>
      </c>
      <c r="U700" s="29"/>
      <c r="V700" s="29"/>
      <c r="W700" s="29"/>
      <c r="X700" s="29"/>
      <c r="Y700" s="29"/>
      <c r="Z700" s="29"/>
      <c r="AA700" s="29"/>
      <c r="AB700" s="29"/>
      <c r="AC700" s="29"/>
      <c r="AD700" s="29"/>
      <c r="AE700" s="29"/>
      <c r="AR700" s="179" t="s">
        <v>200</v>
      </c>
      <c r="AT700" s="179" t="s">
        <v>289</v>
      </c>
      <c r="AU700" s="179" t="s">
        <v>179</v>
      </c>
      <c r="AY700" s="14" t="s">
        <v>168</v>
      </c>
      <c r="BE700" s="180">
        <f t="shared" si="239"/>
        <v>0</v>
      </c>
      <c r="BF700" s="180">
        <f t="shared" si="240"/>
        <v>0</v>
      </c>
      <c r="BG700" s="180">
        <f t="shared" si="241"/>
        <v>0</v>
      </c>
      <c r="BH700" s="180">
        <f t="shared" si="242"/>
        <v>0</v>
      </c>
      <c r="BI700" s="180">
        <f t="shared" si="243"/>
        <v>0</v>
      </c>
      <c r="BJ700" s="14" t="s">
        <v>146</v>
      </c>
      <c r="BK700" s="181">
        <f t="shared" si="244"/>
        <v>0</v>
      </c>
      <c r="BL700" s="14" t="s">
        <v>174</v>
      </c>
      <c r="BM700" s="179" t="s">
        <v>2141</v>
      </c>
    </row>
    <row r="701" spans="1:65" s="2" customFormat="1" ht="21.75" customHeight="1">
      <c r="A701" s="29"/>
      <c r="B701" s="133"/>
      <c r="C701" s="182" t="s">
        <v>2142</v>
      </c>
      <c r="D701" s="182" t="s">
        <v>289</v>
      </c>
      <c r="E701" s="183" t="s">
        <v>2143</v>
      </c>
      <c r="F701" s="184" t="s">
        <v>2144</v>
      </c>
      <c r="G701" s="185" t="s">
        <v>1904</v>
      </c>
      <c r="H701" s="186">
        <v>10</v>
      </c>
      <c r="I701" s="187"/>
      <c r="J701" s="186">
        <f t="shared" si="235"/>
        <v>0</v>
      </c>
      <c r="K701" s="188"/>
      <c r="L701" s="189"/>
      <c r="M701" s="190" t="s">
        <v>1</v>
      </c>
      <c r="N701" s="191" t="s">
        <v>40</v>
      </c>
      <c r="O701" s="55"/>
      <c r="P701" s="177">
        <f t="shared" si="236"/>
        <v>0</v>
      </c>
      <c r="Q701" s="177">
        <v>0</v>
      </c>
      <c r="R701" s="177">
        <f t="shared" si="237"/>
        <v>0</v>
      </c>
      <c r="S701" s="177">
        <v>0</v>
      </c>
      <c r="T701" s="178">
        <f t="shared" si="238"/>
        <v>0</v>
      </c>
      <c r="U701" s="29"/>
      <c r="V701" s="29"/>
      <c r="W701" s="29"/>
      <c r="X701" s="29"/>
      <c r="Y701" s="29"/>
      <c r="Z701" s="29"/>
      <c r="AA701" s="29"/>
      <c r="AB701" s="29"/>
      <c r="AC701" s="29"/>
      <c r="AD701" s="29"/>
      <c r="AE701" s="29"/>
      <c r="AR701" s="179" t="s">
        <v>200</v>
      </c>
      <c r="AT701" s="179" t="s">
        <v>289</v>
      </c>
      <c r="AU701" s="179" t="s">
        <v>179</v>
      </c>
      <c r="AY701" s="14" t="s">
        <v>168</v>
      </c>
      <c r="BE701" s="180">
        <f t="shared" si="239"/>
        <v>0</v>
      </c>
      <c r="BF701" s="180">
        <f t="shared" si="240"/>
        <v>0</v>
      </c>
      <c r="BG701" s="180">
        <f t="shared" si="241"/>
        <v>0</v>
      </c>
      <c r="BH701" s="180">
        <f t="shared" si="242"/>
        <v>0</v>
      </c>
      <c r="BI701" s="180">
        <f t="shared" si="243"/>
        <v>0</v>
      </c>
      <c r="BJ701" s="14" t="s">
        <v>146</v>
      </c>
      <c r="BK701" s="181">
        <f t="shared" si="244"/>
        <v>0</v>
      </c>
      <c r="BL701" s="14" t="s">
        <v>174</v>
      </c>
      <c r="BM701" s="179" t="s">
        <v>2145</v>
      </c>
    </row>
    <row r="702" spans="1:65" s="2" customFormat="1" ht="16.5" customHeight="1">
      <c r="A702" s="29"/>
      <c r="B702" s="133"/>
      <c r="C702" s="168" t="s">
        <v>2146</v>
      </c>
      <c r="D702" s="168" t="s">
        <v>170</v>
      </c>
      <c r="E702" s="169" t="s">
        <v>2147</v>
      </c>
      <c r="F702" s="170" t="s">
        <v>2148</v>
      </c>
      <c r="G702" s="171" t="s">
        <v>1904</v>
      </c>
      <c r="H702" s="172">
        <v>1</v>
      </c>
      <c r="I702" s="173"/>
      <c r="J702" s="172">
        <f t="shared" si="235"/>
        <v>0</v>
      </c>
      <c r="K702" s="174"/>
      <c r="L702" s="30"/>
      <c r="M702" s="175" t="s">
        <v>1</v>
      </c>
      <c r="N702" s="176" t="s">
        <v>40</v>
      </c>
      <c r="O702" s="55"/>
      <c r="P702" s="177">
        <f t="shared" si="236"/>
        <v>0</v>
      </c>
      <c r="Q702" s="177">
        <v>0</v>
      </c>
      <c r="R702" s="177">
        <f t="shared" si="237"/>
        <v>0</v>
      </c>
      <c r="S702" s="177">
        <v>0</v>
      </c>
      <c r="T702" s="178">
        <f t="shared" si="238"/>
        <v>0</v>
      </c>
      <c r="U702" s="29"/>
      <c r="V702" s="29"/>
      <c r="W702" s="29"/>
      <c r="X702" s="29"/>
      <c r="Y702" s="29"/>
      <c r="Z702" s="29"/>
      <c r="AA702" s="29"/>
      <c r="AB702" s="29"/>
      <c r="AC702" s="29"/>
      <c r="AD702" s="29"/>
      <c r="AE702" s="29"/>
      <c r="AR702" s="179" t="s">
        <v>174</v>
      </c>
      <c r="AT702" s="179" t="s">
        <v>170</v>
      </c>
      <c r="AU702" s="179" t="s">
        <v>179</v>
      </c>
      <c r="AY702" s="14" t="s">
        <v>168</v>
      </c>
      <c r="BE702" s="180">
        <f t="shared" si="239"/>
        <v>0</v>
      </c>
      <c r="BF702" s="180">
        <f t="shared" si="240"/>
        <v>0</v>
      </c>
      <c r="BG702" s="180">
        <f t="shared" si="241"/>
        <v>0</v>
      </c>
      <c r="BH702" s="180">
        <f t="shared" si="242"/>
        <v>0</v>
      </c>
      <c r="BI702" s="180">
        <f t="shared" si="243"/>
        <v>0</v>
      </c>
      <c r="BJ702" s="14" t="s">
        <v>146</v>
      </c>
      <c r="BK702" s="181">
        <f t="shared" si="244"/>
        <v>0</v>
      </c>
      <c r="BL702" s="14" t="s">
        <v>174</v>
      </c>
      <c r="BM702" s="179" t="s">
        <v>2149</v>
      </c>
    </row>
    <row r="703" spans="1:65" s="2" customFormat="1" ht="21.75" customHeight="1">
      <c r="A703" s="29"/>
      <c r="B703" s="133"/>
      <c r="C703" s="182" t="s">
        <v>2150</v>
      </c>
      <c r="D703" s="182" t="s">
        <v>289</v>
      </c>
      <c r="E703" s="183" t="s">
        <v>2151</v>
      </c>
      <c r="F703" s="184" t="s">
        <v>2152</v>
      </c>
      <c r="G703" s="185" t="s">
        <v>1904</v>
      </c>
      <c r="H703" s="186">
        <v>1</v>
      </c>
      <c r="I703" s="187"/>
      <c r="J703" s="186">
        <f t="shared" si="235"/>
        <v>0</v>
      </c>
      <c r="K703" s="188"/>
      <c r="L703" s="189"/>
      <c r="M703" s="190" t="s">
        <v>1</v>
      </c>
      <c r="N703" s="191" t="s">
        <v>40</v>
      </c>
      <c r="O703" s="55"/>
      <c r="P703" s="177">
        <f t="shared" si="236"/>
        <v>0</v>
      </c>
      <c r="Q703" s="177">
        <v>0</v>
      </c>
      <c r="R703" s="177">
        <f t="shared" si="237"/>
        <v>0</v>
      </c>
      <c r="S703" s="177">
        <v>0</v>
      </c>
      <c r="T703" s="178">
        <f t="shared" si="238"/>
        <v>0</v>
      </c>
      <c r="U703" s="29"/>
      <c r="V703" s="29"/>
      <c r="W703" s="29"/>
      <c r="X703" s="29"/>
      <c r="Y703" s="29"/>
      <c r="Z703" s="29"/>
      <c r="AA703" s="29"/>
      <c r="AB703" s="29"/>
      <c r="AC703" s="29"/>
      <c r="AD703" s="29"/>
      <c r="AE703" s="29"/>
      <c r="AR703" s="179" t="s">
        <v>200</v>
      </c>
      <c r="AT703" s="179" t="s">
        <v>289</v>
      </c>
      <c r="AU703" s="179" t="s">
        <v>179</v>
      </c>
      <c r="AY703" s="14" t="s">
        <v>168</v>
      </c>
      <c r="BE703" s="180">
        <f t="shared" si="239"/>
        <v>0</v>
      </c>
      <c r="BF703" s="180">
        <f t="shared" si="240"/>
        <v>0</v>
      </c>
      <c r="BG703" s="180">
        <f t="shared" si="241"/>
        <v>0</v>
      </c>
      <c r="BH703" s="180">
        <f t="shared" si="242"/>
        <v>0</v>
      </c>
      <c r="BI703" s="180">
        <f t="shared" si="243"/>
        <v>0</v>
      </c>
      <c r="BJ703" s="14" t="s">
        <v>146</v>
      </c>
      <c r="BK703" s="181">
        <f t="shared" si="244"/>
        <v>0</v>
      </c>
      <c r="BL703" s="14" t="s">
        <v>174</v>
      </c>
      <c r="BM703" s="179" t="s">
        <v>2153</v>
      </c>
    </row>
    <row r="704" spans="1:65" s="2" customFormat="1" ht="16.5" customHeight="1">
      <c r="A704" s="29"/>
      <c r="B704" s="133"/>
      <c r="C704" s="168" t="s">
        <v>2154</v>
      </c>
      <c r="D704" s="168" t="s">
        <v>170</v>
      </c>
      <c r="E704" s="169" t="s">
        <v>2155</v>
      </c>
      <c r="F704" s="170" t="s">
        <v>2156</v>
      </c>
      <c r="G704" s="171" t="s">
        <v>1904</v>
      </c>
      <c r="H704" s="172">
        <v>7</v>
      </c>
      <c r="I704" s="173"/>
      <c r="J704" s="172">
        <f t="shared" si="235"/>
        <v>0</v>
      </c>
      <c r="K704" s="174"/>
      <c r="L704" s="30"/>
      <c r="M704" s="175" t="s">
        <v>1</v>
      </c>
      <c r="N704" s="176" t="s">
        <v>40</v>
      </c>
      <c r="O704" s="55"/>
      <c r="P704" s="177">
        <f t="shared" si="236"/>
        <v>0</v>
      </c>
      <c r="Q704" s="177">
        <v>0</v>
      </c>
      <c r="R704" s="177">
        <f t="shared" si="237"/>
        <v>0</v>
      </c>
      <c r="S704" s="177">
        <v>0</v>
      </c>
      <c r="T704" s="178">
        <f t="shared" si="238"/>
        <v>0</v>
      </c>
      <c r="U704" s="29"/>
      <c r="V704" s="29"/>
      <c r="W704" s="29"/>
      <c r="X704" s="29"/>
      <c r="Y704" s="29"/>
      <c r="Z704" s="29"/>
      <c r="AA704" s="29"/>
      <c r="AB704" s="29"/>
      <c r="AC704" s="29"/>
      <c r="AD704" s="29"/>
      <c r="AE704" s="29"/>
      <c r="AR704" s="179" t="s">
        <v>174</v>
      </c>
      <c r="AT704" s="179" t="s">
        <v>170</v>
      </c>
      <c r="AU704" s="179" t="s">
        <v>179</v>
      </c>
      <c r="AY704" s="14" t="s">
        <v>168</v>
      </c>
      <c r="BE704" s="180">
        <f t="shared" si="239"/>
        <v>0</v>
      </c>
      <c r="BF704" s="180">
        <f t="shared" si="240"/>
        <v>0</v>
      </c>
      <c r="BG704" s="180">
        <f t="shared" si="241"/>
        <v>0</v>
      </c>
      <c r="BH704" s="180">
        <f t="shared" si="242"/>
        <v>0</v>
      </c>
      <c r="BI704" s="180">
        <f t="shared" si="243"/>
        <v>0</v>
      </c>
      <c r="BJ704" s="14" t="s">
        <v>146</v>
      </c>
      <c r="BK704" s="181">
        <f t="shared" si="244"/>
        <v>0</v>
      </c>
      <c r="BL704" s="14" t="s">
        <v>174</v>
      </c>
      <c r="BM704" s="179" t="s">
        <v>2157</v>
      </c>
    </row>
    <row r="705" spans="1:65" s="2" customFormat="1" ht="21.75" customHeight="1">
      <c r="A705" s="29"/>
      <c r="B705" s="133"/>
      <c r="C705" s="182" t="s">
        <v>2158</v>
      </c>
      <c r="D705" s="182" t="s">
        <v>289</v>
      </c>
      <c r="E705" s="183" t="s">
        <v>2159</v>
      </c>
      <c r="F705" s="184" t="s">
        <v>2160</v>
      </c>
      <c r="G705" s="185" t="s">
        <v>1904</v>
      </c>
      <c r="H705" s="186">
        <v>7</v>
      </c>
      <c r="I705" s="187"/>
      <c r="J705" s="186">
        <f t="shared" si="235"/>
        <v>0</v>
      </c>
      <c r="K705" s="188"/>
      <c r="L705" s="189"/>
      <c r="M705" s="190" t="s">
        <v>1</v>
      </c>
      <c r="N705" s="191" t="s">
        <v>40</v>
      </c>
      <c r="O705" s="55"/>
      <c r="P705" s="177">
        <f t="shared" si="236"/>
        <v>0</v>
      </c>
      <c r="Q705" s="177">
        <v>0</v>
      </c>
      <c r="R705" s="177">
        <f t="shared" si="237"/>
        <v>0</v>
      </c>
      <c r="S705" s="177">
        <v>0</v>
      </c>
      <c r="T705" s="178">
        <f t="shared" si="238"/>
        <v>0</v>
      </c>
      <c r="U705" s="29"/>
      <c r="V705" s="29"/>
      <c r="W705" s="29"/>
      <c r="X705" s="29"/>
      <c r="Y705" s="29"/>
      <c r="Z705" s="29"/>
      <c r="AA705" s="29"/>
      <c r="AB705" s="29"/>
      <c r="AC705" s="29"/>
      <c r="AD705" s="29"/>
      <c r="AE705" s="29"/>
      <c r="AR705" s="179" t="s">
        <v>200</v>
      </c>
      <c r="AT705" s="179" t="s">
        <v>289</v>
      </c>
      <c r="AU705" s="179" t="s">
        <v>179</v>
      </c>
      <c r="AY705" s="14" t="s">
        <v>168</v>
      </c>
      <c r="BE705" s="180">
        <f t="shared" si="239"/>
        <v>0</v>
      </c>
      <c r="BF705" s="180">
        <f t="shared" si="240"/>
        <v>0</v>
      </c>
      <c r="BG705" s="180">
        <f t="shared" si="241"/>
        <v>0</v>
      </c>
      <c r="BH705" s="180">
        <f t="shared" si="242"/>
        <v>0</v>
      </c>
      <c r="BI705" s="180">
        <f t="shared" si="243"/>
        <v>0</v>
      </c>
      <c r="BJ705" s="14" t="s">
        <v>146</v>
      </c>
      <c r="BK705" s="181">
        <f t="shared" si="244"/>
        <v>0</v>
      </c>
      <c r="BL705" s="14" t="s">
        <v>174</v>
      </c>
      <c r="BM705" s="179" t="s">
        <v>2161</v>
      </c>
    </row>
    <row r="706" spans="1:65" s="2" customFormat="1" ht="16.5" customHeight="1">
      <c r="A706" s="29"/>
      <c r="B706" s="133"/>
      <c r="C706" s="168" t="s">
        <v>2162</v>
      </c>
      <c r="D706" s="168" t="s">
        <v>170</v>
      </c>
      <c r="E706" s="169" t="s">
        <v>2163</v>
      </c>
      <c r="F706" s="170" t="s">
        <v>2164</v>
      </c>
      <c r="G706" s="171" t="s">
        <v>1904</v>
      </c>
      <c r="H706" s="172">
        <v>1</v>
      </c>
      <c r="I706" s="173"/>
      <c r="J706" s="172">
        <f t="shared" si="235"/>
        <v>0</v>
      </c>
      <c r="K706" s="174"/>
      <c r="L706" s="30"/>
      <c r="M706" s="175" t="s">
        <v>1</v>
      </c>
      <c r="N706" s="176" t="s">
        <v>40</v>
      </c>
      <c r="O706" s="55"/>
      <c r="P706" s="177">
        <f t="shared" si="236"/>
        <v>0</v>
      </c>
      <c r="Q706" s="177">
        <v>0</v>
      </c>
      <c r="R706" s="177">
        <f t="shared" si="237"/>
        <v>0</v>
      </c>
      <c r="S706" s="177">
        <v>0</v>
      </c>
      <c r="T706" s="178">
        <f t="shared" si="238"/>
        <v>0</v>
      </c>
      <c r="U706" s="29"/>
      <c r="V706" s="29"/>
      <c r="W706" s="29"/>
      <c r="X706" s="29"/>
      <c r="Y706" s="29"/>
      <c r="Z706" s="29"/>
      <c r="AA706" s="29"/>
      <c r="AB706" s="29"/>
      <c r="AC706" s="29"/>
      <c r="AD706" s="29"/>
      <c r="AE706" s="29"/>
      <c r="AR706" s="179" t="s">
        <v>174</v>
      </c>
      <c r="AT706" s="179" t="s">
        <v>170</v>
      </c>
      <c r="AU706" s="179" t="s">
        <v>179</v>
      </c>
      <c r="AY706" s="14" t="s">
        <v>168</v>
      </c>
      <c r="BE706" s="180">
        <f t="shared" si="239"/>
        <v>0</v>
      </c>
      <c r="BF706" s="180">
        <f t="shared" si="240"/>
        <v>0</v>
      </c>
      <c r="BG706" s="180">
        <f t="shared" si="241"/>
        <v>0</v>
      </c>
      <c r="BH706" s="180">
        <f t="shared" si="242"/>
        <v>0</v>
      </c>
      <c r="BI706" s="180">
        <f t="shared" si="243"/>
        <v>0</v>
      </c>
      <c r="BJ706" s="14" t="s">
        <v>146</v>
      </c>
      <c r="BK706" s="181">
        <f t="shared" si="244"/>
        <v>0</v>
      </c>
      <c r="BL706" s="14" t="s">
        <v>174</v>
      </c>
      <c r="BM706" s="179" t="s">
        <v>2165</v>
      </c>
    </row>
    <row r="707" spans="1:65" s="2" customFormat="1" ht="16.5" customHeight="1">
      <c r="A707" s="29"/>
      <c r="B707" s="133"/>
      <c r="C707" s="182" t="s">
        <v>2166</v>
      </c>
      <c r="D707" s="182" t="s">
        <v>289</v>
      </c>
      <c r="E707" s="183" t="s">
        <v>2167</v>
      </c>
      <c r="F707" s="184" t="s">
        <v>2168</v>
      </c>
      <c r="G707" s="185" t="s">
        <v>1904</v>
      </c>
      <c r="H707" s="186">
        <v>1</v>
      </c>
      <c r="I707" s="187"/>
      <c r="J707" s="186">
        <f t="shared" si="235"/>
        <v>0</v>
      </c>
      <c r="K707" s="188"/>
      <c r="L707" s="189"/>
      <c r="M707" s="190" t="s">
        <v>1</v>
      </c>
      <c r="N707" s="191" t="s">
        <v>40</v>
      </c>
      <c r="O707" s="55"/>
      <c r="P707" s="177">
        <f t="shared" si="236"/>
        <v>0</v>
      </c>
      <c r="Q707" s="177">
        <v>0</v>
      </c>
      <c r="R707" s="177">
        <f t="shared" si="237"/>
        <v>0</v>
      </c>
      <c r="S707" s="177">
        <v>0</v>
      </c>
      <c r="T707" s="178">
        <f t="shared" si="238"/>
        <v>0</v>
      </c>
      <c r="U707" s="29"/>
      <c r="V707" s="29"/>
      <c r="W707" s="29"/>
      <c r="X707" s="29"/>
      <c r="Y707" s="29"/>
      <c r="Z707" s="29"/>
      <c r="AA707" s="29"/>
      <c r="AB707" s="29"/>
      <c r="AC707" s="29"/>
      <c r="AD707" s="29"/>
      <c r="AE707" s="29"/>
      <c r="AR707" s="179" t="s">
        <v>200</v>
      </c>
      <c r="AT707" s="179" t="s">
        <v>289</v>
      </c>
      <c r="AU707" s="179" t="s">
        <v>179</v>
      </c>
      <c r="AY707" s="14" t="s">
        <v>168</v>
      </c>
      <c r="BE707" s="180">
        <f t="shared" si="239"/>
        <v>0</v>
      </c>
      <c r="BF707" s="180">
        <f t="shared" si="240"/>
        <v>0</v>
      </c>
      <c r="BG707" s="180">
        <f t="shared" si="241"/>
        <v>0</v>
      </c>
      <c r="BH707" s="180">
        <f t="shared" si="242"/>
        <v>0</v>
      </c>
      <c r="BI707" s="180">
        <f t="shared" si="243"/>
        <v>0</v>
      </c>
      <c r="BJ707" s="14" t="s">
        <v>146</v>
      </c>
      <c r="BK707" s="181">
        <f t="shared" si="244"/>
        <v>0</v>
      </c>
      <c r="BL707" s="14" t="s">
        <v>174</v>
      </c>
      <c r="BM707" s="179" t="s">
        <v>2169</v>
      </c>
    </row>
    <row r="708" spans="1:65" s="2" customFormat="1" ht="16.5" customHeight="1">
      <c r="A708" s="29"/>
      <c r="B708" s="133"/>
      <c r="C708" s="168" t="s">
        <v>2170</v>
      </c>
      <c r="D708" s="168" t="s">
        <v>170</v>
      </c>
      <c r="E708" s="169" t="s">
        <v>2171</v>
      </c>
      <c r="F708" s="170" t="s">
        <v>2172</v>
      </c>
      <c r="G708" s="171" t="s">
        <v>1904</v>
      </c>
      <c r="H708" s="172">
        <v>1</v>
      </c>
      <c r="I708" s="173"/>
      <c r="J708" s="172">
        <f t="shared" si="235"/>
        <v>0</v>
      </c>
      <c r="K708" s="174"/>
      <c r="L708" s="30"/>
      <c r="M708" s="175" t="s">
        <v>1</v>
      </c>
      <c r="N708" s="176" t="s">
        <v>40</v>
      </c>
      <c r="O708" s="55"/>
      <c r="P708" s="177">
        <f t="shared" si="236"/>
        <v>0</v>
      </c>
      <c r="Q708" s="177">
        <v>0</v>
      </c>
      <c r="R708" s="177">
        <f t="shared" si="237"/>
        <v>0</v>
      </c>
      <c r="S708" s="177">
        <v>0</v>
      </c>
      <c r="T708" s="178">
        <f t="shared" si="238"/>
        <v>0</v>
      </c>
      <c r="U708" s="29"/>
      <c r="V708" s="29"/>
      <c r="W708" s="29"/>
      <c r="X708" s="29"/>
      <c r="Y708" s="29"/>
      <c r="Z708" s="29"/>
      <c r="AA708" s="29"/>
      <c r="AB708" s="29"/>
      <c r="AC708" s="29"/>
      <c r="AD708" s="29"/>
      <c r="AE708" s="29"/>
      <c r="AR708" s="179" t="s">
        <v>174</v>
      </c>
      <c r="AT708" s="179" t="s">
        <v>170</v>
      </c>
      <c r="AU708" s="179" t="s">
        <v>179</v>
      </c>
      <c r="AY708" s="14" t="s">
        <v>168</v>
      </c>
      <c r="BE708" s="180">
        <f t="shared" si="239"/>
        <v>0</v>
      </c>
      <c r="BF708" s="180">
        <f t="shared" si="240"/>
        <v>0</v>
      </c>
      <c r="BG708" s="180">
        <f t="shared" si="241"/>
        <v>0</v>
      </c>
      <c r="BH708" s="180">
        <f t="shared" si="242"/>
        <v>0</v>
      </c>
      <c r="BI708" s="180">
        <f t="shared" si="243"/>
        <v>0</v>
      </c>
      <c r="BJ708" s="14" t="s">
        <v>146</v>
      </c>
      <c r="BK708" s="181">
        <f t="shared" si="244"/>
        <v>0</v>
      </c>
      <c r="BL708" s="14" t="s">
        <v>174</v>
      </c>
      <c r="BM708" s="179" t="s">
        <v>2173</v>
      </c>
    </row>
    <row r="709" spans="1:65" s="2" customFormat="1" ht="16.5" customHeight="1">
      <c r="A709" s="29"/>
      <c r="B709" s="133"/>
      <c r="C709" s="182" t="s">
        <v>2174</v>
      </c>
      <c r="D709" s="182" t="s">
        <v>289</v>
      </c>
      <c r="E709" s="183" t="s">
        <v>2175</v>
      </c>
      <c r="F709" s="184" t="s">
        <v>2176</v>
      </c>
      <c r="G709" s="185" t="s">
        <v>1904</v>
      </c>
      <c r="H709" s="186">
        <v>1</v>
      </c>
      <c r="I709" s="187"/>
      <c r="J709" s="186">
        <f t="shared" si="235"/>
        <v>0</v>
      </c>
      <c r="K709" s="188"/>
      <c r="L709" s="189"/>
      <c r="M709" s="190" t="s">
        <v>1</v>
      </c>
      <c r="N709" s="191" t="s">
        <v>40</v>
      </c>
      <c r="O709" s="55"/>
      <c r="P709" s="177">
        <f t="shared" si="236"/>
        <v>0</v>
      </c>
      <c r="Q709" s="177">
        <v>0</v>
      </c>
      <c r="R709" s="177">
        <f t="shared" si="237"/>
        <v>0</v>
      </c>
      <c r="S709" s="177">
        <v>0</v>
      </c>
      <c r="T709" s="178">
        <f t="shared" si="238"/>
        <v>0</v>
      </c>
      <c r="U709" s="29"/>
      <c r="V709" s="29"/>
      <c r="W709" s="29"/>
      <c r="X709" s="29"/>
      <c r="Y709" s="29"/>
      <c r="Z709" s="29"/>
      <c r="AA709" s="29"/>
      <c r="AB709" s="29"/>
      <c r="AC709" s="29"/>
      <c r="AD709" s="29"/>
      <c r="AE709" s="29"/>
      <c r="AR709" s="179" t="s">
        <v>200</v>
      </c>
      <c r="AT709" s="179" t="s">
        <v>289</v>
      </c>
      <c r="AU709" s="179" t="s">
        <v>179</v>
      </c>
      <c r="AY709" s="14" t="s">
        <v>168</v>
      </c>
      <c r="BE709" s="180">
        <f t="shared" si="239"/>
        <v>0</v>
      </c>
      <c r="BF709" s="180">
        <f t="shared" si="240"/>
        <v>0</v>
      </c>
      <c r="BG709" s="180">
        <f t="shared" si="241"/>
        <v>0</v>
      </c>
      <c r="BH709" s="180">
        <f t="shared" si="242"/>
        <v>0</v>
      </c>
      <c r="BI709" s="180">
        <f t="shared" si="243"/>
        <v>0</v>
      </c>
      <c r="BJ709" s="14" t="s">
        <v>146</v>
      </c>
      <c r="BK709" s="181">
        <f t="shared" si="244"/>
        <v>0</v>
      </c>
      <c r="BL709" s="14" t="s">
        <v>174</v>
      </c>
      <c r="BM709" s="179" t="s">
        <v>2177</v>
      </c>
    </row>
    <row r="710" spans="1:65" s="12" customFormat="1" ht="20.85" customHeight="1">
      <c r="B710" s="155"/>
      <c r="D710" s="156" t="s">
        <v>73</v>
      </c>
      <c r="E710" s="166" t="s">
        <v>2178</v>
      </c>
      <c r="F710" s="166" t="s">
        <v>2179</v>
      </c>
      <c r="I710" s="158"/>
      <c r="J710" s="167">
        <f>BK710</f>
        <v>0</v>
      </c>
      <c r="L710" s="155"/>
      <c r="M710" s="160"/>
      <c r="N710" s="161"/>
      <c r="O710" s="161"/>
      <c r="P710" s="162">
        <f>SUM(P711:P724)</f>
        <v>0</v>
      </c>
      <c r="Q710" s="161"/>
      <c r="R710" s="162">
        <f>SUM(R711:R724)</f>
        <v>0</v>
      </c>
      <c r="S710" s="161"/>
      <c r="T710" s="163">
        <f>SUM(T711:T724)</f>
        <v>0</v>
      </c>
      <c r="AR710" s="156" t="s">
        <v>82</v>
      </c>
      <c r="AT710" s="164" t="s">
        <v>73</v>
      </c>
      <c r="AU710" s="164" t="s">
        <v>146</v>
      </c>
      <c r="AY710" s="156" t="s">
        <v>168</v>
      </c>
      <c r="BK710" s="165">
        <f>SUM(BK711:BK724)</f>
        <v>0</v>
      </c>
    </row>
    <row r="711" spans="1:65" s="2" customFormat="1" ht="21.75" customHeight="1">
      <c r="A711" s="29"/>
      <c r="B711" s="133"/>
      <c r="C711" s="168" t="s">
        <v>2180</v>
      </c>
      <c r="D711" s="168" t="s">
        <v>170</v>
      </c>
      <c r="E711" s="169" t="s">
        <v>2181</v>
      </c>
      <c r="F711" s="170" t="s">
        <v>2182</v>
      </c>
      <c r="G711" s="171" t="s">
        <v>281</v>
      </c>
      <c r="H711" s="172">
        <v>50</v>
      </c>
      <c r="I711" s="173"/>
      <c r="J711" s="172">
        <f t="shared" ref="J711:J724" si="245">ROUND(I711*H711,3)</f>
        <v>0</v>
      </c>
      <c r="K711" s="174"/>
      <c r="L711" s="30"/>
      <c r="M711" s="175" t="s">
        <v>1</v>
      </c>
      <c r="N711" s="176" t="s">
        <v>40</v>
      </c>
      <c r="O711" s="55"/>
      <c r="P711" s="177">
        <f t="shared" ref="P711:P724" si="246">O711*H711</f>
        <v>0</v>
      </c>
      <c r="Q711" s="177">
        <v>0</v>
      </c>
      <c r="R711" s="177">
        <f t="shared" ref="R711:R724" si="247">Q711*H711</f>
        <v>0</v>
      </c>
      <c r="S711" s="177">
        <v>0</v>
      </c>
      <c r="T711" s="178">
        <f t="shared" ref="T711:T724" si="248">S711*H711</f>
        <v>0</v>
      </c>
      <c r="U711" s="29"/>
      <c r="V711" s="29"/>
      <c r="W711" s="29"/>
      <c r="X711" s="29"/>
      <c r="Y711" s="29"/>
      <c r="Z711" s="29"/>
      <c r="AA711" s="29"/>
      <c r="AB711" s="29"/>
      <c r="AC711" s="29"/>
      <c r="AD711" s="29"/>
      <c r="AE711" s="29"/>
      <c r="AR711" s="179" t="s">
        <v>174</v>
      </c>
      <c r="AT711" s="179" t="s">
        <v>170</v>
      </c>
      <c r="AU711" s="179" t="s">
        <v>179</v>
      </c>
      <c r="AY711" s="14" t="s">
        <v>168</v>
      </c>
      <c r="BE711" s="180">
        <f t="shared" ref="BE711:BE724" si="249">IF(N711="základná",J711,0)</f>
        <v>0</v>
      </c>
      <c r="BF711" s="180">
        <f t="shared" ref="BF711:BF724" si="250">IF(N711="znížená",J711,0)</f>
        <v>0</v>
      </c>
      <c r="BG711" s="180">
        <f t="shared" ref="BG711:BG724" si="251">IF(N711="zákl. prenesená",J711,0)</f>
        <v>0</v>
      </c>
      <c r="BH711" s="180">
        <f t="shared" ref="BH711:BH724" si="252">IF(N711="zníž. prenesená",J711,0)</f>
        <v>0</v>
      </c>
      <c r="BI711" s="180">
        <f t="shared" ref="BI711:BI724" si="253">IF(N711="nulová",J711,0)</f>
        <v>0</v>
      </c>
      <c r="BJ711" s="14" t="s">
        <v>146</v>
      </c>
      <c r="BK711" s="181">
        <f t="shared" ref="BK711:BK724" si="254">ROUND(I711*H711,3)</f>
        <v>0</v>
      </c>
      <c r="BL711" s="14" t="s">
        <v>174</v>
      </c>
      <c r="BM711" s="179" t="s">
        <v>2183</v>
      </c>
    </row>
    <row r="712" spans="1:65" s="2" customFormat="1" ht="21.75" customHeight="1">
      <c r="A712" s="29"/>
      <c r="B712" s="133"/>
      <c r="C712" s="182" t="s">
        <v>2184</v>
      </c>
      <c r="D712" s="182" t="s">
        <v>289</v>
      </c>
      <c r="E712" s="183" t="s">
        <v>2185</v>
      </c>
      <c r="F712" s="184" t="s">
        <v>2186</v>
      </c>
      <c r="G712" s="185" t="s">
        <v>281</v>
      </c>
      <c r="H712" s="186">
        <v>50</v>
      </c>
      <c r="I712" s="187"/>
      <c r="J712" s="186">
        <f t="shared" si="245"/>
        <v>0</v>
      </c>
      <c r="K712" s="188"/>
      <c r="L712" s="189"/>
      <c r="M712" s="190" t="s">
        <v>1</v>
      </c>
      <c r="N712" s="191" t="s">
        <v>40</v>
      </c>
      <c r="O712" s="55"/>
      <c r="P712" s="177">
        <f t="shared" si="246"/>
        <v>0</v>
      </c>
      <c r="Q712" s="177">
        <v>0</v>
      </c>
      <c r="R712" s="177">
        <f t="shared" si="247"/>
        <v>0</v>
      </c>
      <c r="S712" s="177">
        <v>0</v>
      </c>
      <c r="T712" s="178">
        <f t="shared" si="248"/>
        <v>0</v>
      </c>
      <c r="U712" s="29"/>
      <c r="V712" s="29"/>
      <c r="W712" s="29"/>
      <c r="X712" s="29"/>
      <c r="Y712" s="29"/>
      <c r="Z712" s="29"/>
      <c r="AA712" s="29"/>
      <c r="AB712" s="29"/>
      <c r="AC712" s="29"/>
      <c r="AD712" s="29"/>
      <c r="AE712" s="29"/>
      <c r="AR712" s="179" t="s">
        <v>200</v>
      </c>
      <c r="AT712" s="179" t="s">
        <v>289</v>
      </c>
      <c r="AU712" s="179" t="s">
        <v>179</v>
      </c>
      <c r="AY712" s="14" t="s">
        <v>168</v>
      </c>
      <c r="BE712" s="180">
        <f t="shared" si="249"/>
        <v>0</v>
      </c>
      <c r="BF712" s="180">
        <f t="shared" si="250"/>
        <v>0</v>
      </c>
      <c r="BG712" s="180">
        <f t="shared" si="251"/>
        <v>0</v>
      </c>
      <c r="BH712" s="180">
        <f t="shared" si="252"/>
        <v>0</v>
      </c>
      <c r="BI712" s="180">
        <f t="shared" si="253"/>
        <v>0</v>
      </c>
      <c r="BJ712" s="14" t="s">
        <v>146</v>
      </c>
      <c r="BK712" s="181">
        <f t="shared" si="254"/>
        <v>0</v>
      </c>
      <c r="BL712" s="14" t="s">
        <v>174</v>
      </c>
      <c r="BM712" s="179" t="s">
        <v>2187</v>
      </c>
    </row>
    <row r="713" spans="1:65" s="2" customFormat="1" ht="21.75" customHeight="1">
      <c r="A713" s="29"/>
      <c r="B713" s="133"/>
      <c r="C713" s="168" t="s">
        <v>2188</v>
      </c>
      <c r="D713" s="168" t="s">
        <v>170</v>
      </c>
      <c r="E713" s="169" t="s">
        <v>2189</v>
      </c>
      <c r="F713" s="170" t="s">
        <v>2190</v>
      </c>
      <c r="G713" s="171" t="s">
        <v>281</v>
      </c>
      <c r="H713" s="172">
        <v>5</v>
      </c>
      <c r="I713" s="173"/>
      <c r="J713" s="172">
        <f t="shared" si="245"/>
        <v>0</v>
      </c>
      <c r="K713" s="174"/>
      <c r="L713" s="30"/>
      <c r="M713" s="175" t="s">
        <v>1</v>
      </c>
      <c r="N713" s="176" t="s">
        <v>40</v>
      </c>
      <c r="O713" s="55"/>
      <c r="P713" s="177">
        <f t="shared" si="246"/>
        <v>0</v>
      </c>
      <c r="Q713" s="177">
        <v>0</v>
      </c>
      <c r="R713" s="177">
        <f t="shared" si="247"/>
        <v>0</v>
      </c>
      <c r="S713" s="177">
        <v>0</v>
      </c>
      <c r="T713" s="178">
        <f t="shared" si="248"/>
        <v>0</v>
      </c>
      <c r="U713" s="29"/>
      <c r="V713" s="29"/>
      <c r="W713" s="29"/>
      <c r="X713" s="29"/>
      <c r="Y713" s="29"/>
      <c r="Z713" s="29"/>
      <c r="AA713" s="29"/>
      <c r="AB713" s="29"/>
      <c r="AC713" s="29"/>
      <c r="AD713" s="29"/>
      <c r="AE713" s="29"/>
      <c r="AR713" s="179" t="s">
        <v>174</v>
      </c>
      <c r="AT713" s="179" t="s">
        <v>170</v>
      </c>
      <c r="AU713" s="179" t="s">
        <v>179</v>
      </c>
      <c r="AY713" s="14" t="s">
        <v>168</v>
      </c>
      <c r="BE713" s="180">
        <f t="shared" si="249"/>
        <v>0</v>
      </c>
      <c r="BF713" s="180">
        <f t="shared" si="250"/>
        <v>0</v>
      </c>
      <c r="BG713" s="180">
        <f t="shared" si="251"/>
        <v>0</v>
      </c>
      <c r="BH713" s="180">
        <f t="shared" si="252"/>
        <v>0</v>
      </c>
      <c r="BI713" s="180">
        <f t="shared" si="253"/>
        <v>0</v>
      </c>
      <c r="BJ713" s="14" t="s">
        <v>146</v>
      </c>
      <c r="BK713" s="181">
        <f t="shared" si="254"/>
        <v>0</v>
      </c>
      <c r="BL713" s="14" t="s">
        <v>174</v>
      </c>
      <c r="BM713" s="179" t="s">
        <v>2191</v>
      </c>
    </row>
    <row r="714" spans="1:65" s="2" customFormat="1" ht="21.75" customHeight="1">
      <c r="A714" s="29"/>
      <c r="B714" s="133"/>
      <c r="C714" s="182" t="s">
        <v>2192</v>
      </c>
      <c r="D714" s="182" t="s">
        <v>289</v>
      </c>
      <c r="E714" s="183" t="s">
        <v>2193</v>
      </c>
      <c r="F714" s="184" t="s">
        <v>2194</v>
      </c>
      <c r="G714" s="185" t="s">
        <v>281</v>
      </c>
      <c r="H714" s="186">
        <v>5</v>
      </c>
      <c r="I714" s="187"/>
      <c r="J714" s="186">
        <f t="shared" si="245"/>
        <v>0</v>
      </c>
      <c r="K714" s="188"/>
      <c r="L714" s="189"/>
      <c r="M714" s="190" t="s">
        <v>1</v>
      </c>
      <c r="N714" s="191" t="s">
        <v>40</v>
      </c>
      <c r="O714" s="55"/>
      <c r="P714" s="177">
        <f t="shared" si="246"/>
        <v>0</v>
      </c>
      <c r="Q714" s="177">
        <v>0</v>
      </c>
      <c r="R714" s="177">
        <f t="shared" si="247"/>
        <v>0</v>
      </c>
      <c r="S714" s="177">
        <v>0</v>
      </c>
      <c r="T714" s="178">
        <f t="shared" si="248"/>
        <v>0</v>
      </c>
      <c r="U714" s="29"/>
      <c r="V714" s="29"/>
      <c r="W714" s="29"/>
      <c r="X714" s="29"/>
      <c r="Y714" s="29"/>
      <c r="Z714" s="29"/>
      <c r="AA714" s="29"/>
      <c r="AB714" s="29"/>
      <c r="AC714" s="29"/>
      <c r="AD714" s="29"/>
      <c r="AE714" s="29"/>
      <c r="AR714" s="179" t="s">
        <v>200</v>
      </c>
      <c r="AT714" s="179" t="s">
        <v>289</v>
      </c>
      <c r="AU714" s="179" t="s">
        <v>179</v>
      </c>
      <c r="AY714" s="14" t="s">
        <v>168</v>
      </c>
      <c r="BE714" s="180">
        <f t="shared" si="249"/>
        <v>0</v>
      </c>
      <c r="BF714" s="180">
        <f t="shared" si="250"/>
        <v>0</v>
      </c>
      <c r="BG714" s="180">
        <f t="shared" si="251"/>
        <v>0</v>
      </c>
      <c r="BH714" s="180">
        <f t="shared" si="252"/>
        <v>0</v>
      </c>
      <c r="BI714" s="180">
        <f t="shared" si="253"/>
        <v>0</v>
      </c>
      <c r="BJ714" s="14" t="s">
        <v>146</v>
      </c>
      <c r="BK714" s="181">
        <f t="shared" si="254"/>
        <v>0</v>
      </c>
      <c r="BL714" s="14" t="s">
        <v>174</v>
      </c>
      <c r="BM714" s="179" t="s">
        <v>2195</v>
      </c>
    </row>
    <row r="715" spans="1:65" s="2" customFormat="1" ht="16.5" customHeight="1">
      <c r="A715" s="29"/>
      <c r="B715" s="133"/>
      <c r="C715" s="168" t="s">
        <v>2196</v>
      </c>
      <c r="D715" s="168" t="s">
        <v>170</v>
      </c>
      <c r="E715" s="169" t="s">
        <v>2197</v>
      </c>
      <c r="F715" s="170" t="s">
        <v>2198</v>
      </c>
      <c r="G715" s="171" t="s">
        <v>281</v>
      </c>
      <c r="H715" s="172">
        <v>10</v>
      </c>
      <c r="I715" s="173"/>
      <c r="J715" s="172">
        <f t="shared" si="245"/>
        <v>0</v>
      </c>
      <c r="K715" s="174"/>
      <c r="L715" s="30"/>
      <c r="M715" s="175" t="s">
        <v>1</v>
      </c>
      <c r="N715" s="176" t="s">
        <v>40</v>
      </c>
      <c r="O715" s="55"/>
      <c r="P715" s="177">
        <f t="shared" si="246"/>
        <v>0</v>
      </c>
      <c r="Q715" s="177">
        <v>0</v>
      </c>
      <c r="R715" s="177">
        <f t="shared" si="247"/>
        <v>0</v>
      </c>
      <c r="S715" s="177">
        <v>0</v>
      </c>
      <c r="T715" s="178">
        <f t="shared" si="248"/>
        <v>0</v>
      </c>
      <c r="U715" s="29"/>
      <c r="V715" s="29"/>
      <c r="W715" s="29"/>
      <c r="X715" s="29"/>
      <c r="Y715" s="29"/>
      <c r="Z715" s="29"/>
      <c r="AA715" s="29"/>
      <c r="AB715" s="29"/>
      <c r="AC715" s="29"/>
      <c r="AD715" s="29"/>
      <c r="AE715" s="29"/>
      <c r="AR715" s="179" t="s">
        <v>174</v>
      </c>
      <c r="AT715" s="179" t="s">
        <v>170</v>
      </c>
      <c r="AU715" s="179" t="s">
        <v>179</v>
      </c>
      <c r="AY715" s="14" t="s">
        <v>168</v>
      </c>
      <c r="BE715" s="180">
        <f t="shared" si="249"/>
        <v>0</v>
      </c>
      <c r="BF715" s="180">
        <f t="shared" si="250"/>
        <v>0</v>
      </c>
      <c r="BG715" s="180">
        <f t="shared" si="251"/>
        <v>0</v>
      </c>
      <c r="BH715" s="180">
        <f t="shared" si="252"/>
        <v>0</v>
      </c>
      <c r="BI715" s="180">
        <f t="shared" si="253"/>
        <v>0</v>
      </c>
      <c r="BJ715" s="14" t="s">
        <v>146</v>
      </c>
      <c r="BK715" s="181">
        <f t="shared" si="254"/>
        <v>0</v>
      </c>
      <c r="BL715" s="14" t="s">
        <v>174</v>
      </c>
      <c r="BM715" s="179" t="s">
        <v>2199</v>
      </c>
    </row>
    <row r="716" spans="1:65" s="2" customFormat="1" ht="16.5" customHeight="1">
      <c r="A716" s="29"/>
      <c r="B716" s="133"/>
      <c r="C716" s="182" t="s">
        <v>2200</v>
      </c>
      <c r="D716" s="182" t="s">
        <v>289</v>
      </c>
      <c r="E716" s="183" t="s">
        <v>2201</v>
      </c>
      <c r="F716" s="184" t="s">
        <v>2202</v>
      </c>
      <c r="G716" s="185" t="s">
        <v>281</v>
      </c>
      <c r="H716" s="186">
        <v>10</v>
      </c>
      <c r="I716" s="187"/>
      <c r="J716" s="186">
        <f t="shared" si="245"/>
        <v>0</v>
      </c>
      <c r="K716" s="188"/>
      <c r="L716" s="189"/>
      <c r="M716" s="190" t="s">
        <v>1</v>
      </c>
      <c r="N716" s="191" t="s">
        <v>40</v>
      </c>
      <c r="O716" s="55"/>
      <c r="P716" s="177">
        <f t="shared" si="246"/>
        <v>0</v>
      </c>
      <c r="Q716" s="177">
        <v>0</v>
      </c>
      <c r="R716" s="177">
        <f t="shared" si="247"/>
        <v>0</v>
      </c>
      <c r="S716" s="177">
        <v>0</v>
      </c>
      <c r="T716" s="178">
        <f t="shared" si="248"/>
        <v>0</v>
      </c>
      <c r="U716" s="29"/>
      <c r="V716" s="29"/>
      <c r="W716" s="29"/>
      <c r="X716" s="29"/>
      <c r="Y716" s="29"/>
      <c r="Z716" s="29"/>
      <c r="AA716" s="29"/>
      <c r="AB716" s="29"/>
      <c r="AC716" s="29"/>
      <c r="AD716" s="29"/>
      <c r="AE716" s="29"/>
      <c r="AR716" s="179" t="s">
        <v>200</v>
      </c>
      <c r="AT716" s="179" t="s">
        <v>289</v>
      </c>
      <c r="AU716" s="179" t="s">
        <v>179</v>
      </c>
      <c r="AY716" s="14" t="s">
        <v>168</v>
      </c>
      <c r="BE716" s="180">
        <f t="shared" si="249"/>
        <v>0</v>
      </c>
      <c r="BF716" s="180">
        <f t="shared" si="250"/>
        <v>0</v>
      </c>
      <c r="BG716" s="180">
        <f t="shared" si="251"/>
        <v>0</v>
      </c>
      <c r="BH716" s="180">
        <f t="shared" si="252"/>
        <v>0</v>
      </c>
      <c r="BI716" s="180">
        <f t="shared" si="253"/>
        <v>0</v>
      </c>
      <c r="BJ716" s="14" t="s">
        <v>146</v>
      </c>
      <c r="BK716" s="181">
        <f t="shared" si="254"/>
        <v>0</v>
      </c>
      <c r="BL716" s="14" t="s">
        <v>174</v>
      </c>
      <c r="BM716" s="179" t="s">
        <v>2203</v>
      </c>
    </row>
    <row r="717" spans="1:65" s="2" customFormat="1" ht="21.75" customHeight="1">
      <c r="A717" s="29"/>
      <c r="B717" s="133"/>
      <c r="C717" s="168" t="s">
        <v>2204</v>
      </c>
      <c r="D717" s="168" t="s">
        <v>170</v>
      </c>
      <c r="E717" s="169" t="s">
        <v>2205</v>
      </c>
      <c r="F717" s="170" t="s">
        <v>2206</v>
      </c>
      <c r="G717" s="171" t="s">
        <v>281</v>
      </c>
      <c r="H717" s="172">
        <v>100</v>
      </c>
      <c r="I717" s="173"/>
      <c r="J717" s="172">
        <f t="shared" si="245"/>
        <v>0</v>
      </c>
      <c r="K717" s="174"/>
      <c r="L717" s="30"/>
      <c r="M717" s="175" t="s">
        <v>1</v>
      </c>
      <c r="N717" s="176" t="s">
        <v>40</v>
      </c>
      <c r="O717" s="55"/>
      <c r="P717" s="177">
        <f t="shared" si="246"/>
        <v>0</v>
      </c>
      <c r="Q717" s="177">
        <v>0</v>
      </c>
      <c r="R717" s="177">
        <f t="shared" si="247"/>
        <v>0</v>
      </c>
      <c r="S717" s="177">
        <v>0</v>
      </c>
      <c r="T717" s="178">
        <f t="shared" si="248"/>
        <v>0</v>
      </c>
      <c r="U717" s="29"/>
      <c r="V717" s="29"/>
      <c r="W717" s="29"/>
      <c r="X717" s="29"/>
      <c r="Y717" s="29"/>
      <c r="Z717" s="29"/>
      <c r="AA717" s="29"/>
      <c r="AB717" s="29"/>
      <c r="AC717" s="29"/>
      <c r="AD717" s="29"/>
      <c r="AE717" s="29"/>
      <c r="AR717" s="179" t="s">
        <v>174</v>
      </c>
      <c r="AT717" s="179" t="s">
        <v>170</v>
      </c>
      <c r="AU717" s="179" t="s">
        <v>179</v>
      </c>
      <c r="AY717" s="14" t="s">
        <v>168</v>
      </c>
      <c r="BE717" s="180">
        <f t="shared" si="249"/>
        <v>0</v>
      </c>
      <c r="BF717" s="180">
        <f t="shared" si="250"/>
        <v>0</v>
      </c>
      <c r="BG717" s="180">
        <f t="shared" si="251"/>
        <v>0</v>
      </c>
      <c r="BH717" s="180">
        <f t="shared" si="252"/>
        <v>0</v>
      </c>
      <c r="BI717" s="180">
        <f t="shared" si="253"/>
        <v>0</v>
      </c>
      <c r="BJ717" s="14" t="s">
        <v>146</v>
      </c>
      <c r="BK717" s="181">
        <f t="shared" si="254"/>
        <v>0</v>
      </c>
      <c r="BL717" s="14" t="s">
        <v>174</v>
      </c>
      <c r="BM717" s="179" t="s">
        <v>2207</v>
      </c>
    </row>
    <row r="718" spans="1:65" s="2" customFormat="1" ht="21.75" customHeight="1">
      <c r="A718" s="29"/>
      <c r="B718" s="133"/>
      <c r="C718" s="182" t="s">
        <v>2208</v>
      </c>
      <c r="D718" s="182" t="s">
        <v>289</v>
      </c>
      <c r="E718" s="183" t="s">
        <v>2209</v>
      </c>
      <c r="F718" s="184" t="s">
        <v>2210</v>
      </c>
      <c r="G718" s="185" t="s">
        <v>281</v>
      </c>
      <c r="H718" s="186">
        <v>100</v>
      </c>
      <c r="I718" s="187"/>
      <c r="J718" s="186">
        <f t="shared" si="245"/>
        <v>0</v>
      </c>
      <c r="K718" s="188"/>
      <c r="L718" s="189"/>
      <c r="M718" s="190" t="s">
        <v>1</v>
      </c>
      <c r="N718" s="191" t="s">
        <v>40</v>
      </c>
      <c r="O718" s="55"/>
      <c r="P718" s="177">
        <f t="shared" si="246"/>
        <v>0</v>
      </c>
      <c r="Q718" s="177">
        <v>0</v>
      </c>
      <c r="R718" s="177">
        <f t="shared" si="247"/>
        <v>0</v>
      </c>
      <c r="S718" s="177">
        <v>0</v>
      </c>
      <c r="T718" s="178">
        <f t="shared" si="248"/>
        <v>0</v>
      </c>
      <c r="U718" s="29"/>
      <c r="V718" s="29"/>
      <c r="W718" s="29"/>
      <c r="X718" s="29"/>
      <c r="Y718" s="29"/>
      <c r="Z718" s="29"/>
      <c r="AA718" s="29"/>
      <c r="AB718" s="29"/>
      <c r="AC718" s="29"/>
      <c r="AD718" s="29"/>
      <c r="AE718" s="29"/>
      <c r="AR718" s="179" t="s">
        <v>200</v>
      </c>
      <c r="AT718" s="179" t="s">
        <v>289</v>
      </c>
      <c r="AU718" s="179" t="s">
        <v>179</v>
      </c>
      <c r="AY718" s="14" t="s">
        <v>168</v>
      </c>
      <c r="BE718" s="180">
        <f t="shared" si="249"/>
        <v>0</v>
      </c>
      <c r="BF718" s="180">
        <f t="shared" si="250"/>
        <v>0</v>
      </c>
      <c r="BG718" s="180">
        <f t="shared" si="251"/>
        <v>0</v>
      </c>
      <c r="BH718" s="180">
        <f t="shared" si="252"/>
        <v>0</v>
      </c>
      <c r="BI718" s="180">
        <f t="shared" si="253"/>
        <v>0</v>
      </c>
      <c r="BJ718" s="14" t="s">
        <v>146</v>
      </c>
      <c r="BK718" s="181">
        <f t="shared" si="254"/>
        <v>0</v>
      </c>
      <c r="BL718" s="14" t="s">
        <v>174</v>
      </c>
      <c r="BM718" s="179" t="s">
        <v>2211</v>
      </c>
    </row>
    <row r="719" spans="1:65" s="2" customFormat="1" ht="21.75" customHeight="1">
      <c r="A719" s="29"/>
      <c r="B719" s="133"/>
      <c r="C719" s="168" t="s">
        <v>2212</v>
      </c>
      <c r="D719" s="168" t="s">
        <v>170</v>
      </c>
      <c r="E719" s="169" t="s">
        <v>2213</v>
      </c>
      <c r="F719" s="170" t="s">
        <v>2214</v>
      </c>
      <c r="G719" s="171" t="s">
        <v>281</v>
      </c>
      <c r="H719" s="172">
        <v>800</v>
      </c>
      <c r="I719" s="173"/>
      <c r="J719" s="172">
        <f t="shared" si="245"/>
        <v>0</v>
      </c>
      <c r="K719" s="174"/>
      <c r="L719" s="30"/>
      <c r="M719" s="175" t="s">
        <v>1</v>
      </c>
      <c r="N719" s="176" t="s">
        <v>40</v>
      </c>
      <c r="O719" s="55"/>
      <c r="P719" s="177">
        <f t="shared" si="246"/>
        <v>0</v>
      </c>
      <c r="Q719" s="177">
        <v>0</v>
      </c>
      <c r="R719" s="177">
        <f t="shared" si="247"/>
        <v>0</v>
      </c>
      <c r="S719" s="177">
        <v>0</v>
      </c>
      <c r="T719" s="178">
        <f t="shared" si="248"/>
        <v>0</v>
      </c>
      <c r="U719" s="29"/>
      <c r="V719" s="29"/>
      <c r="W719" s="29"/>
      <c r="X719" s="29"/>
      <c r="Y719" s="29"/>
      <c r="Z719" s="29"/>
      <c r="AA719" s="29"/>
      <c r="AB719" s="29"/>
      <c r="AC719" s="29"/>
      <c r="AD719" s="29"/>
      <c r="AE719" s="29"/>
      <c r="AR719" s="179" t="s">
        <v>174</v>
      </c>
      <c r="AT719" s="179" t="s">
        <v>170</v>
      </c>
      <c r="AU719" s="179" t="s">
        <v>179</v>
      </c>
      <c r="AY719" s="14" t="s">
        <v>168</v>
      </c>
      <c r="BE719" s="180">
        <f t="shared" si="249"/>
        <v>0</v>
      </c>
      <c r="BF719" s="180">
        <f t="shared" si="250"/>
        <v>0</v>
      </c>
      <c r="BG719" s="180">
        <f t="shared" si="251"/>
        <v>0</v>
      </c>
      <c r="BH719" s="180">
        <f t="shared" si="252"/>
        <v>0</v>
      </c>
      <c r="BI719" s="180">
        <f t="shared" si="253"/>
        <v>0</v>
      </c>
      <c r="BJ719" s="14" t="s">
        <v>146</v>
      </c>
      <c r="BK719" s="181">
        <f t="shared" si="254"/>
        <v>0</v>
      </c>
      <c r="BL719" s="14" t="s">
        <v>174</v>
      </c>
      <c r="BM719" s="179" t="s">
        <v>2215</v>
      </c>
    </row>
    <row r="720" spans="1:65" s="2" customFormat="1" ht="21.75" customHeight="1">
      <c r="A720" s="29"/>
      <c r="B720" s="133"/>
      <c r="C720" s="182" t="s">
        <v>2216</v>
      </c>
      <c r="D720" s="182" t="s">
        <v>289</v>
      </c>
      <c r="E720" s="183" t="s">
        <v>2217</v>
      </c>
      <c r="F720" s="184" t="s">
        <v>2218</v>
      </c>
      <c r="G720" s="185" t="s">
        <v>281</v>
      </c>
      <c r="H720" s="186">
        <v>800</v>
      </c>
      <c r="I720" s="187"/>
      <c r="J720" s="186">
        <f t="shared" si="245"/>
        <v>0</v>
      </c>
      <c r="K720" s="188"/>
      <c r="L720" s="189"/>
      <c r="M720" s="190" t="s">
        <v>1</v>
      </c>
      <c r="N720" s="191" t="s">
        <v>40</v>
      </c>
      <c r="O720" s="55"/>
      <c r="P720" s="177">
        <f t="shared" si="246"/>
        <v>0</v>
      </c>
      <c r="Q720" s="177">
        <v>0</v>
      </c>
      <c r="R720" s="177">
        <f t="shared" si="247"/>
        <v>0</v>
      </c>
      <c r="S720" s="177">
        <v>0</v>
      </c>
      <c r="T720" s="178">
        <f t="shared" si="248"/>
        <v>0</v>
      </c>
      <c r="U720" s="29"/>
      <c r="V720" s="29"/>
      <c r="W720" s="29"/>
      <c r="X720" s="29"/>
      <c r="Y720" s="29"/>
      <c r="Z720" s="29"/>
      <c r="AA720" s="29"/>
      <c r="AB720" s="29"/>
      <c r="AC720" s="29"/>
      <c r="AD720" s="29"/>
      <c r="AE720" s="29"/>
      <c r="AR720" s="179" t="s">
        <v>200</v>
      </c>
      <c r="AT720" s="179" t="s">
        <v>289</v>
      </c>
      <c r="AU720" s="179" t="s">
        <v>179</v>
      </c>
      <c r="AY720" s="14" t="s">
        <v>168</v>
      </c>
      <c r="BE720" s="180">
        <f t="shared" si="249"/>
        <v>0</v>
      </c>
      <c r="BF720" s="180">
        <f t="shared" si="250"/>
        <v>0</v>
      </c>
      <c r="BG720" s="180">
        <f t="shared" si="251"/>
        <v>0</v>
      </c>
      <c r="BH720" s="180">
        <f t="shared" si="252"/>
        <v>0</v>
      </c>
      <c r="BI720" s="180">
        <f t="shared" si="253"/>
        <v>0</v>
      </c>
      <c r="BJ720" s="14" t="s">
        <v>146</v>
      </c>
      <c r="BK720" s="181">
        <f t="shared" si="254"/>
        <v>0</v>
      </c>
      <c r="BL720" s="14" t="s">
        <v>174</v>
      </c>
      <c r="BM720" s="179" t="s">
        <v>2219</v>
      </c>
    </row>
    <row r="721" spans="1:65" s="2" customFormat="1" ht="21.75" customHeight="1">
      <c r="A721" s="29"/>
      <c r="B721" s="133"/>
      <c r="C721" s="168" t="s">
        <v>2220</v>
      </c>
      <c r="D721" s="168" t="s">
        <v>170</v>
      </c>
      <c r="E721" s="169" t="s">
        <v>2221</v>
      </c>
      <c r="F721" s="170" t="s">
        <v>2214</v>
      </c>
      <c r="G721" s="171" t="s">
        <v>281</v>
      </c>
      <c r="H721" s="172">
        <v>30</v>
      </c>
      <c r="I721" s="173"/>
      <c r="J721" s="172">
        <f t="shared" si="245"/>
        <v>0</v>
      </c>
      <c r="K721" s="174"/>
      <c r="L721" s="30"/>
      <c r="M721" s="175" t="s">
        <v>1</v>
      </c>
      <c r="N721" s="176" t="s">
        <v>40</v>
      </c>
      <c r="O721" s="55"/>
      <c r="P721" s="177">
        <f t="shared" si="246"/>
        <v>0</v>
      </c>
      <c r="Q721" s="177">
        <v>0</v>
      </c>
      <c r="R721" s="177">
        <f t="shared" si="247"/>
        <v>0</v>
      </c>
      <c r="S721" s="177">
        <v>0</v>
      </c>
      <c r="T721" s="178">
        <f t="shared" si="248"/>
        <v>0</v>
      </c>
      <c r="U721" s="29"/>
      <c r="V721" s="29"/>
      <c r="W721" s="29"/>
      <c r="X721" s="29"/>
      <c r="Y721" s="29"/>
      <c r="Z721" s="29"/>
      <c r="AA721" s="29"/>
      <c r="AB721" s="29"/>
      <c r="AC721" s="29"/>
      <c r="AD721" s="29"/>
      <c r="AE721" s="29"/>
      <c r="AR721" s="179" t="s">
        <v>174</v>
      </c>
      <c r="AT721" s="179" t="s">
        <v>170</v>
      </c>
      <c r="AU721" s="179" t="s">
        <v>179</v>
      </c>
      <c r="AY721" s="14" t="s">
        <v>168</v>
      </c>
      <c r="BE721" s="180">
        <f t="shared" si="249"/>
        <v>0</v>
      </c>
      <c r="BF721" s="180">
        <f t="shared" si="250"/>
        <v>0</v>
      </c>
      <c r="BG721" s="180">
        <f t="shared" si="251"/>
        <v>0</v>
      </c>
      <c r="BH721" s="180">
        <f t="shared" si="252"/>
        <v>0</v>
      </c>
      <c r="BI721" s="180">
        <f t="shared" si="253"/>
        <v>0</v>
      </c>
      <c r="BJ721" s="14" t="s">
        <v>146</v>
      </c>
      <c r="BK721" s="181">
        <f t="shared" si="254"/>
        <v>0</v>
      </c>
      <c r="BL721" s="14" t="s">
        <v>174</v>
      </c>
      <c r="BM721" s="179" t="s">
        <v>2222</v>
      </c>
    </row>
    <row r="722" spans="1:65" s="2" customFormat="1" ht="21.75" customHeight="1">
      <c r="A722" s="29"/>
      <c r="B722" s="133"/>
      <c r="C722" s="182" t="s">
        <v>2223</v>
      </c>
      <c r="D722" s="182" t="s">
        <v>289</v>
      </c>
      <c r="E722" s="183" t="s">
        <v>2224</v>
      </c>
      <c r="F722" s="184" t="s">
        <v>2225</v>
      </c>
      <c r="G722" s="185" t="s">
        <v>281</v>
      </c>
      <c r="H722" s="186">
        <v>30</v>
      </c>
      <c r="I722" s="187"/>
      <c r="J722" s="186">
        <f t="shared" si="245"/>
        <v>0</v>
      </c>
      <c r="K722" s="188"/>
      <c r="L722" s="189"/>
      <c r="M722" s="190" t="s">
        <v>1</v>
      </c>
      <c r="N722" s="191" t="s">
        <v>40</v>
      </c>
      <c r="O722" s="55"/>
      <c r="P722" s="177">
        <f t="shared" si="246"/>
        <v>0</v>
      </c>
      <c r="Q722" s="177">
        <v>0</v>
      </c>
      <c r="R722" s="177">
        <f t="shared" si="247"/>
        <v>0</v>
      </c>
      <c r="S722" s="177">
        <v>0</v>
      </c>
      <c r="T722" s="178">
        <f t="shared" si="248"/>
        <v>0</v>
      </c>
      <c r="U722" s="29"/>
      <c r="V722" s="29"/>
      <c r="W722" s="29"/>
      <c r="X722" s="29"/>
      <c r="Y722" s="29"/>
      <c r="Z722" s="29"/>
      <c r="AA722" s="29"/>
      <c r="AB722" s="29"/>
      <c r="AC722" s="29"/>
      <c r="AD722" s="29"/>
      <c r="AE722" s="29"/>
      <c r="AR722" s="179" t="s">
        <v>200</v>
      </c>
      <c r="AT722" s="179" t="s">
        <v>289</v>
      </c>
      <c r="AU722" s="179" t="s">
        <v>179</v>
      </c>
      <c r="AY722" s="14" t="s">
        <v>168</v>
      </c>
      <c r="BE722" s="180">
        <f t="shared" si="249"/>
        <v>0</v>
      </c>
      <c r="BF722" s="180">
        <f t="shared" si="250"/>
        <v>0</v>
      </c>
      <c r="BG722" s="180">
        <f t="shared" si="251"/>
        <v>0</v>
      </c>
      <c r="BH722" s="180">
        <f t="shared" si="252"/>
        <v>0</v>
      </c>
      <c r="BI722" s="180">
        <f t="shared" si="253"/>
        <v>0</v>
      </c>
      <c r="BJ722" s="14" t="s">
        <v>146</v>
      </c>
      <c r="BK722" s="181">
        <f t="shared" si="254"/>
        <v>0</v>
      </c>
      <c r="BL722" s="14" t="s">
        <v>174</v>
      </c>
      <c r="BM722" s="179" t="s">
        <v>2226</v>
      </c>
    </row>
    <row r="723" spans="1:65" s="2" customFormat="1" ht="21.75" customHeight="1">
      <c r="A723" s="29"/>
      <c r="B723" s="133"/>
      <c r="C723" s="168" t="s">
        <v>2227</v>
      </c>
      <c r="D723" s="168" t="s">
        <v>170</v>
      </c>
      <c r="E723" s="169" t="s">
        <v>2228</v>
      </c>
      <c r="F723" s="170" t="s">
        <v>2229</v>
      </c>
      <c r="G723" s="171" t="s">
        <v>281</v>
      </c>
      <c r="H723" s="172">
        <v>650</v>
      </c>
      <c r="I723" s="173"/>
      <c r="J723" s="172">
        <f t="shared" si="245"/>
        <v>0</v>
      </c>
      <c r="K723" s="174"/>
      <c r="L723" s="30"/>
      <c r="M723" s="175" t="s">
        <v>1</v>
      </c>
      <c r="N723" s="176" t="s">
        <v>40</v>
      </c>
      <c r="O723" s="55"/>
      <c r="P723" s="177">
        <f t="shared" si="246"/>
        <v>0</v>
      </c>
      <c r="Q723" s="177">
        <v>0</v>
      </c>
      <c r="R723" s="177">
        <f t="shared" si="247"/>
        <v>0</v>
      </c>
      <c r="S723" s="177">
        <v>0</v>
      </c>
      <c r="T723" s="178">
        <f t="shared" si="248"/>
        <v>0</v>
      </c>
      <c r="U723" s="29"/>
      <c r="V723" s="29"/>
      <c r="W723" s="29"/>
      <c r="X723" s="29"/>
      <c r="Y723" s="29"/>
      <c r="Z723" s="29"/>
      <c r="AA723" s="29"/>
      <c r="AB723" s="29"/>
      <c r="AC723" s="29"/>
      <c r="AD723" s="29"/>
      <c r="AE723" s="29"/>
      <c r="AR723" s="179" t="s">
        <v>174</v>
      </c>
      <c r="AT723" s="179" t="s">
        <v>170</v>
      </c>
      <c r="AU723" s="179" t="s">
        <v>179</v>
      </c>
      <c r="AY723" s="14" t="s">
        <v>168</v>
      </c>
      <c r="BE723" s="180">
        <f t="shared" si="249"/>
        <v>0</v>
      </c>
      <c r="BF723" s="180">
        <f t="shared" si="250"/>
        <v>0</v>
      </c>
      <c r="BG723" s="180">
        <f t="shared" si="251"/>
        <v>0</v>
      </c>
      <c r="BH723" s="180">
        <f t="shared" si="252"/>
        <v>0</v>
      </c>
      <c r="BI723" s="180">
        <f t="shared" si="253"/>
        <v>0</v>
      </c>
      <c r="BJ723" s="14" t="s">
        <v>146</v>
      </c>
      <c r="BK723" s="181">
        <f t="shared" si="254"/>
        <v>0</v>
      </c>
      <c r="BL723" s="14" t="s">
        <v>174</v>
      </c>
      <c r="BM723" s="179" t="s">
        <v>2230</v>
      </c>
    </row>
    <row r="724" spans="1:65" s="2" customFormat="1" ht="21.75" customHeight="1">
      <c r="A724" s="29"/>
      <c r="B724" s="133"/>
      <c r="C724" s="182" t="s">
        <v>2231</v>
      </c>
      <c r="D724" s="182" t="s">
        <v>289</v>
      </c>
      <c r="E724" s="183" t="s">
        <v>2232</v>
      </c>
      <c r="F724" s="184" t="s">
        <v>2233</v>
      </c>
      <c r="G724" s="185" t="s">
        <v>281</v>
      </c>
      <c r="H724" s="186">
        <v>650</v>
      </c>
      <c r="I724" s="187"/>
      <c r="J724" s="186">
        <f t="shared" si="245"/>
        <v>0</v>
      </c>
      <c r="K724" s="188"/>
      <c r="L724" s="189"/>
      <c r="M724" s="190" t="s">
        <v>1</v>
      </c>
      <c r="N724" s="191" t="s">
        <v>40</v>
      </c>
      <c r="O724" s="55"/>
      <c r="P724" s="177">
        <f t="shared" si="246"/>
        <v>0</v>
      </c>
      <c r="Q724" s="177">
        <v>0</v>
      </c>
      <c r="R724" s="177">
        <f t="shared" si="247"/>
        <v>0</v>
      </c>
      <c r="S724" s="177">
        <v>0</v>
      </c>
      <c r="T724" s="178">
        <f t="shared" si="248"/>
        <v>0</v>
      </c>
      <c r="U724" s="29"/>
      <c r="V724" s="29"/>
      <c r="W724" s="29"/>
      <c r="X724" s="29"/>
      <c r="Y724" s="29"/>
      <c r="Z724" s="29"/>
      <c r="AA724" s="29"/>
      <c r="AB724" s="29"/>
      <c r="AC724" s="29"/>
      <c r="AD724" s="29"/>
      <c r="AE724" s="29"/>
      <c r="AR724" s="179" t="s">
        <v>200</v>
      </c>
      <c r="AT724" s="179" t="s">
        <v>289</v>
      </c>
      <c r="AU724" s="179" t="s">
        <v>179</v>
      </c>
      <c r="AY724" s="14" t="s">
        <v>168</v>
      </c>
      <c r="BE724" s="180">
        <f t="shared" si="249"/>
        <v>0</v>
      </c>
      <c r="BF724" s="180">
        <f t="shared" si="250"/>
        <v>0</v>
      </c>
      <c r="BG724" s="180">
        <f t="shared" si="251"/>
        <v>0</v>
      </c>
      <c r="BH724" s="180">
        <f t="shared" si="252"/>
        <v>0</v>
      </c>
      <c r="BI724" s="180">
        <f t="shared" si="253"/>
        <v>0</v>
      </c>
      <c r="BJ724" s="14" t="s">
        <v>146</v>
      </c>
      <c r="BK724" s="181">
        <f t="shared" si="254"/>
        <v>0</v>
      </c>
      <c r="BL724" s="14" t="s">
        <v>174</v>
      </c>
      <c r="BM724" s="179" t="s">
        <v>2234</v>
      </c>
    </row>
    <row r="725" spans="1:65" s="12" customFormat="1" ht="20.85" customHeight="1">
      <c r="B725" s="155"/>
      <c r="D725" s="156" t="s">
        <v>73</v>
      </c>
      <c r="E725" s="166" t="s">
        <v>2235</v>
      </c>
      <c r="F725" s="166" t="s">
        <v>2236</v>
      </c>
      <c r="I725" s="158"/>
      <c r="J725" s="167">
        <f>BK725</f>
        <v>0</v>
      </c>
      <c r="L725" s="155"/>
      <c r="M725" s="160"/>
      <c r="N725" s="161"/>
      <c r="O725" s="161"/>
      <c r="P725" s="162">
        <f>SUM(P726:P730)</f>
        <v>0</v>
      </c>
      <c r="Q725" s="161"/>
      <c r="R725" s="162">
        <f>SUM(R726:R730)</f>
        <v>0</v>
      </c>
      <c r="S725" s="161"/>
      <c r="T725" s="163">
        <f>SUM(T726:T730)</f>
        <v>0</v>
      </c>
      <c r="AR725" s="156" t="s">
        <v>82</v>
      </c>
      <c r="AT725" s="164" t="s">
        <v>73</v>
      </c>
      <c r="AU725" s="164" t="s">
        <v>146</v>
      </c>
      <c r="AY725" s="156" t="s">
        <v>168</v>
      </c>
      <c r="BK725" s="165">
        <f>SUM(BK726:BK730)</f>
        <v>0</v>
      </c>
    </row>
    <row r="726" spans="1:65" s="2" customFormat="1" ht="16.5" customHeight="1">
      <c r="A726" s="29"/>
      <c r="B726" s="133"/>
      <c r="C726" s="168" t="s">
        <v>2237</v>
      </c>
      <c r="D726" s="168" t="s">
        <v>170</v>
      </c>
      <c r="E726" s="169" t="s">
        <v>2238</v>
      </c>
      <c r="F726" s="170" t="s">
        <v>2239</v>
      </c>
      <c r="G726" s="171" t="s">
        <v>2240</v>
      </c>
      <c r="H726" s="172">
        <v>30</v>
      </c>
      <c r="I726" s="173"/>
      <c r="J726" s="172">
        <f>ROUND(I726*H726,3)</f>
        <v>0</v>
      </c>
      <c r="K726" s="174"/>
      <c r="L726" s="30"/>
      <c r="M726" s="175" t="s">
        <v>1</v>
      </c>
      <c r="N726" s="176" t="s">
        <v>40</v>
      </c>
      <c r="O726" s="55"/>
      <c r="P726" s="177">
        <f>O726*H726</f>
        <v>0</v>
      </c>
      <c r="Q726" s="177">
        <v>0</v>
      </c>
      <c r="R726" s="177">
        <f>Q726*H726</f>
        <v>0</v>
      </c>
      <c r="S726" s="177">
        <v>0</v>
      </c>
      <c r="T726" s="178">
        <f>S726*H726</f>
        <v>0</v>
      </c>
      <c r="U726" s="29"/>
      <c r="V726" s="29"/>
      <c r="W726" s="29"/>
      <c r="X726" s="29"/>
      <c r="Y726" s="29"/>
      <c r="Z726" s="29"/>
      <c r="AA726" s="29"/>
      <c r="AB726" s="29"/>
      <c r="AC726" s="29"/>
      <c r="AD726" s="29"/>
      <c r="AE726" s="29"/>
      <c r="AR726" s="179" t="s">
        <v>174</v>
      </c>
      <c r="AT726" s="179" t="s">
        <v>170</v>
      </c>
      <c r="AU726" s="179" t="s">
        <v>179</v>
      </c>
      <c r="AY726" s="14" t="s">
        <v>168</v>
      </c>
      <c r="BE726" s="180">
        <f>IF(N726="základná",J726,0)</f>
        <v>0</v>
      </c>
      <c r="BF726" s="180">
        <f>IF(N726="znížená",J726,0)</f>
        <v>0</v>
      </c>
      <c r="BG726" s="180">
        <f>IF(N726="zákl. prenesená",J726,0)</f>
        <v>0</v>
      </c>
      <c r="BH726" s="180">
        <f>IF(N726="zníž. prenesená",J726,0)</f>
        <v>0</v>
      </c>
      <c r="BI726" s="180">
        <f>IF(N726="nulová",J726,0)</f>
        <v>0</v>
      </c>
      <c r="BJ726" s="14" t="s">
        <v>146</v>
      </c>
      <c r="BK726" s="181">
        <f>ROUND(I726*H726,3)</f>
        <v>0</v>
      </c>
      <c r="BL726" s="14" t="s">
        <v>174</v>
      </c>
      <c r="BM726" s="179" t="s">
        <v>2241</v>
      </c>
    </row>
    <row r="727" spans="1:65" s="2" customFormat="1" ht="16.5" customHeight="1">
      <c r="A727" s="29"/>
      <c r="B727" s="133"/>
      <c r="C727" s="168" t="s">
        <v>2242</v>
      </c>
      <c r="D727" s="168" t="s">
        <v>170</v>
      </c>
      <c r="E727" s="169" t="s">
        <v>2243</v>
      </c>
      <c r="F727" s="170" t="s">
        <v>2244</v>
      </c>
      <c r="G727" s="171" t="s">
        <v>2240</v>
      </c>
      <c r="H727" s="172">
        <v>30</v>
      </c>
      <c r="I727" s="173"/>
      <c r="J727" s="172">
        <f>ROUND(I727*H727,3)</f>
        <v>0</v>
      </c>
      <c r="K727" s="174"/>
      <c r="L727" s="30"/>
      <c r="M727" s="175" t="s">
        <v>1</v>
      </c>
      <c r="N727" s="176" t="s">
        <v>40</v>
      </c>
      <c r="O727" s="55"/>
      <c r="P727" s="177">
        <f>O727*H727</f>
        <v>0</v>
      </c>
      <c r="Q727" s="177">
        <v>0</v>
      </c>
      <c r="R727" s="177">
        <f>Q727*H727</f>
        <v>0</v>
      </c>
      <c r="S727" s="177">
        <v>0</v>
      </c>
      <c r="T727" s="178">
        <f>S727*H727</f>
        <v>0</v>
      </c>
      <c r="U727" s="29"/>
      <c r="V727" s="29"/>
      <c r="W727" s="29"/>
      <c r="X727" s="29"/>
      <c r="Y727" s="29"/>
      <c r="Z727" s="29"/>
      <c r="AA727" s="29"/>
      <c r="AB727" s="29"/>
      <c r="AC727" s="29"/>
      <c r="AD727" s="29"/>
      <c r="AE727" s="29"/>
      <c r="AR727" s="179" t="s">
        <v>174</v>
      </c>
      <c r="AT727" s="179" t="s">
        <v>170</v>
      </c>
      <c r="AU727" s="179" t="s">
        <v>179</v>
      </c>
      <c r="AY727" s="14" t="s">
        <v>168</v>
      </c>
      <c r="BE727" s="180">
        <f>IF(N727="základná",J727,0)</f>
        <v>0</v>
      </c>
      <c r="BF727" s="180">
        <f>IF(N727="znížená",J727,0)</f>
        <v>0</v>
      </c>
      <c r="BG727" s="180">
        <f>IF(N727="zákl. prenesená",J727,0)</f>
        <v>0</v>
      </c>
      <c r="BH727" s="180">
        <f>IF(N727="zníž. prenesená",J727,0)</f>
        <v>0</v>
      </c>
      <c r="BI727" s="180">
        <f>IF(N727="nulová",J727,0)</f>
        <v>0</v>
      </c>
      <c r="BJ727" s="14" t="s">
        <v>146</v>
      </c>
      <c r="BK727" s="181">
        <f>ROUND(I727*H727,3)</f>
        <v>0</v>
      </c>
      <c r="BL727" s="14" t="s">
        <v>174</v>
      </c>
      <c r="BM727" s="179" t="s">
        <v>2245</v>
      </c>
    </row>
    <row r="728" spans="1:65" s="2" customFormat="1" ht="16.5" customHeight="1">
      <c r="A728" s="29"/>
      <c r="B728" s="133"/>
      <c r="C728" s="182" t="s">
        <v>2246</v>
      </c>
      <c r="D728" s="182" t="s">
        <v>289</v>
      </c>
      <c r="E728" s="183" t="s">
        <v>2247</v>
      </c>
      <c r="F728" s="184" t="s">
        <v>2248</v>
      </c>
      <c r="G728" s="185" t="s">
        <v>2249</v>
      </c>
      <c r="H728" s="186">
        <v>20</v>
      </c>
      <c r="I728" s="187"/>
      <c r="J728" s="186">
        <f>ROUND(I728*H728,3)</f>
        <v>0</v>
      </c>
      <c r="K728" s="188"/>
      <c r="L728" s="189"/>
      <c r="M728" s="190" t="s">
        <v>1</v>
      </c>
      <c r="N728" s="191" t="s">
        <v>40</v>
      </c>
      <c r="O728" s="55"/>
      <c r="P728" s="177">
        <f>O728*H728</f>
        <v>0</v>
      </c>
      <c r="Q728" s="177">
        <v>0</v>
      </c>
      <c r="R728" s="177">
        <f>Q728*H728</f>
        <v>0</v>
      </c>
      <c r="S728" s="177">
        <v>0</v>
      </c>
      <c r="T728" s="178">
        <f>S728*H728</f>
        <v>0</v>
      </c>
      <c r="U728" s="29"/>
      <c r="V728" s="29"/>
      <c r="W728" s="29"/>
      <c r="X728" s="29"/>
      <c r="Y728" s="29"/>
      <c r="Z728" s="29"/>
      <c r="AA728" s="29"/>
      <c r="AB728" s="29"/>
      <c r="AC728" s="29"/>
      <c r="AD728" s="29"/>
      <c r="AE728" s="29"/>
      <c r="AR728" s="179" t="s">
        <v>200</v>
      </c>
      <c r="AT728" s="179" t="s">
        <v>289</v>
      </c>
      <c r="AU728" s="179" t="s">
        <v>179</v>
      </c>
      <c r="AY728" s="14" t="s">
        <v>168</v>
      </c>
      <c r="BE728" s="180">
        <f>IF(N728="základná",J728,0)</f>
        <v>0</v>
      </c>
      <c r="BF728" s="180">
        <f>IF(N728="znížená",J728,0)</f>
        <v>0</v>
      </c>
      <c r="BG728" s="180">
        <f>IF(N728="zákl. prenesená",J728,0)</f>
        <v>0</v>
      </c>
      <c r="BH728" s="180">
        <f>IF(N728="zníž. prenesená",J728,0)</f>
        <v>0</v>
      </c>
      <c r="BI728" s="180">
        <f>IF(N728="nulová",J728,0)</f>
        <v>0</v>
      </c>
      <c r="BJ728" s="14" t="s">
        <v>146</v>
      </c>
      <c r="BK728" s="181">
        <f>ROUND(I728*H728,3)</f>
        <v>0</v>
      </c>
      <c r="BL728" s="14" t="s">
        <v>174</v>
      </c>
      <c r="BM728" s="179" t="s">
        <v>2250</v>
      </c>
    </row>
    <row r="729" spans="1:65" s="2" customFormat="1" ht="16.5" customHeight="1">
      <c r="A729" s="29"/>
      <c r="B729" s="133"/>
      <c r="C729" s="168" t="s">
        <v>2251</v>
      </c>
      <c r="D729" s="168" t="s">
        <v>170</v>
      </c>
      <c r="E729" s="169" t="s">
        <v>2252</v>
      </c>
      <c r="F729" s="170" t="s">
        <v>2253</v>
      </c>
      <c r="G729" s="171" t="s">
        <v>2240</v>
      </c>
      <c r="H729" s="172">
        <v>30</v>
      </c>
      <c r="I729" s="173"/>
      <c r="J729" s="172">
        <f>ROUND(I729*H729,3)</f>
        <v>0</v>
      </c>
      <c r="K729" s="174"/>
      <c r="L729" s="30"/>
      <c r="M729" s="175" t="s">
        <v>1</v>
      </c>
      <c r="N729" s="176" t="s">
        <v>40</v>
      </c>
      <c r="O729" s="55"/>
      <c r="P729" s="177">
        <f>O729*H729</f>
        <v>0</v>
      </c>
      <c r="Q729" s="177">
        <v>0</v>
      </c>
      <c r="R729" s="177">
        <f>Q729*H729</f>
        <v>0</v>
      </c>
      <c r="S729" s="177">
        <v>0</v>
      </c>
      <c r="T729" s="178">
        <f>S729*H729</f>
        <v>0</v>
      </c>
      <c r="U729" s="29"/>
      <c r="V729" s="29"/>
      <c r="W729" s="29"/>
      <c r="X729" s="29"/>
      <c r="Y729" s="29"/>
      <c r="Z729" s="29"/>
      <c r="AA729" s="29"/>
      <c r="AB729" s="29"/>
      <c r="AC729" s="29"/>
      <c r="AD729" s="29"/>
      <c r="AE729" s="29"/>
      <c r="AR729" s="179" t="s">
        <v>174</v>
      </c>
      <c r="AT729" s="179" t="s">
        <v>170</v>
      </c>
      <c r="AU729" s="179" t="s">
        <v>179</v>
      </c>
      <c r="AY729" s="14" t="s">
        <v>168</v>
      </c>
      <c r="BE729" s="180">
        <f>IF(N729="základná",J729,0)</f>
        <v>0</v>
      </c>
      <c r="BF729" s="180">
        <f>IF(N729="znížená",J729,0)</f>
        <v>0</v>
      </c>
      <c r="BG729" s="180">
        <f>IF(N729="zákl. prenesená",J729,0)</f>
        <v>0</v>
      </c>
      <c r="BH729" s="180">
        <f>IF(N729="zníž. prenesená",J729,0)</f>
        <v>0</v>
      </c>
      <c r="BI729" s="180">
        <f>IF(N729="nulová",J729,0)</f>
        <v>0</v>
      </c>
      <c r="BJ729" s="14" t="s">
        <v>146</v>
      </c>
      <c r="BK729" s="181">
        <f>ROUND(I729*H729,3)</f>
        <v>0</v>
      </c>
      <c r="BL729" s="14" t="s">
        <v>174</v>
      </c>
      <c r="BM729" s="179" t="s">
        <v>2254</v>
      </c>
    </row>
    <row r="730" spans="1:65" s="2" customFormat="1" ht="16.5" customHeight="1">
      <c r="A730" s="29"/>
      <c r="B730" s="133"/>
      <c r="C730" s="168" t="s">
        <v>2255</v>
      </c>
      <c r="D730" s="168" t="s">
        <v>170</v>
      </c>
      <c r="E730" s="169" t="s">
        <v>2256</v>
      </c>
      <c r="F730" s="170" t="s">
        <v>2257</v>
      </c>
      <c r="G730" s="171" t="s">
        <v>2240</v>
      </c>
      <c r="H730" s="172">
        <v>20</v>
      </c>
      <c r="I730" s="173"/>
      <c r="J730" s="172">
        <f>ROUND(I730*H730,3)</f>
        <v>0</v>
      </c>
      <c r="K730" s="174"/>
      <c r="L730" s="30"/>
      <c r="M730" s="175" t="s">
        <v>1</v>
      </c>
      <c r="N730" s="176" t="s">
        <v>40</v>
      </c>
      <c r="O730" s="55"/>
      <c r="P730" s="177">
        <f>O730*H730</f>
        <v>0</v>
      </c>
      <c r="Q730" s="177">
        <v>0</v>
      </c>
      <c r="R730" s="177">
        <f>Q730*H730</f>
        <v>0</v>
      </c>
      <c r="S730" s="177">
        <v>0</v>
      </c>
      <c r="T730" s="178">
        <f>S730*H730</f>
        <v>0</v>
      </c>
      <c r="U730" s="29"/>
      <c r="V730" s="29"/>
      <c r="W730" s="29"/>
      <c r="X730" s="29"/>
      <c r="Y730" s="29"/>
      <c r="Z730" s="29"/>
      <c r="AA730" s="29"/>
      <c r="AB730" s="29"/>
      <c r="AC730" s="29"/>
      <c r="AD730" s="29"/>
      <c r="AE730" s="29"/>
      <c r="AR730" s="179" t="s">
        <v>174</v>
      </c>
      <c r="AT730" s="179" t="s">
        <v>170</v>
      </c>
      <c r="AU730" s="179" t="s">
        <v>179</v>
      </c>
      <c r="AY730" s="14" t="s">
        <v>168</v>
      </c>
      <c r="BE730" s="180">
        <f>IF(N730="základná",J730,0)</f>
        <v>0</v>
      </c>
      <c r="BF730" s="180">
        <f>IF(N730="znížená",J730,0)</f>
        <v>0</v>
      </c>
      <c r="BG730" s="180">
        <f>IF(N730="zákl. prenesená",J730,0)</f>
        <v>0</v>
      </c>
      <c r="BH730" s="180">
        <f>IF(N730="zníž. prenesená",J730,0)</f>
        <v>0</v>
      </c>
      <c r="BI730" s="180">
        <f>IF(N730="nulová",J730,0)</f>
        <v>0</v>
      </c>
      <c r="BJ730" s="14" t="s">
        <v>146</v>
      </c>
      <c r="BK730" s="181">
        <f>ROUND(I730*H730,3)</f>
        <v>0</v>
      </c>
      <c r="BL730" s="14" t="s">
        <v>174</v>
      </c>
      <c r="BM730" s="179" t="s">
        <v>2258</v>
      </c>
    </row>
    <row r="731" spans="1:65" s="12" customFormat="1" ht="20.85" customHeight="1">
      <c r="B731" s="155"/>
      <c r="D731" s="156" t="s">
        <v>73</v>
      </c>
      <c r="E731" s="166" t="s">
        <v>2259</v>
      </c>
      <c r="F731" s="166" t="s">
        <v>2260</v>
      </c>
      <c r="I731" s="158"/>
      <c r="J731" s="167">
        <f>BK731</f>
        <v>0</v>
      </c>
      <c r="L731" s="155"/>
      <c r="M731" s="160"/>
      <c r="N731" s="161"/>
      <c r="O731" s="161"/>
      <c r="P731" s="162">
        <f>SUM(P732:P734)</f>
        <v>0</v>
      </c>
      <c r="Q731" s="161"/>
      <c r="R731" s="162">
        <f>SUM(R732:R734)</f>
        <v>0</v>
      </c>
      <c r="S731" s="161"/>
      <c r="T731" s="163">
        <f>SUM(T732:T734)</f>
        <v>0</v>
      </c>
      <c r="AR731" s="156" t="s">
        <v>82</v>
      </c>
      <c r="AT731" s="164" t="s">
        <v>73</v>
      </c>
      <c r="AU731" s="164" t="s">
        <v>146</v>
      </c>
      <c r="AY731" s="156" t="s">
        <v>168</v>
      </c>
      <c r="BK731" s="165">
        <f>SUM(BK732:BK734)</f>
        <v>0</v>
      </c>
    </row>
    <row r="732" spans="1:65" s="2" customFormat="1" ht="16.5" customHeight="1">
      <c r="A732" s="29"/>
      <c r="B732" s="133"/>
      <c r="C732" s="168" t="s">
        <v>2261</v>
      </c>
      <c r="D732" s="168" t="s">
        <v>170</v>
      </c>
      <c r="E732" s="169" t="s">
        <v>2262</v>
      </c>
      <c r="F732" s="170" t="s">
        <v>2263</v>
      </c>
      <c r="G732" s="171" t="s">
        <v>281</v>
      </c>
      <c r="H732" s="172">
        <v>40</v>
      </c>
      <c r="I732" s="173"/>
      <c r="J732" s="172">
        <f>ROUND(I732*H732,3)</f>
        <v>0</v>
      </c>
      <c r="K732" s="174"/>
      <c r="L732" s="30"/>
      <c r="M732" s="175" t="s">
        <v>1</v>
      </c>
      <c r="N732" s="176" t="s">
        <v>40</v>
      </c>
      <c r="O732" s="55"/>
      <c r="P732" s="177">
        <f>O732*H732</f>
        <v>0</v>
      </c>
      <c r="Q732" s="177">
        <v>0</v>
      </c>
      <c r="R732" s="177">
        <f>Q732*H732</f>
        <v>0</v>
      </c>
      <c r="S732" s="177">
        <v>0</v>
      </c>
      <c r="T732" s="178">
        <f>S732*H732</f>
        <v>0</v>
      </c>
      <c r="U732" s="29"/>
      <c r="V732" s="29"/>
      <c r="W732" s="29"/>
      <c r="X732" s="29"/>
      <c r="Y732" s="29"/>
      <c r="Z732" s="29"/>
      <c r="AA732" s="29"/>
      <c r="AB732" s="29"/>
      <c r="AC732" s="29"/>
      <c r="AD732" s="29"/>
      <c r="AE732" s="29"/>
      <c r="AR732" s="179" t="s">
        <v>174</v>
      </c>
      <c r="AT732" s="179" t="s">
        <v>170</v>
      </c>
      <c r="AU732" s="179" t="s">
        <v>179</v>
      </c>
      <c r="AY732" s="14" t="s">
        <v>168</v>
      </c>
      <c r="BE732" s="180">
        <f>IF(N732="základná",J732,0)</f>
        <v>0</v>
      </c>
      <c r="BF732" s="180">
        <f>IF(N732="znížená",J732,0)</f>
        <v>0</v>
      </c>
      <c r="BG732" s="180">
        <f>IF(N732="zákl. prenesená",J732,0)</f>
        <v>0</v>
      </c>
      <c r="BH732" s="180">
        <f>IF(N732="zníž. prenesená",J732,0)</f>
        <v>0</v>
      </c>
      <c r="BI732" s="180">
        <f>IF(N732="nulová",J732,0)</f>
        <v>0</v>
      </c>
      <c r="BJ732" s="14" t="s">
        <v>146</v>
      </c>
      <c r="BK732" s="181">
        <f>ROUND(I732*H732,3)</f>
        <v>0</v>
      </c>
      <c r="BL732" s="14" t="s">
        <v>174</v>
      </c>
      <c r="BM732" s="179" t="s">
        <v>2264</v>
      </c>
    </row>
    <row r="733" spans="1:65" s="2" customFormat="1" ht="16.5" customHeight="1">
      <c r="A733" s="29"/>
      <c r="B733" s="133"/>
      <c r="C733" s="168" t="s">
        <v>2265</v>
      </c>
      <c r="D733" s="168" t="s">
        <v>170</v>
      </c>
      <c r="E733" s="169" t="s">
        <v>2266</v>
      </c>
      <c r="F733" s="170" t="s">
        <v>2267</v>
      </c>
      <c r="G733" s="171" t="s">
        <v>281</v>
      </c>
      <c r="H733" s="172">
        <v>40</v>
      </c>
      <c r="I733" s="173"/>
      <c r="J733" s="172">
        <f>ROUND(I733*H733,3)</f>
        <v>0</v>
      </c>
      <c r="K733" s="174"/>
      <c r="L733" s="30"/>
      <c r="M733" s="175" t="s">
        <v>1</v>
      </c>
      <c r="N733" s="176" t="s">
        <v>40</v>
      </c>
      <c r="O733" s="55"/>
      <c r="P733" s="177">
        <f>O733*H733</f>
        <v>0</v>
      </c>
      <c r="Q733" s="177">
        <v>0</v>
      </c>
      <c r="R733" s="177">
        <f>Q733*H733</f>
        <v>0</v>
      </c>
      <c r="S733" s="177">
        <v>0</v>
      </c>
      <c r="T733" s="178">
        <f>S733*H733</f>
        <v>0</v>
      </c>
      <c r="U733" s="29"/>
      <c r="V733" s="29"/>
      <c r="W733" s="29"/>
      <c r="X733" s="29"/>
      <c r="Y733" s="29"/>
      <c r="Z733" s="29"/>
      <c r="AA733" s="29"/>
      <c r="AB733" s="29"/>
      <c r="AC733" s="29"/>
      <c r="AD733" s="29"/>
      <c r="AE733" s="29"/>
      <c r="AR733" s="179" t="s">
        <v>174</v>
      </c>
      <c r="AT733" s="179" t="s">
        <v>170</v>
      </c>
      <c r="AU733" s="179" t="s">
        <v>179</v>
      </c>
      <c r="AY733" s="14" t="s">
        <v>168</v>
      </c>
      <c r="BE733" s="180">
        <f>IF(N733="základná",J733,0)</f>
        <v>0</v>
      </c>
      <c r="BF733" s="180">
        <f>IF(N733="znížená",J733,0)</f>
        <v>0</v>
      </c>
      <c r="BG733" s="180">
        <f>IF(N733="zákl. prenesená",J733,0)</f>
        <v>0</v>
      </c>
      <c r="BH733" s="180">
        <f>IF(N733="zníž. prenesená",J733,0)</f>
        <v>0</v>
      </c>
      <c r="BI733" s="180">
        <f>IF(N733="nulová",J733,0)</f>
        <v>0</v>
      </c>
      <c r="BJ733" s="14" t="s">
        <v>146</v>
      </c>
      <c r="BK733" s="181">
        <f>ROUND(I733*H733,3)</f>
        <v>0</v>
      </c>
      <c r="BL733" s="14" t="s">
        <v>174</v>
      </c>
      <c r="BM733" s="179" t="s">
        <v>2268</v>
      </c>
    </row>
    <row r="734" spans="1:65" s="2" customFormat="1" ht="16.5" customHeight="1">
      <c r="A734" s="29"/>
      <c r="B734" s="133"/>
      <c r="C734" s="168" t="s">
        <v>2269</v>
      </c>
      <c r="D734" s="168" t="s">
        <v>170</v>
      </c>
      <c r="E734" s="169" t="s">
        <v>2270</v>
      </c>
      <c r="F734" s="170" t="s">
        <v>2271</v>
      </c>
      <c r="G734" s="171" t="s">
        <v>281</v>
      </c>
      <c r="H734" s="172">
        <v>40</v>
      </c>
      <c r="I734" s="173"/>
      <c r="J734" s="172">
        <f>ROUND(I734*H734,3)</f>
        <v>0</v>
      </c>
      <c r="K734" s="174"/>
      <c r="L734" s="30"/>
      <c r="M734" s="175" t="s">
        <v>1</v>
      </c>
      <c r="N734" s="176" t="s">
        <v>40</v>
      </c>
      <c r="O734" s="55"/>
      <c r="P734" s="177">
        <f>O734*H734</f>
        <v>0</v>
      </c>
      <c r="Q734" s="177">
        <v>0</v>
      </c>
      <c r="R734" s="177">
        <f>Q734*H734</f>
        <v>0</v>
      </c>
      <c r="S734" s="177">
        <v>0</v>
      </c>
      <c r="T734" s="178">
        <f>S734*H734</f>
        <v>0</v>
      </c>
      <c r="U734" s="29"/>
      <c r="V734" s="29"/>
      <c r="W734" s="29"/>
      <c r="X734" s="29"/>
      <c r="Y734" s="29"/>
      <c r="Z734" s="29"/>
      <c r="AA734" s="29"/>
      <c r="AB734" s="29"/>
      <c r="AC734" s="29"/>
      <c r="AD734" s="29"/>
      <c r="AE734" s="29"/>
      <c r="AR734" s="179" t="s">
        <v>174</v>
      </c>
      <c r="AT734" s="179" t="s">
        <v>170</v>
      </c>
      <c r="AU734" s="179" t="s">
        <v>179</v>
      </c>
      <c r="AY734" s="14" t="s">
        <v>168</v>
      </c>
      <c r="BE734" s="180">
        <f>IF(N734="základná",J734,0)</f>
        <v>0</v>
      </c>
      <c r="BF734" s="180">
        <f>IF(N734="znížená",J734,0)</f>
        <v>0</v>
      </c>
      <c r="BG734" s="180">
        <f>IF(N734="zákl. prenesená",J734,0)</f>
        <v>0</v>
      </c>
      <c r="BH734" s="180">
        <f>IF(N734="zníž. prenesená",J734,0)</f>
        <v>0</v>
      </c>
      <c r="BI734" s="180">
        <f>IF(N734="nulová",J734,0)</f>
        <v>0</v>
      </c>
      <c r="BJ734" s="14" t="s">
        <v>146</v>
      </c>
      <c r="BK734" s="181">
        <f>ROUND(I734*H734,3)</f>
        <v>0</v>
      </c>
      <c r="BL734" s="14" t="s">
        <v>174</v>
      </c>
      <c r="BM734" s="179" t="s">
        <v>2272</v>
      </c>
    </row>
    <row r="735" spans="1:65" s="12" customFormat="1" ht="22.8" customHeight="1">
      <c r="B735" s="155"/>
      <c r="D735" s="156" t="s">
        <v>73</v>
      </c>
      <c r="E735" s="166" t="s">
        <v>2273</v>
      </c>
      <c r="F735" s="166" t="s">
        <v>2274</v>
      </c>
      <c r="I735" s="158"/>
      <c r="J735" s="167">
        <f>BK735</f>
        <v>0</v>
      </c>
      <c r="L735" s="155"/>
      <c r="M735" s="160"/>
      <c r="N735" s="161"/>
      <c r="O735" s="161"/>
      <c r="P735" s="162">
        <f>SUM(P736:P742)</f>
        <v>0</v>
      </c>
      <c r="Q735" s="161"/>
      <c r="R735" s="162">
        <f>SUM(R736:R742)</f>
        <v>0.33100000000000002</v>
      </c>
      <c r="S735" s="161"/>
      <c r="T735" s="163">
        <f>SUM(T736:T742)</f>
        <v>0</v>
      </c>
      <c r="AR735" s="156" t="s">
        <v>179</v>
      </c>
      <c r="AT735" s="164" t="s">
        <v>73</v>
      </c>
      <c r="AU735" s="164" t="s">
        <v>82</v>
      </c>
      <c r="AY735" s="156" t="s">
        <v>168</v>
      </c>
      <c r="BK735" s="165">
        <f>SUM(BK736:BK742)</f>
        <v>0</v>
      </c>
    </row>
    <row r="736" spans="1:65" s="2" customFormat="1" ht="16.5" customHeight="1">
      <c r="A736" s="29"/>
      <c r="B736" s="133"/>
      <c r="C736" s="168" t="s">
        <v>2275</v>
      </c>
      <c r="D736" s="168" t="s">
        <v>170</v>
      </c>
      <c r="E736" s="169" t="s">
        <v>2276</v>
      </c>
      <c r="F736" s="170" t="s">
        <v>2277</v>
      </c>
      <c r="G736" s="171" t="s">
        <v>2249</v>
      </c>
      <c r="H736" s="172">
        <v>50</v>
      </c>
      <c r="I736" s="173"/>
      <c r="J736" s="172">
        <f t="shared" ref="J736:J742" si="255">ROUND(I736*H736,3)</f>
        <v>0</v>
      </c>
      <c r="K736" s="174"/>
      <c r="L736" s="30"/>
      <c r="M736" s="175" t="s">
        <v>1</v>
      </c>
      <c r="N736" s="176" t="s">
        <v>40</v>
      </c>
      <c r="O736" s="55"/>
      <c r="P736" s="177">
        <f t="shared" ref="P736:P742" si="256">O736*H736</f>
        <v>0</v>
      </c>
      <c r="Q736" s="177">
        <v>0</v>
      </c>
      <c r="R736" s="177">
        <f t="shared" ref="R736:R742" si="257">Q736*H736</f>
        <v>0</v>
      </c>
      <c r="S736" s="177">
        <v>0</v>
      </c>
      <c r="T736" s="178">
        <f t="shared" ref="T736:T742" si="258">S736*H736</f>
        <v>0</v>
      </c>
      <c r="U736" s="29"/>
      <c r="V736" s="29"/>
      <c r="W736" s="29"/>
      <c r="X736" s="29"/>
      <c r="Y736" s="29"/>
      <c r="Z736" s="29"/>
      <c r="AA736" s="29"/>
      <c r="AB736" s="29"/>
      <c r="AC736" s="29"/>
      <c r="AD736" s="29"/>
      <c r="AE736" s="29"/>
      <c r="AR736" s="179" t="s">
        <v>430</v>
      </c>
      <c r="AT736" s="179" t="s">
        <v>170</v>
      </c>
      <c r="AU736" s="179" t="s">
        <v>146</v>
      </c>
      <c r="AY736" s="14" t="s">
        <v>168</v>
      </c>
      <c r="BE736" s="180">
        <f t="shared" ref="BE736:BE742" si="259">IF(N736="základná",J736,0)</f>
        <v>0</v>
      </c>
      <c r="BF736" s="180">
        <f t="shared" ref="BF736:BF742" si="260">IF(N736="znížená",J736,0)</f>
        <v>0</v>
      </c>
      <c r="BG736" s="180">
        <f t="shared" ref="BG736:BG742" si="261">IF(N736="zákl. prenesená",J736,0)</f>
        <v>0</v>
      </c>
      <c r="BH736" s="180">
        <f t="shared" ref="BH736:BH742" si="262">IF(N736="zníž. prenesená",J736,0)</f>
        <v>0</v>
      </c>
      <c r="BI736" s="180">
        <f t="shared" ref="BI736:BI742" si="263">IF(N736="nulová",J736,0)</f>
        <v>0</v>
      </c>
      <c r="BJ736" s="14" t="s">
        <v>146</v>
      </c>
      <c r="BK736" s="181">
        <f t="shared" ref="BK736:BK742" si="264">ROUND(I736*H736,3)</f>
        <v>0</v>
      </c>
      <c r="BL736" s="14" t="s">
        <v>430</v>
      </c>
      <c r="BM736" s="179" t="s">
        <v>2278</v>
      </c>
    </row>
    <row r="737" spans="1:65" s="2" customFormat="1" ht="16.5" customHeight="1">
      <c r="A737" s="29"/>
      <c r="B737" s="133"/>
      <c r="C737" s="182" t="s">
        <v>2279</v>
      </c>
      <c r="D737" s="182" t="s">
        <v>289</v>
      </c>
      <c r="E737" s="183" t="s">
        <v>2280</v>
      </c>
      <c r="F737" s="184" t="s">
        <v>2281</v>
      </c>
      <c r="G737" s="185" t="s">
        <v>244</v>
      </c>
      <c r="H737" s="186">
        <v>30</v>
      </c>
      <c r="I737" s="187"/>
      <c r="J737" s="186">
        <f t="shared" si="255"/>
        <v>0</v>
      </c>
      <c r="K737" s="188"/>
      <c r="L737" s="189"/>
      <c r="M737" s="190" t="s">
        <v>1</v>
      </c>
      <c r="N737" s="191" t="s">
        <v>40</v>
      </c>
      <c r="O737" s="55"/>
      <c r="P737" s="177">
        <f t="shared" si="256"/>
        <v>0</v>
      </c>
      <c r="Q737" s="177">
        <v>8.0000000000000007E-5</v>
      </c>
      <c r="R737" s="177">
        <f t="shared" si="257"/>
        <v>2.4000000000000002E-3</v>
      </c>
      <c r="S737" s="177">
        <v>0</v>
      </c>
      <c r="T737" s="178">
        <f t="shared" si="258"/>
        <v>0</v>
      </c>
      <c r="U737" s="29"/>
      <c r="V737" s="29"/>
      <c r="W737" s="29"/>
      <c r="X737" s="29"/>
      <c r="Y737" s="29"/>
      <c r="Z737" s="29"/>
      <c r="AA737" s="29"/>
      <c r="AB737" s="29"/>
      <c r="AC737" s="29"/>
      <c r="AD737" s="29"/>
      <c r="AE737" s="29"/>
      <c r="AR737" s="179" t="s">
        <v>1209</v>
      </c>
      <c r="AT737" s="179" t="s">
        <v>289</v>
      </c>
      <c r="AU737" s="179" t="s">
        <v>146</v>
      </c>
      <c r="AY737" s="14" t="s">
        <v>168</v>
      </c>
      <c r="BE737" s="180">
        <f t="shared" si="259"/>
        <v>0</v>
      </c>
      <c r="BF737" s="180">
        <f t="shared" si="260"/>
        <v>0</v>
      </c>
      <c r="BG737" s="180">
        <f t="shared" si="261"/>
        <v>0</v>
      </c>
      <c r="BH737" s="180">
        <f t="shared" si="262"/>
        <v>0</v>
      </c>
      <c r="BI737" s="180">
        <f t="shared" si="263"/>
        <v>0</v>
      </c>
      <c r="BJ737" s="14" t="s">
        <v>146</v>
      </c>
      <c r="BK737" s="181">
        <f t="shared" si="264"/>
        <v>0</v>
      </c>
      <c r="BL737" s="14" t="s">
        <v>430</v>
      </c>
      <c r="BM737" s="179" t="s">
        <v>2282</v>
      </c>
    </row>
    <row r="738" spans="1:65" s="2" customFormat="1" ht="16.5" customHeight="1">
      <c r="A738" s="29"/>
      <c r="B738" s="133"/>
      <c r="C738" s="182" t="s">
        <v>2283</v>
      </c>
      <c r="D738" s="182" t="s">
        <v>289</v>
      </c>
      <c r="E738" s="183" t="s">
        <v>2284</v>
      </c>
      <c r="F738" s="184" t="s">
        <v>2285</v>
      </c>
      <c r="G738" s="185" t="s">
        <v>244</v>
      </c>
      <c r="H738" s="186">
        <v>20</v>
      </c>
      <c r="I738" s="187"/>
      <c r="J738" s="186">
        <f t="shared" si="255"/>
        <v>0</v>
      </c>
      <c r="K738" s="188"/>
      <c r="L738" s="189"/>
      <c r="M738" s="190" t="s">
        <v>1</v>
      </c>
      <c r="N738" s="191" t="s">
        <v>40</v>
      </c>
      <c r="O738" s="55"/>
      <c r="P738" s="177">
        <f t="shared" si="256"/>
        <v>0</v>
      </c>
      <c r="Q738" s="177">
        <v>8.0000000000000007E-5</v>
      </c>
      <c r="R738" s="177">
        <f t="shared" si="257"/>
        <v>1.6000000000000001E-3</v>
      </c>
      <c r="S738" s="177">
        <v>0</v>
      </c>
      <c r="T738" s="178">
        <f t="shared" si="258"/>
        <v>0</v>
      </c>
      <c r="U738" s="29"/>
      <c r="V738" s="29"/>
      <c r="W738" s="29"/>
      <c r="X738" s="29"/>
      <c r="Y738" s="29"/>
      <c r="Z738" s="29"/>
      <c r="AA738" s="29"/>
      <c r="AB738" s="29"/>
      <c r="AC738" s="29"/>
      <c r="AD738" s="29"/>
      <c r="AE738" s="29"/>
      <c r="AR738" s="179" t="s">
        <v>1209</v>
      </c>
      <c r="AT738" s="179" t="s">
        <v>289</v>
      </c>
      <c r="AU738" s="179" t="s">
        <v>146</v>
      </c>
      <c r="AY738" s="14" t="s">
        <v>168</v>
      </c>
      <c r="BE738" s="180">
        <f t="shared" si="259"/>
        <v>0</v>
      </c>
      <c r="BF738" s="180">
        <f t="shared" si="260"/>
        <v>0</v>
      </c>
      <c r="BG738" s="180">
        <f t="shared" si="261"/>
        <v>0</v>
      </c>
      <c r="BH738" s="180">
        <f t="shared" si="262"/>
        <v>0</v>
      </c>
      <c r="BI738" s="180">
        <f t="shared" si="263"/>
        <v>0</v>
      </c>
      <c r="BJ738" s="14" t="s">
        <v>146</v>
      </c>
      <c r="BK738" s="181">
        <f t="shared" si="264"/>
        <v>0</v>
      </c>
      <c r="BL738" s="14" t="s">
        <v>430</v>
      </c>
      <c r="BM738" s="179" t="s">
        <v>2286</v>
      </c>
    </row>
    <row r="739" spans="1:65" s="2" customFormat="1" ht="16.5" customHeight="1">
      <c r="A739" s="29"/>
      <c r="B739" s="133"/>
      <c r="C739" s="182" t="s">
        <v>2287</v>
      </c>
      <c r="D739" s="182" t="s">
        <v>289</v>
      </c>
      <c r="E739" s="183" t="s">
        <v>2288</v>
      </c>
      <c r="F739" s="184" t="s">
        <v>2289</v>
      </c>
      <c r="G739" s="185" t="s">
        <v>244</v>
      </c>
      <c r="H739" s="186">
        <v>50</v>
      </c>
      <c r="I739" s="187"/>
      <c r="J739" s="186">
        <f t="shared" si="255"/>
        <v>0</v>
      </c>
      <c r="K739" s="188"/>
      <c r="L739" s="189"/>
      <c r="M739" s="190" t="s">
        <v>1</v>
      </c>
      <c r="N739" s="191" t="s">
        <v>40</v>
      </c>
      <c r="O739" s="55"/>
      <c r="P739" s="177">
        <f t="shared" si="256"/>
        <v>0</v>
      </c>
      <c r="Q739" s="177">
        <v>1.2E-4</v>
      </c>
      <c r="R739" s="177">
        <f t="shared" si="257"/>
        <v>6.0000000000000001E-3</v>
      </c>
      <c r="S739" s="177">
        <v>0</v>
      </c>
      <c r="T739" s="178">
        <f t="shared" si="258"/>
        <v>0</v>
      </c>
      <c r="U739" s="29"/>
      <c r="V739" s="29"/>
      <c r="W739" s="29"/>
      <c r="X739" s="29"/>
      <c r="Y739" s="29"/>
      <c r="Z739" s="29"/>
      <c r="AA739" s="29"/>
      <c r="AB739" s="29"/>
      <c r="AC739" s="29"/>
      <c r="AD739" s="29"/>
      <c r="AE739" s="29"/>
      <c r="AR739" s="179" t="s">
        <v>1209</v>
      </c>
      <c r="AT739" s="179" t="s">
        <v>289</v>
      </c>
      <c r="AU739" s="179" t="s">
        <v>146</v>
      </c>
      <c r="AY739" s="14" t="s">
        <v>168</v>
      </c>
      <c r="BE739" s="180">
        <f t="shared" si="259"/>
        <v>0</v>
      </c>
      <c r="BF739" s="180">
        <f t="shared" si="260"/>
        <v>0</v>
      </c>
      <c r="BG739" s="180">
        <f t="shared" si="261"/>
        <v>0</v>
      </c>
      <c r="BH739" s="180">
        <f t="shared" si="262"/>
        <v>0</v>
      </c>
      <c r="BI739" s="180">
        <f t="shared" si="263"/>
        <v>0</v>
      </c>
      <c r="BJ739" s="14" t="s">
        <v>146</v>
      </c>
      <c r="BK739" s="181">
        <f t="shared" si="264"/>
        <v>0</v>
      </c>
      <c r="BL739" s="14" t="s">
        <v>430</v>
      </c>
      <c r="BM739" s="179" t="s">
        <v>2290</v>
      </c>
    </row>
    <row r="740" spans="1:65" s="2" customFormat="1" ht="16.5" customHeight="1">
      <c r="A740" s="29"/>
      <c r="B740" s="133"/>
      <c r="C740" s="182" t="s">
        <v>2291</v>
      </c>
      <c r="D740" s="182" t="s">
        <v>289</v>
      </c>
      <c r="E740" s="183" t="s">
        <v>2292</v>
      </c>
      <c r="F740" s="184" t="s">
        <v>2293</v>
      </c>
      <c r="G740" s="185" t="s">
        <v>244</v>
      </c>
      <c r="H740" s="186">
        <v>100</v>
      </c>
      <c r="I740" s="187"/>
      <c r="J740" s="186">
        <f t="shared" si="255"/>
        <v>0</v>
      </c>
      <c r="K740" s="188"/>
      <c r="L740" s="189"/>
      <c r="M740" s="190" t="s">
        <v>1</v>
      </c>
      <c r="N740" s="191" t="s">
        <v>40</v>
      </c>
      <c r="O740" s="55"/>
      <c r="P740" s="177">
        <f t="shared" si="256"/>
        <v>0</v>
      </c>
      <c r="Q740" s="177">
        <v>4.6000000000000001E-4</v>
      </c>
      <c r="R740" s="177">
        <f t="shared" si="257"/>
        <v>4.5999999999999999E-2</v>
      </c>
      <c r="S740" s="177">
        <v>0</v>
      </c>
      <c r="T740" s="178">
        <f t="shared" si="258"/>
        <v>0</v>
      </c>
      <c r="U740" s="29"/>
      <c r="V740" s="29"/>
      <c r="W740" s="29"/>
      <c r="X740" s="29"/>
      <c r="Y740" s="29"/>
      <c r="Z740" s="29"/>
      <c r="AA740" s="29"/>
      <c r="AB740" s="29"/>
      <c r="AC740" s="29"/>
      <c r="AD740" s="29"/>
      <c r="AE740" s="29"/>
      <c r="AR740" s="179" t="s">
        <v>1209</v>
      </c>
      <c r="AT740" s="179" t="s">
        <v>289</v>
      </c>
      <c r="AU740" s="179" t="s">
        <v>146</v>
      </c>
      <c r="AY740" s="14" t="s">
        <v>168</v>
      </c>
      <c r="BE740" s="180">
        <f t="shared" si="259"/>
        <v>0</v>
      </c>
      <c r="BF740" s="180">
        <f t="shared" si="260"/>
        <v>0</v>
      </c>
      <c r="BG740" s="180">
        <f t="shared" si="261"/>
        <v>0</v>
      </c>
      <c r="BH740" s="180">
        <f t="shared" si="262"/>
        <v>0</v>
      </c>
      <c r="BI740" s="180">
        <f t="shared" si="263"/>
        <v>0</v>
      </c>
      <c r="BJ740" s="14" t="s">
        <v>146</v>
      </c>
      <c r="BK740" s="181">
        <f t="shared" si="264"/>
        <v>0</v>
      </c>
      <c r="BL740" s="14" t="s">
        <v>430</v>
      </c>
      <c r="BM740" s="179" t="s">
        <v>2294</v>
      </c>
    </row>
    <row r="741" spans="1:65" s="2" customFormat="1" ht="16.5" customHeight="1">
      <c r="A741" s="29"/>
      <c r="B741" s="133"/>
      <c r="C741" s="182" t="s">
        <v>2295</v>
      </c>
      <c r="D741" s="182" t="s">
        <v>289</v>
      </c>
      <c r="E741" s="183" t="s">
        <v>2296</v>
      </c>
      <c r="F741" s="184" t="s">
        <v>2297</v>
      </c>
      <c r="G741" s="185" t="s">
        <v>244</v>
      </c>
      <c r="H741" s="186">
        <v>100</v>
      </c>
      <c r="I741" s="187"/>
      <c r="J741" s="186">
        <f t="shared" si="255"/>
        <v>0</v>
      </c>
      <c r="K741" s="188"/>
      <c r="L741" s="189"/>
      <c r="M741" s="190" t="s">
        <v>1</v>
      </c>
      <c r="N741" s="191" t="s">
        <v>40</v>
      </c>
      <c r="O741" s="55"/>
      <c r="P741" s="177">
        <f t="shared" si="256"/>
        <v>0</v>
      </c>
      <c r="Q741" s="177">
        <v>3.0000000000000001E-5</v>
      </c>
      <c r="R741" s="177">
        <f t="shared" si="257"/>
        <v>3.0000000000000001E-3</v>
      </c>
      <c r="S741" s="177">
        <v>0</v>
      </c>
      <c r="T741" s="178">
        <f t="shared" si="258"/>
        <v>0</v>
      </c>
      <c r="U741" s="29"/>
      <c r="V741" s="29"/>
      <c r="W741" s="29"/>
      <c r="X741" s="29"/>
      <c r="Y741" s="29"/>
      <c r="Z741" s="29"/>
      <c r="AA741" s="29"/>
      <c r="AB741" s="29"/>
      <c r="AC741" s="29"/>
      <c r="AD741" s="29"/>
      <c r="AE741" s="29"/>
      <c r="AR741" s="179" t="s">
        <v>1209</v>
      </c>
      <c r="AT741" s="179" t="s">
        <v>289</v>
      </c>
      <c r="AU741" s="179" t="s">
        <v>146</v>
      </c>
      <c r="AY741" s="14" t="s">
        <v>168</v>
      </c>
      <c r="BE741" s="180">
        <f t="shared" si="259"/>
        <v>0</v>
      </c>
      <c r="BF741" s="180">
        <f t="shared" si="260"/>
        <v>0</v>
      </c>
      <c r="BG741" s="180">
        <f t="shared" si="261"/>
        <v>0</v>
      </c>
      <c r="BH741" s="180">
        <f t="shared" si="262"/>
        <v>0</v>
      </c>
      <c r="BI741" s="180">
        <f t="shared" si="263"/>
        <v>0</v>
      </c>
      <c r="BJ741" s="14" t="s">
        <v>146</v>
      </c>
      <c r="BK741" s="181">
        <f t="shared" si="264"/>
        <v>0</v>
      </c>
      <c r="BL741" s="14" t="s">
        <v>430</v>
      </c>
      <c r="BM741" s="179" t="s">
        <v>2298</v>
      </c>
    </row>
    <row r="742" spans="1:65" s="2" customFormat="1" ht="16.5" customHeight="1">
      <c r="A742" s="29"/>
      <c r="B742" s="133"/>
      <c r="C742" s="182" t="s">
        <v>2299</v>
      </c>
      <c r="D742" s="182" t="s">
        <v>289</v>
      </c>
      <c r="E742" s="183" t="s">
        <v>2300</v>
      </c>
      <c r="F742" s="184" t="s">
        <v>2301</v>
      </c>
      <c r="G742" s="185" t="s">
        <v>244</v>
      </c>
      <c r="H742" s="186">
        <v>50</v>
      </c>
      <c r="I742" s="187"/>
      <c r="J742" s="186">
        <f t="shared" si="255"/>
        <v>0</v>
      </c>
      <c r="K742" s="188"/>
      <c r="L742" s="189"/>
      <c r="M742" s="190" t="s">
        <v>1</v>
      </c>
      <c r="N742" s="191" t="s">
        <v>40</v>
      </c>
      <c r="O742" s="55"/>
      <c r="P742" s="177">
        <f t="shared" si="256"/>
        <v>0</v>
      </c>
      <c r="Q742" s="177">
        <v>5.4400000000000004E-3</v>
      </c>
      <c r="R742" s="177">
        <f t="shared" si="257"/>
        <v>0.27200000000000002</v>
      </c>
      <c r="S742" s="177">
        <v>0</v>
      </c>
      <c r="T742" s="178">
        <f t="shared" si="258"/>
        <v>0</v>
      </c>
      <c r="U742" s="29"/>
      <c r="V742" s="29"/>
      <c r="W742" s="29"/>
      <c r="X742" s="29"/>
      <c r="Y742" s="29"/>
      <c r="Z742" s="29"/>
      <c r="AA742" s="29"/>
      <c r="AB742" s="29"/>
      <c r="AC742" s="29"/>
      <c r="AD742" s="29"/>
      <c r="AE742" s="29"/>
      <c r="AR742" s="179" t="s">
        <v>1209</v>
      </c>
      <c r="AT742" s="179" t="s">
        <v>289</v>
      </c>
      <c r="AU742" s="179" t="s">
        <v>146</v>
      </c>
      <c r="AY742" s="14" t="s">
        <v>168</v>
      </c>
      <c r="BE742" s="180">
        <f t="shared" si="259"/>
        <v>0</v>
      </c>
      <c r="BF742" s="180">
        <f t="shared" si="260"/>
        <v>0</v>
      </c>
      <c r="BG742" s="180">
        <f t="shared" si="261"/>
        <v>0</v>
      </c>
      <c r="BH742" s="180">
        <f t="shared" si="262"/>
        <v>0</v>
      </c>
      <c r="BI742" s="180">
        <f t="shared" si="263"/>
        <v>0</v>
      </c>
      <c r="BJ742" s="14" t="s">
        <v>146</v>
      </c>
      <c r="BK742" s="181">
        <f t="shared" si="264"/>
        <v>0</v>
      </c>
      <c r="BL742" s="14" t="s">
        <v>430</v>
      </c>
      <c r="BM742" s="179" t="s">
        <v>2302</v>
      </c>
    </row>
    <row r="743" spans="1:65" s="12" customFormat="1" ht="25.95" customHeight="1">
      <c r="B743" s="155"/>
      <c r="D743" s="156" t="s">
        <v>73</v>
      </c>
      <c r="E743" s="157" t="s">
        <v>2303</v>
      </c>
      <c r="F743" s="157" t="s">
        <v>2304</v>
      </c>
      <c r="I743" s="158"/>
      <c r="J743" s="159">
        <f>BK743</f>
        <v>0</v>
      </c>
      <c r="L743" s="155"/>
      <c r="M743" s="160"/>
      <c r="N743" s="161"/>
      <c r="O743" s="161"/>
      <c r="P743" s="162">
        <f>P744</f>
        <v>0</v>
      </c>
      <c r="Q743" s="161"/>
      <c r="R743" s="162">
        <f>R744</f>
        <v>0</v>
      </c>
      <c r="S743" s="161"/>
      <c r="T743" s="163">
        <f>T744</f>
        <v>0</v>
      </c>
      <c r="AR743" s="156" t="s">
        <v>174</v>
      </c>
      <c r="AT743" s="164" t="s">
        <v>73</v>
      </c>
      <c r="AU743" s="164" t="s">
        <v>74</v>
      </c>
      <c r="AY743" s="156" t="s">
        <v>168</v>
      </c>
      <c r="BK743" s="165">
        <f>BK744</f>
        <v>0</v>
      </c>
    </row>
    <row r="744" spans="1:65" s="2" customFormat="1" ht="33" customHeight="1">
      <c r="A744" s="29"/>
      <c r="B744" s="133"/>
      <c r="C744" s="168" t="s">
        <v>2305</v>
      </c>
      <c r="D744" s="168" t="s">
        <v>170</v>
      </c>
      <c r="E744" s="169" t="s">
        <v>2306</v>
      </c>
      <c r="F744" s="170" t="s">
        <v>2307</v>
      </c>
      <c r="G744" s="171" t="s">
        <v>2240</v>
      </c>
      <c r="H744" s="172">
        <v>24</v>
      </c>
      <c r="I744" s="173"/>
      <c r="J744" s="172">
        <f>ROUND(I744*H744,3)</f>
        <v>0</v>
      </c>
      <c r="K744" s="174"/>
      <c r="L744" s="30"/>
      <c r="M744" s="192" t="s">
        <v>1</v>
      </c>
      <c r="N744" s="193" t="s">
        <v>40</v>
      </c>
      <c r="O744" s="194"/>
      <c r="P744" s="195">
        <f>O744*H744</f>
        <v>0</v>
      </c>
      <c r="Q744" s="195">
        <v>0</v>
      </c>
      <c r="R744" s="195">
        <f>Q744*H744</f>
        <v>0</v>
      </c>
      <c r="S744" s="195">
        <v>0</v>
      </c>
      <c r="T744" s="196">
        <f>S744*H744</f>
        <v>0</v>
      </c>
      <c r="U744" s="29"/>
      <c r="V744" s="29"/>
      <c r="W744" s="29"/>
      <c r="X744" s="29"/>
      <c r="Y744" s="29"/>
      <c r="Z744" s="29"/>
      <c r="AA744" s="29"/>
      <c r="AB744" s="29"/>
      <c r="AC744" s="29"/>
      <c r="AD744" s="29"/>
      <c r="AE744" s="29"/>
      <c r="AR744" s="179" t="s">
        <v>2308</v>
      </c>
      <c r="AT744" s="179" t="s">
        <v>170</v>
      </c>
      <c r="AU744" s="179" t="s">
        <v>82</v>
      </c>
      <c r="AY744" s="14" t="s">
        <v>168</v>
      </c>
      <c r="BE744" s="180">
        <f>IF(N744="základná",J744,0)</f>
        <v>0</v>
      </c>
      <c r="BF744" s="180">
        <f>IF(N744="znížená",J744,0)</f>
        <v>0</v>
      </c>
      <c r="BG744" s="180">
        <f>IF(N744="zákl. prenesená",J744,0)</f>
        <v>0</v>
      </c>
      <c r="BH744" s="180">
        <f>IF(N744="zníž. prenesená",J744,0)</f>
        <v>0</v>
      </c>
      <c r="BI744" s="180">
        <f>IF(N744="nulová",J744,0)</f>
        <v>0</v>
      </c>
      <c r="BJ744" s="14" t="s">
        <v>146</v>
      </c>
      <c r="BK744" s="181">
        <f>ROUND(I744*H744,3)</f>
        <v>0</v>
      </c>
      <c r="BL744" s="14" t="s">
        <v>2308</v>
      </c>
      <c r="BM744" s="179" t="s">
        <v>2309</v>
      </c>
    </row>
    <row r="745" spans="1:65" s="2" customFormat="1" ht="6.9" customHeight="1">
      <c r="A745" s="29"/>
      <c r="B745" s="44"/>
      <c r="C745" s="45"/>
      <c r="D745" s="45"/>
      <c r="E745" s="45"/>
      <c r="F745" s="45"/>
      <c r="G745" s="45"/>
      <c r="H745" s="45"/>
      <c r="I745" s="115"/>
      <c r="J745" s="45"/>
      <c r="K745" s="45"/>
      <c r="L745" s="30"/>
      <c r="M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  <c r="AA745" s="29"/>
      <c r="AB745" s="29"/>
      <c r="AC745" s="29"/>
      <c r="AD745" s="29"/>
      <c r="AE745" s="29"/>
    </row>
  </sheetData>
  <autoFilter ref="C174:K744"/>
  <mergeCells count="14">
    <mergeCell ref="D153:F153"/>
    <mergeCell ref="E165:H165"/>
    <mergeCell ref="E167:H167"/>
    <mergeCell ref="L2:V2"/>
    <mergeCell ref="E87:H87"/>
    <mergeCell ref="D149:F149"/>
    <mergeCell ref="D150:F150"/>
    <mergeCell ref="D151:F151"/>
    <mergeCell ref="D152:F15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SO 01 Rekonštrukcia ...</vt:lpstr>
      <vt:lpstr>'01 - SO 01 Rekonštrukcia ...'!Názvy_tlače</vt:lpstr>
      <vt:lpstr>'Rekapitulácia stavby'!Názvy_tlače</vt:lpstr>
      <vt:lpstr>'01 - SO 01 Rekonštrukcia 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Anna-FSPC\Anna</dc:creator>
  <cp:lastModifiedBy>Perháč Daniel</cp:lastModifiedBy>
  <dcterms:created xsi:type="dcterms:W3CDTF">2020-06-13T17:29:25Z</dcterms:created>
  <dcterms:modified xsi:type="dcterms:W3CDTF">2020-06-24T14:26:33Z</dcterms:modified>
</cp:coreProperties>
</file>