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_6_SP_2026\ZMRZLINUS, j.s.a\VO\VO\SP\"/>
    </mc:Choice>
  </mc:AlternateContent>
  <xr:revisionPtr revIDLastSave="0" documentId="13_ncr:1_{6B0E5042-65EF-4D69-9235-AE399F1A9A47}" xr6:coauthVersionLast="47" xr6:coauthVersionMax="47" xr10:uidLastSave="{00000000-0000-0000-0000-000000000000}"/>
  <bookViews>
    <workbookView xWindow="-120" yWindow="-120" windowWidth="29040" windowHeight="15720" xr2:uid="{6C32E662-7428-4FB7-A37D-3382EDFCD05C}"/>
  </bookViews>
  <sheets>
    <sheet name="Príloha č. 2" sheetId="1" r:id="rId1"/>
  </sheets>
  <externalReferences>
    <externalReference r:id="rId2"/>
    <externalReference r:id="rId3"/>
  </externalReferences>
  <definedNames>
    <definedName name="_xlnm._FilterDatabase" localSheetId="0" hidden="1">'Príloha č. 2'!$A$1:$A$73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2'!$B$4:$K$98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5" i="1"/>
  <c r="J4" i="1"/>
  <c r="B81" i="1"/>
  <c r="B83" i="1"/>
  <c r="B82" i="1"/>
  <c r="B80" i="1"/>
  <c r="B79" i="1"/>
  <c r="B78" i="1"/>
  <c r="B70" i="1" l="1"/>
  <c r="B62" i="1"/>
  <c r="B54" i="1"/>
  <c r="B46" i="1"/>
  <c r="B38" i="1"/>
  <c r="B30" i="1"/>
  <c r="J72" i="1"/>
  <c r="K72" i="1" s="1"/>
  <c r="J71" i="1"/>
  <c r="K71" i="1" s="1"/>
  <c r="J70" i="1"/>
  <c r="K70" i="1" s="1"/>
  <c r="J64" i="1"/>
  <c r="K64" i="1" s="1"/>
  <c r="J63" i="1"/>
  <c r="K63" i="1" s="1"/>
  <c r="J62" i="1"/>
  <c r="K62" i="1" s="1"/>
  <c r="J56" i="1"/>
  <c r="K56" i="1" s="1"/>
  <c r="J55" i="1"/>
  <c r="K55" i="1" s="1"/>
  <c r="J54" i="1"/>
  <c r="K54" i="1" s="1"/>
  <c r="J48" i="1"/>
  <c r="K48" i="1" s="1"/>
  <c r="J47" i="1"/>
  <c r="K47" i="1" s="1"/>
  <c r="J46" i="1"/>
  <c r="K46" i="1" s="1"/>
  <c r="J40" i="1"/>
  <c r="K40" i="1" s="1"/>
  <c r="J39" i="1"/>
  <c r="K39" i="1" s="1"/>
  <c r="J38" i="1"/>
  <c r="K38" i="1" s="1"/>
  <c r="M35" i="1"/>
  <c r="M43" i="1" s="1"/>
  <c r="J32" i="1"/>
  <c r="K32" i="1" s="1"/>
  <c r="J31" i="1"/>
  <c r="K31" i="1" s="1"/>
  <c r="J30" i="1"/>
  <c r="K30" i="1" s="1"/>
  <c r="J73" i="1" l="1"/>
  <c r="J83" i="1" s="1"/>
  <c r="K73" i="1"/>
  <c r="K83" i="1" s="1"/>
  <c r="J57" i="1"/>
  <c r="J81" i="1" s="1"/>
  <c r="J49" i="1"/>
  <c r="J80" i="1" s="1"/>
  <c r="K57" i="1"/>
  <c r="K81" i="1" s="1"/>
  <c r="K65" i="1"/>
  <c r="K82" i="1" s="1"/>
  <c r="J65" i="1"/>
  <c r="J82" i="1" s="1"/>
  <c r="J41" i="1"/>
  <c r="J79" i="1" s="1"/>
  <c r="J33" i="1"/>
  <c r="J78" i="1" s="1"/>
  <c r="K33" i="1"/>
  <c r="K78" i="1" s="1"/>
  <c r="M51" i="1"/>
  <c r="K41" i="1"/>
  <c r="K79" i="1" s="1"/>
  <c r="K49" i="1"/>
  <c r="K80" i="1" s="1"/>
  <c r="K84" i="1" l="1"/>
  <c r="J84" i="1"/>
  <c r="M59" i="1"/>
  <c r="M67" i="1" l="1"/>
</calcChain>
</file>

<file path=xl/sharedStrings.xml><?xml version="1.0" encoding="utf-8"?>
<sst xmlns="http://schemas.openxmlformats.org/spreadsheetml/2006/main" count="134" uniqueCount="43">
  <si>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</si>
  <si>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</si>
  <si>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</si>
  <si>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</si>
  <si>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</si>
  <si>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</si>
  <si>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</si>
  <si>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</si>
  <si>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</si>
  <si>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</si>
  <si>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</si>
  <si>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</si>
  <si>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</si>
  <si>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</si>
  <si>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</si>
  <si>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</si>
  <si>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</si>
  <si>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</si>
  <si>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</si>
  <si>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</si>
  <si>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</si>
  <si>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</si>
  <si>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</si>
  <si>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</si>
  <si>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</si>
  <si>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</si>
  <si>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</si>
  <si>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</si>
  <si>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</si>
  <si>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</si>
  <si>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</si>
  <si>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</si>
  <si>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Identifikačné údaje navrhovateľa:</t>
  </si>
  <si>
    <t>Zmrzlinová vitrína - min. 18 vaničiek</t>
  </si>
  <si>
    <t>Horizontálny výrobník zmrzliny</t>
  </si>
  <si>
    <t>Mraznička na skladovanie zmrzliny</t>
  </si>
  <si>
    <t>Šokový zmrazovač</t>
  </si>
  <si>
    <t>Pasterizátor</t>
  </si>
  <si>
    <t>Mixér/Homogenizátor</t>
  </si>
  <si>
    <t>Názov projektu:</t>
  </si>
  <si>
    <t>Názov predmetu</t>
  </si>
  <si>
    <t>podpis a pečiatka navrhovateľa</t>
  </si>
  <si>
    <t>Investície do rozšírenia technologického vybavenia spoločnosti ZMRZLINUS, j. s.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</si>
</sst>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2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164" fontId="12" fillId="4" borderId="32" xfId="0" applyNumberFormat="1" applyFont="1" applyFill="1" applyBorder="1" applyAlignment="1">
      <alignment horizontal="center" vertical="center" wrapText="1"/>
    </xf>
    <xf numFmtId="4" fontId="12" fillId="3" borderId="33" xfId="0" applyNumberFormat="1" applyFont="1" applyFill="1" applyBorder="1" applyAlignment="1" applyProtection="1">
      <alignment vertical="center" wrapText="1"/>
      <protection locked="0"/>
    </xf>
    <xf numFmtId="164" fontId="12" fillId="4" borderId="34" xfId="0" applyNumberFormat="1" applyFont="1" applyFill="1" applyBorder="1" applyAlignment="1">
      <alignment vertical="center" wrapText="1"/>
    </xf>
    <xf numFmtId="4" fontId="12" fillId="0" borderId="34" xfId="0" applyNumberFormat="1" applyFont="1" applyBorder="1" applyAlignment="1">
      <alignment vertical="center" wrapText="1"/>
    </xf>
    <xf numFmtId="4" fontId="12" fillId="0" borderId="32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8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4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40" xfId="1" applyNumberFormat="1" applyFont="1" applyBorder="1" applyAlignment="1">
      <alignment vertical="center"/>
    </xf>
    <xf numFmtId="0" fontId="8" fillId="0" borderId="40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4" fontId="1" fillId="2" borderId="23" xfId="0" applyNumberFormat="1" applyFont="1" applyFill="1" applyBorder="1" applyAlignment="1">
      <alignment vertical="center"/>
    </xf>
    <xf numFmtId="4" fontId="12" fillId="0" borderId="42" xfId="0" applyNumberFormat="1" applyFont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9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41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20" xfId="0" applyFont="1" applyFill="1" applyBorder="1" applyAlignment="1">
      <alignment vertical="center" wrapText="1"/>
    </xf>
    <xf numFmtId="0" fontId="12" fillId="4" borderId="22" xfId="0" applyFont="1" applyFill="1" applyBorder="1" applyAlignment="1">
      <alignment vertical="center" wrapText="1"/>
    </xf>
    <xf numFmtId="0" fontId="12" fillId="4" borderId="21" xfId="0" applyFont="1" applyFill="1" applyBorder="1" applyAlignment="1">
      <alignment vertical="center" wrapText="1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20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</cellXfs>
  <cellStyles count="2">
    <cellStyle name="Normal 2" xfId="1" xr:uid="{5FD0B5C9-CA92-4046-A327-F5369F8F1B3D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SPP_73.7_Spracovatelia/ZMRZLINUS,%20j.s.a/VO/DRAFT_Predloha_usmernenie_2_2025%20-%20verzia%20&#269;.%202.xlsm" TargetMode="External"/><Relationship Id="rId2" Type="http://schemas.openxmlformats.org/officeDocument/2006/relationships/externalLinkPath" Target="file:///Z:\Projekty\SPP_73.7_Spracovatelia\ZMRZLINUS,%20j.s.a\VO\DRAFT_Predloha_usmernenie_2_2025%20-%20verzia%20&#269;.%202.xlsm" TargetMode="External"/><Relationship Id="rId1" Type="http://schemas.openxmlformats.org/officeDocument/2006/relationships/externalLinkPath" Target="/Projekty/SPP_73.7_Spracovatelia/ZMRZLINUS,%20j.s.a/VO/DRAFT_Predloha_usmernenie_2_2025%20-%20verzia%20&#269;.%202.xlsm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dloha_usmernenie_2_2025%20-%20verzia%20&#269;.%202.xlsm" TargetMode="External"/><Relationship Id="rId2" Type="http://schemas.openxmlformats.org/officeDocument/2006/relationships/externalLinkPath" Target="file:///Z:\Projekty\SPP_73.7_Spracovatelia_6_SP_2026\ZMRZLINUS,%20j.s.a\VO\VO\Predloha_usmernenie_2_2025%20-%20verzia%20&#269;.%202.xlsm" TargetMode="External"/><Relationship Id="rId1" Type="http://schemas.openxmlformats.org/officeDocument/2006/relationships/externalLinkPath" Target="/Projekty/SPP_73.7_Spracovatelia_6_SP_2026/ZMRZLINUS,%20j.s.a/VO/VO/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24">
          <cell r="K24">
            <v>46185</v>
          </cell>
        </row>
      </sheetData>
      <sheetData sheetId="1"/>
      <sheetData sheetId="2">
        <row r="2">
          <cell r="B2" t="str">
            <v>Výzva na predloženie ponúk - prieskum trhu</v>
          </cell>
        </row>
        <row r="121">
          <cell r="C121" t="str">
            <v xml:space="preserve">Príloha č. 2: </v>
          </cell>
          <cell r="E121" t="str">
            <v>Cena dodávaného predmetu</v>
          </cell>
        </row>
      </sheetData>
      <sheetData sheetId="3"/>
      <sheetData sheetId="4"/>
      <sheetData sheetId="5"/>
      <sheetData sheetId="6"/>
      <sheetData sheetId="7">
        <row r="98">
          <cell r="D98" t="str">
            <v>Kúpna zmluva – Príloha č. 2:</v>
          </cell>
          <cell r="F98" t="str">
            <v>Cena dodávaného predmetu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C53A-9A1D-4F4A-959B-FC0689215DD3}">
  <sheetPr codeName="Sheet22"/>
  <dimension ref="A1:M98"/>
  <sheetViews>
    <sheetView tabSelected="1" view="pageBreakPreview" zoomScaleNormal="100" zoomScaleSheetLayoutView="100" workbookViewId="0">
      <pane ySplit="3" topLeftCell="A4" activePane="bottomLeft" state="frozen"/>
      <selection pane="bottomLeft" activeCell="I13" sqref="I13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96" t="str">
        <f>IF([2]summary!$K$24="",'[2]Výzva na prieskum trhu'!$C$121,"")</f>
        <v/>
      </c>
      <c r="K4" s="96"/>
      <c r="M4" s="6"/>
    </row>
    <row r="5" spans="1:13" s="2" customFormat="1" ht="23.25" customHeight="1" x14ac:dyDescent="0.25">
      <c r="A5" s="2">
        <v>1</v>
      </c>
      <c r="B5" s="97" t="str">
        <f>IF([2]summary!$K$24="",'[2]Výzva na prieskum trhu'!$B$2,'[2]Výzva na predkladanie ponúk'!$D$98)</f>
        <v>Kúpna zmluva – Príloha č. 2:</v>
      </c>
      <c r="C5" s="97"/>
      <c r="D5" s="97"/>
      <c r="E5" s="97"/>
      <c r="F5" s="97"/>
      <c r="G5" s="97"/>
      <c r="H5" s="97"/>
      <c r="I5" s="97"/>
      <c r="J5" s="97"/>
      <c r="K5" s="97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97" t="str">
        <f>IF([2]summary!$K$24="",'[2]Výzva na prieskum trhu'!$E$121,'[2]Výzva na predkladanie ponúk'!$F$98)</f>
        <v>Cena dodávaného predmetu</v>
      </c>
      <c r="C7" s="97"/>
      <c r="D7" s="97"/>
      <c r="E7" s="97"/>
      <c r="F7" s="97"/>
      <c r="G7" s="97"/>
      <c r="H7" s="97"/>
      <c r="I7" s="97"/>
      <c r="J7" s="97"/>
      <c r="K7" s="97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98" t="s">
        <v>1</v>
      </c>
      <c r="C9" s="98"/>
      <c r="D9" s="98"/>
      <c r="E9" s="98"/>
      <c r="F9" s="98"/>
      <c r="G9" s="98"/>
      <c r="H9" s="98"/>
      <c r="I9" s="98"/>
      <c r="J9" s="98"/>
      <c r="K9" s="98"/>
    </row>
    <row r="10" spans="1:13" x14ac:dyDescent="0.25">
      <c r="A10" s="2">
        <v>1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</row>
    <row r="11" spans="1:13" x14ac:dyDescent="0.25">
      <c r="A11" s="2">
        <v>1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99" t="s">
        <v>32</v>
      </c>
      <c r="D13" s="100"/>
      <c r="E13" s="100"/>
      <c r="F13" s="100"/>
      <c r="G13" s="101"/>
      <c r="M13" s="6"/>
    </row>
    <row r="14" spans="1:13" s="2" customFormat="1" ht="19.5" customHeight="1" x14ac:dyDescent="0.25">
      <c r="A14" s="2">
        <v>1</v>
      </c>
      <c r="C14" s="91" t="s">
        <v>2</v>
      </c>
      <c r="D14" s="92"/>
      <c r="E14" s="93"/>
      <c r="F14" s="94"/>
      <c r="G14" s="95"/>
      <c r="M14" s="6"/>
    </row>
    <row r="15" spans="1:13" s="2" customFormat="1" ht="39" customHeight="1" x14ac:dyDescent="0.25">
      <c r="A15" s="2">
        <v>1</v>
      </c>
      <c r="C15" s="89" t="s">
        <v>3</v>
      </c>
      <c r="D15" s="90"/>
      <c r="E15" s="81"/>
      <c r="F15" s="82"/>
      <c r="G15" s="83"/>
      <c r="M15" s="6"/>
    </row>
    <row r="16" spans="1:13" s="2" customFormat="1" ht="19.5" customHeight="1" x14ac:dyDescent="0.25">
      <c r="A16" s="2">
        <v>1</v>
      </c>
      <c r="C16" s="79" t="s">
        <v>4</v>
      </c>
      <c r="D16" s="80"/>
      <c r="E16" s="81"/>
      <c r="F16" s="82"/>
      <c r="G16" s="83"/>
      <c r="M16" s="6"/>
    </row>
    <row r="17" spans="1:13" s="2" customFormat="1" ht="19.5" customHeight="1" x14ac:dyDescent="0.25">
      <c r="A17" s="2">
        <v>1</v>
      </c>
      <c r="C17" s="79" t="s">
        <v>5</v>
      </c>
      <c r="D17" s="80"/>
      <c r="E17" s="81"/>
      <c r="F17" s="82"/>
      <c r="G17" s="83"/>
      <c r="M17" s="6"/>
    </row>
    <row r="18" spans="1:13" s="2" customFormat="1" ht="30" customHeight="1" x14ac:dyDescent="0.25">
      <c r="A18" s="2">
        <v>1</v>
      </c>
      <c r="C18" s="87" t="s">
        <v>6</v>
      </c>
      <c r="D18" s="88"/>
      <c r="E18" s="81"/>
      <c r="F18" s="82"/>
      <c r="G18" s="83"/>
      <c r="M18" s="6"/>
    </row>
    <row r="19" spans="1:13" s="2" customFormat="1" ht="19.5" customHeight="1" x14ac:dyDescent="0.25">
      <c r="A19" s="2">
        <v>1</v>
      </c>
      <c r="C19" s="79" t="s">
        <v>7</v>
      </c>
      <c r="D19" s="80"/>
      <c r="E19" s="81"/>
      <c r="F19" s="82"/>
      <c r="G19" s="83"/>
      <c r="M19" s="6"/>
    </row>
    <row r="20" spans="1:13" s="2" customFormat="1" ht="19.5" customHeight="1" x14ac:dyDescent="0.25">
      <c r="A20" s="2">
        <v>1</v>
      </c>
      <c r="C20" s="79" t="s">
        <v>8</v>
      </c>
      <c r="D20" s="80"/>
      <c r="E20" s="81"/>
      <c r="F20" s="82"/>
      <c r="G20" s="83"/>
      <c r="M20" s="6"/>
    </row>
    <row r="21" spans="1:13" s="2" customFormat="1" ht="19.5" customHeight="1" x14ac:dyDescent="0.25">
      <c r="A21" s="2">
        <v>1</v>
      </c>
      <c r="C21" s="79" t="s">
        <v>9</v>
      </c>
      <c r="D21" s="80"/>
      <c r="E21" s="81"/>
      <c r="F21" s="82"/>
      <c r="G21" s="83"/>
      <c r="M21" s="6"/>
    </row>
    <row r="22" spans="1:13" s="2" customFormat="1" ht="19.5" customHeight="1" x14ac:dyDescent="0.25">
      <c r="A22" s="2">
        <v>1</v>
      </c>
      <c r="C22" s="79" t="s">
        <v>10</v>
      </c>
      <c r="D22" s="80"/>
      <c r="E22" s="81"/>
      <c r="F22" s="82"/>
      <c r="G22" s="83"/>
      <c r="M22" s="6"/>
    </row>
    <row r="23" spans="1:13" s="2" customFormat="1" ht="19.5" customHeight="1" x14ac:dyDescent="0.25">
      <c r="A23" s="2">
        <v>1</v>
      </c>
      <c r="C23" s="79" t="s">
        <v>11</v>
      </c>
      <c r="D23" s="80"/>
      <c r="E23" s="84"/>
      <c r="F23" s="85"/>
      <c r="G23" s="86"/>
      <c r="M23" s="6"/>
    </row>
    <row r="24" spans="1:13" s="2" customFormat="1" ht="19.5" customHeight="1" thickBot="1" x14ac:dyDescent="0.3">
      <c r="A24" s="2">
        <v>1</v>
      </c>
      <c r="C24" s="74" t="s">
        <v>12</v>
      </c>
      <c r="D24" s="75"/>
      <c r="E24" s="76"/>
      <c r="F24" s="77"/>
      <c r="G24" s="78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51" t="s">
        <v>13</v>
      </c>
      <c r="C27" s="51"/>
      <c r="D27" s="52" t="s">
        <v>33</v>
      </c>
      <c r="E27" s="52"/>
      <c r="F27" s="52"/>
      <c r="G27" s="52"/>
      <c r="H27" s="52"/>
      <c r="I27" s="52"/>
      <c r="J27" s="52"/>
      <c r="K27" s="9"/>
      <c r="M27" s="1">
        <v>1</v>
      </c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69" t="s">
        <v>14</v>
      </c>
      <c r="C29" s="70"/>
      <c r="D29" s="71"/>
      <c r="E29" s="72" t="s">
        <v>15</v>
      </c>
      <c r="F29" s="73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64" t="str">
        <f>D27</f>
        <v>Zmrzlinová vitrína - min. 18 vaničiek</v>
      </c>
      <c r="C30" s="65"/>
      <c r="D30" s="66"/>
      <c r="E30" s="67"/>
      <c r="F30" s="68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 t="shared" ref="K30:K32" si="1">IF(J30&lt;&gt;"",J30*IF($E$18="platiteľ DPH",1.23,1),"")</f>
        <v/>
      </c>
    </row>
    <row r="31" spans="1:13" ht="25.5" customHeight="1" x14ac:dyDescent="0.25">
      <c r="A31" s="2">
        <v>1</v>
      </c>
      <c r="B31" s="56" t="s">
        <v>22</v>
      </c>
      <c r="C31" s="57"/>
      <c r="D31" s="25" t="s">
        <v>23</v>
      </c>
      <c r="E31" s="60" t="s">
        <v>24</v>
      </c>
      <c r="F31" s="61"/>
      <c r="G31" s="14" t="s">
        <v>24</v>
      </c>
      <c r="H31" s="15"/>
      <c r="I31" s="16">
        <v>1</v>
      </c>
      <c r="J31" s="17" t="str">
        <f t="shared" si="0"/>
        <v/>
      </c>
      <c r="K31" s="18" t="str">
        <f t="shared" si="1"/>
        <v/>
      </c>
    </row>
    <row r="32" spans="1:13" ht="25.5" customHeight="1" thickBot="1" x14ac:dyDescent="0.3">
      <c r="A32" s="2">
        <v>1</v>
      </c>
      <c r="B32" s="58"/>
      <c r="C32" s="59"/>
      <c r="D32" s="26" t="s">
        <v>25</v>
      </c>
      <c r="E32" s="62" t="s">
        <v>24</v>
      </c>
      <c r="F32" s="63"/>
      <c r="G32" s="20" t="s">
        <v>24</v>
      </c>
      <c r="H32" s="21"/>
      <c r="I32" s="22">
        <v>1</v>
      </c>
      <c r="J32" s="23" t="str">
        <f t="shared" si="0"/>
        <v/>
      </c>
      <c r="K32" s="24" t="str">
        <f t="shared" si="1"/>
        <v/>
      </c>
    </row>
    <row r="33" spans="1:13" ht="25.5" customHeight="1" thickBot="1" x14ac:dyDescent="0.3">
      <c r="A33" s="2">
        <v>1</v>
      </c>
      <c r="B33" s="27"/>
      <c r="C33" s="28"/>
      <c r="D33" s="28"/>
      <c r="E33" s="28"/>
      <c r="F33" s="28"/>
      <c r="G33" s="28"/>
      <c r="H33" s="29"/>
      <c r="I33" s="29" t="s">
        <v>26</v>
      </c>
      <c r="J33" s="30" t="str">
        <f>IF(SUM(J30:J32)&gt;0,SUM(J30:J32),"")</f>
        <v/>
      </c>
      <c r="K33" s="30" t="str">
        <f>IF(SUM(K30:K32)&gt;0,SUM(K30:K32),"")</f>
        <v/>
      </c>
    </row>
    <row r="34" spans="1:13" x14ac:dyDescent="0.25">
      <c r="A34" s="2">
        <v>1</v>
      </c>
    </row>
    <row r="35" spans="1:13" x14ac:dyDescent="0.25">
      <c r="A35">
        <v>1</v>
      </c>
      <c r="B35" s="51" t="s">
        <v>13</v>
      </c>
      <c r="C35" s="51"/>
      <c r="D35" s="52" t="s">
        <v>34</v>
      </c>
      <c r="E35" s="52"/>
      <c r="F35" s="52"/>
      <c r="G35" s="52"/>
      <c r="H35" s="52"/>
      <c r="I35" s="52"/>
      <c r="J35" s="52"/>
      <c r="K35" s="9"/>
      <c r="M35" s="1">
        <f>M27+1</f>
        <v>2</v>
      </c>
    </row>
    <row r="36" spans="1:13" ht="15.75" thickBot="1" x14ac:dyDescent="0.3">
      <c r="A36" s="2">
        <v>1</v>
      </c>
    </row>
    <row r="37" spans="1:13" ht="54.95" customHeight="1" thickBot="1" x14ac:dyDescent="0.3">
      <c r="A37" s="2">
        <v>1</v>
      </c>
      <c r="B37" s="69" t="s">
        <v>14</v>
      </c>
      <c r="C37" s="70"/>
      <c r="D37" s="71"/>
      <c r="E37" s="72" t="s">
        <v>15</v>
      </c>
      <c r="F37" s="73"/>
      <c r="G37" s="10" t="s">
        <v>16</v>
      </c>
      <c r="H37" s="11" t="s">
        <v>17</v>
      </c>
      <c r="I37" s="10" t="s">
        <v>18</v>
      </c>
      <c r="J37" s="12" t="s">
        <v>19</v>
      </c>
      <c r="K37" s="13" t="s">
        <v>20</v>
      </c>
    </row>
    <row r="38" spans="1:13" ht="30" customHeight="1" thickBot="1" x14ac:dyDescent="0.3">
      <c r="A38" s="2">
        <v>1</v>
      </c>
      <c r="B38" s="64" t="str">
        <f>D35</f>
        <v>Horizontálny výrobník zmrzliny</v>
      </c>
      <c r="C38" s="65"/>
      <c r="D38" s="66"/>
      <c r="E38" s="67"/>
      <c r="F38" s="68"/>
      <c r="G38" s="14" t="s">
        <v>21</v>
      </c>
      <c r="H38" s="15"/>
      <c r="I38" s="16">
        <v>1</v>
      </c>
      <c r="J38" s="17" t="str">
        <f t="shared" ref="J38:J40" si="2">IF(AND(H38&lt;&gt;"",I38&lt;&gt;""),H38*I38,"")</f>
        <v/>
      </c>
      <c r="K38" s="18" t="str">
        <f>IF(J38&lt;&gt;"",J38*IF($E$18="platiteľ DPH",1.23,1),"")</f>
        <v/>
      </c>
    </row>
    <row r="39" spans="1:13" ht="25.5" customHeight="1" x14ac:dyDescent="0.25">
      <c r="A39" s="2">
        <v>1</v>
      </c>
      <c r="B39" s="56" t="s">
        <v>22</v>
      </c>
      <c r="C39" s="57"/>
      <c r="D39" s="25" t="s">
        <v>23</v>
      </c>
      <c r="E39" s="60" t="s">
        <v>24</v>
      </c>
      <c r="F39" s="61"/>
      <c r="G39" s="14" t="s">
        <v>24</v>
      </c>
      <c r="H39" s="15"/>
      <c r="I39" s="16">
        <v>1</v>
      </c>
      <c r="J39" s="17" t="str">
        <f t="shared" si="2"/>
        <v/>
      </c>
      <c r="K39" s="19" t="str">
        <f t="shared" ref="K39:K40" si="3">IF(J39&lt;&gt;"",J39*IF($E$18="platiteľ DPH",1.23,1),"")</f>
        <v/>
      </c>
    </row>
    <row r="40" spans="1:13" ht="25.5" customHeight="1" thickBot="1" x14ac:dyDescent="0.3">
      <c r="A40" s="2">
        <v>1</v>
      </c>
      <c r="B40" s="58"/>
      <c r="C40" s="59"/>
      <c r="D40" s="26" t="s">
        <v>25</v>
      </c>
      <c r="E40" s="62" t="s">
        <v>24</v>
      </c>
      <c r="F40" s="63"/>
      <c r="G40" s="20" t="s">
        <v>24</v>
      </c>
      <c r="H40" s="21"/>
      <c r="I40" s="22">
        <v>1</v>
      </c>
      <c r="J40" s="23" t="str">
        <f t="shared" si="2"/>
        <v/>
      </c>
      <c r="K40" s="42" t="str">
        <f t="shared" si="3"/>
        <v/>
      </c>
    </row>
    <row r="41" spans="1:13" ht="25.5" customHeight="1" thickBot="1" x14ac:dyDescent="0.3">
      <c r="A41" s="2">
        <v>1</v>
      </c>
      <c r="B41" s="27"/>
      <c r="C41" s="28"/>
      <c r="D41" s="28"/>
      <c r="E41" s="28"/>
      <c r="F41" s="28"/>
      <c r="G41" s="28"/>
      <c r="H41" s="29"/>
      <c r="I41" s="29" t="s">
        <v>26</v>
      </c>
      <c r="J41" s="30" t="str">
        <f>IF(SUM(J38:J40)&gt;0,SUM(J38:J40),"")</f>
        <v/>
      </c>
      <c r="K41" s="30" t="str">
        <f>IF(SUM(K38:K40)&gt;0,SUM(K38:K40),"")</f>
        <v/>
      </c>
    </row>
    <row r="42" spans="1:13" x14ac:dyDescent="0.25">
      <c r="A42" s="2">
        <v>1</v>
      </c>
    </row>
    <row r="43" spans="1:13" x14ac:dyDescent="0.25">
      <c r="A43">
        <v>1</v>
      </c>
      <c r="B43" s="51" t="s">
        <v>13</v>
      </c>
      <c r="C43" s="51"/>
      <c r="D43" s="52" t="s">
        <v>35</v>
      </c>
      <c r="E43" s="52"/>
      <c r="F43" s="52"/>
      <c r="G43" s="52"/>
      <c r="H43" s="52"/>
      <c r="I43" s="52"/>
      <c r="J43" s="52"/>
      <c r="K43" s="9"/>
      <c r="M43" s="1">
        <f>M35+1</f>
        <v>3</v>
      </c>
    </row>
    <row r="44" spans="1:13" ht="15.75" thickBot="1" x14ac:dyDescent="0.3">
      <c r="A44" s="2">
        <v>1</v>
      </c>
    </row>
    <row r="45" spans="1:13" ht="54.95" customHeight="1" thickBot="1" x14ac:dyDescent="0.3">
      <c r="A45" s="2">
        <v>1</v>
      </c>
      <c r="B45" s="69" t="s">
        <v>14</v>
      </c>
      <c r="C45" s="70"/>
      <c r="D45" s="71"/>
      <c r="E45" s="72" t="s">
        <v>15</v>
      </c>
      <c r="F45" s="73"/>
      <c r="G45" s="10" t="s">
        <v>16</v>
      </c>
      <c r="H45" s="11" t="s">
        <v>17</v>
      </c>
      <c r="I45" s="10" t="s">
        <v>18</v>
      </c>
      <c r="J45" s="12" t="s">
        <v>19</v>
      </c>
      <c r="K45" s="13" t="s">
        <v>20</v>
      </c>
    </row>
    <row r="46" spans="1:13" ht="25.5" customHeight="1" thickBot="1" x14ac:dyDescent="0.3">
      <c r="A46" s="2">
        <v>1</v>
      </c>
      <c r="B46" s="64" t="str">
        <f>D43</f>
        <v>Mraznička na skladovanie zmrzliny</v>
      </c>
      <c r="C46" s="65"/>
      <c r="D46" s="66"/>
      <c r="E46" s="67"/>
      <c r="F46" s="68"/>
      <c r="G46" s="14" t="s">
        <v>21</v>
      </c>
      <c r="H46" s="15"/>
      <c r="I46" s="16">
        <v>1</v>
      </c>
      <c r="J46" s="17" t="str">
        <f t="shared" ref="J46:J48" si="4">IF(AND(H46&lt;&gt;"",I46&lt;&gt;""),H46*I46,"")</f>
        <v/>
      </c>
      <c r="K46" s="18" t="str">
        <f>IF(J46&lt;&gt;"",J46*IF($E$18="platiteľ DPH",1.23,1),"")</f>
        <v/>
      </c>
    </row>
    <row r="47" spans="1:13" ht="25.5" customHeight="1" x14ac:dyDescent="0.25">
      <c r="A47" s="2">
        <v>1</v>
      </c>
      <c r="B47" s="56" t="s">
        <v>22</v>
      </c>
      <c r="C47" s="57"/>
      <c r="D47" s="25" t="s">
        <v>23</v>
      </c>
      <c r="E47" s="60" t="s">
        <v>24</v>
      </c>
      <c r="F47" s="61"/>
      <c r="G47" s="14" t="s">
        <v>24</v>
      </c>
      <c r="H47" s="15"/>
      <c r="I47" s="16">
        <v>1</v>
      </c>
      <c r="J47" s="17" t="str">
        <f t="shared" si="4"/>
        <v/>
      </c>
      <c r="K47" s="18" t="str">
        <f>IF(J47&lt;&gt;"",J47*IF($E$18="platiteľ DPH",1.23,1),"")</f>
        <v/>
      </c>
    </row>
    <row r="48" spans="1:13" ht="25.5" customHeight="1" thickBot="1" x14ac:dyDescent="0.3">
      <c r="A48" s="2">
        <v>1</v>
      </c>
      <c r="B48" s="58"/>
      <c r="C48" s="59"/>
      <c r="D48" s="26" t="s">
        <v>25</v>
      </c>
      <c r="E48" s="62" t="s">
        <v>24</v>
      </c>
      <c r="F48" s="63"/>
      <c r="G48" s="20" t="s">
        <v>24</v>
      </c>
      <c r="H48" s="21"/>
      <c r="I48" s="22">
        <v>1</v>
      </c>
      <c r="J48" s="23" t="str">
        <f t="shared" si="4"/>
        <v/>
      </c>
      <c r="K48" s="24" t="str">
        <f>IF(J48&lt;&gt;"",J48*IF($E$18="platiteľ DPH",1.23,1),"")</f>
        <v/>
      </c>
    </row>
    <row r="49" spans="1:13" ht="25.5" customHeight="1" thickBot="1" x14ac:dyDescent="0.3">
      <c r="A49" s="2">
        <v>1</v>
      </c>
      <c r="B49" s="27"/>
      <c r="C49" s="28"/>
      <c r="D49" s="28"/>
      <c r="E49" s="28"/>
      <c r="F49" s="28"/>
      <c r="G49" s="28"/>
      <c r="H49" s="29"/>
      <c r="I49" s="29" t="s">
        <v>26</v>
      </c>
      <c r="J49" s="30" t="str">
        <f>IF(SUM(J46:J48)&gt;0,SUM(J46:J48),"")</f>
        <v/>
      </c>
      <c r="K49" s="30" t="str">
        <f>IF(SUM(K46:K48)&gt;0,SUM(K46:K48),"")</f>
        <v/>
      </c>
    </row>
    <row r="50" spans="1:13" x14ac:dyDescent="0.25">
      <c r="A50" s="2">
        <v>1</v>
      </c>
    </row>
    <row r="51" spans="1:13" x14ac:dyDescent="0.25">
      <c r="A51">
        <v>1</v>
      </c>
      <c r="B51" s="51" t="s">
        <v>13</v>
      </c>
      <c r="C51" s="51"/>
      <c r="D51" s="52" t="s">
        <v>36</v>
      </c>
      <c r="E51" s="52"/>
      <c r="F51" s="52"/>
      <c r="G51" s="52"/>
      <c r="H51" s="52"/>
      <c r="I51" s="52"/>
      <c r="J51" s="52"/>
      <c r="K51" s="9"/>
      <c r="M51" s="1">
        <f>M43+1</f>
        <v>4</v>
      </c>
    </row>
    <row r="52" spans="1:13" ht="15.75" thickBot="1" x14ac:dyDescent="0.3">
      <c r="A52" s="2">
        <v>1</v>
      </c>
    </row>
    <row r="53" spans="1:13" ht="54.95" customHeight="1" thickBot="1" x14ac:dyDescent="0.3">
      <c r="A53" s="2">
        <v>1</v>
      </c>
      <c r="B53" s="69" t="s">
        <v>14</v>
      </c>
      <c r="C53" s="70"/>
      <c r="D53" s="71"/>
      <c r="E53" s="72" t="s">
        <v>15</v>
      </c>
      <c r="F53" s="73"/>
      <c r="G53" s="10" t="s">
        <v>16</v>
      </c>
      <c r="H53" s="11" t="s">
        <v>17</v>
      </c>
      <c r="I53" s="10" t="s">
        <v>18</v>
      </c>
      <c r="J53" s="12" t="s">
        <v>19</v>
      </c>
      <c r="K53" s="13" t="s">
        <v>20</v>
      </c>
    </row>
    <row r="54" spans="1:13" ht="25.5" customHeight="1" thickBot="1" x14ac:dyDescent="0.3">
      <c r="A54" s="2">
        <v>1</v>
      </c>
      <c r="B54" s="64" t="str">
        <f>D51</f>
        <v>Šokový zmrazovač</v>
      </c>
      <c r="C54" s="65"/>
      <c r="D54" s="66"/>
      <c r="E54" s="67"/>
      <c r="F54" s="68"/>
      <c r="G54" s="14" t="s">
        <v>21</v>
      </c>
      <c r="H54" s="15"/>
      <c r="I54" s="16">
        <v>1</v>
      </c>
      <c r="J54" s="17" t="str">
        <f t="shared" ref="J54:J56" si="5">IF(AND(H54&lt;&gt;"",I54&lt;&gt;""),H54*I54,"")</f>
        <v/>
      </c>
      <c r="K54" s="18" t="str">
        <f>IF(J54&lt;&gt;"",J54*IF($E$18="platiteľ DPH",1.23,1),"")</f>
        <v/>
      </c>
    </row>
    <row r="55" spans="1:13" ht="25.5" customHeight="1" x14ac:dyDescent="0.25">
      <c r="A55" s="2">
        <v>1</v>
      </c>
      <c r="B55" s="56" t="s">
        <v>22</v>
      </c>
      <c r="C55" s="57"/>
      <c r="D55" s="25" t="s">
        <v>23</v>
      </c>
      <c r="E55" s="60" t="s">
        <v>24</v>
      </c>
      <c r="F55" s="61"/>
      <c r="G55" s="14" t="s">
        <v>24</v>
      </c>
      <c r="H55" s="15"/>
      <c r="I55" s="16">
        <v>1</v>
      </c>
      <c r="J55" s="17" t="str">
        <f t="shared" si="5"/>
        <v/>
      </c>
      <c r="K55" s="18" t="str">
        <f>IF(J55&lt;&gt;"",J55*IF($E$18="platiteľ DPH",1.23,1),"")</f>
        <v/>
      </c>
    </row>
    <row r="56" spans="1:13" ht="25.5" customHeight="1" thickBot="1" x14ac:dyDescent="0.3">
      <c r="A56" s="2">
        <v>1</v>
      </c>
      <c r="B56" s="58"/>
      <c r="C56" s="59"/>
      <c r="D56" s="26" t="s">
        <v>25</v>
      </c>
      <c r="E56" s="62" t="s">
        <v>24</v>
      </c>
      <c r="F56" s="63"/>
      <c r="G56" s="20" t="s">
        <v>24</v>
      </c>
      <c r="H56" s="21"/>
      <c r="I56" s="22">
        <v>1</v>
      </c>
      <c r="J56" s="23" t="str">
        <f t="shared" si="5"/>
        <v/>
      </c>
      <c r="K56" s="24" t="str">
        <f>IF(J56&lt;&gt;"",J56*IF($E$18="platiteľ DPH",1.23,1),"")</f>
        <v/>
      </c>
    </row>
    <row r="57" spans="1:13" ht="25.5" customHeight="1" thickBot="1" x14ac:dyDescent="0.3">
      <c r="A57" s="2">
        <v>1</v>
      </c>
      <c r="B57" s="27"/>
      <c r="C57" s="28"/>
      <c r="D57" s="28"/>
      <c r="E57" s="28"/>
      <c r="F57" s="28"/>
      <c r="G57" s="28"/>
      <c r="H57" s="29"/>
      <c r="I57" s="29" t="s">
        <v>26</v>
      </c>
      <c r="J57" s="30" t="str">
        <f>IF(SUM(J54:J56)&gt;0,SUM(J54:J56),"")</f>
        <v/>
      </c>
      <c r="K57" s="30" t="str">
        <f>IF(SUM(K54:K56)&gt;0,SUM(K54:K56),"")</f>
        <v/>
      </c>
    </row>
    <row r="58" spans="1:13" x14ac:dyDescent="0.25">
      <c r="A58" s="2">
        <v>1</v>
      </c>
    </row>
    <row r="59" spans="1:13" x14ac:dyDescent="0.25">
      <c r="A59">
        <v>1</v>
      </c>
      <c r="B59" s="51" t="s">
        <v>13</v>
      </c>
      <c r="C59" s="51"/>
      <c r="D59" s="52" t="s">
        <v>37</v>
      </c>
      <c r="E59" s="52"/>
      <c r="F59" s="52"/>
      <c r="G59" s="52"/>
      <c r="H59" s="52"/>
      <c r="I59" s="52"/>
      <c r="J59" s="52"/>
      <c r="K59" s="9"/>
      <c r="M59" s="1">
        <f>M51+1</f>
        <v>5</v>
      </c>
    </row>
    <row r="60" spans="1:13" ht="15.75" thickBot="1" x14ac:dyDescent="0.3">
      <c r="A60" s="2">
        <v>1</v>
      </c>
    </row>
    <row r="61" spans="1:13" ht="54.95" customHeight="1" thickBot="1" x14ac:dyDescent="0.3">
      <c r="A61" s="2">
        <v>1</v>
      </c>
      <c r="B61" s="69" t="s">
        <v>14</v>
      </c>
      <c r="C61" s="70"/>
      <c r="D61" s="71"/>
      <c r="E61" s="72" t="s">
        <v>15</v>
      </c>
      <c r="F61" s="73"/>
      <c r="G61" s="10" t="s">
        <v>16</v>
      </c>
      <c r="H61" s="11" t="s">
        <v>17</v>
      </c>
      <c r="I61" s="10" t="s">
        <v>18</v>
      </c>
      <c r="J61" s="12" t="s">
        <v>19</v>
      </c>
      <c r="K61" s="13" t="s">
        <v>20</v>
      </c>
    </row>
    <row r="62" spans="1:13" ht="25.5" customHeight="1" thickBot="1" x14ac:dyDescent="0.3">
      <c r="A62" s="2">
        <v>1</v>
      </c>
      <c r="B62" s="64" t="str">
        <f>D59</f>
        <v>Pasterizátor</v>
      </c>
      <c r="C62" s="65"/>
      <c r="D62" s="66"/>
      <c r="E62" s="67"/>
      <c r="F62" s="68"/>
      <c r="G62" s="14" t="s">
        <v>21</v>
      </c>
      <c r="H62" s="15"/>
      <c r="I62" s="16">
        <v>1</v>
      </c>
      <c r="J62" s="17" t="str">
        <f t="shared" ref="J62:J64" si="6">IF(AND(H62&lt;&gt;"",I62&lt;&gt;""),H62*I62,"")</f>
        <v/>
      </c>
      <c r="K62" s="18" t="str">
        <f>IF(J62&lt;&gt;"",J62*IF($E$18="platiteľ DPH",1.23,1),"")</f>
        <v/>
      </c>
    </row>
    <row r="63" spans="1:13" ht="25.5" customHeight="1" x14ac:dyDescent="0.25">
      <c r="A63" s="2">
        <v>1</v>
      </c>
      <c r="B63" s="56" t="s">
        <v>22</v>
      </c>
      <c r="C63" s="57"/>
      <c r="D63" s="25" t="s">
        <v>23</v>
      </c>
      <c r="E63" s="60" t="s">
        <v>24</v>
      </c>
      <c r="F63" s="61"/>
      <c r="G63" s="14" t="s">
        <v>24</v>
      </c>
      <c r="H63" s="15"/>
      <c r="I63" s="16">
        <v>1</v>
      </c>
      <c r="J63" s="17" t="str">
        <f t="shared" si="6"/>
        <v/>
      </c>
      <c r="K63" s="18" t="str">
        <f>IF(J63&lt;&gt;"",J63*IF($E$18="platiteľ DPH",1.23,1),"")</f>
        <v/>
      </c>
    </row>
    <row r="64" spans="1:13" ht="25.5" customHeight="1" thickBot="1" x14ac:dyDescent="0.3">
      <c r="A64" s="2">
        <v>1</v>
      </c>
      <c r="B64" s="58"/>
      <c r="C64" s="59"/>
      <c r="D64" s="26" t="s">
        <v>25</v>
      </c>
      <c r="E64" s="62" t="s">
        <v>24</v>
      </c>
      <c r="F64" s="63"/>
      <c r="G64" s="20" t="s">
        <v>24</v>
      </c>
      <c r="H64" s="21"/>
      <c r="I64" s="22">
        <v>1</v>
      </c>
      <c r="J64" s="23" t="str">
        <f t="shared" si="6"/>
        <v/>
      </c>
      <c r="K64" s="24" t="str">
        <f>IF(J64&lt;&gt;"",J64*IF($E$18="platiteľ DPH",1.23,1),"")</f>
        <v/>
      </c>
    </row>
    <row r="65" spans="1:13" ht="25.5" customHeight="1" thickBot="1" x14ac:dyDescent="0.3">
      <c r="A65" s="2">
        <v>1</v>
      </c>
      <c r="B65" s="27"/>
      <c r="C65" s="28"/>
      <c r="D65" s="28"/>
      <c r="E65" s="28"/>
      <c r="F65" s="28"/>
      <c r="G65" s="28"/>
      <c r="H65" s="29"/>
      <c r="I65" s="29" t="s">
        <v>26</v>
      </c>
      <c r="J65" s="30" t="str">
        <f>IF(SUM(J62:J64)&gt;0,SUM(J62:J64),"")</f>
        <v/>
      </c>
      <c r="K65" s="30" t="str">
        <f>IF(SUM(K62:K64)&gt;0,SUM(K62:K64),"")</f>
        <v/>
      </c>
    </row>
    <row r="66" spans="1:13" x14ac:dyDescent="0.25">
      <c r="A66" s="2">
        <v>1</v>
      </c>
    </row>
    <row r="67" spans="1:13" x14ac:dyDescent="0.25">
      <c r="A67">
        <v>1</v>
      </c>
      <c r="B67" s="51" t="s">
        <v>13</v>
      </c>
      <c r="C67" s="51"/>
      <c r="D67" s="52" t="s">
        <v>38</v>
      </c>
      <c r="E67" s="52"/>
      <c r="F67" s="52"/>
      <c r="G67" s="52"/>
      <c r="H67" s="52"/>
      <c r="I67" s="52"/>
      <c r="J67" s="52"/>
      <c r="K67" s="9"/>
      <c r="M67" s="1">
        <f>M59+1</f>
        <v>6</v>
      </c>
    </row>
    <row r="68" spans="1:13" ht="15.75" thickBot="1" x14ac:dyDescent="0.3">
      <c r="A68" s="2">
        <v>1</v>
      </c>
    </row>
    <row r="69" spans="1:13" ht="54.95" customHeight="1" thickBot="1" x14ac:dyDescent="0.3">
      <c r="A69" s="2">
        <v>1</v>
      </c>
      <c r="B69" s="69" t="s">
        <v>14</v>
      </c>
      <c r="C69" s="70"/>
      <c r="D69" s="71"/>
      <c r="E69" s="72" t="s">
        <v>15</v>
      </c>
      <c r="F69" s="73"/>
      <c r="G69" s="10" t="s">
        <v>16</v>
      </c>
      <c r="H69" s="11" t="s">
        <v>17</v>
      </c>
      <c r="I69" s="10" t="s">
        <v>18</v>
      </c>
      <c r="J69" s="12" t="s">
        <v>19</v>
      </c>
      <c r="K69" s="13" t="s">
        <v>20</v>
      </c>
    </row>
    <row r="70" spans="1:13" ht="25.5" customHeight="1" thickBot="1" x14ac:dyDescent="0.3">
      <c r="A70" s="2">
        <v>1</v>
      </c>
      <c r="B70" s="64" t="str">
        <f>D67</f>
        <v>Mixér/Homogenizátor</v>
      </c>
      <c r="C70" s="65"/>
      <c r="D70" s="66"/>
      <c r="E70" s="67"/>
      <c r="F70" s="68"/>
      <c r="G70" s="14" t="s">
        <v>21</v>
      </c>
      <c r="H70" s="15"/>
      <c r="I70" s="16">
        <v>1</v>
      </c>
      <c r="J70" s="17" t="str">
        <f t="shared" ref="J70:J72" si="7">IF(AND(H70&lt;&gt;"",I70&lt;&gt;""),H70*I70,"")</f>
        <v/>
      </c>
      <c r="K70" s="18" t="str">
        <f>IF(J70&lt;&gt;"",J70*IF($E$18="platiteľ DPH",1.23,1),"")</f>
        <v/>
      </c>
    </row>
    <row r="71" spans="1:13" ht="25.5" customHeight="1" x14ac:dyDescent="0.25">
      <c r="A71" s="2">
        <v>1</v>
      </c>
      <c r="B71" s="56" t="s">
        <v>22</v>
      </c>
      <c r="C71" s="57"/>
      <c r="D71" s="25" t="s">
        <v>23</v>
      </c>
      <c r="E71" s="60" t="s">
        <v>24</v>
      </c>
      <c r="F71" s="61"/>
      <c r="G71" s="14" t="s">
        <v>24</v>
      </c>
      <c r="H71" s="15"/>
      <c r="I71" s="16">
        <v>1</v>
      </c>
      <c r="J71" s="17" t="str">
        <f t="shared" si="7"/>
        <v/>
      </c>
      <c r="K71" s="18" t="str">
        <f>IF(J71&lt;&gt;"",J71*IF($E$18="platiteľ DPH",1.23,1),"")</f>
        <v/>
      </c>
    </row>
    <row r="72" spans="1:13" ht="25.5" customHeight="1" thickBot="1" x14ac:dyDescent="0.3">
      <c r="A72" s="2">
        <v>1</v>
      </c>
      <c r="B72" s="58"/>
      <c r="C72" s="59"/>
      <c r="D72" s="26" t="s">
        <v>25</v>
      </c>
      <c r="E72" s="62" t="s">
        <v>24</v>
      </c>
      <c r="F72" s="63"/>
      <c r="G72" s="20" t="s">
        <v>24</v>
      </c>
      <c r="H72" s="21"/>
      <c r="I72" s="22">
        <v>1</v>
      </c>
      <c r="J72" s="23" t="str">
        <f t="shared" si="7"/>
        <v/>
      </c>
      <c r="K72" s="24" t="str">
        <f>IF(J72&lt;&gt;"",J72*IF($E$18="platiteľ DPH",1.23,1),"")</f>
        <v/>
      </c>
    </row>
    <row r="73" spans="1:13" ht="25.5" customHeight="1" thickBot="1" x14ac:dyDescent="0.3">
      <c r="A73" s="2">
        <v>1</v>
      </c>
      <c r="B73" s="27"/>
      <c r="C73" s="28"/>
      <c r="D73" s="28"/>
      <c r="E73" s="28"/>
      <c r="F73" s="28"/>
      <c r="G73" s="28"/>
      <c r="H73" s="29"/>
      <c r="I73" s="29" t="s">
        <v>26</v>
      </c>
      <c r="J73" s="30" t="str">
        <f>IF(SUM(J70:J72)&gt;0,SUM(J70:J72),"")</f>
        <v/>
      </c>
      <c r="K73" s="30" t="str">
        <f>IF(SUM(K70:K72)&gt;0,SUM(K70:K72),"")</f>
        <v/>
      </c>
    </row>
    <row r="74" spans="1:13" x14ac:dyDescent="0.25">
      <c r="A74" s="2">
        <v>1</v>
      </c>
    </row>
    <row r="75" spans="1:13" x14ac:dyDescent="0.25">
      <c r="A75">
        <v>1</v>
      </c>
      <c r="B75" s="51" t="s">
        <v>39</v>
      </c>
      <c r="C75" s="51"/>
      <c r="D75" s="52" t="s">
        <v>42</v>
      </c>
      <c r="E75" s="52"/>
      <c r="F75" s="52"/>
      <c r="G75" s="52"/>
      <c r="H75" s="52"/>
      <c r="I75" s="52"/>
      <c r="J75" s="52"/>
      <c r="K75" s="9"/>
    </row>
    <row r="76" spans="1:13" ht="15.75" thickBot="1" x14ac:dyDescent="0.3">
      <c r="A76" s="2">
        <v>1</v>
      </c>
    </row>
    <row r="77" spans="1:13" ht="54.95" customHeight="1" thickBot="1" x14ac:dyDescent="0.3">
      <c r="A77" s="2">
        <v>1</v>
      </c>
      <c r="B77" s="53" t="s">
        <v>40</v>
      </c>
      <c r="C77" s="54"/>
      <c r="D77" s="54"/>
      <c r="E77" s="54"/>
      <c r="F77" s="54"/>
      <c r="G77" s="54"/>
      <c r="H77" s="54"/>
      <c r="I77" s="55"/>
      <c r="J77" s="12" t="s">
        <v>19</v>
      </c>
      <c r="K77" s="13" t="s">
        <v>20</v>
      </c>
    </row>
    <row r="78" spans="1:13" ht="25.5" customHeight="1" thickBot="1" x14ac:dyDescent="0.3">
      <c r="A78" s="2">
        <v>1</v>
      </c>
      <c r="B78" s="48" t="str">
        <f>D27</f>
        <v>Zmrzlinová vitrína - min. 18 vaničiek</v>
      </c>
      <c r="C78" s="49"/>
      <c r="D78" s="49"/>
      <c r="E78" s="49"/>
      <c r="F78" s="49"/>
      <c r="G78" s="49"/>
      <c r="H78" s="49"/>
      <c r="I78" s="50"/>
      <c r="J78" s="17" t="str">
        <f>J33</f>
        <v/>
      </c>
      <c r="K78" s="18" t="str">
        <f>K33</f>
        <v/>
      </c>
    </row>
    <row r="79" spans="1:13" ht="25.5" customHeight="1" thickBot="1" x14ac:dyDescent="0.3">
      <c r="A79" s="2">
        <v>1</v>
      </c>
      <c r="B79" s="48" t="str">
        <f>D35</f>
        <v>Horizontálny výrobník zmrzliny</v>
      </c>
      <c r="C79" s="49"/>
      <c r="D79" s="49"/>
      <c r="E79" s="49"/>
      <c r="F79" s="49"/>
      <c r="G79" s="49"/>
      <c r="H79" s="49"/>
      <c r="I79" s="50"/>
      <c r="J79" s="17" t="str">
        <f>J41</f>
        <v/>
      </c>
      <c r="K79" s="18" t="str">
        <f>K41</f>
        <v/>
      </c>
    </row>
    <row r="80" spans="1:13" ht="25.5" customHeight="1" thickBot="1" x14ac:dyDescent="0.3">
      <c r="A80" s="2">
        <v>1</v>
      </c>
      <c r="B80" s="48" t="str">
        <f>D43</f>
        <v>Mraznička na skladovanie zmrzliny</v>
      </c>
      <c r="C80" s="49"/>
      <c r="D80" s="49"/>
      <c r="E80" s="49"/>
      <c r="F80" s="49"/>
      <c r="G80" s="49"/>
      <c r="H80" s="49"/>
      <c r="I80" s="50"/>
      <c r="J80" s="17" t="str">
        <f>J49</f>
        <v/>
      </c>
      <c r="K80" s="18" t="str">
        <f>K49</f>
        <v/>
      </c>
    </row>
    <row r="81" spans="1:13" ht="25.5" customHeight="1" thickBot="1" x14ac:dyDescent="0.3">
      <c r="A81" s="2">
        <v>1</v>
      </c>
      <c r="B81" s="48" t="str">
        <f>D51</f>
        <v>Šokový zmrazovač</v>
      </c>
      <c r="C81" s="49"/>
      <c r="D81" s="49"/>
      <c r="E81" s="49"/>
      <c r="F81" s="49"/>
      <c r="G81" s="49"/>
      <c r="H81" s="49"/>
      <c r="I81" s="50"/>
      <c r="J81" s="17" t="str">
        <f>J57</f>
        <v/>
      </c>
      <c r="K81" s="18" t="str">
        <f>K57</f>
        <v/>
      </c>
    </row>
    <row r="82" spans="1:13" ht="25.5" customHeight="1" thickBot="1" x14ac:dyDescent="0.3">
      <c r="A82" s="2">
        <v>1</v>
      </c>
      <c r="B82" s="48" t="str">
        <f>D59</f>
        <v>Pasterizátor</v>
      </c>
      <c r="C82" s="49"/>
      <c r="D82" s="49"/>
      <c r="E82" s="49"/>
      <c r="F82" s="49"/>
      <c r="G82" s="49"/>
      <c r="H82" s="49"/>
      <c r="I82" s="50"/>
      <c r="J82" s="17" t="str">
        <f>J65</f>
        <v/>
      </c>
      <c r="K82" s="18" t="str">
        <f>K65</f>
        <v/>
      </c>
    </row>
    <row r="83" spans="1:13" ht="25.5" customHeight="1" thickBot="1" x14ac:dyDescent="0.3">
      <c r="A83" s="2">
        <v>1</v>
      </c>
      <c r="B83" s="48" t="str">
        <f>D67</f>
        <v>Mixér/Homogenizátor</v>
      </c>
      <c r="C83" s="49"/>
      <c r="D83" s="49"/>
      <c r="E83" s="49"/>
      <c r="F83" s="49"/>
      <c r="G83" s="49"/>
      <c r="H83" s="49"/>
      <c r="I83" s="50"/>
      <c r="J83" s="17" t="str">
        <f>J73</f>
        <v/>
      </c>
      <c r="K83" s="18" t="str">
        <f>K73</f>
        <v/>
      </c>
    </row>
    <row r="84" spans="1:13" ht="25.5" customHeight="1" thickBot="1" x14ac:dyDescent="0.3">
      <c r="A84" s="2">
        <v>1</v>
      </c>
      <c r="B84" s="27"/>
      <c r="C84" s="28"/>
      <c r="D84" s="28"/>
      <c r="E84" s="28"/>
      <c r="F84" s="28"/>
      <c r="G84" s="28"/>
      <c r="H84" s="29"/>
      <c r="I84" s="29" t="s">
        <v>26</v>
      </c>
      <c r="J84" s="41" t="str">
        <f>IF(SUM(J78:J83)&gt;0,SUM(J78:J83),"")</f>
        <v/>
      </c>
      <c r="K84" s="41" t="str">
        <f>IF(SUM(K78:K83)&gt;0,SUM(K78:K83),"")</f>
        <v/>
      </c>
    </row>
    <row r="85" spans="1:13" x14ac:dyDescent="0.25">
      <c r="A85" s="2">
        <v>1</v>
      </c>
      <c r="B85" s="31" t="s">
        <v>27</v>
      </c>
    </row>
    <row r="86" spans="1:13" x14ac:dyDescent="0.25">
      <c r="A86" s="2">
        <v>1</v>
      </c>
    </row>
    <row r="87" spans="1:13" x14ac:dyDescent="0.25">
      <c r="A87" s="2">
        <v>1</v>
      </c>
    </row>
    <row r="88" spans="1:13" x14ac:dyDescent="0.25">
      <c r="A88" s="2">
        <v>1</v>
      </c>
      <c r="C88" s="43" t="s">
        <v>28</v>
      </c>
      <c r="D88" s="44"/>
      <c r="E88" s="44"/>
      <c r="F88" s="44"/>
      <c r="G88" s="44"/>
      <c r="H88" s="44"/>
      <c r="I88" s="44"/>
      <c r="J88" s="45"/>
    </row>
    <row r="89" spans="1:13" x14ac:dyDescent="0.25">
      <c r="A89" s="2">
        <v>1</v>
      </c>
    </row>
    <row r="90" spans="1:13" x14ac:dyDescent="0.25">
      <c r="A90" s="2">
        <v>1</v>
      </c>
    </row>
    <row r="91" spans="1:13" x14ac:dyDescent="0.25">
      <c r="A91" s="2">
        <v>1</v>
      </c>
    </row>
    <row r="92" spans="1:13" x14ac:dyDescent="0.25">
      <c r="A92" s="2">
        <v>1</v>
      </c>
      <c r="C92" s="32" t="s">
        <v>29</v>
      </c>
      <c r="D92" s="33"/>
    </row>
    <row r="93" spans="1:13" s="34" customFormat="1" x14ac:dyDescent="0.25">
      <c r="A93" s="2">
        <v>1</v>
      </c>
      <c r="C93" s="32"/>
      <c r="M93" s="35"/>
    </row>
    <row r="94" spans="1:13" s="34" customFormat="1" ht="15" customHeight="1" x14ac:dyDescent="0.25">
      <c r="A94" s="2">
        <v>1</v>
      </c>
      <c r="C94" s="32" t="s">
        <v>30</v>
      </c>
      <c r="D94" s="36"/>
      <c r="G94" s="37"/>
      <c r="H94" s="37"/>
      <c r="I94" s="37"/>
      <c r="J94" s="37"/>
      <c r="K94" s="37"/>
      <c r="M94" s="35"/>
    </row>
    <row r="95" spans="1:13" s="34" customFormat="1" x14ac:dyDescent="0.25">
      <c r="A95" s="2">
        <v>1</v>
      </c>
      <c r="F95" s="38"/>
      <c r="G95" s="46" t="s">
        <v>41</v>
      </c>
      <c r="H95" s="46"/>
      <c r="I95" s="46"/>
      <c r="J95" s="46"/>
      <c r="K95" s="46"/>
      <c r="M95" s="35"/>
    </row>
    <row r="96" spans="1:13" s="34" customFormat="1" x14ac:dyDescent="0.25">
      <c r="A96" s="2">
        <v>1</v>
      </c>
      <c r="F96" s="38"/>
      <c r="G96" s="39"/>
      <c r="H96" s="39"/>
      <c r="I96" s="39"/>
      <c r="J96" s="39"/>
      <c r="K96" s="39"/>
      <c r="M96" s="35"/>
    </row>
    <row r="97" spans="1:12" ht="15" customHeight="1" x14ac:dyDescent="0.25">
      <c r="A97" s="2">
        <v>1</v>
      </c>
      <c r="B97" s="47" t="s">
        <v>31</v>
      </c>
      <c r="C97" s="47"/>
      <c r="D97" s="47"/>
      <c r="E97" s="47"/>
      <c r="F97" s="47"/>
      <c r="G97" s="47"/>
      <c r="H97" s="47"/>
      <c r="I97" s="47"/>
      <c r="J97" s="47"/>
      <c r="K97" s="47"/>
      <c r="L97" s="40"/>
    </row>
    <row r="98" spans="1:12" x14ac:dyDescent="0.25">
      <c r="A98" s="2">
        <v>1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0"/>
    </row>
  </sheetData>
  <sheetProtection selectLockedCells="1"/>
  <autoFilter ref="A1:A73" xr:uid="{00000000-0009-0000-0000-000006000000}"/>
  <mergeCells count="93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C24:D24"/>
    <mergeCell ref="E24:G24"/>
    <mergeCell ref="B27:C27"/>
    <mergeCell ref="D27:J27"/>
    <mergeCell ref="B29:D29"/>
    <mergeCell ref="E29:F29"/>
    <mergeCell ref="B31:C32"/>
    <mergeCell ref="E31:F31"/>
    <mergeCell ref="E32:F32"/>
    <mergeCell ref="B30:D30"/>
    <mergeCell ref="E30:F30"/>
    <mergeCell ref="B38:D38"/>
    <mergeCell ref="E38:F38"/>
    <mergeCell ref="B35:C35"/>
    <mergeCell ref="D35:J35"/>
    <mergeCell ref="B37:D37"/>
    <mergeCell ref="E37:F37"/>
    <mergeCell ref="B43:C43"/>
    <mergeCell ref="D43:J43"/>
    <mergeCell ref="B45:D45"/>
    <mergeCell ref="E45:F45"/>
    <mergeCell ref="B39:C40"/>
    <mergeCell ref="E39:F39"/>
    <mergeCell ref="E40:F40"/>
    <mergeCell ref="B47:C48"/>
    <mergeCell ref="E47:F47"/>
    <mergeCell ref="E48:F48"/>
    <mergeCell ref="B46:D46"/>
    <mergeCell ref="E46:F46"/>
    <mergeCell ref="B54:D54"/>
    <mergeCell ref="E54:F54"/>
    <mergeCell ref="B51:C51"/>
    <mergeCell ref="D51:J51"/>
    <mergeCell ref="B53:D53"/>
    <mergeCell ref="E53:F53"/>
    <mergeCell ref="B59:C59"/>
    <mergeCell ref="D59:J59"/>
    <mergeCell ref="B61:D61"/>
    <mergeCell ref="E61:F61"/>
    <mergeCell ref="B55:C56"/>
    <mergeCell ref="E55:F55"/>
    <mergeCell ref="E56:F56"/>
    <mergeCell ref="B63:C64"/>
    <mergeCell ref="E63:F63"/>
    <mergeCell ref="E64:F64"/>
    <mergeCell ref="B62:D62"/>
    <mergeCell ref="E62:F62"/>
    <mergeCell ref="B70:D70"/>
    <mergeCell ref="E70:F70"/>
    <mergeCell ref="B67:C67"/>
    <mergeCell ref="D67:J67"/>
    <mergeCell ref="B69:D69"/>
    <mergeCell ref="E69:F69"/>
    <mergeCell ref="B75:C75"/>
    <mergeCell ref="D75:J75"/>
    <mergeCell ref="B77:I77"/>
    <mergeCell ref="B78:I78"/>
    <mergeCell ref="B71:C72"/>
    <mergeCell ref="E71:F71"/>
    <mergeCell ref="E72:F72"/>
    <mergeCell ref="C88:J88"/>
    <mergeCell ref="G95:K95"/>
    <mergeCell ref="B97:K98"/>
    <mergeCell ref="B79:I79"/>
    <mergeCell ref="B80:I80"/>
    <mergeCell ref="B81:I81"/>
    <mergeCell ref="B82:I82"/>
    <mergeCell ref="B83:I83"/>
  </mergeCells>
  <conditionalFormatting sqref="E19:G19">
    <cfRule type="expression" dxfId="0" priority="16">
      <formula>AND($E$18="neplatca DPH")</formula>
    </cfRule>
  </conditionalFormatting>
  <dataValidations count="1">
    <dataValidation type="list" allowBlank="1" showInputMessage="1" showErrorMessage="1" sqref="E18:G18" xr:uid="{67B14065-7CC2-42C2-9220-3D941F95BE1F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3" fitToHeight="1000" orientation="portrait" verticalDpi="360" r:id="rId1"/>
  <rowBreaks count="1" manualBreakCount="1">
    <brk id="49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2026-03-17T08:49:27Z</dcterms:created>
  <dcterms:modified xsi:type="dcterms:W3CDTF">2026-06-12T11:20:05Z</dcterms:modified>
</cp:coreProperties>
</file>