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32_AK_Chocholna_Velcice\TSK32_Sutazne_podklady_Chocholna_Velcice\TSK32_Priloha_E2_Vykaz_vymer_11082020\"/>
    </mc:Choice>
  </mc:AlternateContent>
  <bookViews>
    <workbookView xWindow="0" yWindow="0" windowWidth="20490" windowHeight="7155" activeTab="2"/>
  </bookViews>
  <sheets>
    <sheet name="Rekapitulácia stavby" sheetId="1" r:id="rId1"/>
    <sheet name="01B - SO 01 Búracie práce..." sheetId="2" r:id="rId2"/>
    <sheet name="02 - SO 01 Rodinny dom" sheetId="11" r:id="rId3"/>
    <sheet name="02P - SO 01 Vonkajšie prí..." sheetId="4" r:id="rId4"/>
    <sheet name="03 - SO 02 Prípojka vody ..." sheetId="5" r:id="rId5"/>
    <sheet name="04 - SO 03 Prípojka NN" sheetId="6" r:id="rId6"/>
    <sheet name="05 - SO 04 Telefónna príp..." sheetId="7" r:id="rId7"/>
    <sheet name="06 - SO 05 Sadové úpravy" sheetId="8" r:id="rId8"/>
    <sheet name="07 - SO 06 Parkoviská a k..." sheetId="9" r:id="rId9"/>
    <sheet name="08 - SO 07 Oplotenie" sheetId="10" r:id="rId10"/>
  </sheets>
  <externalReferences>
    <externalReference r:id="rId11"/>
  </externalReferences>
  <definedNames>
    <definedName name="_xlnm._FilterDatabase" localSheetId="1" hidden="1">'01B - SO 01 Búracie práce...'!$C$87:$K$165</definedName>
    <definedName name="_xlnm._FilterDatabase" localSheetId="3" hidden="1">'02P - SO 01 Vonkajšie prí...'!$C$83:$K$108</definedName>
    <definedName name="_xlnm._FilterDatabase" localSheetId="4" hidden="1">'03 - SO 02 Prípojka vody ...'!$C$87:$K$139</definedName>
    <definedName name="_xlnm._FilterDatabase" localSheetId="5" hidden="1">'04 - SO 03 Prípojka NN'!$C$82:$K$105</definedName>
    <definedName name="_xlnm._FilterDatabase" localSheetId="6" hidden="1">'05 - SO 04 Telefónna príp...'!$C$82:$K$101</definedName>
    <definedName name="_xlnm._FilterDatabase" localSheetId="7" hidden="1">'06 - SO 05 Sadové úpravy'!$C$80:$K$84</definedName>
    <definedName name="_xlnm._FilterDatabase" localSheetId="8" hidden="1">'07 - SO 06 Parkoviská a k...'!$C$84:$K$207</definedName>
    <definedName name="_xlnm._FilterDatabase" localSheetId="9" hidden="1">'08 - SO 07 Oplotenie'!$C$86:$K$192</definedName>
    <definedName name="_xlnm.Print_Titles" localSheetId="1">'01B - SO 01 Búracie práce...'!$87:$87</definedName>
    <definedName name="_xlnm.Print_Titles" localSheetId="3">'02P - SO 01 Vonkajšie prí...'!$83:$83</definedName>
    <definedName name="_xlnm.Print_Titles" localSheetId="4">'03 - SO 02 Prípojka vody ...'!$87:$87</definedName>
    <definedName name="_xlnm.Print_Titles" localSheetId="5">'04 - SO 03 Prípojka NN'!$82:$82</definedName>
    <definedName name="_xlnm.Print_Titles" localSheetId="6">'05 - SO 04 Telefónna príp...'!$82:$82</definedName>
    <definedName name="_xlnm.Print_Titles" localSheetId="7">'06 - SO 05 Sadové úpravy'!$80:$80</definedName>
    <definedName name="_xlnm.Print_Titles" localSheetId="8">'07 - SO 06 Parkoviská a k...'!$84:$84</definedName>
    <definedName name="_xlnm.Print_Titles" localSheetId="9">'08 - SO 07 Oplotenie'!$86:$86</definedName>
    <definedName name="_xlnm.Print_Titles" localSheetId="0">'Rekapitulácia stavby'!$52:$52</definedName>
    <definedName name="_xlnm.Print_Area" localSheetId="1">'01B - SO 01 Búracie práce...'!$C$4:$J$39,'01B - SO 01 Búracie práce...'!$C$45:$J$69,'01B - SO 01 Búracie práce...'!$C$75:$K$165</definedName>
    <definedName name="_xlnm.Print_Area" localSheetId="3">'02P - SO 01 Vonkajšie prí...'!$C$4:$J$39,'02P - SO 01 Vonkajšie prí...'!$C$45:$J$65,'02P - SO 01 Vonkajšie prí...'!$C$71:$K$108</definedName>
    <definedName name="_xlnm.Print_Area" localSheetId="4">'03 - SO 02 Prípojka vody ...'!$C$4:$J$39,'03 - SO 02 Prípojka vody ...'!$C$45:$J$69,'03 - SO 02 Prípojka vody ...'!$C$75:$K$139</definedName>
    <definedName name="_xlnm.Print_Area" localSheetId="5">'04 - SO 03 Prípojka NN'!$C$4:$J$39,'04 - SO 03 Prípojka NN'!$C$45:$J$64,'04 - SO 03 Prípojka NN'!$C$70:$K$105</definedName>
    <definedName name="_xlnm.Print_Area" localSheetId="6">'05 - SO 04 Telefónna príp...'!$C$4:$J$39,'05 - SO 04 Telefónna príp...'!$C$45:$J$64,'05 - SO 04 Telefónna príp...'!$C$70:$K$101</definedName>
    <definedName name="_xlnm.Print_Area" localSheetId="7">'06 - SO 05 Sadové úpravy'!$C$4:$J$39,'06 - SO 05 Sadové úpravy'!$C$45:$J$62,'06 - SO 05 Sadové úpravy'!$C$68:$K$84</definedName>
    <definedName name="_xlnm.Print_Area" localSheetId="8">'07 - SO 06 Parkoviská a k...'!$C$4:$J$39,'07 - SO 06 Parkoviská a k...'!$C$45:$J$66,'07 - SO 06 Parkoviská a k...'!$C$72:$K$207</definedName>
    <definedName name="_xlnm.Print_Area" localSheetId="9">'08 - SO 07 Oplotenie'!$C$4:$J$39,'08 - SO 07 Oplotenie'!$C$45:$J$68,'08 - SO 07 Oplotenie'!$C$74:$K$192</definedName>
    <definedName name="_xlnm.Print_Area" localSheetId="0">'Rekapitulácia stavby'!$D$4:$AO$36,'Rekapitulácia stavby'!$C$42:$AQ$64</definedName>
  </definedNames>
  <calcPr calcId="152511" iterateCount="1"/>
</workbook>
</file>

<file path=xl/calcChain.xml><?xml version="1.0" encoding="utf-8"?>
<calcChain xmlns="http://schemas.openxmlformats.org/spreadsheetml/2006/main">
  <c r="BK1967" i="11" l="1"/>
  <c r="BI1967" i="11"/>
  <c r="BH1967" i="11"/>
  <c r="BG1967" i="11"/>
  <c r="BE1967" i="11"/>
  <c r="T1967" i="11"/>
  <c r="R1967" i="11"/>
  <c r="R1966" i="11" s="1"/>
  <c r="P1967" i="11"/>
  <c r="P1966" i="11" s="1"/>
  <c r="J1967" i="11"/>
  <c r="BF1967" i="11" s="1"/>
  <c r="BK1966" i="11"/>
  <c r="T1966" i="11"/>
  <c r="J1966" i="11"/>
  <c r="BK1960" i="11"/>
  <c r="BK1959" i="11" s="1"/>
  <c r="J1959" i="11" s="1"/>
  <c r="BI1960" i="11"/>
  <c r="BH1960" i="11"/>
  <c r="BG1960" i="11"/>
  <c r="BF1960" i="11"/>
  <c r="BE1960" i="11"/>
  <c r="T1960" i="11"/>
  <c r="T1959" i="11" s="1"/>
  <c r="R1960" i="11"/>
  <c r="P1960" i="11"/>
  <c r="P1959" i="11" s="1"/>
  <c r="J1960" i="11"/>
  <c r="R1959" i="11"/>
  <c r="BK1948" i="11"/>
  <c r="BI1948" i="11"/>
  <c r="BH1948" i="11"/>
  <c r="BG1948" i="11"/>
  <c r="BE1948" i="11"/>
  <c r="T1948" i="11"/>
  <c r="T1947" i="11" s="1"/>
  <c r="R1948" i="11"/>
  <c r="P1948" i="11"/>
  <c r="J1948" i="11"/>
  <c r="BF1948" i="11" s="1"/>
  <c r="BK1947" i="11"/>
  <c r="R1947" i="11"/>
  <c r="P1947" i="11"/>
  <c r="J1947" i="11"/>
  <c r="BK1946" i="11"/>
  <c r="BI1946" i="11"/>
  <c r="BH1946" i="11"/>
  <c r="BG1946" i="11"/>
  <c r="BE1946" i="11"/>
  <c r="T1946" i="11"/>
  <c r="T1944" i="11" s="1"/>
  <c r="R1946" i="11"/>
  <c r="P1946" i="11"/>
  <c r="J1946" i="11"/>
  <c r="BF1946" i="11" s="1"/>
  <c r="BK1945" i="11"/>
  <c r="BK1944" i="11" s="1"/>
  <c r="J1944" i="11" s="1"/>
  <c r="BI1945" i="11"/>
  <c r="BH1945" i="11"/>
  <c r="BG1945" i="11"/>
  <c r="BF1945" i="11"/>
  <c r="BE1945" i="11"/>
  <c r="T1945" i="11"/>
  <c r="R1945" i="11"/>
  <c r="P1945" i="11"/>
  <c r="P1944" i="11" s="1"/>
  <c r="J1945" i="11"/>
  <c r="R1944" i="11"/>
  <c r="BK1943" i="11"/>
  <c r="BI1943" i="11"/>
  <c r="BH1943" i="11"/>
  <c r="BG1943" i="11"/>
  <c r="BE1943" i="11"/>
  <c r="T1943" i="11"/>
  <c r="R1943" i="11"/>
  <c r="P1943" i="11"/>
  <c r="J1943" i="11"/>
  <c r="BF1943" i="11" s="1"/>
  <c r="BK1942" i="11"/>
  <c r="BI1942" i="11"/>
  <c r="BH1942" i="11"/>
  <c r="BG1942" i="11"/>
  <c r="BF1942" i="11"/>
  <c r="BE1942" i="11"/>
  <c r="T1942" i="11"/>
  <c r="R1942" i="11"/>
  <c r="P1942" i="11"/>
  <c r="J1942" i="11"/>
  <c r="BK1941" i="11"/>
  <c r="BI1941" i="11"/>
  <c r="BH1941" i="11"/>
  <c r="BG1941" i="11"/>
  <c r="BE1941" i="11"/>
  <c r="T1941" i="11"/>
  <c r="R1941" i="11"/>
  <c r="P1941" i="11"/>
  <c r="J1941" i="11"/>
  <c r="BF1941" i="11" s="1"/>
  <c r="BK1940" i="11"/>
  <c r="BI1940" i="11"/>
  <c r="BH1940" i="11"/>
  <c r="BG1940" i="11"/>
  <c r="BF1940" i="11"/>
  <c r="BE1940" i="11"/>
  <c r="T1940" i="11"/>
  <c r="R1940" i="11"/>
  <c r="P1940" i="11"/>
  <c r="J1940" i="11"/>
  <c r="BK1939" i="11"/>
  <c r="BI1939" i="11"/>
  <c r="BH1939" i="11"/>
  <c r="BG1939" i="11"/>
  <c r="BE1939" i="11"/>
  <c r="T1939" i="11"/>
  <c r="R1939" i="11"/>
  <c r="P1939" i="11"/>
  <c r="J1939" i="11"/>
  <c r="BF1939" i="11" s="1"/>
  <c r="BK1938" i="11"/>
  <c r="BI1938" i="11"/>
  <c r="BH1938" i="11"/>
  <c r="BG1938" i="11"/>
  <c r="BF1938" i="11"/>
  <c r="BE1938" i="11"/>
  <c r="T1938" i="11"/>
  <c r="R1938" i="11"/>
  <c r="P1938" i="11"/>
  <c r="J1938" i="11"/>
  <c r="BK1937" i="11"/>
  <c r="BI1937" i="11"/>
  <c r="BH1937" i="11"/>
  <c r="BG1937" i="11"/>
  <c r="BE1937" i="11"/>
  <c r="T1937" i="11"/>
  <c r="R1937" i="11"/>
  <c r="P1937" i="11"/>
  <c r="J1937" i="11"/>
  <c r="BF1937" i="11" s="1"/>
  <c r="BK1936" i="11"/>
  <c r="BI1936" i="11"/>
  <c r="BH1936" i="11"/>
  <c r="BG1936" i="11"/>
  <c r="BF1936" i="11"/>
  <c r="BE1936" i="11"/>
  <c r="T1936" i="11"/>
  <c r="R1936" i="11"/>
  <c r="P1936" i="11"/>
  <c r="J1936" i="11"/>
  <c r="BK1935" i="11"/>
  <c r="BI1935" i="11"/>
  <c r="BH1935" i="11"/>
  <c r="BG1935" i="11"/>
  <c r="BE1935" i="11"/>
  <c r="T1935" i="11"/>
  <c r="R1935" i="11"/>
  <c r="P1935" i="11"/>
  <c r="J1935" i="11"/>
  <c r="BF1935" i="11" s="1"/>
  <c r="BK1934" i="11"/>
  <c r="BI1934" i="11"/>
  <c r="BH1934" i="11"/>
  <c r="BG1934" i="11"/>
  <c r="BF1934" i="11"/>
  <c r="BE1934" i="11"/>
  <c r="T1934" i="11"/>
  <c r="R1934" i="11"/>
  <c r="P1934" i="11"/>
  <c r="J1934" i="11"/>
  <c r="BK1933" i="11"/>
  <c r="BI1933" i="11"/>
  <c r="BH1933" i="11"/>
  <c r="BG1933" i="11"/>
  <c r="BE1933" i="11"/>
  <c r="T1933" i="11"/>
  <c r="R1933" i="11"/>
  <c r="P1933" i="11"/>
  <c r="J1933" i="11"/>
  <c r="BF1933" i="11" s="1"/>
  <c r="BK1932" i="11"/>
  <c r="BI1932" i="11"/>
  <c r="BH1932" i="11"/>
  <c r="BG1932" i="11"/>
  <c r="BF1932" i="11"/>
  <c r="BE1932" i="11"/>
  <c r="T1932" i="11"/>
  <c r="R1932" i="11"/>
  <c r="P1932" i="11"/>
  <c r="J1932" i="11"/>
  <c r="BK1931" i="11"/>
  <c r="BI1931" i="11"/>
  <c r="BH1931" i="11"/>
  <c r="BG1931" i="11"/>
  <c r="BE1931" i="11"/>
  <c r="T1931" i="11"/>
  <c r="R1931" i="11"/>
  <c r="P1931" i="11"/>
  <c r="J1931" i="11"/>
  <c r="BF1931" i="11" s="1"/>
  <c r="BK1930" i="11"/>
  <c r="BK1929" i="11" s="1"/>
  <c r="J1929" i="11" s="1"/>
  <c r="J132" i="11" s="1"/>
  <c r="BI1930" i="11"/>
  <c r="BH1930" i="11"/>
  <c r="BG1930" i="11"/>
  <c r="BF1930" i="11"/>
  <c r="BE1930" i="11"/>
  <c r="T1930" i="11"/>
  <c r="R1930" i="11"/>
  <c r="P1930" i="11"/>
  <c r="P1929" i="11" s="1"/>
  <c r="J1930" i="11"/>
  <c r="T1929" i="11"/>
  <c r="BK1928" i="11"/>
  <c r="BI1928" i="11"/>
  <c r="BH1928" i="11"/>
  <c r="BG1928" i="11"/>
  <c r="BF1928" i="11"/>
  <c r="BE1928" i="11"/>
  <c r="T1928" i="11"/>
  <c r="R1928" i="11"/>
  <c r="P1928" i="11"/>
  <c r="J1928" i="11"/>
  <c r="BK1927" i="11"/>
  <c r="BI1927" i="11"/>
  <c r="BH1927" i="11"/>
  <c r="BG1927" i="11"/>
  <c r="BE1927" i="11"/>
  <c r="T1927" i="11"/>
  <c r="R1927" i="11"/>
  <c r="P1927" i="11"/>
  <c r="J1927" i="11"/>
  <c r="BF1927" i="11" s="1"/>
  <c r="BK1926" i="11"/>
  <c r="BI1926" i="11"/>
  <c r="BH1926" i="11"/>
  <c r="BG1926" i="11"/>
  <c r="BF1926" i="11"/>
  <c r="BE1926" i="11"/>
  <c r="T1926" i="11"/>
  <c r="R1926" i="11"/>
  <c r="P1926" i="11"/>
  <c r="J1926" i="11"/>
  <c r="BK1925" i="11"/>
  <c r="BI1925" i="11"/>
  <c r="BH1925" i="11"/>
  <c r="BG1925" i="11"/>
  <c r="BE1925" i="11"/>
  <c r="T1925" i="11"/>
  <c r="R1925" i="11"/>
  <c r="P1925" i="11"/>
  <c r="J1925" i="11"/>
  <c r="BF1925" i="11" s="1"/>
  <c r="BK1924" i="11"/>
  <c r="BI1924" i="11"/>
  <c r="BH1924" i="11"/>
  <c r="BG1924" i="11"/>
  <c r="BF1924" i="11"/>
  <c r="BE1924" i="11"/>
  <c r="T1924" i="11"/>
  <c r="R1924" i="11"/>
  <c r="P1924" i="11"/>
  <c r="J1924" i="11"/>
  <c r="BK1923" i="11"/>
  <c r="BI1923" i="11"/>
  <c r="BH1923" i="11"/>
  <c r="BG1923" i="11"/>
  <c r="BE1923" i="11"/>
  <c r="T1923" i="11"/>
  <c r="R1923" i="11"/>
  <c r="P1923" i="11"/>
  <c r="J1923" i="11"/>
  <c r="BF1923" i="11" s="1"/>
  <c r="BK1922" i="11"/>
  <c r="BI1922" i="11"/>
  <c r="BH1922" i="11"/>
  <c r="BG1922" i="11"/>
  <c r="BF1922" i="11"/>
  <c r="BE1922" i="11"/>
  <c r="T1922" i="11"/>
  <c r="R1922" i="11"/>
  <c r="P1922" i="11"/>
  <c r="J1922" i="11"/>
  <c r="BK1921" i="11"/>
  <c r="BI1921" i="11"/>
  <c r="BH1921" i="11"/>
  <c r="BG1921" i="11"/>
  <c r="BE1921" i="11"/>
  <c r="T1921" i="11"/>
  <c r="R1921" i="11"/>
  <c r="P1921" i="11"/>
  <c r="J1921" i="11"/>
  <c r="BF1921" i="11" s="1"/>
  <c r="BK1920" i="11"/>
  <c r="BK1914" i="11" s="1"/>
  <c r="J1914" i="11" s="1"/>
  <c r="J131" i="11" s="1"/>
  <c r="BI1920" i="11"/>
  <c r="BH1920" i="11"/>
  <c r="BG1920" i="11"/>
  <c r="BF1920" i="11"/>
  <c r="BE1920" i="11"/>
  <c r="T1920" i="11"/>
  <c r="R1920" i="11"/>
  <c r="P1920" i="11"/>
  <c r="J1920" i="11"/>
  <c r="BK1919" i="11"/>
  <c r="BI1919" i="11"/>
  <c r="BH1919" i="11"/>
  <c r="BG1919" i="11"/>
  <c r="BE1919" i="11"/>
  <c r="T1919" i="11"/>
  <c r="R1919" i="11"/>
  <c r="P1919" i="11"/>
  <c r="J1919" i="11"/>
  <c r="BF1919" i="11" s="1"/>
  <c r="BK1918" i="11"/>
  <c r="BI1918" i="11"/>
  <c r="BH1918" i="11"/>
  <c r="BG1918" i="11"/>
  <c r="BF1918" i="11"/>
  <c r="BE1918" i="11"/>
  <c r="T1918" i="11"/>
  <c r="R1918" i="11"/>
  <c r="P1918" i="11"/>
  <c r="J1918" i="11"/>
  <c r="BK1917" i="11"/>
  <c r="BI1917" i="11"/>
  <c r="BH1917" i="11"/>
  <c r="BG1917" i="11"/>
  <c r="BF1917" i="11"/>
  <c r="BE1917" i="11"/>
  <c r="T1917" i="11"/>
  <c r="R1917" i="11"/>
  <c r="P1917" i="11"/>
  <c r="J1917" i="11"/>
  <c r="BK1916" i="11"/>
  <c r="BI1916" i="11"/>
  <c r="BH1916" i="11"/>
  <c r="BG1916" i="11"/>
  <c r="BF1916" i="11"/>
  <c r="BE1916" i="11"/>
  <c r="T1916" i="11"/>
  <c r="R1916" i="11"/>
  <c r="P1916" i="11"/>
  <c r="J1916" i="11"/>
  <c r="BK1915" i="11"/>
  <c r="BI1915" i="11"/>
  <c r="BH1915" i="11"/>
  <c r="BG1915" i="11"/>
  <c r="BF1915" i="11"/>
  <c r="BE1915" i="11"/>
  <c r="T1915" i="11"/>
  <c r="R1915" i="11"/>
  <c r="R1914" i="11" s="1"/>
  <c r="P1915" i="11"/>
  <c r="P1914" i="11" s="1"/>
  <c r="J1915" i="11"/>
  <c r="BK1913" i="11"/>
  <c r="BI1913" i="11"/>
  <c r="BH1913" i="11"/>
  <c r="BG1913" i="11"/>
  <c r="BF1913" i="11"/>
  <c r="BE1913" i="11"/>
  <c r="T1913" i="11"/>
  <c r="R1913" i="11"/>
  <c r="P1913" i="11"/>
  <c r="J1913" i="11"/>
  <c r="BK1912" i="11"/>
  <c r="BI1912" i="11"/>
  <c r="BH1912" i="11"/>
  <c r="BG1912" i="11"/>
  <c r="BE1912" i="11"/>
  <c r="T1912" i="11"/>
  <c r="R1912" i="11"/>
  <c r="P1912" i="11"/>
  <c r="J1912" i="11"/>
  <c r="BF1912" i="11" s="1"/>
  <c r="BK1911" i="11"/>
  <c r="BI1911" i="11"/>
  <c r="BH1911" i="11"/>
  <c r="BG1911" i="11"/>
  <c r="BF1911" i="11"/>
  <c r="BE1911" i="11"/>
  <c r="T1911" i="11"/>
  <c r="R1911" i="11"/>
  <c r="P1911" i="11"/>
  <c r="J1911" i="11"/>
  <c r="BK1910" i="11"/>
  <c r="BI1910" i="11"/>
  <c r="BH1910" i="11"/>
  <c r="BG1910" i="11"/>
  <c r="BE1910" i="11"/>
  <c r="T1910" i="11"/>
  <c r="R1910" i="11"/>
  <c r="P1910" i="11"/>
  <c r="J1910" i="11"/>
  <c r="BF1910" i="11" s="1"/>
  <c r="BK1909" i="11"/>
  <c r="BI1909" i="11"/>
  <c r="BH1909" i="11"/>
  <c r="BG1909" i="11"/>
  <c r="BF1909" i="11"/>
  <c r="BE1909" i="11"/>
  <c r="T1909" i="11"/>
  <c r="R1909" i="11"/>
  <c r="P1909" i="11"/>
  <c r="J1909" i="11"/>
  <c r="BK1908" i="11"/>
  <c r="BI1908" i="11"/>
  <c r="BH1908" i="11"/>
  <c r="BG1908" i="11"/>
  <c r="BE1908" i="11"/>
  <c r="T1908" i="11"/>
  <c r="R1908" i="11"/>
  <c r="P1908" i="11"/>
  <c r="J1908" i="11"/>
  <c r="BF1908" i="11" s="1"/>
  <c r="BK1907" i="11"/>
  <c r="BI1907" i="11"/>
  <c r="BH1907" i="11"/>
  <c r="BG1907" i="11"/>
  <c r="BF1907" i="11"/>
  <c r="BE1907" i="11"/>
  <c r="T1907" i="11"/>
  <c r="R1907" i="11"/>
  <c r="P1907" i="11"/>
  <c r="J1907" i="11"/>
  <c r="BK1906" i="11"/>
  <c r="BI1906" i="11"/>
  <c r="BH1906" i="11"/>
  <c r="BG1906" i="11"/>
  <c r="BE1906" i="11"/>
  <c r="T1906" i="11"/>
  <c r="R1906" i="11"/>
  <c r="P1906" i="11"/>
  <c r="J1906" i="11"/>
  <c r="BF1906" i="11" s="1"/>
  <c r="BK1905" i="11"/>
  <c r="BI1905" i="11"/>
  <c r="BH1905" i="11"/>
  <c r="BG1905" i="11"/>
  <c r="BF1905" i="11"/>
  <c r="BE1905" i="11"/>
  <c r="T1905" i="11"/>
  <c r="R1905" i="11"/>
  <c r="P1905" i="11"/>
  <c r="J1905" i="11"/>
  <c r="BK1904" i="11"/>
  <c r="BI1904" i="11"/>
  <c r="BH1904" i="11"/>
  <c r="BG1904" i="11"/>
  <c r="BE1904" i="11"/>
  <c r="T1904" i="11"/>
  <c r="R1904" i="11"/>
  <c r="P1904" i="11"/>
  <c r="J1904" i="11"/>
  <c r="BF1904" i="11" s="1"/>
  <c r="BK1903" i="11"/>
  <c r="BK1902" i="11" s="1"/>
  <c r="J1902" i="11" s="1"/>
  <c r="BI1903" i="11"/>
  <c r="BH1903" i="11"/>
  <c r="BG1903" i="11"/>
  <c r="BF1903" i="11"/>
  <c r="BE1903" i="11"/>
  <c r="T1903" i="11"/>
  <c r="R1903" i="11"/>
  <c r="P1903" i="11"/>
  <c r="P1902" i="11" s="1"/>
  <c r="J1903" i="11"/>
  <c r="T1902" i="11"/>
  <c r="BK1901" i="11"/>
  <c r="BI1901" i="11"/>
  <c r="BH1901" i="11"/>
  <c r="BG1901" i="11"/>
  <c r="BF1901" i="11"/>
  <c r="BE1901" i="11"/>
  <c r="T1901" i="11"/>
  <c r="R1901" i="11"/>
  <c r="P1901" i="11"/>
  <c r="J1901" i="11"/>
  <c r="BK1900" i="11"/>
  <c r="BI1900" i="11"/>
  <c r="BH1900" i="11"/>
  <c r="BG1900" i="11"/>
  <c r="BE1900" i="11"/>
  <c r="T1900" i="11"/>
  <c r="R1900" i="11"/>
  <c r="P1900" i="11"/>
  <c r="J1900" i="11"/>
  <c r="BF1900" i="11" s="1"/>
  <c r="BK1899" i="11"/>
  <c r="BI1899" i="11"/>
  <c r="BH1899" i="11"/>
  <c r="BG1899" i="11"/>
  <c r="BF1899" i="11"/>
  <c r="BE1899" i="11"/>
  <c r="T1899" i="11"/>
  <c r="R1899" i="11"/>
  <c r="P1899" i="11"/>
  <c r="J1899" i="11"/>
  <c r="BK1898" i="11"/>
  <c r="BI1898" i="11"/>
  <c r="BH1898" i="11"/>
  <c r="BG1898" i="11"/>
  <c r="BE1898" i="11"/>
  <c r="T1898" i="11"/>
  <c r="R1898" i="11"/>
  <c r="P1898" i="11"/>
  <c r="J1898" i="11"/>
  <c r="BF1898" i="11" s="1"/>
  <c r="BK1897" i="11"/>
  <c r="BI1897" i="11"/>
  <c r="BH1897" i="11"/>
  <c r="BG1897" i="11"/>
  <c r="BF1897" i="11"/>
  <c r="BE1897" i="11"/>
  <c r="T1897" i="11"/>
  <c r="R1897" i="11"/>
  <c r="P1897" i="11"/>
  <c r="J1897" i="11"/>
  <c r="BK1896" i="11"/>
  <c r="BI1896" i="11"/>
  <c r="BH1896" i="11"/>
  <c r="BG1896" i="11"/>
  <c r="BF1896" i="11"/>
  <c r="BE1896" i="11"/>
  <c r="T1896" i="11"/>
  <c r="R1896" i="11"/>
  <c r="P1896" i="11"/>
  <c r="J1896" i="11"/>
  <c r="BK1895" i="11"/>
  <c r="BI1895" i="11"/>
  <c r="BH1895" i="11"/>
  <c r="BG1895" i="11"/>
  <c r="BF1895" i="11"/>
  <c r="BE1895" i="11"/>
  <c r="T1895" i="11"/>
  <c r="R1895" i="11"/>
  <c r="P1895" i="11"/>
  <c r="J1895" i="11"/>
  <c r="BK1894" i="11"/>
  <c r="BI1894" i="11"/>
  <c r="BH1894" i="11"/>
  <c r="BG1894" i="11"/>
  <c r="BF1894" i="11"/>
  <c r="BE1894" i="11"/>
  <c r="T1894" i="11"/>
  <c r="R1894" i="11"/>
  <c r="P1894" i="11"/>
  <c r="J1894" i="11"/>
  <c r="BK1893" i="11"/>
  <c r="BI1893" i="11"/>
  <c r="BH1893" i="11"/>
  <c r="BG1893" i="11"/>
  <c r="BF1893" i="11"/>
  <c r="BE1893" i="11"/>
  <c r="T1893" i="11"/>
  <c r="R1893" i="11"/>
  <c r="P1893" i="11"/>
  <c r="J1893" i="11"/>
  <c r="BK1892" i="11"/>
  <c r="BI1892" i="11"/>
  <c r="BH1892" i="11"/>
  <c r="BG1892" i="11"/>
  <c r="BF1892" i="11"/>
  <c r="BE1892" i="11"/>
  <c r="T1892" i="11"/>
  <c r="R1892" i="11"/>
  <c r="P1892" i="11"/>
  <c r="J1892" i="11"/>
  <c r="BK1891" i="11"/>
  <c r="BK1890" i="11" s="1"/>
  <c r="J1890" i="11" s="1"/>
  <c r="BI1891" i="11"/>
  <c r="BH1891" i="11"/>
  <c r="BG1891" i="11"/>
  <c r="BF1891" i="11"/>
  <c r="BE1891" i="11"/>
  <c r="T1891" i="11"/>
  <c r="R1891" i="11"/>
  <c r="P1891" i="11"/>
  <c r="P1890" i="11" s="1"/>
  <c r="J1891" i="11"/>
  <c r="R1890" i="11"/>
  <c r="BK1889" i="11"/>
  <c r="BI1889" i="11"/>
  <c r="BH1889" i="11"/>
  <c r="BG1889" i="11"/>
  <c r="BE1889" i="11"/>
  <c r="T1889" i="11"/>
  <c r="R1889" i="11"/>
  <c r="P1889" i="11"/>
  <c r="J1889" i="11"/>
  <c r="BF1889" i="11" s="1"/>
  <c r="BK1888" i="11"/>
  <c r="BI1888" i="11"/>
  <c r="BH1888" i="11"/>
  <c r="BG1888" i="11"/>
  <c r="BF1888" i="11"/>
  <c r="BE1888" i="11"/>
  <c r="T1888" i="11"/>
  <c r="R1888" i="11"/>
  <c r="P1888" i="11"/>
  <c r="J1888" i="11"/>
  <c r="BK1887" i="11"/>
  <c r="BI1887" i="11"/>
  <c r="BH1887" i="11"/>
  <c r="BG1887" i="11"/>
  <c r="BE1887" i="11"/>
  <c r="T1887" i="11"/>
  <c r="R1887" i="11"/>
  <c r="P1887" i="11"/>
  <c r="J1887" i="11"/>
  <c r="BF1887" i="11" s="1"/>
  <c r="BK1886" i="11"/>
  <c r="BI1886" i="11"/>
  <c r="BH1886" i="11"/>
  <c r="BG1886" i="11"/>
  <c r="BF1886" i="11"/>
  <c r="BE1886" i="11"/>
  <c r="T1886" i="11"/>
  <c r="R1886" i="11"/>
  <c r="P1886" i="11"/>
  <c r="J1886" i="11"/>
  <c r="BK1885" i="11"/>
  <c r="BI1885" i="11"/>
  <c r="BH1885" i="11"/>
  <c r="BG1885" i="11"/>
  <c r="BE1885" i="11"/>
  <c r="T1885" i="11"/>
  <c r="R1885" i="11"/>
  <c r="P1885" i="11"/>
  <c r="J1885" i="11"/>
  <c r="BF1885" i="11" s="1"/>
  <c r="BK1884" i="11"/>
  <c r="BI1884" i="11"/>
  <c r="BH1884" i="11"/>
  <c r="BG1884" i="11"/>
  <c r="BF1884" i="11"/>
  <c r="BE1884" i="11"/>
  <c r="T1884" i="11"/>
  <c r="R1884" i="11"/>
  <c r="P1884" i="11"/>
  <c r="J1884" i="11"/>
  <c r="BK1883" i="11"/>
  <c r="BI1883" i="11"/>
  <c r="BH1883" i="11"/>
  <c r="BG1883" i="11"/>
  <c r="BE1883" i="11"/>
  <c r="T1883" i="11"/>
  <c r="R1883" i="11"/>
  <c r="P1883" i="11"/>
  <c r="J1883" i="11"/>
  <c r="BF1883" i="11" s="1"/>
  <c r="BK1882" i="11"/>
  <c r="BI1882" i="11"/>
  <c r="BH1882" i="11"/>
  <c r="BG1882" i="11"/>
  <c r="BF1882" i="11"/>
  <c r="BE1882" i="11"/>
  <c r="T1882" i="11"/>
  <c r="R1882" i="11"/>
  <c r="P1882" i="11"/>
  <c r="J1882" i="11"/>
  <c r="BK1881" i="11"/>
  <c r="BI1881" i="11"/>
  <c r="BH1881" i="11"/>
  <c r="BG1881" i="11"/>
  <c r="BE1881" i="11"/>
  <c r="T1881" i="11"/>
  <c r="R1881" i="11"/>
  <c r="P1881" i="11"/>
  <c r="J1881" i="11"/>
  <c r="BF1881" i="11" s="1"/>
  <c r="BK1880" i="11"/>
  <c r="BI1880" i="11"/>
  <c r="BH1880" i="11"/>
  <c r="BG1880" i="11"/>
  <c r="BF1880" i="11"/>
  <c r="BE1880" i="11"/>
  <c r="T1880" i="11"/>
  <c r="R1880" i="11"/>
  <c r="P1880" i="11"/>
  <c r="J1880" i="11"/>
  <c r="BK1879" i="11"/>
  <c r="BI1879" i="11"/>
  <c r="BH1879" i="11"/>
  <c r="BG1879" i="11"/>
  <c r="BE1879" i="11"/>
  <c r="T1879" i="11"/>
  <c r="T1878" i="11" s="1"/>
  <c r="R1879" i="11"/>
  <c r="P1879" i="11"/>
  <c r="J1879" i="11"/>
  <c r="BF1879" i="11" s="1"/>
  <c r="BK1878" i="11"/>
  <c r="P1878" i="11"/>
  <c r="J1878" i="11"/>
  <c r="BK1877" i="11"/>
  <c r="BI1877" i="11"/>
  <c r="BH1877" i="11"/>
  <c r="BG1877" i="11"/>
  <c r="BE1877" i="11"/>
  <c r="T1877" i="11"/>
  <c r="R1877" i="11"/>
  <c r="P1877" i="11"/>
  <c r="J1877" i="11"/>
  <c r="BF1877" i="11" s="1"/>
  <c r="BK1876" i="11"/>
  <c r="BI1876" i="11"/>
  <c r="BH1876" i="11"/>
  <c r="BG1876" i="11"/>
  <c r="BF1876" i="11"/>
  <c r="BE1876" i="11"/>
  <c r="T1876" i="11"/>
  <c r="R1876" i="11"/>
  <c r="P1876" i="11"/>
  <c r="J1876" i="11"/>
  <c r="BK1875" i="11"/>
  <c r="BI1875" i="11"/>
  <c r="BH1875" i="11"/>
  <c r="BG1875" i="11"/>
  <c r="BE1875" i="11"/>
  <c r="T1875" i="11"/>
  <c r="R1875" i="11"/>
  <c r="P1875" i="11"/>
  <c r="J1875" i="11"/>
  <c r="BF1875" i="11" s="1"/>
  <c r="BK1874" i="11"/>
  <c r="BI1874" i="11"/>
  <c r="BH1874" i="11"/>
  <c r="BG1874" i="11"/>
  <c r="BF1874" i="11"/>
  <c r="BE1874" i="11"/>
  <c r="T1874" i="11"/>
  <c r="R1874" i="11"/>
  <c r="P1874" i="11"/>
  <c r="J1874" i="11"/>
  <c r="BK1873" i="11"/>
  <c r="BI1873" i="11"/>
  <c r="BH1873" i="11"/>
  <c r="BG1873" i="11"/>
  <c r="BE1873" i="11"/>
  <c r="T1873" i="11"/>
  <c r="R1873" i="11"/>
  <c r="P1873" i="11"/>
  <c r="J1873" i="11"/>
  <c r="BF1873" i="11" s="1"/>
  <c r="BK1872" i="11"/>
  <c r="BI1872" i="11"/>
  <c r="BH1872" i="11"/>
  <c r="BG1872" i="11"/>
  <c r="BF1872" i="11"/>
  <c r="BE1872" i="11"/>
  <c r="T1872" i="11"/>
  <c r="R1872" i="11"/>
  <c r="P1872" i="11"/>
  <c r="J1872" i="11"/>
  <c r="BK1871" i="11"/>
  <c r="BI1871" i="11"/>
  <c r="BH1871" i="11"/>
  <c r="BG1871" i="11"/>
  <c r="BE1871" i="11"/>
  <c r="T1871" i="11"/>
  <c r="R1871" i="11"/>
  <c r="P1871" i="11"/>
  <c r="J1871" i="11"/>
  <c r="BF1871" i="11" s="1"/>
  <c r="BK1870" i="11"/>
  <c r="BI1870" i="11"/>
  <c r="BH1870" i="11"/>
  <c r="BG1870" i="11"/>
  <c r="BF1870" i="11"/>
  <c r="BE1870" i="11"/>
  <c r="T1870" i="11"/>
  <c r="R1870" i="11"/>
  <c r="P1870" i="11"/>
  <c r="J1870" i="11"/>
  <c r="BK1869" i="11"/>
  <c r="BI1869" i="11"/>
  <c r="BH1869" i="11"/>
  <c r="BG1869" i="11"/>
  <c r="BE1869" i="11"/>
  <c r="T1869" i="11"/>
  <c r="R1869" i="11"/>
  <c r="P1869" i="11"/>
  <c r="J1869" i="11"/>
  <c r="BF1869" i="11" s="1"/>
  <c r="BK1868" i="11"/>
  <c r="BK1866" i="11" s="1"/>
  <c r="J1866" i="11" s="1"/>
  <c r="J127" i="11" s="1"/>
  <c r="BI1868" i="11"/>
  <c r="BH1868" i="11"/>
  <c r="BG1868" i="11"/>
  <c r="BF1868" i="11"/>
  <c r="BE1868" i="11"/>
  <c r="T1868" i="11"/>
  <c r="R1868" i="11"/>
  <c r="P1868" i="11"/>
  <c r="J1868" i="11"/>
  <c r="BK1867" i="11"/>
  <c r="BI1867" i="11"/>
  <c r="BH1867" i="11"/>
  <c r="BG1867" i="11"/>
  <c r="BE1867" i="11"/>
  <c r="T1867" i="11"/>
  <c r="R1867" i="11"/>
  <c r="R1866" i="11" s="1"/>
  <c r="P1867" i="11"/>
  <c r="P1866" i="11" s="1"/>
  <c r="J1867" i="11"/>
  <c r="BF1867" i="11" s="1"/>
  <c r="BK1865" i="11"/>
  <c r="BI1865" i="11"/>
  <c r="BH1865" i="11"/>
  <c r="BG1865" i="11"/>
  <c r="BF1865" i="11"/>
  <c r="BE1865" i="11"/>
  <c r="T1865" i="11"/>
  <c r="R1865" i="11"/>
  <c r="P1865" i="11"/>
  <c r="J1865" i="11"/>
  <c r="BK1864" i="11"/>
  <c r="BI1864" i="11"/>
  <c r="BH1864" i="11"/>
  <c r="BG1864" i="11"/>
  <c r="BE1864" i="11"/>
  <c r="T1864" i="11"/>
  <c r="R1864" i="11"/>
  <c r="P1864" i="11"/>
  <c r="J1864" i="11"/>
  <c r="BF1864" i="11" s="1"/>
  <c r="BK1863" i="11"/>
  <c r="BI1863" i="11"/>
  <c r="BH1863" i="11"/>
  <c r="BG1863" i="11"/>
  <c r="BF1863" i="11"/>
  <c r="BE1863" i="11"/>
  <c r="T1863" i="11"/>
  <c r="R1863" i="11"/>
  <c r="P1863" i="11"/>
  <c r="J1863" i="11"/>
  <c r="BK1862" i="11"/>
  <c r="BI1862" i="11"/>
  <c r="BH1862" i="11"/>
  <c r="BG1862" i="11"/>
  <c r="BE1862" i="11"/>
  <c r="T1862" i="11"/>
  <c r="R1862" i="11"/>
  <c r="P1862" i="11"/>
  <c r="J1862" i="11"/>
  <c r="BF1862" i="11" s="1"/>
  <c r="BK1861" i="11"/>
  <c r="BI1861" i="11"/>
  <c r="BH1861" i="11"/>
  <c r="BG1861" i="11"/>
  <c r="BF1861" i="11"/>
  <c r="BE1861" i="11"/>
  <c r="T1861" i="11"/>
  <c r="R1861" i="11"/>
  <c r="P1861" i="11"/>
  <c r="J1861" i="11"/>
  <c r="BK1860" i="11"/>
  <c r="BI1860" i="11"/>
  <c r="BH1860" i="11"/>
  <c r="BG1860" i="11"/>
  <c r="BE1860" i="11"/>
  <c r="T1860" i="11"/>
  <c r="R1860" i="11"/>
  <c r="P1860" i="11"/>
  <c r="J1860" i="11"/>
  <c r="BF1860" i="11" s="1"/>
  <c r="BK1859" i="11"/>
  <c r="BI1859" i="11"/>
  <c r="BH1859" i="11"/>
  <c r="BG1859" i="11"/>
  <c r="BF1859" i="11"/>
  <c r="BE1859" i="11"/>
  <c r="T1859" i="11"/>
  <c r="R1859" i="11"/>
  <c r="P1859" i="11"/>
  <c r="J1859" i="11"/>
  <c r="BK1858" i="11"/>
  <c r="BI1858" i="11"/>
  <c r="BH1858" i="11"/>
  <c r="BG1858" i="11"/>
  <c r="BE1858" i="11"/>
  <c r="T1858" i="11"/>
  <c r="R1858" i="11"/>
  <c r="P1858" i="11"/>
  <c r="J1858" i="11"/>
  <c r="BF1858" i="11" s="1"/>
  <c r="BK1857" i="11"/>
  <c r="BI1857" i="11"/>
  <c r="BH1857" i="11"/>
  <c r="BG1857" i="11"/>
  <c r="BF1857" i="11"/>
  <c r="BE1857" i="11"/>
  <c r="T1857" i="11"/>
  <c r="R1857" i="11"/>
  <c r="P1857" i="11"/>
  <c r="J1857" i="11"/>
  <c r="BK1856" i="11"/>
  <c r="BI1856" i="11"/>
  <c r="BH1856" i="11"/>
  <c r="BG1856" i="11"/>
  <c r="BE1856" i="11"/>
  <c r="T1856" i="11"/>
  <c r="R1856" i="11"/>
  <c r="P1856" i="11"/>
  <c r="J1856" i="11"/>
  <c r="BF1856" i="11" s="1"/>
  <c r="BK1855" i="11"/>
  <c r="BI1855" i="11"/>
  <c r="BH1855" i="11"/>
  <c r="BG1855" i="11"/>
  <c r="BF1855" i="11"/>
  <c r="BE1855" i="11"/>
  <c r="T1855" i="11"/>
  <c r="R1855" i="11"/>
  <c r="P1855" i="11"/>
  <c r="J1855" i="11"/>
  <c r="BK1854" i="11"/>
  <c r="BI1854" i="11"/>
  <c r="BH1854" i="11"/>
  <c r="BG1854" i="11"/>
  <c r="BE1854" i="11"/>
  <c r="T1854" i="11"/>
  <c r="R1854" i="11"/>
  <c r="P1854" i="11"/>
  <c r="J1854" i="11"/>
  <c r="BF1854" i="11" s="1"/>
  <c r="BK1853" i="11"/>
  <c r="BI1853" i="11"/>
  <c r="BH1853" i="11"/>
  <c r="BG1853" i="11"/>
  <c r="BF1853" i="11"/>
  <c r="BE1853" i="11"/>
  <c r="T1853" i="11"/>
  <c r="R1853" i="11"/>
  <c r="P1853" i="11"/>
  <c r="J1853" i="11"/>
  <c r="BK1852" i="11"/>
  <c r="BI1852" i="11"/>
  <c r="BH1852" i="11"/>
  <c r="BG1852" i="11"/>
  <c r="BE1852" i="11"/>
  <c r="T1852" i="11"/>
  <c r="R1852" i="11"/>
  <c r="P1852" i="11"/>
  <c r="J1852" i="11"/>
  <c r="BF1852" i="11" s="1"/>
  <c r="BK1851" i="11"/>
  <c r="BI1851" i="11"/>
  <c r="BH1851" i="11"/>
  <c r="BG1851" i="11"/>
  <c r="BF1851" i="11"/>
  <c r="BE1851" i="11"/>
  <c r="T1851" i="11"/>
  <c r="R1851" i="11"/>
  <c r="P1851" i="11"/>
  <c r="J1851" i="11"/>
  <c r="BK1850" i="11"/>
  <c r="BI1850" i="11"/>
  <c r="BH1850" i="11"/>
  <c r="BG1850" i="11"/>
  <c r="BE1850" i="11"/>
  <c r="T1850" i="11"/>
  <c r="R1850" i="11"/>
  <c r="P1850" i="11"/>
  <c r="J1850" i="11"/>
  <c r="BF1850" i="11" s="1"/>
  <c r="BK1849" i="11"/>
  <c r="BI1849" i="11"/>
  <c r="BH1849" i="11"/>
  <c r="BG1849" i="11"/>
  <c r="BF1849" i="11"/>
  <c r="BE1849" i="11"/>
  <c r="T1849" i="11"/>
  <c r="R1849" i="11"/>
  <c r="P1849" i="11"/>
  <c r="J1849" i="11"/>
  <c r="BK1848" i="11"/>
  <c r="BI1848" i="11"/>
  <c r="BH1848" i="11"/>
  <c r="BG1848" i="11"/>
  <c r="BE1848" i="11"/>
  <c r="T1848" i="11"/>
  <c r="R1848" i="11"/>
  <c r="P1848" i="11"/>
  <c r="J1848" i="11"/>
  <c r="BF1848" i="11" s="1"/>
  <c r="BK1847" i="11"/>
  <c r="BI1847" i="11"/>
  <c r="BH1847" i="11"/>
  <c r="BG1847" i="11"/>
  <c r="BF1847" i="11"/>
  <c r="BE1847" i="11"/>
  <c r="T1847" i="11"/>
  <c r="R1847" i="11"/>
  <c r="P1847" i="11"/>
  <c r="J1847" i="11"/>
  <c r="BK1846" i="11"/>
  <c r="BI1846" i="11"/>
  <c r="BH1846" i="11"/>
  <c r="BG1846" i="11"/>
  <c r="BE1846" i="11"/>
  <c r="T1846" i="11"/>
  <c r="R1846" i="11"/>
  <c r="P1846" i="11"/>
  <c r="J1846" i="11"/>
  <c r="BF1846" i="11" s="1"/>
  <c r="BK1845" i="11"/>
  <c r="BI1845" i="11"/>
  <c r="BH1845" i="11"/>
  <c r="BG1845" i="11"/>
  <c r="BF1845" i="11"/>
  <c r="BE1845" i="11"/>
  <c r="T1845" i="11"/>
  <c r="R1845" i="11"/>
  <c r="P1845" i="11"/>
  <c r="J1845" i="11"/>
  <c r="BK1844" i="11"/>
  <c r="BI1844" i="11"/>
  <c r="BH1844" i="11"/>
  <c r="BG1844" i="11"/>
  <c r="BE1844" i="11"/>
  <c r="T1844" i="11"/>
  <c r="R1844" i="11"/>
  <c r="P1844" i="11"/>
  <c r="J1844" i="11"/>
  <c r="BF1844" i="11" s="1"/>
  <c r="BK1843" i="11"/>
  <c r="BI1843" i="11"/>
  <c r="BH1843" i="11"/>
  <c r="BG1843" i="11"/>
  <c r="BF1843" i="11"/>
  <c r="BE1843" i="11"/>
  <c r="T1843" i="11"/>
  <c r="R1843" i="11"/>
  <c r="R1841" i="11" s="1"/>
  <c r="P1843" i="11"/>
  <c r="J1843" i="11"/>
  <c r="BK1842" i="11"/>
  <c r="BI1842" i="11"/>
  <c r="BH1842" i="11"/>
  <c r="BG1842" i="11"/>
  <c r="BE1842" i="11"/>
  <c r="T1842" i="11"/>
  <c r="T1841" i="11" s="1"/>
  <c r="R1842" i="11"/>
  <c r="P1842" i="11"/>
  <c r="J1842" i="11"/>
  <c r="BF1842" i="11" s="1"/>
  <c r="BK1841" i="11"/>
  <c r="P1841" i="11"/>
  <c r="J1841" i="11"/>
  <c r="BK1840" i="11"/>
  <c r="BI1840" i="11"/>
  <c r="BH1840" i="11"/>
  <c r="BG1840" i="11"/>
  <c r="BE1840" i="11"/>
  <c r="T1840" i="11"/>
  <c r="R1840" i="11"/>
  <c r="P1840" i="11"/>
  <c r="J1840" i="11"/>
  <c r="BF1840" i="11" s="1"/>
  <c r="BK1839" i="11"/>
  <c r="BI1839" i="11"/>
  <c r="BH1839" i="11"/>
  <c r="BG1839" i="11"/>
  <c r="BF1839" i="11"/>
  <c r="BE1839" i="11"/>
  <c r="T1839" i="11"/>
  <c r="R1839" i="11"/>
  <c r="P1839" i="11"/>
  <c r="J1839" i="11"/>
  <c r="BK1838" i="11"/>
  <c r="BI1838" i="11"/>
  <c r="BH1838" i="11"/>
  <c r="BG1838" i="11"/>
  <c r="BE1838" i="11"/>
  <c r="T1838" i="11"/>
  <c r="R1838" i="11"/>
  <c r="P1838" i="11"/>
  <c r="J1838" i="11"/>
  <c r="BF1838" i="11" s="1"/>
  <c r="BK1837" i="11"/>
  <c r="BI1837" i="11"/>
  <c r="BH1837" i="11"/>
  <c r="BG1837" i="11"/>
  <c r="BF1837" i="11"/>
  <c r="BE1837" i="11"/>
  <c r="T1837" i="11"/>
  <c r="R1837" i="11"/>
  <c r="P1837" i="11"/>
  <c r="J1837" i="11"/>
  <c r="BK1836" i="11"/>
  <c r="BI1836" i="11"/>
  <c r="BH1836" i="11"/>
  <c r="BG1836" i="11"/>
  <c r="BE1836" i="11"/>
  <c r="T1836" i="11"/>
  <c r="R1836" i="11"/>
  <c r="P1836" i="11"/>
  <c r="J1836" i="11"/>
  <c r="BF1836" i="11" s="1"/>
  <c r="BK1835" i="11"/>
  <c r="BI1835" i="11"/>
  <c r="BH1835" i="11"/>
  <c r="BG1835" i="11"/>
  <c r="BF1835" i="11"/>
  <c r="BE1835" i="11"/>
  <c r="T1835" i="11"/>
  <c r="R1835" i="11"/>
  <c r="P1835" i="11"/>
  <c r="J1835" i="11"/>
  <c r="BK1834" i="11"/>
  <c r="BI1834" i="11"/>
  <c r="BH1834" i="11"/>
  <c r="BG1834" i="11"/>
  <c r="BE1834" i="11"/>
  <c r="T1834" i="11"/>
  <c r="R1834" i="11"/>
  <c r="P1834" i="11"/>
  <c r="J1834" i="11"/>
  <c r="BF1834" i="11" s="1"/>
  <c r="BK1833" i="11"/>
  <c r="BI1833" i="11"/>
  <c r="BH1833" i="11"/>
  <c r="BG1833" i="11"/>
  <c r="BF1833" i="11"/>
  <c r="BE1833" i="11"/>
  <c r="T1833" i="11"/>
  <c r="R1833" i="11"/>
  <c r="P1833" i="11"/>
  <c r="J1833" i="11"/>
  <c r="BK1832" i="11"/>
  <c r="BI1832" i="11"/>
  <c r="BH1832" i="11"/>
  <c r="BG1832" i="11"/>
  <c r="BE1832" i="11"/>
  <c r="T1832" i="11"/>
  <c r="R1832" i="11"/>
  <c r="P1832" i="11"/>
  <c r="J1832" i="11"/>
  <c r="BF1832" i="11" s="1"/>
  <c r="BK1831" i="11"/>
  <c r="BI1831" i="11"/>
  <c r="BH1831" i="11"/>
  <c r="BG1831" i="11"/>
  <c r="BF1831" i="11"/>
  <c r="BE1831" i="11"/>
  <c r="T1831" i="11"/>
  <c r="R1831" i="11"/>
  <c r="P1831" i="11"/>
  <c r="J1831" i="11"/>
  <c r="BK1830" i="11"/>
  <c r="BI1830" i="11"/>
  <c r="BH1830" i="11"/>
  <c r="BG1830" i="11"/>
  <c r="BE1830" i="11"/>
  <c r="T1830" i="11"/>
  <c r="R1830" i="11"/>
  <c r="P1830" i="11"/>
  <c r="J1830" i="11"/>
  <c r="BF1830" i="11" s="1"/>
  <c r="BK1829" i="11"/>
  <c r="BK1815" i="11" s="1"/>
  <c r="BI1829" i="11"/>
  <c r="BH1829" i="11"/>
  <c r="BG1829" i="11"/>
  <c r="BF1829" i="11"/>
  <c r="BE1829" i="11"/>
  <c r="T1829" i="11"/>
  <c r="R1829" i="11"/>
  <c r="P1829" i="11"/>
  <c r="J1829" i="11"/>
  <c r="BK1828" i="11"/>
  <c r="BI1828" i="11"/>
  <c r="BH1828" i="11"/>
  <c r="BG1828" i="11"/>
  <c r="BE1828" i="11"/>
  <c r="T1828" i="11"/>
  <c r="R1828" i="11"/>
  <c r="P1828" i="11"/>
  <c r="J1828" i="11"/>
  <c r="BF1828" i="11" s="1"/>
  <c r="BK1827" i="11"/>
  <c r="BI1827" i="11"/>
  <c r="BH1827" i="11"/>
  <c r="BG1827" i="11"/>
  <c r="BF1827" i="11"/>
  <c r="BE1827" i="11"/>
  <c r="T1827" i="11"/>
  <c r="R1827" i="11"/>
  <c r="P1827" i="11"/>
  <c r="J1827" i="11"/>
  <c r="BK1826" i="11"/>
  <c r="BI1826" i="11"/>
  <c r="BH1826" i="11"/>
  <c r="BG1826" i="11"/>
  <c r="BE1826" i="11"/>
  <c r="T1826" i="11"/>
  <c r="R1826" i="11"/>
  <c r="P1826" i="11"/>
  <c r="J1826" i="11"/>
  <c r="BF1826" i="11" s="1"/>
  <c r="BK1825" i="11"/>
  <c r="BI1825" i="11"/>
  <c r="BH1825" i="11"/>
  <c r="BG1825" i="11"/>
  <c r="BF1825" i="11"/>
  <c r="BE1825" i="11"/>
  <c r="T1825" i="11"/>
  <c r="R1825" i="11"/>
  <c r="P1825" i="11"/>
  <c r="J1825" i="11"/>
  <c r="BK1824" i="11"/>
  <c r="BI1824" i="11"/>
  <c r="BH1824" i="11"/>
  <c r="BG1824" i="11"/>
  <c r="BF1824" i="11"/>
  <c r="BE1824" i="11"/>
  <c r="T1824" i="11"/>
  <c r="R1824" i="11"/>
  <c r="P1824" i="11"/>
  <c r="J1824" i="11"/>
  <c r="BK1823" i="11"/>
  <c r="BI1823" i="11"/>
  <c r="BH1823" i="11"/>
  <c r="BG1823" i="11"/>
  <c r="BF1823" i="11"/>
  <c r="BE1823" i="11"/>
  <c r="T1823" i="11"/>
  <c r="R1823" i="11"/>
  <c r="P1823" i="11"/>
  <c r="J1823" i="11"/>
  <c r="BK1822" i="11"/>
  <c r="BI1822" i="11"/>
  <c r="BH1822" i="11"/>
  <c r="BG1822" i="11"/>
  <c r="BF1822" i="11"/>
  <c r="BE1822" i="11"/>
  <c r="T1822" i="11"/>
  <c r="R1822" i="11"/>
  <c r="P1822" i="11"/>
  <c r="J1822" i="11"/>
  <c r="BK1821" i="11"/>
  <c r="BI1821" i="11"/>
  <c r="BH1821" i="11"/>
  <c r="BG1821" i="11"/>
  <c r="BF1821" i="11"/>
  <c r="BE1821" i="11"/>
  <c r="T1821" i="11"/>
  <c r="R1821" i="11"/>
  <c r="P1821" i="11"/>
  <c r="J1821" i="11"/>
  <c r="BK1820" i="11"/>
  <c r="BI1820" i="11"/>
  <c r="BH1820" i="11"/>
  <c r="BG1820" i="11"/>
  <c r="BF1820" i="11"/>
  <c r="BE1820" i="11"/>
  <c r="T1820" i="11"/>
  <c r="R1820" i="11"/>
  <c r="P1820" i="11"/>
  <c r="J1820" i="11"/>
  <c r="BK1819" i="11"/>
  <c r="BI1819" i="11"/>
  <c r="BH1819" i="11"/>
  <c r="BG1819" i="11"/>
  <c r="BF1819" i="11"/>
  <c r="BE1819" i="11"/>
  <c r="T1819" i="11"/>
  <c r="R1819" i="11"/>
  <c r="P1819" i="11"/>
  <c r="J1819" i="11"/>
  <c r="BK1818" i="11"/>
  <c r="BI1818" i="11"/>
  <c r="BH1818" i="11"/>
  <c r="BG1818" i="11"/>
  <c r="BF1818" i="11"/>
  <c r="BE1818" i="11"/>
  <c r="T1818" i="11"/>
  <c r="R1818" i="11"/>
  <c r="P1818" i="11"/>
  <c r="J1818" i="11"/>
  <c r="BK1817" i="11"/>
  <c r="BI1817" i="11"/>
  <c r="BH1817" i="11"/>
  <c r="BG1817" i="11"/>
  <c r="BF1817" i="11"/>
  <c r="BE1817" i="11"/>
  <c r="T1817" i="11"/>
  <c r="R1817" i="11"/>
  <c r="P1817" i="11"/>
  <c r="J1817" i="11"/>
  <c r="BK1816" i="11"/>
  <c r="BI1816" i="11"/>
  <c r="BH1816" i="11"/>
  <c r="BG1816" i="11"/>
  <c r="BF1816" i="11"/>
  <c r="BE1816" i="11"/>
  <c r="T1816" i="11"/>
  <c r="R1816" i="11"/>
  <c r="R1815" i="11" s="1"/>
  <c r="P1816" i="11"/>
  <c r="J1816" i="11"/>
  <c r="BK1811" i="11"/>
  <c r="BI1811" i="11"/>
  <c r="BH1811" i="11"/>
  <c r="BG1811" i="11"/>
  <c r="BE1811" i="11"/>
  <c r="T1811" i="11"/>
  <c r="R1811" i="11"/>
  <c r="P1811" i="11"/>
  <c r="J1811" i="11"/>
  <c r="BF1811" i="11" s="1"/>
  <c r="BK1803" i="11"/>
  <c r="BI1803" i="11"/>
  <c r="BH1803" i="11"/>
  <c r="BG1803" i="11"/>
  <c r="BF1803" i="11"/>
  <c r="BE1803" i="11"/>
  <c r="T1803" i="11"/>
  <c r="R1803" i="11"/>
  <c r="P1803" i="11"/>
  <c r="J1803" i="11"/>
  <c r="BK1800" i="11"/>
  <c r="BI1800" i="11"/>
  <c r="BH1800" i="11"/>
  <c r="BG1800" i="11"/>
  <c r="BE1800" i="11"/>
  <c r="T1800" i="11"/>
  <c r="R1800" i="11"/>
  <c r="P1800" i="11"/>
  <c r="J1800" i="11"/>
  <c r="BF1800" i="11" s="1"/>
  <c r="BK1704" i="11"/>
  <c r="BK1703" i="11" s="1"/>
  <c r="J1703" i="11" s="1"/>
  <c r="BI1704" i="11"/>
  <c r="BH1704" i="11"/>
  <c r="BG1704" i="11"/>
  <c r="BF1704" i="11"/>
  <c r="BE1704" i="11"/>
  <c r="T1704" i="11"/>
  <c r="R1704" i="11"/>
  <c r="R1703" i="11" s="1"/>
  <c r="P1704" i="11"/>
  <c r="P1703" i="11" s="1"/>
  <c r="J1704" i="11"/>
  <c r="T1703" i="11"/>
  <c r="BK1702" i="11"/>
  <c r="BI1702" i="11"/>
  <c r="BH1702" i="11"/>
  <c r="BG1702" i="11"/>
  <c r="BF1702" i="11"/>
  <c r="BE1702" i="11"/>
  <c r="T1702" i="11"/>
  <c r="R1702" i="11"/>
  <c r="P1702" i="11"/>
  <c r="J1702" i="11"/>
  <c r="BK1669" i="11"/>
  <c r="BI1669" i="11"/>
  <c r="BH1669" i="11"/>
  <c r="BG1669" i="11"/>
  <c r="BE1669" i="11"/>
  <c r="T1669" i="11"/>
  <c r="R1669" i="11"/>
  <c r="P1669" i="11"/>
  <c r="J1669" i="11"/>
  <c r="BF1669" i="11" s="1"/>
  <c r="BK1665" i="11"/>
  <c r="BI1665" i="11"/>
  <c r="BH1665" i="11"/>
  <c r="BG1665" i="11"/>
  <c r="BF1665" i="11"/>
  <c r="BE1665" i="11"/>
  <c r="T1665" i="11"/>
  <c r="R1665" i="11"/>
  <c r="P1665" i="11"/>
  <c r="J1665" i="11"/>
  <c r="BK1659" i="11"/>
  <c r="BI1659" i="11"/>
  <c r="BH1659" i="11"/>
  <c r="BG1659" i="11"/>
  <c r="BE1659" i="11"/>
  <c r="T1659" i="11"/>
  <c r="R1659" i="11"/>
  <c r="P1659" i="11"/>
  <c r="J1659" i="11"/>
  <c r="BF1659" i="11" s="1"/>
  <c r="BK1655" i="11"/>
  <c r="BI1655" i="11"/>
  <c r="BH1655" i="11"/>
  <c r="BG1655" i="11"/>
  <c r="BF1655" i="11"/>
  <c r="BE1655" i="11"/>
  <c r="T1655" i="11"/>
  <c r="R1655" i="11"/>
  <c r="P1655" i="11"/>
  <c r="J1655" i="11"/>
  <c r="BK1648" i="11"/>
  <c r="BI1648" i="11"/>
  <c r="BH1648" i="11"/>
  <c r="BG1648" i="11"/>
  <c r="BE1648" i="11"/>
  <c r="T1648" i="11"/>
  <c r="R1648" i="11"/>
  <c r="P1648" i="11"/>
  <c r="J1648" i="11"/>
  <c r="BF1648" i="11" s="1"/>
  <c r="BK1643" i="11"/>
  <c r="BI1643" i="11"/>
  <c r="BH1643" i="11"/>
  <c r="BG1643" i="11"/>
  <c r="BF1643" i="11"/>
  <c r="BE1643" i="11"/>
  <c r="T1643" i="11"/>
  <c r="R1643" i="11"/>
  <c r="P1643" i="11"/>
  <c r="J1643" i="11"/>
  <c r="BK1639" i="11"/>
  <c r="BI1639" i="11"/>
  <c r="BH1639" i="11"/>
  <c r="BG1639" i="11"/>
  <c r="BE1639" i="11"/>
  <c r="T1639" i="11"/>
  <c r="R1639" i="11"/>
  <c r="P1639" i="11"/>
  <c r="J1639" i="11"/>
  <c r="BF1639" i="11" s="1"/>
  <c r="BK1622" i="11"/>
  <c r="BI1622" i="11"/>
  <c r="BH1622" i="11"/>
  <c r="BG1622" i="11"/>
  <c r="BF1622" i="11"/>
  <c r="BE1622" i="11"/>
  <c r="T1622" i="11"/>
  <c r="R1622" i="11"/>
  <c r="P1622" i="11"/>
  <c r="J1622" i="11"/>
  <c r="BK1617" i="11"/>
  <c r="BI1617" i="11"/>
  <c r="BH1617" i="11"/>
  <c r="BG1617" i="11"/>
  <c r="BE1617" i="11"/>
  <c r="T1617" i="11"/>
  <c r="R1617" i="11"/>
  <c r="P1617" i="11"/>
  <c r="J1617" i="11"/>
  <c r="BF1617" i="11" s="1"/>
  <c r="BK1613" i="11"/>
  <c r="BI1613" i="11"/>
  <c r="BH1613" i="11"/>
  <c r="BG1613" i="11"/>
  <c r="BF1613" i="11"/>
  <c r="BE1613" i="11"/>
  <c r="T1613" i="11"/>
  <c r="R1613" i="11"/>
  <c r="P1613" i="11"/>
  <c r="J1613" i="11"/>
  <c r="BK1580" i="11"/>
  <c r="BI1580" i="11"/>
  <c r="BH1580" i="11"/>
  <c r="BG1580" i="11"/>
  <c r="BE1580" i="11"/>
  <c r="T1580" i="11"/>
  <c r="R1580" i="11"/>
  <c r="P1580" i="11"/>
  <c r="J1580" i="11"/>
  <c r="BF1580" i="11" s="1"/>
  <c r="BK1562" i="11"/>
  <c r="BI1562" i="11"/>
  <c r="BH1562" i="11"/>
  <c r="BG1562" i="11"/>
  <c r="BF1562" i="11"/>
  <c r="BE1562" i="11"/>
  <c r="T1562" i="11"/>
  <c r="R1562" i="11"/>
  <c r="P1562" i="11"/>
  <c r="J1562" i="11"/>
  <c r="BK1558" i="11"/>
  <c r="BI1558" i="11"/>
  <c r="BH1558" i="11"/>
  <c r="BG1558" i="11"/>
  <c r="BE1558" i="11"/>
  <c r="T1558" i="11"/>
  <c r="R1558" i="11"/>
  <c r="P1558" i="11"/>
  <c r="J1558" i="11"/>
  <c r="BF1558" i="11" s="1"/>
  <c r="BK1554" i="11"/>
  <c r="BI1554" i="11"/>
  <c r="BH1554" i="11"/>
  <c r="BG1554" i="11"/>
  <c r="BF1554" i="11"/>
  <c r="BE1554" i="11"/>
  <c r="T1554" i="11"/>
  <c r="R1554" i="11"/>
  <c r="P1554" i="11"/>
  <c r="J1554" i="11"/>
  <c r="BK1525" i="11"/>
  <c r="BI1525" i="11"/>
  <c r="BH1525" i="11"/>
  <c r="BG1525" i="11"/>
  <c r="BE1525" i="11"/>
  <c r="T1525" i="11"/>
  <c r="R1525" i="11"/>
  <c r="P1525" i="11"/>
  <c r="J1525" i="11"/>
  <c r="BF1525" i="11" s="1"/>
  <c r="BK1521" i="11"/>
  <c r="BI1521" i="11"/>
  <c r="BH1521" i="11"/>
  <c r="BG1521" i="11"/>
  <c r="BF1521" i="11"/>
  <c r="BE1521" i="11"/>
  <c r="T1521" i="11"/>
  <c r="R1521" i="11"/>
  <c r="P1521" i="11"/>
  <c r="J1521" i="11"/>
  <c r="BK1516" i="11"/>
  <c r="BI1516" i="11"/>
  <c r="BH1516" i="11"/>
  <c r="BG1516" i="11"/>
  <c r="BF1516" i="11"/>
  <c r="BE1516" i="11"/>
  <c r="T1516" i="11"/>
  <c r="T1515" i="11" s="1"/>
  <c r="R1516" i="11"/>
  <c r="R1515" i="11" s="1"/>
  <c r="P1516" i="11"/>
  <c r="J1516" i="11"/>
  <c r="BK1515" i="11"/>
  <c r="J1515" i="11" s="1"/>
  <c r="J121" i="11" s="1"/>
  <c r="BK1514" i="11"/>
  <c r="BI1514" i="11"/>
  <c r="BH1514" i="11"/>
  <c r="BG1514" i="11"/>
  <c r="BF1514" i="11"/>
  <c r="BE1514" i="11"/>
  <c r="T1514" i="11"/>
  <c r="R1514" i="11"/>
  <c r="P1514" i="11"/>
  <c r="J1514" i="11"/>
  <c r="BK1510" i="11"/>
  <c r="BI1510" i="11"/>
  <c r="BH1510" i="11"/>
  <c r="BG1510" i="11"/>
  <c r="BE1510" i="11"/>
  <c r="T1510" i="11"/>
  <c r="R1510" i="11"/>
  <c r="P1510" i="11"/>
  <c r="J1510" i="11"/>
  <c r="BF1510" i="11" s="1"/>
  <c r="BK1507" i="11"/>
  <c r="BI1507" i="11"/>
  <c r="BH1507" i="11"/>
  <c r="BG1507" i="11"/>
  <c r="BF1507" i="11"/>
  <c r="BE1507" i="11"/>
  <c r="T1507" i="11"/>
  <c r="R1507" i="11"/>
  <c r="R1502" i="11" s="1"/>
  <c r="P1507" i="11"/>
  <c r="J1507" i="11"/>
  <c r="BK1503" i="11"/>
  <c r="BI1503" i="11"/>
  <c r="BH1503" i="11"/>
  <c r="BG1503" i="11"/>
  <c r="BE1503" i="11"/>
  <c r="T1503" i="11"/>
  <c r="T1502" i="11" s="1"/>
  <c r="R1503" i="11"/>
  <c r="P1503" i="11"/>
  <c r="J1503" i="11"/>
  <c r="BF1503" i="11" s="1"/>
  <c r="BK1502" i="11"/>
  <c r="P1502" i="11"/>
  <c r="J1502" i="11"/>
  <c r="BK1501" i="11"/>
  <c r="BI1501" i="11"/>
  <c r="BH1501" i="11"/>
  <c r="BG1501" i="11"/>
  <c r="BE1501" i="11"/>
  <c r="T1501" i="11"/>
  <c r="R1501" i="11"/>
  <c r="P1501" i="11"/>
  <c r="J1501" i="11"/>
  <c r="BF1501" i="11" s="1"/>
  <c r="BK1500" i="11"/>
  <c r="BI1500" i="11"/>
  <c r="BH1500" i="11"/>
  <c r="BG1500" i="11"/>
  <c r="BF1500" i="11"/>
  <c r="BE1500" i="11"/>
  <c r="T1500" i="11"/>
  <c r="R1500" i="11"/>
  <c r="P1500" i="11"/>
  <c r="J1500" i="11"/>
  <c r="BK1499" i="11"/>
  <c r="BI1499" i="11"/>
  <c r="BH1499" i="11"/>
  <c r="BG1499" i="11"/>
  <c r="BE1499" i="11"/>
  <c r="T1499" i="11"/>
  <c r="R1499" i="11"/>
  <c r="P1499" i="11"/>
  <c r="J1499" i="11"/>
  <c r="BF1499" i="11" s="1"/>
  <c r="BK1497" i="11"/>
  <c r="BK1494" i="11" s="1"/>
  <c r="J1494" i="11" s="1"/>
  <c r="J119" i="11" s="1"/>
  <c r="BI1497" i="11"/>
  <c r="BH1497" i="11"/>
  <c r="BG1497" i="11"/>
  <c r="BF1497" i="11"/>
  <c r="BE1497" i="11"/>
  <c r="T1497" i="11"/>
  <c r="R1497" i="11"/>
  <c r="P1497" i="11"/>
  <c r="J1497" i="11"/>
  <c r="BK1495" i="11"/>
  <c r="BI1495" i="11"/>
  <c r="BH1495" i="11"/>
  <c r="BG1495" i="11"/>
  <c r="BE1495" i="11"/>
  <c r="T1495" i="11"/>
  <c r="R1495" i="11"/>
  <c r="R1494" i="11" s="1"/>
  <c r="P1495" i="11"/>
  <c r="J1495" i="11"/>
  <c r="BF1495" i="11" s="1"/>
  <c r="BK1493" i="11"/>
  <c r="BI1493" i="11"/>
  <c r="BH1493" i="11"/>
  <c r="BG1493" i="11"/>
  <c r="BF1493" i="11"/>
  <c r="BE1493" i="11"/>
  <c r="T1493" i="11"/>
  <c r="R1493" i="11"/>
  <c r="P1493" i="11"/>
  <c r="J1493" i="11"/>
  <c r="BK1490" i="11"/>
  <c r="BI1490" i="11"/>
  <c r="BH1490" i="11"/>
  <c r="BG1490" i="11"/>
  <c r="BE1490" i="11"/>
  <c r="T1490" i="11"/>
  <c r="R1490" i="11"/>
  <c r="P1490" i="11"/>
  <c r="J1490" i="11"/>
  <c r="BF1490" i="11" s="1"/>
  <c r="BK1489" i="11"/>
  <c r="BI1489" i="11"/>
  <c r="BH1489" i="11"/>
  <c r="BG1489" i="11"/>
  <c r="BF1489" i="11"/>
  <c r="BE1489" i="11"/>
  <c r="T1489" i="11"/>
  <c r="R1489" i="11"/>
  <c r="P1489" i="11"/>
  <c r="J1489" i="11"/>
  <c r="BK1488" i="11"/>
  <c r="BI1488" i="11"/>
  <c r="BH1488" i="11"/>
  <c r="BG1488" i="11"/>
  <c r="BE1488" i="11"/>
  <c r="T1488" i="11"/>
  <c r="R1488" i="11"/>
  <c r="P1488" i="11"/>
  <c r="J1488" i="11"/>
  <c r="BF1488" i="11" s="1"/>
  <c r="BK1486" i="11"/>
  <c r="BI1486" i="11"/>
  <c r="BH1486" i="11"/>
  <c r="BG1486" i="11"/>
  <c r="BF1486" i="11"/>
  <c r="BE1486" i="11"/>
  <c r="T1486" i="11"/>
  <c r="R1486" i="11"/>
  <c r="P1486" i="11"/>
  <c r="J1486" i="11"/>
  <c r="BK1484" i="11"/>
  <c r="BI1484" i="11"/>
  <c r="BH1484" i="11"/>
  <c r="BG1484" i="11"/>
  <c r="BE1484" i="11"/>
  <c r="T1484" i="11"/>
  <c r="R1484" i="11"/>
  <c r="P1484" i="11"/>
  <c r="J1484" i="11"/>
  <c r="BF1484" i="11" s="1"/>
  <c r="BK1480" i="11"/>
  <c r="BI1480" i="11"/>
  <c r="BH1480" i="11"/>
  <c r="BG1480" i="11"/>
  <c r="BF1480" i="11"/>
  <c r="BE1480" i="11"/>
  <c r="T1480" i="11"/>
  <c r="R1480" i="11"/>
  <c r="P1480" i="11"/>
  <c r="J1480" i="11"/>
  <c r="BK1472" i="11"/>
  <c r="BI1472" i="11"/>
  <c r="BH1472" i="11"/>
  <c r="BG1472" i="11"/>
  <c r="BE1472" i="11"/>
  <c r="T1472" i="11"/>
  <c r="R1472" i="11"/>
  <c r="P1472" i="11"/>
  <c r="J1472" i="11"/>
  <c r="BF1472" i="11" s="1"/>
  <c r="BK1466" i="11"/>
  <c r="BI1466" i="11"/>
  <c r="BH1466" i="11"/>
  <c r="BG1466" i="11"/>
  <c r="BF1466" i="11"/>
  <c r="BE1466" i="11"/>
  <c r="T1466" i="11"/>
  <c r="R1466" i="11"/>
  <c r="P1466" i="11"/>
  <c r="J1466" i="11"/>
  <c r="BK1458" i="11"/>
  <c r="BI1458" i="11"/>
  <c r="BH1458" i="11"/>
  <c r="BG1458" i="11"/>
  <c r="BE1458" i="11"/>
  <c r="T1458" i="11"/>
  <c r="R1458" i="11"/>
  <c r="P1458" i="11"/>
  <c r="J1458" i="11"/>
  <c r="BF1458" i="11" s="1"/>
  <c r="BK1450" i="11"/>
  <c r="BI1450" i="11"/>
  <c r="BH1450" i="11"/>
  <c r="BG1450" i="11"/>
  <c r="BF1450" i="11"/>
  <c r="BE1450" i="11"/>
  <c r="T1450" i="11"/>
  <c r="R1450" i="11"/>
  <c r="P1450" i="11"/>
  <c r="J1450" i="11"/>
  <c r="BK1446" i="11"/>
  <c r="BI1446" i="11"/>
  <c r="BH1446" i="11"/>
  <c r="BG1446" i="11"/>
  <c r="BE1446" i="11"/>
  <c r="T1446" i="11"/>
  <c r="R1446" i="11"/>
  <c r="P1446" i="11"/>
  <c r="J1446" i="11"/>
  <c r="BF1446" i="11" s="1"/>
  <c r="BK1445" i="11"/>
  <c r="BI1445" i="11"/>
  <c r="BH1445" i="11"/>
  <c r="BG1445" i="11"/>
  <c r="BF1445" i="11"/>
  <c r="BE1445" i="11"/>
  <c r="T1445" i="11"/>
  <c r="R1445" i="11"/>
  <c r="P1445" i="11"/>
  <c r="J1445" i="11"/>
  <c r="BK1444" i="11"/>
  <c r="BI1444" i="11"/>
  <c r="BH1444" i="11"/>
  <c r="BG1444" i="11"/>
  <c r="BE1444" i="11"/>
  <c r="T1444" i="11"/>
  <c r="R1444" i="11"/>
  <c r="P1444" i="11"/>
  <c r="J1444" i="11"/>
  <c r="BF1444" i="11" s="1"/>
  <c r="BK1443" i="11"/>
  <c r="BI1443" i="11"/>
  <c r="BH1443" i="11"/>
  <c r="BG1443" i="11"/>
  <c r="BF1443" i="11"/>
  <c r="BE1443" i="11"/>
  <c r="T1443" i="11"/>
  <c r="R1443" i="11"/>
  <c r="P1443" i="11"/>
  <c r="J1443" i="11"/>
  <c r="BK1442" i="11"/>
  <c r="BI1442" i="11"/>
  <c r="BH1442" i="11"/>
  <c r="BG1442" i="11"/>
  <c r="BE1442" i="11"/>
  <c r="T1442" i="11"/>
  <c r="R1442" i="11"/>
  <c r="P1442" i="11"/>
  <c r="J1442" i="11"/>
  <c r="BF1442" i="11" s="1"/>
  <c r="BK1441" i="11"/>
  <c r="BI1441" i="11"/>
  <c r="BH1441" i="11"/>
  <c r="BG1441" i="11"/>
  <c r="BF1441" i="11"/>
  <c r="BE1441" i="11"/>
  <c r="T1441" i="11"/>
  <c r="R1441" i="11"/>
  <c r="P1441" i="11"/>
  <c r="J1441" i="11"/>
  <c r="BK1440" i="11"/>
  <c r="BI1440" i="11"/>
  <c r="BH1440" i="11"/>
  <c r="BG1440" i="11"/>
  <c r="BE1440" i="11"/>
  <c r="T1440" i="11"/>
  <c r="R1440" i="11"/>
  <c r="P1440" i="11"/>
  <c r="J1440" i="11"/>
  <c r="BF1440" i="11" s="1"/>
  <c r="BK1439" i="11"/>
  <c r="BI1439" i="11"/>
  <c r="BH1439" i="11"/>
  <c r="BG1439" i="11"/>
  <c r="BF1439" i="11"/>
  <c r="BE1439" i="11"/>
  <c r="T1439" i="11"/>
  <c r="R1439" i="11"/>
  <c r="P1439" i="11"/>
  <c r="J1439" i="11"/>
  <c r="BK1438" i="11"/>
  <c r="BI1438" i="11"/>
  <c r="BH1438" i="11"/>
  <c r="BG1438" i="11"/>
  <c r="BE1438" i="11"/>
  <c r="T1438" i="11"/>
  <c r="R1438" i="11"/>
  <c r="P1438" i="11"/>
  <c r="J1438" i="11"/>
  <c r="BF1438" i="11" s="1"/>
  <c r="BK1437" i="11"/>
  <c r="BI1437" i="11"/>
  <c r="BH1437" i="11"/>
  <c r="BG1437" i="11"/>
  <c r="BF1437" i="11"/>
  <c r="BE1437" i="11"/>
  <c r="T1437" i="11"/>
  <c r="R1437" i="11"/>
  <c r="P1437" i="11"/>
  <c r="J1437" i="11"/>
  <c r="BK1436" i="11"/>
  <c r="BI1436" i="11"/>
  <c r="BH1436" i="11"/>
  <c r="BG1436" i="11"/>
  <c r="BE1436" i="11"/>
  <c r="T1436" i="11"/>
  <c r="R1436" i="11"/>
  <c r="P1436" i="11"/>
  <c r="J1436" i="11"/>
  <c r="BF1436" i="11" s="1"/>
  <c r="BK1435" i="11"/>
  <c r="BI1435" i="11"/>
  <c r="BH1435" i="11"/>
  <c r="BG1435" i="11"/>
  <c r="BF1435" i="11"/>
  <c r="BE1435" i="11"/>
  <c r="T1435" i="11"/>
  <c r="R1435" i="11"/>
  <c r="P1435" i="11"/>
  <c r="J1435" i="11"/>
  <c r="BK1434" i="11"/>
  <c r="BI1434" i="11"/>
  <c r="BH1434" i="11"/>
  <c r="BG1434" i="11"/>
  <c r="BE1434" i="11"/>
  <c r="T1434" i="11"/>
  <c r="R1434" i="11"/>
  <c r="P1434" i="11"/>
  <c r="J1434" i="11"/>
  <c r="BF1434" i="11" s="1"/>
  <c r="BK1433" i="11"/>
  <c r="BI1433" i="11"/>
  <c r="BH1433" i="11"/>
  <c r="BG1433" i="11"/>
  <c r="BF1433" i="11"/>
  <c r="BE1433" i="11"/>
  <c r="T1433" i="11"/>
  <c r="R1433" i="11"/>
  <c r="P1433" i="11"/>
  <c r="J1433" i="11"/>
  <c r="BK1432" i="11"/>
  <c r="BI1432" i="11"/>
  <c r="BH1432" i="11"/>
  <c r="BG1432" i="11"/>
  <c r="BE1432" i="11"/>
  <c r="T1432" i="11"/>
  <c r="R1432" i="11"/>
  <c r="P1432" i="11"/>
  <c r="J1432" i="11"/>
  <c r="BF1432" i="11" s="1"/>
  <c r="BK1431" i="11"/>
  <c r="BI1431" i="11"/>
  <c r="BH1431" i="11"/>
  <c r="BG1431" i="11"/>
  <c r="BF1431" i="11"/>
  <c r="BE1431" i="11"/>
  <c r="T1431" i="11"/>
  <c r="R1431" i="11"/>
  <c r="P1431" i="11"/>
  <c r="J1431" i="11"/>
  <c r="BK1430" i="11"/>
  <c r="BI1430" i="11"/>
  <c r="BH1430" i="11"/>
  <c r="BG1430" i="11"/>
  <c r="BE1430" i="11"/>
  <c r="T1430" i="11"/>
  <c r="R1430" i="11"/>
  <c r="P1430" i="11"/>
  <c r="J1430" i="11"/>
  <c r="BF1430" i="11" s="1"/>
  <c r="BK1429" i="11"/>
  <c r="BI1429" i="11"/>
  <c r="BH1429" i="11"/>
  <c r="BG1429" i="11"/>
  <c r="BF1429" i="11"/>
  <c r="BE1429" i="11"/>
  <c r="T1429" i="11"/>
  <c r="R1429" i="11"/>
  <c r="P1429" i="11"/>
  <c r="J1429" i="11"/>
  <c r="BK1424" i="11"/>
  <c r="BI1424" i="11"/>
  <c r="BH1424" i="11"/>
  <c r="BG1424" i="11"/>
  <c r="BE1424" i="11"/>
  <c r="T1424" i="11"/>
  <c r="R1424" i="11"/>
  <c r="P1424" i="11"/>
  <c r="J1424" i="11"/>
  <c r="BF1424" i="11" s="1"/>
  <c r="BK1423" i="11"/>
  <c r="BK1422" i="11" s="1"/>
  <c r="J1422" i="11" s="1"/>
  <c r="BI1423" i="11"/>
  <c r="BH1423" i="11"/>
  <c r="BG1423" i="11"/>
  <c r="BF1423" i="11"/>
  <c r="BE1423" i="11"/>
  <c r="T1423" i="11"/>
  <c r="R1423" i="11"/>
  <c r="R1422" i="11" s="1"/>
  <c r="P1423" i="11"/>
  <c r="P1422" i="11" s="1"/>
  <c r="J1423" i="11"/>
  <c r="T1422" i="11"/>
  <c r="BK1421" i="11"/>
  <c r="BI1421" i="11"/>
  <c r="BH1421" i="11"/>
  <c r="BG1421" i="11"/>
  <c r="BF1421" i="11"/>
  <c r="BE1421" i="11"/>
  <c r="T1421" i="11"/>
  <c r="R1421" i="11"/>
  <c r="P1421" i="11"/>
  <c r="J1421" i="11"/>
  <c r="BK1418" i="11"/>
  <c r="BI1418" i="11"/>
  <c r="BH1418" i="11"/>
  <c r="BG1418" i="11"/>
  <c r="BE1418" i="11"/>
  <c r="T1418" i="11"/>
  <c r="R1418" i="11"/>
  <c r="P1418" i="11"/>
  <c r="J1418" i="11"/>
  <c r="BF1418" i="11" s="1"/>
  <c r="BK1416" i="11"/>
  <c r="BI1416" i="11"/>
  <c r="BH1416" i="11"/>
  <c r="BG1416" i="11"/>
  <c r="BF1416" i="11"/>
  <c r="BE1416" i="11"/>
  <c r="T1416" i="11"/>
  <c r="R1416" i="11"/>
  <c r="P1416" i="11"/>
  <c r="J1416" i="11"/>
  <c r="BK1406" i="11"/>
  <c r="BI1406" i="11"/>
  <c r="BH1406" i="11"/>
  <c r="BG1406" i="11"/>
  <c r="BE1406" i="11"/>
  <c r="T1406" i="11"/>
  <c r="R1406" i="11"/>
  <c r="P1406" i="11"/>
  <c r="J1406" i="11"/>
  <c r="BF1406" i="11" s="1"/>
  <c r="BK1404" i="11"/>
  <c r="BI1404" i="11"/>
  <c r="BH1404" i="11"/>
  <c r="BG1404" i="11"/>
  <c r="BF1404" i="11"/>
  <c r="BE1404" i="11"/>
  <c r="T1404" i="11"/>
  <c r="R1404" i="11"/>
  <c r="P1404" i="11"/>
  <c r="J1404" i="11"/>
  <c r="BK1400" i="11"/>
  <c r="BI1400" i="11"/>
  <c r="BH1400" i="11"/>
  <c r="BG1400" i="11"/>
  <c r="BE1400" i="11"/>
  <c r="T1400" i="11"/>
  <c r="R1400" i="11"/>
  <c r="P1400" i="11"/>
  <c r="J1400" i="11"/>
  <c r="BF1400" i="11" s="1"/>
  <c r="BK1396" i="11"/>
  <c r="BI1396" i="11"/>
  <c r="BH1396" i="11"/>
  <c r="BG1396" i="11"/>
  <c r="BF1396" i="11"/>
  <c r="BE1396" i="11"/>
  <c r="T1396" i="11"/>
  <c r="R1396" i="11"/>
  <c r="P1396" i="11"/>
  <c r="J1396" i="11"/>
  <c r="BK1392" i="11"/>
  <c r="BI1392" i="11"/>
  <c r="BH1392" i="11"/>
  <c r="BG1392" i="11"/>
  <c r="BE1392" i="11"/>
  <c r="T1392" i="11"/>
  <c r="R1392" i="11"/>
  <c r="P1392" i="11"/>
  <c r="J1392" i="11"/>
  <c r="BF1392" i="11" s="1"/>
  <c r="BK1390" i="11"/>
  <c r="BI1390" i="11"/>
  <c r="BH1390" i="11"/>
  <c r="BG1390" i="11"/>
  <c r="BF1390" i="11"/>
  <c r="BE1390" i="11"/>
  <c r="T1390" i="11"/>
  <c r="R1390" i="11"/>
  <c r="P1390" i="11"/>
  <c r="J1390" i="11"/>
  <c r="BK1380" i="11"/>
  <c r="BI1380" i="11"/>
  <c r="BH1380" i="11"/>
  <c r="BG1380" i="11"/>
  <c r="BE1380" i="11"/>
  <c r="T1380" i="11"/>
  <c r="R1380" i="11"/>
  <c r="P1380" i="11"/>
  <c r="J1380" i="11"/>
  <c r="BF1380" i="11" s="1"/>
  <c r="BK1378" i="11"/>
  <c r="BI1378" i="11"/>
  <c r="BH1378" i="11"/>
  <c r="BG1378" i="11"/>
  <c r="BF1378" i="11"/>
  <c r="BE1378" i="11"/>
  <c r="T1378" i="11"/>
  <c r="R1378" i="11"/>
  <c r="P1378" i="11"/>
  <c r="J1378" i="11"/>
  <c r="BK1377" i="11"/>
  <c r="BI1377" i="11"/>
  <c r="BH1377" i="11"/>
  <c r="BG1377" i="11"/>
  <c r="BE1377" i="11"/>
  <c r="T1377" i="11"/>
  <c r="R1377" i="11"/>
  <c r="P1377" i="11"/>
  <c r="J1377" i="11"/>
  <c r="BF1377" i="11" s="1"/>
  <c r="BK1376" i="11"/>
  <c r="BI1376" i="11"/>
  <c r="BH1376" i="11"/>
  <c r="BG1376" i="11"/>
  <c r="BF1376" i="11"/>
  <c r="BE1376" i="11"/>
  <c r="T1376" i="11"/>
  <c r="R1376" i="11"/>
  <c r="P1376" i="11"/>
  <c r="J1376" i="11"/>
  <c r="BK1372" i="11"/>
  <c r="BI1372" i="11"/>
  <c r="BH1372" i="11"/>
  <c r="BG1372" i="11"/>
  <c r="BE1372" i="11"/>
  <c r="T1372" i="11"/>
  <c r="R1372" i="11"/>
  <c r="P1372" i="11"/>
  <c r="J1372" i="11"/>
  <c r="BF1372" i="11" s="1"/>
  <c r="BK1370" i="11"/>
  <c r="BI1370" i="11"/>
  <c r="BH1370" i="11"/>
  <c r="BG1370" i="11"/>
  <c r="BF1370" i="11"/>
  <c r="BE1370" i="11"/>
  <c r="T1370" i="11"/>
  <c r="R1370" i="11"/>
  <c r="P1370" i="11"/>
  <c r="J1370" i="11"/>
  <c r="BK1368" i="11"/>
  <c r="BI1368" i="11"/>
  <c r="BH1368" i="11"/>
  <c r="BG1368" i="11"/>
  <c r="BE1368" i="11"/>
  <c r="T1368" i="11"/>
  <c r="R1368" i="11"/>
  <c r="P1368" i="11"/>
  <c r="J1368" i="11"/>
  <c r="BF1368" i="11" s="1"/>
  <c r="BK1366" i="11"/>
  <c r="BI1366" i="11"/>
  <c r="BH1366" i="11"/>
  <c r="BG1366" i="11"/>
  <c r="BF1366" i="11"/>
  <c r="BE1366" i="11"/>
  <c r="T1366" i="11"/>
  <c r="R1366" i="11"/>
  <c r="P1366" i="11"/>
  <c r="J1366" i="11"/>
  <c r="BK1364" i="11"/>
  <c r="BI1364" i="11"/>
  <c r="BH1364" i="11"/>
  <c r="BG1364" i="11"/>
  <c r="BE1364" i="11"/>
  <c r="T1364" i="11"/>
  <c r="R1364" i="11"/>
  <c r="P1364" i="11"/>
  <c r="J1364" i="11"/>
  <c r="BF1364" i="11" s="1"/>
  <c r="BK1360" i="11"/>
  <c r="BI1360" i="11"/>
  <c r="BH1360" i="11"/>
  <c r="BG1360" i="11"/>
  <c r="BF1360" i="11"/>
  <c r="BE1360" i="11"/>
  <c r="T1360" i="11"/>
  <c r="R1360" i="11"/>
  <c r="P1360" i="11"/>
  <c r="J1360" i="11"/>
  <c r="BK1358" i="11"/>
  <c r="BI1358" i="11"/>
  <c r="BH1358" i="11"/>
  <c r="BG1358" i="11"/>
  <c r="BE1358" i="11"/>
  <c r="T1358" i="11"/>
  <c r="R1358" i="11"/>
  <c r="P1358" i="11"/>
  <c r="J1358" i="11"/>
  <c r="BF1358" i="11" s="1"/>
  <c r="BK1356" i="11"/>
  <c r="BI1356" i="11"/>
  <c r="BH1356" i="11"/>
  <c r="BG1356" i="11"/>
  <c r="BF1356" i="11"/>
  <c r="BE1356" i="11"/>
  <c r="T1356" i="11"/>
  <c r="R1356" i="11"/>
  <c r="P1356" i="11"/>
  <c r="J1356" i="11"/>
  <c r="BK1354" i="11"/>
  <c r="BI1354" i="11"/>
  <c r="BH1354" i="11"/>
  <c r="BG1354" i="11"/>
  <c r="BE1354" i="11"/>
  <c r="T1354" i="11"/>
  <c r="R1354" i="11"/>
  <c r="P1354" i="11"/>
  <c r="J1354" i="11"/>
  <c r="BF1354" i="11" s="1"/>
  <c r="BK1352" i="11"/>
  <c r="BI1352" i="11"/>
  <c r="BH1352" i="11"/>
  <c r="BG1352" i="11"/>
  <c r="BF1352" i="11"/>
  <c r="BE1352" i="11"/>
  <c r="T1352" i="11"/>
  <c r="R1352" i="11"/>
  <c r="P1352" i="11"/>
  <c r="J1352" i="11"/>
  <c r="BK1350" i="11"/>
  <c r="BI1350" i="11"/>
  <c r="BH1350" i="11"/>
  <c r="BG1350" i="11"/>
  <c r="BE1350" i="11"/>
  <c r="T1350" i="11"/>
  <c r="R1350" i="11"/>
  <c r="P1350" i="11"/>
  <c r="J1350" i="11"/>
  <c r="BF1350" i="11" s="1"/>
  <c r="BK1349" i="11"/>
  <c r="BI1349" i="11"/>
  <c r="BH1349" i="11"/>
  <c r="BG1349" i="11"/>
  <c r="BF1349" i="11"/>
  <c r="BE1349" i="11"/>
  <c r="T1349" i="11"/>
  <c r="R1349" i="11"/>
  <c r="P1349" i="11"/>
  <c r="J1349" i="11"/>
  <c r="BK1348" i="11"/>
  <c r="BI1348" i="11"/>
  <c r="BH1348" i="11"/>
  <c r="BG1348" i="11"/>
  <c r="BE1348" i="11"/>
  <c r="T1348" i="11"/>
  <c r="R1348" i="11"/>
  <c r="P1348" i="11"/>
  <c r="J1348" i="11"/>
  <c r="BF1348" i="11" s="1"/>
  <c r="BK1345" i="11"/>
  <c r="BK1340" i="11" s="1"/>
  <c r="J1340" i="11" s="1"/>
  <c r="J117" i="11" s="1"/>
  <c r="BI1345" i="11"/>
  <c r="BH1345" i="11"/>
  <c r="BG1345" i="11"/>
  <c r="BF1345" i="11"/>
  <c r="BE1345" i="11"/>
  <c r="T1345" i="11"/>
  <c r="R1345" i="11"/>
  <c r="P1345" i="11"/>
  <c r="J1345" i="11"/>
  <c r="BK1341" i="11"/>
  <c r="BI1341" i="11"/>
  <c r="BH1341" i="11"/>
  <c r="BG1341" i="11"/>
  <c r="BE1341" i="11"/>
  <c r="T1341" i="11"/>
  <c r="R1341" i="11"/>
  <c r="R1340" i="11" s="1"/>
  <c r="P1341" i="11"/>
  <c r="J1341" i="11"/>
  <c r="BF1341" i="11" s="1"/>
  <c r="BK1339" i="11"/>
  <c r="BI1339" i="11"/>
  <c r="BH1339" i="11"/>
  <c r="BG1339" i="11"/>
  <c r="BF1339" i="11"/>
  <c r="BE1339" i="11"/>
  <c r="T1339" i="11"/>
  <c r="R1339" i="11"/>
  <c r="P1339" i="11"/>
  <c r="J1339" i="11"/>
  <c r="BK1338" i="11"/>
  <c r="BI1338" i="11"/>
  <c r="BH1338" i="11"/>
  <c r="BG1338" i="11"/>
  <c r="BE1338" i="11"/>
  <c r="T1338" i="11"/>
  <c r="R1338" i="11"/>
  <c r="P1338" i="11"/>
  <c r="J1338" i="11"/>
  <c r="BF1338" i="11" s="1"/>
  <c r="BK1337" i="11"/>
  <c r="BI1337" i="11"/>
  <c r="BH1337" i="11"/>
  <c r="BG1337" i="11"/>
  <c r="BF1337" i="11"/>
  <c r="BE1337" i="11"/>
  <c r="T1337" i="11"/>
  <c r="R1337" i="11"/>
  <c r="P1337" i="11"/>
  <c r="J1337" i="11"/>
  <c r="BK1336" i="11"/>
  <c r="BI1336" i="11"/>
  <c r="BH1336" i="11"/>
  <c r="BG1336" i="11"/>
  <c r="BE1336" i="11"/>
  <c r="T1336" i="11"/>
  <c r="R1336" i="11"/>
  <c r="P1336" i="11"/>
  <c r="J1336" i="11"/>
  <c r="BF1336" i="11" s="1"/>
  <c r="BK1325" i="11"/>
  <c r="BI1325" i="11"/>
  <c r="BH1325" i="11"/>
  <c r="BG1325" i="11"/>
  <c r="BF1325" i="11"/>
  <c r="BE1325" i="11"/>
  <c r="T1325" i="11"/>
  <c r="R1325" i="11"/>
  <c r="P1325" i="11"/>
  <c r="J1325" i="11"/>
  <c r="BK1324" i="11"/>
  <c r="BI1324" i="11"/>
  <c r="BH1324" i="11"/>
  <c r="BG1324" i="11"/>
  <c r="BE1324" i="11"/>
  <c r="T1324" i="11"/>
  <c r="R1324" i="11"/>
  <c r="P1324" i="11"/>
  <c r="J1324" i="11"/>
  <c r="BF1324" i="11" s="1"/>
  <c r="BK1323" i="11"/>
  <c r="BI1323" i="11"/>
  <c r="BH1323" i="11"/>
  <c r="BG1323" i="11"/>
  <c r="BF1323" i="11"/>
  <c r="BE1323" i="11"/>
  <c r="T1323" i="11"/>
  <c r="R1323" i="11"/>
  <c r="P1323" i="11"/>
  <c r="J1323" i="11"/>
  <c r="BK1322" i="11"/>
  <c r="BI1322" i="11"/>
  <c r="BH1322" i="11"/>
  <c r="BG1322" i="11"/>
  <c r="BE1322" i="11"/>
  <c r="T1322" i="11"/>
  <c r="R1322" i="11"/>
  <c r="P1322" i="11"/>
  <c r="J1322" i="11"/>
  <c r="BF1322" i="11" s="1"/>
  <c r="BK1321" i="11"/>
  <c r="BI1321" i="11"/>
  <c r="BH1321" i="11"/>
  <c r="BG1321" i="11"/>
  <c r="BF1321" i="11"/>
  <c r="BE1321" i="11"/>
  <c r="T1321" i="11"/>
  <c r="R1321" i="11"/>
  <c r="P1321" i="11"/>
  <c r="J1321" i="11"/>
  <c r="BK1320" i="11"/>
  <c r="BI1320" i="11"/>
  <c r="BH1320" i="11"/>
  <c r="BG1320" i="11"/>
  <c r="BE1320" i="11"/>
  <c r="T1320" i="11"/>
  <c r="R1320" i="11"/>
  <c r="P1320" i="11"/>
  <c r="J1320" i="11"/>
  <c r="BF1320" i="11" s="1"/>
  <c r="BK1319" i="11"/>
  <c r="BI1319" i="11"/>
  <c r="BH1319" i="11"/>
  <c r="BG1319" i="11"/>
  <c r="BF1319" i="11"/>
  <c r="BE1319" i="11"/>
  <c r="T1319" i="11"/>
  <c r="R1319" i="11"/>
  <c r="P1319" i="11"/>
  <c r="J1319" i="11"/>
  <c r="BK1318" i="11"/>
  <c r="BI1318" i="11"/>
  <c r="BH1318" i="11"/>
  <c r="BG1318" i="11"/>
  <c r="BE1318" i="11"/>
  <c r="T1318" i="11"/>
  <c r="R1318" i="11"/>
  <c r="P1318" i="11"/>
  <c r="J1318" i="11"/>
  <c r="BF1318" i="11" s="1"/>
  <c r="BK1317" i="11"/>
  <c r="BI1317" i="11"/>
  <c r="BH1317" i="11"/>
  <c r="BG1317" i="11"/>
  <c r="BF1317" i="11"/>
  <c r="BE1317" i="11"/>
  <c r="T1317" i="11"/>
  <c r="R1317" i="11"/>
  <c r="P1317" i="11"/>
  <c r="J1317" i="11"/>
  <c r="BK1316" i="11"/>
  <c r="BI1316" i="11"/>
  <c r="BH1316" i="11"/>
  <c r="BG1316" i="11"/>
  <c r="BE1316" i="11"/>
  <c r="T1316" i="11"/>
  <c r="R1316" i="11"/>
  <c r="P1316" i="11"/>
  <c r="J1316" i="11"/>
  <c r="BF1316" i="11" s="1"/>
  <c r="BK1315" i="11"/>
  <c r="BI1315" i="11"/>
  <c r="BH1315" i="11"/>
  <c r="BG1315" i="11"/>
  <c r="BF1315" i="11"/>
  <c r="BE1315" i="11"/>
  <c r="T1315" i="11"/>
  <c r="R1315" i="11"/>
  <c r="R1313" i="11" s="1"/>
  <c r="P1315" i="11"/>
  <c r="J1315" i="11"/>
  <c r="BK1314" i="11"/>
  <c r="BI1314" i="11"/>
  <c r="BH1314" i="11"/>
  <c r="BG1314" i="11"/>
  <c r="BE1314" i="11"/>
  <c r="T1314" i="11"/>
  <c r="T1313" i="11" s="1"/>
  <c r="R1314" i="11"/>
  <c r="P1314" i="11"/>
  <c r="J1314" i="11"/>
  <c r="BF1314" i="11" s="1"/>
  <c r="BK1313" i="11"/>
  <c r="P1313" i="11"/>
  <c r="J1313" i="11"/>
  <c r="BK1312" i="11"/>
  <c r="BI1312" i="11"/>
  <c r="BH1312" i="11"/>
  <c r="BG1312" i="11"/>
  <c r="BE1312" i="11"/>
  <c r="T1312" i="11"/>
  <c r="R1312" i="11"/>
  <c r="P1312" i="11"/>
  <c r="J1312" i="11"/>
  <c r="BF1312" i="11" s="1"/>
  <c r="BK1309" i="11"/>
  <c r="BI1309" i="11"/>
  <c r="BH1309" i="11"/>
  <c r="BG1309" i="11"/>
  <c r="BF1309" i="11"/>
  <c r="BE1309" i="11"/>
  <c r="T1309" i="11"/>
  <c r="R1309" i="11"/>
  <c r="P1309" i="11"/>
  <c r="J1309" i="11"/>
  <c r="BK1307" i="11"/>
  <c r="BI1307" i="11"/>
  <c r="BH1307" i="11"/>
  <c r="BG1307" i="11"/>
  <c r="BE1307" i="11"/>
  <c r="T1307" i="11"/>
  <c r="R1307" i="11"/>
  <c r="P1307" i="11"/>
  <c r="J1307" i="11"/>
  <c r="BF1307" i="11" s="1"/>
  <c r="BK1305" i="11"/>
  <c r="BI1305" i="11"/>
  <c r="BH1305" i="11"/>
  <c r="BG1305" i="11"/>
  <c r="BF1305" i="11"/>
  <c r="BE1305" i="11"/>
  <c r="T1305" i="11"/>
  <c r="R1305" i="11"/>
  <c r="P1305" i="11"/>
  <c r="J1305" i="11"/>
  <c r="BK1303" i="11"/>
  <c r="BI1303" i="11"/>
  <c r="BH1303" i="11"/>
  <c r="BG1303" i="11"/>
  <c r="BE1303" i="11"/>
  <c r="T1303" i="11"/>
  <c r="R1303" i="11"/>
  <c r="P1303" i="11"/>
  <c r="J1303" i="11"/>
  <c r="BF1303" i="11" s="1"/>
  <c r="BK1301" i="11"/>
  <c r="BI1301" i="11"/>
  <c r="BH1301" i="11"/>
  <c r="BG1301" i="11"/>
  <c r="BF1301" i="11"/>
  <c r="BE1301" i="11"/>
  <c r="T1301" i="11"/>
  <c r="R1301" i="11"/>
  <c r="P1301" i="11"/>
  <c r="J1301" i="11"/>
  <c r="BK1299" i="11"/>
  <c r="BI1299" i="11"/>
  <c r="BH1299" i="11"/>
  <c r="BG1299" i="11"/>
  <c r="BE1299" i="11"/>
  <c r="T1299" i="11"/>
  <c r="R1299" i="11"/>
  <c r="P1299" i="11"/>
  <c r="J1299" i="11"/>
  <c r="BF1299" i="11" s="1"/>
  <c r="BK1297" i="11"/>
  <c r="BI1297" i="11"/>
  <c r="BH1297" i="11"/>
  <c r="BG1297" i="11"/>
  <c r="BF1297" i="11"/>
  <c r="BE1297" i="11"/>
  <c r="T1297" i="11"/>
  <c r="R1297" i="11"/>
  <c r="P1297" i="11"/>
  <c r="J1297" i="11"/>
  <c r="BK1295" i="11"/>
  <c r="BI1295" i="11"/>
  <c r="BH1295" i="11"/>
  <c r="BG1295" i="11"/>
  <c r="BE1295" i="11"/>
  <c r="T1295" i="11"/>
  <c r="R1295" i="11"/>
  <c r="P1295" i="11"/>
  <c r="J1295" i="11"/>
  <c r="BF1295" i="11" s="1"/>
  <c r="BK1287" i="11"/>
  <c r="BI1287" i="11"/>
  <c r="BH1287" i="11"/>
  <c r="BG1287" i="11"/>
  <c r="BF1287" i="11"/>
  <c r="BE1287" i="11"/>
  <c r="T1287" i="11"/>
  <c r="R1287" i="11"/>
  <c r="P1287" i="11"/>
  <c r="J1287" i="11"/>
  <c r="BK1277" i="11"/>
  <c r="BI1277" i="11"/>
  <c r="BH1277" i="11"/>
  <c r="BG1277" i="11"/>
  <c r="BE1277" i="11"/>
  <c r="T1277" i="11"/>
  <c r="R1277" i="11"/>
  <c r="P1277" i="11"/>
  <c r="J1277" i="11"/>
  <c r="BF1277" i="11" s="1"/>
  <c r="BK1251" i="11"/>
  <c r="BI1251" i="11"/>
  <c r="BH1251" i="11"/>
  <c r="BG1251" i="11"/>
  <c r="BF1251" i="11"/>
  <c r="BE1251" i="11"/>
  <c r="T1251" i="11"/>
  <c r="R1251" i="11"/>
  <c r="P1251" i="11"/>
  <c r="J1251" i="11"/>
  <c r="R1250" i="11"/>
  <c r="BK1249" i="11"/>
  <c r="BI1249" i="11"/>
  <c r="BH1249" i="11"/>
  <c r="BG1249" i="11"/>
  <c r="BE1249" i="11"/>
  <c r="T1249" i="11"/>
  <c r="T1248" i="11" s="1"/>
  <c r="R1249" i="11"/>
  <c r="P1249" i="11"/>
  <c r="J1249" i="11"/>
  <c r="BF1249" i="11" s="1"/>
  <c r="BK1248" i="11"/>
  <c r="R1248" i="11"/>
  <c r="P1248" i="11"/>
  <c r="J1248" i="11"/>
  <c r="BK1247" i="11"/>
  <c r="BI1247" i="11"/>
  <c r="BH1247" i="11"/>
  <c r="BG1247" i="11"/>
  <c r="BE1247" i="11"/>
  <c r="T1247" i="11"/>
  <c r="R1247" i="11"/>
  <c r="P1247" i="11"/>
  <c r="J1247" i="11"/>
  <c r="BF1247" i="11" s="1"/>
  <c r="BK1246" i="11"/>
  <c r="BI1246" i="11"/>
  <c r="BH1246" i="11"/>
  <c r="BG1246" i="11"/>
  <c r="BF1246" i="11"/>
  <c r="BE1246" i="11"/>
  <c r="T1246" i="11"/>
  <c r="R1246" i="11"/>
  <c r="P1246" i="11"/>
  <c r="J1246" i="11"/>
  <c r="BK1245" i="11"/>
  <c r="BI1245" i="11"/>
  <c r="BH1245" i="11"/>
  <c r="BG1245" i="11"/>
  <c r="BE1245" i="11"/>
  <c r="T1245" i="11"/>
  <c r="R1245" i="11"/>
  <c r="P1245" i="11"/>
  <c r="J1245" i="11"/>
  <c r="BF1245" i="11" s="1"/>
  <c r="BK1244" i="11"/>
  <c r="BI1244" i="11"/>
  <c r="BH1244" i="11"/>
  <c r="BG1244" i="11"/>
  <c r="BE1244" i="11"/>
  <c r="T1244" i="11"/>
  <c r="R1244" i="11"/>
  <c r="P1244" i="11"/>
  <c r="P1236" i="11" s="1"/>
  <c r="J1244" i="11"/>
  <c r="BF1244" i="11" s="1"/>
  <c r="BK1243" i="11"/>
  <c r="BI1243" i="11"/>
  <c r="BH1243" i="11"/>
  <c r="BG1243" i="11"/>
  <c r="BE1243" i="11"/>
  <c r="T1243" i="11"/>
  <c r="R1243" i="11"/>
  <c r="P1243" i="11"/>
  <c r="J1243" i="11"/>
  <c r="BF1243" i="11" s="1"/>
  <c r="BK1242" i="11"/>
  <c r="BI1242" i="11"/>
  <c r="BH1242" i="11"/>
  <c r="BG1242" i="11"/>
  <c r="BE1242" i="11"/>
  <c r="T1242" i="11"/>
  <c r="R1242" i="11"/>
  <c r="P1242" i="11"/>
  <c r="J1242" i="11"/>
  <c r="BF1242" i="11" s="1"/>
  <c r="BK1241" i="11"/>
  <c r="BI1241" i="11"/>
  <c r="BH1241" i="11"/>
  <c r="BG1241" i="11"/>
  <c r="BF1241" i="11"/>
  <c r="BE1241" i="11"/>
  <c r="T1241" i="11"/>
  <c r="R1241" i="11"/>
  <c r="P1241" i="11"/>
  <c r="J1241" i="11"/>
  <c r="BK1237" i="11"/>
  <c r="BI1237" i="11"/>
  <c r="BH1237" i="11"/>
  <c r="BG1237" i="11"/>
  <c r="BE1237" i="11"/>
  <c r="T1237" i="11"/>
  <c r="T1236" i="11" s="1"/>
  <c r="R1237" i="11"/>
  <c r="P1237" i="11"/>
  <c r="J1237" i="11"/>
  <c r="BF1237" i="11" s="1"/>
  <c r="R1236" i="11"/>
  <c r="BK1234" i="11"/>
  <c r="BI1234" i="11"/>
  <c r="BH1234" i="11"/>
  <c r="BG1234" i="11"/>
  <c r="BE1234" i="11"/>
  <c r="T1234" i="11"/>
  <c r="T1233" i="11" s="1"/>
  <c r="R1234" i="11"/>
  <c r="R1233" i="11" s="1"/>
  <c r="P1234" i="11"/>
  <c r="J1234" i="11"/>
  <c r="BF1234" i="11" s="1"/>
  <c r="BK1233" i="11"/>
  <c r="P1233" i="11"/>
  <c r="J1233" i="11"/>
  <c r="J112" i="11" s="1"/>
  <c r="BK1232" i="11"/>
  <c r="BI1232" i="11"/>
  <c r="BH1232" i="11"/>
  <c r="BG1232" i="11"/>
  <c r="BF1232" i="11"/>
  <c r="BE1232" i="11"/>
  <c r="T1232" i="11"/>
  <c r="R1232" i="11"/>
  <c r="R1231" i="11" s="1"/>
  <c r="P1232" i="11"/>
  <c r="P1231" i="11" s="1"/>
  <c r="J1232" i="11"/>
  <c r="BK1231" i="11"/>
  <c r="J1231" i="11" s="1"/>
  <c r="J111" i="11" s="1"/>
  <c r="T1231" i="11"/>
  <c r="BK1230" i="11"/>
  <c r="BI1230" i="11"/>
  <c r="BH1230" i="11"/>
  <c r="BG1230" i="11"/>
  <c r="BF1230" i="11"/>
  <c r="BE1230" i="11"/>
  <c r="T1230" i="11"/>
  <c r="R1230" i="11"/>
  <c r="P1230" i="11"/>
  <c r="J1230" i="11"/>
  <c r="BK1227" i="11"/>
  <c r="BI1227" i="11"/>
  <c r="BH1227" i="11"/>
  <c r="BG1227" i="11"/>
  <c r="BE1227" i="11"/>
  <c r="T1227" i="11"/>
  <c r="R1227" i="11"/>
  <c r="P1227" i="11"/>
  <c r="J1227" i="11"/>
  <c r="BF1227" i="11" s="1"/>
  <c r="BK1225" i="11"/>
  <c r="BI1225" i="11"/>
  <c r="BH1225" i="11"/>
  <c r="BG1225" i="11"/>
  <c r="BF1225" i="11"/>
  <c r="BE1225" i="11"/>
  <c r="T1225" i="11"/>
  <c r="R1225" i="11"/>
  <c r="P1225" i="11"/>
  <c r="J1225" i="11"/>
  <c r="BK1217" i="11"/>
  <c r="BI1217" i="11"/>
  <c r="BH1217" i="11"/>
  <c r="BG1217" i="11"/>
  <c r="BE1217" i="11"/>
  <c r="T1217" i="11"/>
  <c r="R1217" i="11"/>
  <c r="P1217" i="11"/>
  <c r="J1217" i="11"/>
  <c r="BF1217" i="11" s="1"/>
  <c r="BK1211" i="11"/>
  <c r="BI1211" i="11"/>
  <c r="BH1211" i="11"/>
  <c r="BG1211" i="11"/>
  <c r="BF1211" i="11"/>
  <c r="BE1211" i="11"/>
  <c r="T1211" i="11"/>
  <c r="R1211" i="11"/>
  <c r="P1211" i="11"/>
  <c r="J1211" i="11"/>
  <c r="BK1205" i="11"/>
  <c r="BI1205" i="11"/>
  <c r="BH1205" i="11"/>
  <c r="BG1205" i="11"/>
  <c r="BE1205" i="11"/>
  <c r="T1205" i="11"/>
  <c r="R1205" i="11"/>
  <c r="P1205" i="11"/>
  <c r="J1205" i="11"/>
  <c r="BF1205" i="11" s="1"/>
  <c r="BK1203" i="11"/>
  <c r="BI1203" i="11"/>
  <c r="BH1203" i="11"/>
  <c r="BG1203" i="11"/>
  <c r="BF1203" i="11"/>
  <c r="BE1203" i="11"/>
  <c r="T1203" i="11"/>
  <c r="R1203" i="11"/>
  <c r="P1203" i="11"/>
  <c r="J1203" i="11"/>
  <c r="BK1201" i="11"/>
  <c r="BI1201" i="11"/>
  <c r="BH1201" i="11"/>
  <c r="BG1201" i="11"/>
  <c r="BE1201" i="11"/>
  <c r="T1201" i="11"/>
  <c r="R1201" i="11"/>
  <c r="P1201" i="11"/>
  <c r="J1201" i="11"/>
  <c r="BF1201" i="11" s="1"/>
  <c r="BK1199" i="11"/>
  <c r="BI1199" i="11"/>
  <c r="BH1199" i="11"/>
  <c r="BG1199" i="11"/>
  <c r="BF1199" i="11"/>
  <c r="BE1199" i="11"/>
  <c r="T1199" i="11"/>
  <c r="R1199" i="11"/>
  <c r="P1199" i="11"/>
  <c r="J1199" i="11"/>
  <c r="BK1189" i="11"/>
  <c r="BI1189" i="11"/>
  <c r="BH1189" i="11"/>
  <c r="BG1189" i="11"/>
  <c r="BE1189" i="11"/>
  <c r="T1189" i="11"/>
  <c r="R1189" i="11"/>
  <c r="P1189" i="11"/>
  <c r="J1189" i="11"/>
  <c r="BF1189" i="11" s="1"/>
  <c r="BK1187" i="11"/>
  <c r="BI1187" i="11"/>
  <c r="BH1187" i="11"/>
  <c r="BG1187" i="11"/>
  <c r="BF1187" i="11"/>
  <c r="BE1187" i="11"/>
  <c r="T1187" i="11"/>
  <c r="R1187" i="11"/>
  <c r="P1187" i="11"/>
  <c r="J1187" i="11"/>
  <c r="BK1162" i="11"/>
  <c r="BI1162" i="11"/>
  <c r="BH1162" i="11"/>
  <c r="BG1162" i="11"/>
  <c r="BE1162" i="11"/>
  <c r="T1162" i="11"/>
  <c r="R1162" i="11"/>
  <c r="P1162" i="11"/>
  <c r="J1162" i="11"/>
  <c r="BF1162" i="11" s="1"/>
  <c r="BK1160" i="11"/>
  <c r="BI1160" i="11"/>
  <c r="BH1160" i="11"/>
  <c r="BG1160" i="11"/>
  <c r="BF1160" i="11"/>
  <c r="BE1160" i="11"/>
  <c r="T1160" i="11"/>
  <c r="R1160" i="11"/>
  <c r="P1160" i="11"/>
  <c r="J1160" i="11"/>
  <c r="BK1144" i="11"/>
  <c r="BI1144" i="11"/>
  <c r="BH1144" i="11"/>
  <c r="BG1144" i="11"/>
  <c r="BE1144" i="11"/>
  <c r="T1144" i="11"/>
  <c r="R1144" i="11"/>
  <c r="P1144" i="11"/>
  <c r="J1144" i="11"/>
  <c r="BF1144" i="11" s="1"/>
  <c r="BK1142" i="11"/>
  <c r="BI1142" i="11"/>
  <c r="BH1142" i="11"/>
  <c r="BG1142" i="11"/>
  <c r="BF1142" i="11"/>
  <c r="BE1142" i="11"/>
  <c r="T1142" i="11"/>
  <c r="R1142" i="11"/>
  <c r="P1142" i="11"/>
  <c r="J1142" i="11"/>
  <c r="BK1140" i="11"/>
  <c r="BI1140" i="11"/>
  <c r="BH1140" i="11"/>
  <c r="BG1140" i="11"/>
  <c r="BE1140" i="11"/>
  <c r="T1140" i="11"/>
  <c r="R1140" i="11"/>
  <c r="P1140" i="11"/>
  <c r="J1140" i="11"/>
  <c r="BF1140" i="11" s="1"/>
  <c r="BK1138" i="11"/>
  <c r="BI1138" i="11"/>
  <c r="BH1138" i="11"/>
  <c r="BG1138" i="11"/>
  <c r="BF1138" i="11"/>
  <c r="BE1138" i="11"/>
  <c r="T1138" i="11"/>
  <c r="R1138" i="11"/>
  <c r="P1138" i="11"/>
  <c r="J1138" i="11"/>
  <c r="BK1130" i="11"/>
  <c r="BI1130" i="11"/>
  <c r="BH1130" i="11"/>
  <c r="BG1130" i="11"/>
  <c r="BE1130" i="11"/>
  <c r="T1130" i="11"/>
  <c r="R1130" i="11"/>
  <c r="P1130" i="11"/>
  <c r="J1130" i="11"/>
  <c r="BF1130" i="11" s="1"/>
  <c r="BK1128" i="11"/>
  <c r="BI1128" i="11"/>
  <c r="BH1128" i="11"/>
  <c r="BG1128" i="11"/>
  <c r="BF1128" i="11"/>
  <c r="BE1128" i="11"/>
  <c r="T1128" i="11"/>
  <c r="R1128" i="11"/>
  <c r="P1128" i="11"/>
  <c r="P1123" i="11" s="1"/>
  <c r="J1128" i="11"/>
  <c r="BK1124" i="11"/>
  <c r="BI1124" i="11"/>
  <c r="BH1124" i="11"/>
  <c r="BG1124" i="11"/>
  <c r="BE1124" i="11"/>
  <c r="T1124" i="11"/>
  <c r="T1123" i="11" s="1"/>
  <c r="R1124" i="11"/>
  <c r="R1123" i="11" s="1"/>
  <c r="P1124" i="11"/>
  <c r="J1124" i="11"/>
  <c r="BF1124" i="11" s="1"/>
  <c r="BK1123" i="11"/>
  <c r="J1123" i="11" s="1"/>
  <c r="J110" i="11" s="1"/>
  <c r="BK1122" i="11"/>
  <c r="BI1122" i="11"/>
  <c r="BH1122" i="11"/>
  <c r="BG1122" i="11"/>
  <c r="BF1122" i="11"/>
  <c r="BE1122" i="11"/>
  <c r="T1122" i="11"/>
  <c r="R1122" i="11"/>
  <c r="P1122" i="11"/>
  <c r="J1122" i="11"/>
  <c r="BK1121" i="11"/>
  <c r="BI1121" i="11"/>
  <c r="BH1121" i="11"/>
  <c r="BG1121" i="11"/>
  <c r="BE1121" i="11"/>
  <c r="T1121" i="11"/>
  <c r="R1121" i="11"/>
  <c r="P1121" i="11"/>
  <c r="J1121" i="11"/>
  <c r="BF1121" i="11" s="1"/>
  <c r="BK1120" i="11"/>
  <c r="BI1120" i="11"/>
  <c r="BH1120" i="11"/>
  <c r="BG1120" i="11"/>
  <c r="BF1120" i="11"/>
  <c r="BE1120" i="11"/>
  <c r="T1120" i="11"/>
  <c r="R1120" i="11"/>
  <c r="P1120" i="11"/>
  <c r="J1120" i="11"/>
  <c r="BK1119" i="11"/>
  <c r="BI1119" i="11"/>
  <c r="BH1119" i="11"/>
  <c r="BG1119" i="11"/>
  <c r="BE1119" i="11"/>
  <c r="T1119" i="11"/>
  <c r="R1119" i="11"/>
  <c r="P1119" i="11"/>
  <c r="J1119" i="11"/>
  <c r="BF1119" i="11" s="1"/>
  <c r="BK1117" i="11"/>
  <c r="BI1117" i="11"/>
  <c r="BH1117" i="11"/>
  <c r="BG1117" i="11"/>
  <c r="BF1117" i="11"/>
  <c r="BE1117" i="11"/>
  <c r="T1117" i="11"/>
  <c r="R1117" i="11"/>
  <c r="P1117" i="11"/>
  <c r="J1117" i="11"/>
  <c r="BK1116" i="11"/>
  <c r="BI1116" i="11"/>
  <c r="BH1116" i="11"/>
  <c r="BG1116" i="11"/>
  <c r="BE1116" i="11"/>
  <c r="T1116" i="11"/>
  <c r="R1116" i="11"/>
  <c r="P1116" i="11"/>
  <c r="J1116" i="11"/>
  <c r="BF1116" i="11" s="1"/>
  <c r="BK1114" i="11"/>
  <c r="BI1114" i="11"/>
  <c r="BH1114" i="11"/>
  <c r="BG1114" i="11"/>
  <c r="BF1114" i="11"/>
  <c r="BE1114" i="11"/>
  <c r="T1114" i="11"/>
  <c r="R1114" i="11"/>
  <c r="P1114" i="11"/>
  <c r="J1114" i="11"/>
  <c r="BK1110" i="11"/>
  <c r="BI1110" i="11"/>
  <c r="BH1110" i="11"/>
  <c r="BG1110" i="11"/>
  <c r="BE1110" i="11"/>
  <c r="T1110" i="11"/>
  <c r="R1110" i="11"/>
  <c r="P1110" i="11"/>
  <c r="J1110" i="11"/>
  <c r="BF1110" i="11" s="1"/>
  <c r="BK1108" i="11"/>
  <c r="BI1108" i="11"/>
  <c r="BH1108" i="11"/>
  <c r="BG1108" i="11"/>
  <c r="BF1108" i="11"/>
  <c r="BE1108" i="11"/>
  <c r="T1108" i="11"/>
  <c r="R1108" i="11"/>
  <c r="P1108" i="11"/>
  <c r="J1108" i="11"/>
  <c r="BK1103" i="11"/>
  <c r="BI1103" i="11"/>
  <c r="BH1103" i="11"/>
  <c r="BG1103" i="11"/>
  <c r="BE1103" i="11"/>
  <c r="T1103" i="11"/>
  <c r="R1103" i="11"/>
  <c r="P1103" i="11"/>
  <c r="J1103" i="11"/>
  <c r="BF1103" i="11" s="1"/>
  <c r="BK1101" i="11"/>
  <c r="BI1101" i="11"/>
  <c r="BH1101" i="11"/>
  <c r="BG1101" i="11"/>
  <c r="BF1101" i="11"/>
  <c r="BE1101" i="11"/>
  <c r="T1101" i="11"/>
  <c r="R1101" i="11"/>
  <c r="P1101" i="11"/>
  <c r="J1101" i="11"/>
  <c r="BK1088" i="11"/>
  <c r="BI1088" i="11"/>
  <c r="BH1088" i="11"/>
  <c r="BG1088" i="11"/>
  <c r="BE1088" i="11"/>
  <c r="T1088" i="11"/>
  <c r="R1088" i="11"/>
  <c r="P1088" i="11"/>
  <c r="J1088" i="11"/>
  <c r="BF1088" i="11" s="1"/>
  <c r="BK1086" i="11"/>
  <c r="BI1086" i="11"/>
  <c r="BH1086" i="11"/>
  <c r="BG1086" i="11"/>
  <c r="BF1086" i="11"/>
  <c r="BE1086" i="11"/>
  <c r="T1086" i="11"/>
  <c r="R1086" i="11"/>
  <c r="P1086" i="11"/>
  <c r="J1086" i="11"/>
  <c r="BK1074" i="11"/>
  <c r="BI1074" i="11"/>
  <c r="BH1074" i="11"/>
  <c r="BG1074" i="11"/>
  <c r="BE1074" i="11"/>
  <c r="T1074" i="11"/>
  <c r="R1074" i="11"/>
  <c r="P1074" i="11"/>
  <c r="J1074" i="11"/>
  <c r="BF1074" i="11" s="1"/>
  <c r="BK1072" i="11"/>
  <c r="BI1072" i="11"/>
  <c r="BH1072" i="11"/>
  <c r="BG1072" i="11"/>
  <c r="BF1072" i="11"/>
  <c r="BE1072" i="11"/>
  <c r="T1072" i="11"/>
  <c r="R1072" i="11"/>
  <c r="R1066" i="11" s="1"/>
  <c r="P1072" i="11"/>
  <c r="J1072" i="11"/>
  <c r="BK1067" i="11"/>
  <c r="BK1066" i="11" s="1"/>
  <c r="J1066" i="11" s="1"/>
  <c r="J109" i="11" s="1"/>
  <c r="BI1067" i="11"/>
  <c r="BH1067" i="11"/>
  <c r="BG1067" i="11"/>
  <c r="BE1067" i="11"/>
  <c r="T1067" i="11"/>
  <c r="T1066" i="11" s="1"/>
  <c r="R1067" i="11"/>
  <c r="P1067" i="11"/>
  <c r="J1067" i="11"/>
  <c r="BF1067" i="11" s="1"/>
  <c r="P1066" i="11"/>
  <c r="BK1065" i="11"/>
  <c r="BI1065" i="11"/>
  <c r="BH1065" i="11"/>
  <c r="BG1065" i="11"/>
  <c r="BE1065" i="11"/>
  <c r="T1065" i="11"/>
  <c r="R1065" i="11"/>
  <c r="P1065" i="11"/>
  <c r="J1065" i="11"/>
  <c r="BF1065" i="11" s="1"/>
  <c r="BK1061" i="11"/>
  <c r="BI1061" i="11"/>
  <c r="BH1061" i="11"/>
  <c r="BG1061" i="11"/>
  <c r="BF1061" i="11"/>
  <c r="BE1061" i="11"/>
  <c r="T1061" i="11"/>
  <c r="R1061" i="11"/>
  <c r="P1061" i="11"/>
  <c r="J1061" i="11"/>
  <c r="BK1058" i="11"/>
  <c r="BI1058" i="11"/>
  <c r="BH1058" i="11"/>
  <c r="BG1058" i="11"/>
  <c r="BE1058" i="11"/>
  <c r="T1058" i="11"/>
  <c r="R1058" i="11"/>
  <c r="P1058" i="11"/>
  <c r="J1058" i="11"/>
  <c r="BF1058" i="11" s="1"/>
  <c r="BK1054" i="11"/>
  <c r="BI1054" i="11"/>
  <c r="BH1054" i="11"/>
  <c r="BG1054" i="11"/>
  <c r="BF1054" i="11"/>
  <c r="BE1054" i="11"/>
  <c r="T1054" i="11"/>
  <c r="R1054" i="11"/>
  <c r="P1054" i="11"/>
  <c r="J1054" i="11"/>
  <c r="BK1050" i="11"/>
  <c r="BI1050" i="11"/>
  <c r="BH1050" i="11"/>
  <c r="BG1050" i="11"/>
  <c r="BE1050" i="11"/>
  <c r="T1050" i="11"/>
  <c r="R1050" i="11"/>
  <c r="P1050" i="11"/>
  <c r="J1050" i="11"/>
  <c r="BF1050" i="11" s="1"/>
  <c r="BK1047" i="11"/>
  <c r="BI1047" i="11"/>
  <c r="BH1047" i="11"/>
  <c r="BG1047" i="11"/>
  <c r="BF1047" i="11"/>
  <c r="BE1047" i="11"/>
  <c r="T1047" i="11"/>
  <c r="R1047" i="11"/>
  <c r="P1047" i="11"/>
  <c r="J1047" i="11"/>
  <c r="BK1044" i="11"/>
  <c r="BI1044" i="11"/>
  <c r="BH1044" i="11"/>
  <c r="BG1044" i="11"/>
  <c r="BE1044" i="11"/>
  <c r="T1044" i="11"/>
  <c r="R1044" i="11"/>
  <c r="P1044" i="11"/>
  <c r="J1044" i="11"/>
  <c r="BF1044" i="11" s="1"/>
  <c r="BK1040" i="11"/>
  <c r="BI1040" i="11"/>
  <c r="BH1040" i="11"/>
  <c r="BG1040" i="11"/>
  <c r="BF1040" i="11"/>
  <c r="BE1040" i="11"/>
  <c r="T1040" i="11"/>
  <c r="R1040" i="11"/>
  <c r="P1040" i="11"/>
  <c r="P1037" i="11" s="1"/>
  <c r="J1040" i="11"/>
  <c r="BK1038" i="11"/>
  <c r="BI1038" i="11"/>
  <c r="BH1038" i="11"/>
  <c r="BG1038" i="11"/>
  <c r="BE1038" i="11"/>
  <c r="T1038" i="11"/>
  <c r="T1037" i="11" s="1"/>
  <c r="R1038" i="11"/>
  <c r="R1037" i="11" s="1"/>
  <c r="P1038" i="11"/>
  <c r="J1038" i="11"/>
  <c r="BF1038" i="11" s="1"/>
  <c r="BK1037" i="11"/>
  <c r="BK1035" i="11"/>
  <c r="BI1035" i="11"/>
  <c r="BH1035" i="11"/>
  <c r="BG1035" i="11"/>
  <c r="BE1035" i="11"/>
  <c r="T1035" i="11"/>
  <c r="T1034" i="11" s="1"/>
  <c r="R1035" i="11"/>
  <c r="R1034" i="11" s="1"/>
  <c r="P1035" i="11"/>
  <c r="J1035" i="11"/>
  <c r="BF1035" i="11" s="1"/>
  <c r="BK1034" i="11"/>
  <c r="P1034" i="11"/>
  <c r="J1034" i="11"/>
  <c r="J106" i="11" s="1"/>
  <c r="BK1033" i="11"/>
  <c r="BI1033" i="11"/>
  <c r="BH1033" i="11"/>
  <c r="BG1033" i="11"/>
  <c r="BF1033" i="11"/>
  <c r="BE1033" i="11"/>
  <c r="T1033" i="11"/>
  <c r="R1033" i="11"/>
  <c r="P1033" i="11"/>
  <c r="J1033" i="11"/>
  <c r="BK1030" i="11"/>
  <c r="BI1030" i="11"/>
  <c r="BH1030" i="11"/>
  <c r="BG1030" i="11"/>
  <c r="BE1030" i="11"/>
  <c r="T1030" i="11"/>
  <c r="R1030" i="11"/>
  <c r="P1030" i="11"/>
  <c r="J1030" i="11"/>
  <c r="BF1030" i="11" s="1"/>
  <c r="BK1029" i="11"/>
  <c r="BI1029" i="11"/>
  <c r="BH1029" i="11"/>
  <c r="BG1029" i="11"/>
  <c r="BF1029" i="11"/>
  <c r="BE1029" i="11"/>
  <c r="T1029" i="11"/>
  <c r="R1029" i="11"/>
  <c r="P1029" i="11"/>
  <c r="J1029" i="11"/>
  <c r="BK1026" i="11"/>
  <c r="BI1026" i="11"/>
  <c r="BH1026" i="11"/>
  <c r="BG1026" i="11"/>
  <c r="BE1026" i="11"/>
  <c r="T1026" i="11"/>
  <c r="R1026" i="11"/>
  <c r="P1026" i="11"/>
  <c r="J1026" i="11"/>
  <c r="BF1026" i="11" s="1"/>
  <c r="BK1021" i="11"/>
  <c r="BI1021" i="11"/>
  <c r="BH1021" i="11"/>
  <c r="BG1021" i="11"/>
  <c r="BF1021" i="11"/>
  <c r="BE1021" i="11"/>
  <c r="T1021" i="11"/>
  <c r="R1021" i="11"/>
  <c r="P1021" i="11"/>
  <c r="J1021" i="11"/>
  <c r="BK999" i="11"/>
  <c r="BI999" i="11"/>
  <c r="BH999" i="11"/>
  <c r="BG999" i="11"/>
  <c r="BE999" i="11"/>
  <c r="T999" i="11"/>
  <c r="R999" i="11"/>
  <c r="P999" i="11"/>
  <c r="J999" i="11"/>
  <c r="BF999" i="11" s="1"/>
  <c r="BK996" i="11"/>
  <c r="BI996" i="11"/>
  <c r="BH996" i="11"/>
  <c r="BG996" i="11"/>
  <c r="BF996" i="11"/>
  <c r="BE996" i="11"/>
  <c r="T996" i="11"/>
  <c r="R996" i="11"/>
  <c r="P996" i="11"/>
  <c r="J996" i="11"/>
  <c r="BK993" i="11"/>
  <c r="BI993" i="11"/>
  <c r="BH993" i="11"/>
  <c r="BG993" i="11"/>
  <c r="BE993" i="11"/>
  <c r="T993" i="11"/>
  <c r="R993" i="11"/>
  <c r="P993" i="11"/>
  <c r="J993" i="11"/>
  <c r="BF993" i="11" s="1"/>
  <c r="BK991" i="11"/>
  <c r="BI991" i="11"/>
  <c r="BH991" i="11"/>
  <c r="BG991" i="11"/>
  <c r="BF991" i="11"/>
  <c r="BE991" i="11"/>
  <c r="T991" i="11"/>
  <c r="R991" i="11"/>
  <c r="P991" i="11"/>
  <c r="J991" i="11"/>
  <c r="BK981" i="11"/>
  <c r="BI981" i="11"/>
  <c r="BH981" i="11"/>
  <c r="BG981" i="11"/>
  <c r="BE981" i="11"/>
  <c r="T981" i="11"/>
  <c r="R981" i="11"/>
  <c r="P981" i="11"/>
  <c r="J981" i="11"/>
  <c r="BF981" i="11" s="1"/>
  <c r="BK967" i="11"/>
  <c r="BI967" i="11"/>
  <c r="BH967" i="11"/>
  <c r="BG967" i="11"/>
  <c r="BF967" i="11"/>
  <c r="BE967" i="11"/>
  <c r="T967" i="11"/>
  <c r="R967" i="11"/>
  <c r="P967" i="11"/>
  <c r="J967" i="11"/>
  <c r="BK966" i="11"/>
  <c r="BI966" i="11"/>
  <c r="BH966" i="11"/>
  <c r="BG966" i="11"/>
  <c r="BE966" i="11"/>
  <c r="T966" i="11"/>
  <c r="R966" i="11"/>
  <c r="P966" i="11"/>
  <c r="J966" i="11"/>
  <c r="BF966" i="11" s="1"/>
  <c r="BK953" i="11"/>
  <c r="BI953" i="11"/>
  <c r="BH953" i="11"/>
  <c r="BG953" i="11"/>
  <c r="BF953" i="11"/>
  <c r="BE953" i="11"/>
  <c r="T953" i="11"/>
  <c r="R953" i="11"/>
  <c r="P953" i="11"/>
  <c r="J953" i="11"/>
  <c r="BK933" i="11"/>
  <c r="BI933" i="11"/>
  <c r="BH933" i="11"/>
  <c r="BG933" i="11"/>
  <c r="BE933" i="11"/>
  <c r="T933" i="11"/>
  <c r="R933" i="11"/>
  <c r="P933" i="11"/>
  <c r="J933" i="11"/>
  <c r="BF933" i="11" s="1"/>
  <c r="BK927" i="11"/>
  <c r="BI927" i="11"/>
  <c r="BH927" i="11"/>
  <c r="BG927" i="11"/>
  <c r="BF927" i="11"/>
  <c r="BE927" i="11"/>
  <c r="T927" i="11"/>
  <c r="R927" i="11"/>
  <c r="P927" i="11"/>
  <c r="J927" i="11"/>
  <c r="BK926" i="11"/>
  <c r="BI926" i="11"/>
  <c r="BH926" i="11"/>
  <c r="BG926" i="11"/>
  <c r="BE926" i="11"/>
  <c r="T926" i="11"/>
  <c r="R926" i="11"/>
  <c r="P926" i="11"/>
  <c r="J926" i="11"/>
  <c r="BF926" i="11" s="1"/>
  <c r="BK925" i="11"/>
  <c r="BI925" i="11"/>
  <c r="BH925" i="11"/>
  <c r="BG925" i="11"/>
  <c r="BF925" i="11"/>
  <c r="BE925" i="11"/>
  <c r="T925" i="11"/>
  <c r="R925" i="11"/>
  <c r="P925" i="11"/>
  <c r="J925" i="11"/>
  <c r="BK923" i="11"/>
  <c r="BI923" i="11"/>
  <c r="BH923" i="11"/>
  <c r="BG923" i="11"/>
  <c r="BE923" i="11"/>
  <c r="T923" i="11"/>
  <c r="R923" i="11"/>
  <c r="P923" i="11"/>
  <c r="J923" i="11"/>
  <c r="BF923" i="11" s="1"/>
  <c r="BK922" i="11"/>
  <c r="BI922" i="11"/>
  <c r="BH922" i="11"/>
  <c r="BG922" i="11"/>
  <c r="BF922" i="11"/>
  <c r="BE922" i="11"/>
  <c r="T922" i="11"/>
  <c r="R922" i="11"/>
  <c r="P922" i="11"/>
  <c r="J922" i="11"/>
  <c r="BK921" i="11"/>
  <c r="BI921" i="11"/>
  <c r="BH921" i="11"/>
  <c r="BG921" i="11"/>
  <c r="BE921" i="11"/>
  <c r="T921" i="11"/>
  <c r="R921" i="11"/>
  <c r="P921" i="11"/>
  <c r="J921" i="11"/>
  <c r="BF921" i="11" s="1"/>
  <c r="BK918" i="11"/>
  <c r="BI918" i="11"/>
  <c r="BH918" i="11"/>
  <c r="BG918" i="11"/>
  <c r="BF918" i="11"/>
  <c r="BE918" i="11"/>
  <c r="T918" i="11"/>
  <c r="R918" i="11"/>
  <c r="P918" i="11"/>
  <c r="J918" i="11"/>
  <c r="BK917" i="11"/>
  <c r="BI917" i="11"/>
  <c r="BH917" i="11"/>
  <c r="BG917" i="11"/>
  <c r="BE917" i="11"/>
  <c r="T917" i="11"/>
  <c r="R917" i="11"/>
  <c r="P917" i="11"/>
  <c r="J917" i="11"/>
  <c r="BF917" i="11" s="1"/>
  <c r="BK916" i="11"/>
  <c r="BI916" i="11"/>
  <c r="BH916" i="11"/>
  <c r="BG916" i="11"/>
  <c r="BF916" i="11"/>
  <c r="BE916" i="11"/>
  <c r="T916" i="11"/>
  <c r="R916" i="11"/>
  <c r="P916" i="11"/>
  <c r="J916" i="11"/>
  <c r="BK908" i="11"/>
  <c r="BI908" i="11"/>
  <c r="BH908" i="11"/>
  <c r="BG908" i="11"/>
  <c r="BE908" i="11"/>
  <c r="T908" i="11"/>
  <c r="R908" i="11"/>
  <c r="P908" i="11"/>
  <c r="J908" i="11"/>
  <c r="BF908" i="11" s="1"/>
  <c r="BK906" i="11"/>
  <c r="BI906" i="11"/>
  <c r="BH906" i="11"/>
  <c r="BG906" i="11"/>
  <c r="BF906" i="11"/>
  <c r="BE906" i="11"/>
  <c r="T906" i="11"/>
  <c r="R906" i="11"/>
  <c r="P906" i="11"/>
  <c r="J906" i="11"/>
  <c r="BK904" i="11"/>
  <c r="BI904" i="11"/>
  <c r="BH904" i="11"/>
  <c r="BG904" i="11"/>
  <c r="BE904" i="11"/>
  <c r="T904" i="11"/>
  <c r="R904" i="11"/>
  <c r="P904" i="11"/>
  <c r="J904" i="11"/>
  <c r="BF904" i="11" s="1"/>
  <c r="BK899" i="11"/>
  <c r="BI899" i="11"/>
  <c r="BH899" i="11"/>
  <c r="BG899" i="11"/>
  <c r="BF899" i="11"/>
  <c r="BE899" i="11"/>
  <c r="T899" i="11"/>
  <c r="R899" i="11"/>
  <c r="R898" i="11" s="1"/>
  <c r="P899" i="11"/>
  <c r="P898" i="11" s="1"/>
  <c r="J899" i="11"/>
  <c r="BK898" i="11"/>
  <c r="J898" i="11" s="1"/>
  <c r="J105" i="11" s="1"/>
  <c r="T898" i="11"/>
  <c r="BK897" i="11"/>
  <c r="BI897" i="11"/>
  <c r="BH897" i="11"/>
  <c r="BG897" i="11"/>
  <c r="BF897" i="11"/>
  <c r="BE897" i="11"/>
  <c r="T897" i="11"/>
  <c r="R897" i="11"/>
  <c r="P897" i="11"/>
  <c r="J897" i="11"/>
  <c r="BK896" i="11"/>
  <c r="BI896" i="11"/>
  <c r="BH896" i="11"/>
  <c r="BG896" i="11"/>
  <c r="BE896" i="11"/>
  <c r="T896" i="11"/>
  <c r="T892" i="11" s="1"/>
  <c r="R896" i="11"/>
  <c r="P896" i="11"/>
  <c r="J896" i="11"/>
  <c r="BF896" i="11" s="1"/>
  <c r="BK893" i="11"/>
  <c r="BK892" i="11" s="1"/>
  <c r="J892" i="11" s="1"/>
  <c r="J104" i="11" s="1"/>
  <c r="BI893" i="11"/>
  <c r="BH893" i="11"/>
  <c r="BG893" i="11"/>
  <c r="BF893" i="11"/>
  <c r="BE893" i="11"/>
  <c r="T893" i="11"/>
  <c r="R893" i="11"/>
  <c r="P893" i="11"/>
  <c r="P892" i="11" s="1"/>
  <c r="J893" i="11"/>
  <c r="R892" i="11"/>
  <c r="BK891" i="11"/>
  <c r="BI891" i="11"/>
  <c r="BH891" i="11"/>
  <c r="BG891" i="11"/>
  <c r="BE891" i="11"/>
  <c r="T891" i="11"/>
  <c r="R891" i="11"/>
  <c r="P891" i="11"/>
  <c r="J891" i="11"/>
  <c r="BF891" i="11" s="1"/>
  <c r="BK885" i="11"/>
  <c r="BI885" i="11"/>
  <c r="BH885" i="11"/>
  <c r="BG885" i="11"/>
  <c r="BF885" i="11"/>
  <c r="BE885" i="11"/>
  <c r="T885" i="11"/>
  <c r="R885" i="11"/>
  <c r="P885" i="11"/>
  <c r="J885" i="11"/>
  <c r="BK884" i="11"/>
  <c r="BI884" i="11"/>
  <c r="BH884" i="11"/>
  <c r="BG884" i="11"/>
  <c r="BE884" i="11"/>
  <c r="T884" i="11"/>
  <c r="R884" i="11"/>
  <c r="P884" i="11"/>
  <c r="J884" i="11"/>
  <c r="BF884" i="11" s="1"/>
  <c r="BK882" i="11"/>
  <c r="BI882" i="11"/>
  <c r="BH882" i="11"/>
  <c r="BG882" i="11"/>
  <c r="BF882" i="11"/>
  <c r="BE882" i="11"/>
  <c r="T882" i="11"/>
  <c r="R882" i="11"/>
  <c r="P882" i="11"/>
  <c r="J882" i="11"/>
  <c r="BK878" i="11"/>
  <c r="BI878" i="11"/>
  <c r="BH878" i="11"/>
  <c r="BG878" i="11"/>
  <c r="BE878" i="11"/>
  <c r="T878" i="11"/>
  <c r="R878" i="11"/>
  <c r="P878" i="11"/>
  <c r="J878" i="11"/>
  <c r="BF878" i="11" s="1"/>
  <c r="BK873" i="11"/>
  <c r="BI873" i="11"/>
  <c r="BH873" i="11"/>
  <c r="BG873" i="11"/>
  <c r="BF873" i="11"/>
  <c r="BE873" i="11"/>
  <c r="T873" i="11"/>
  <c r="R873" i="11"/>
  <c r="P873" i="11"/>
  <c r="J873" i="11"/>
  <c r="BK866" i="11"/>
  <c r="BI866" i="11"/>
  <c r="BH866" i="11"/>
  <c r="BG866" i="11"/>
  <c r="BE866" i="11"/>
  <c r="T866" i="11"/>
  <c r="R866" i="11"/>
  <c r="P866" i="11"/>
  <c r="J866" i="11"/>
  <c r="BF866" i="11" s="1"/>
  <c r="BK863" i="11"/>
  <c r="BI863" i="11"/>
  <c r="BH863" i="11"/>
  <c r="BG863" i="11"/>
  <c r="BF863" i="11"/>
  <c r="BE863" i="11"/>
  <c r="T863" i="11"/>
  <c r="R863" i="11"/>
  <c r="P863" i="11"/>
  <c r="J863" i="11"/>
  <c r="BK857" i="11"/>
  <c r="BI857" i="11"/>
  <c r="BH857" i="11"/>
  <c r="BG857" i="11"/>
  <c r="BE857" i="11"/>
  <c r="T857" i="11"/>
  <c r="R857" i="11"/>
  <c r="P857" i="11"/>
  <c r="J857" i="11"/>
  <c r="BF857" i="11" s="1"/>
  <c r="BK852" i="11"/>
  <c r="BI852" i="11"/>
  <c r="BH852" i="11"/>
  <c r="BG852" i="11"/>
  <c r="BF852" i="11"/>
  <c r="BE852" i="11"/>
  <c r="T852" i="11"/>
  <c r="R852" i="11"/>
  <c r="P852" i="11"/>
  <c r="J852" i="11"/>
  <c r="BK849" i="11"/>
  <c r="BI849" i="11"/>
  <c r="BH849" i="11"/>
  <c r="BG849" i="11"/>
  <c r="BE849" i="11"/>
  <c r="T849" i="11"/>
  <c r="R849" i="11"/>
  <c r="P849" i="11"/>
  <c r="J849" i="11"/>
  <c r="BF849" i="11" s="1"/>
  <c r="BK828" i="11"/>
  <c r="BI828" i="11"/>
  <c r="BH828" i="11"/>
  <c r="BG828" i="11"/>
  <c r="BF828" i="11"/>
  <c r="BE828" i="11"/>
  <c r="T828" i="11"/>
  <c r="R828" i="11"/>
  <c r="P828" i="11"/>
  <c r="J828" i="11"/>
  <c r="BK812" i="11"/>
  <c r="BI812" i="11"/>
  <c r="BH812" i="11"/>
  <c r="BG812" i="11"/>
  <c r="BE812" i="11"/>
  <c r="T812" i="11"/>
  <c r="R812" i="11"/>
  <c r="P812" i="11"/>
  <c r="J812" i="11"/>
  <c r="BF812" i="11" s="1"/>
  <c r="BK809" i="11"/>
  <c r="BI809" i="11"/>
  <c r="BH809" i="11"/>
  <c r="BG809" i="11"/>
  <c r="BF809" i="11"/>
  <c r="BE809" i="11"/>
  <c r="T809" i="11"/>
  <c r="R809" i="11"/>
  <c r="P809" i="11"/>
  <c r="J809" i="11"/>
  <c r="BK797" i="11"/>
  <c r="BI797" i="11"/>
  <c r="BH797" i="11"/>
  <c r="BG797" i="11"/>
  <c r="BE797" i="11"/>
  <c r="T797" i="11"/>
  <c r="R797" i="11"/>
  <c r="P797" i="11"/>
  <c r="J797" i="11"/>
  <c r="BF797" i="11" s="1"/>
  <c r="BK793" i="11"/>
  <c r="BI793" i="11"/>
  <c r="BH793" i="11"/>
  <c r="BG793" i="11"/>
  <c r="BF793" i="11"/>
  <c r="BE793" i="11"/>
  <c r="T793" i="11"/>
  <c r="R793" i="11"/>
  <c r="P793" i="11"/>
  <c r="J793" i="11"/>
  <c r="BK792" i="11"/>
  <c r="BI792" i="11"/>
  <c r="BH792" i="11"/>
  <c r="BG792" i="11"/>
  <c r="BE792" i="11"/>
  <c r="T792" i="11"/>
  <c r="R792" i="11"/>
  <c r="P792" i="11"/>
  <c r="J792" i="11"/>
  <c r="BF792" i="11" s="1"/>
  <c r="BK788" i="11"/>
  <c r="BI788" i="11"/>
  <c r="BH788" i="11"/>
  <c r="BG788" i="11"/>
  <c r="BF788" i="11"/>
  <c r="BE788" i="11"/>
  <c r="T788" i="11"/>
  <c r="R788" i="11"/>
  <c r="P788" i="11"/>
  <c r="J788" i="11"/>
  <c r="BK748" i="11"/>
  <c r="BI748" i="11"/>
  <c r="BH748" i="11"/>
  <c r="BG748" i="11"/>
  <c r="BE748" i="11"/>
  <c r="T748" i="11"/>
  <c r="R748" i="11"/>
  <c r="P748" i="11"/>
  <c r="J748" i="11"/>
  <c r="BF748" i="11" s="1"/>
  <c r="BK746" i="11"/>
  <c r="BI746" i="11"/>
  <c r="BH746" i="11"/>
  <c r="BG746" i="11"/>
  <c r="BF746" i="11"/>
  <c r="BE746" i="11"/>
  <c r="T746" i="11"/>
  <c r="R746" i="11"/>
  <c r="P746" i="11"/>
  <c r="J746" i="11"/>
  <c r="BK744" i="11"/>
  <c r="BI744" i="11"/>
  <c r="BH744" i="11"/>
  <c r="BG744" i="11"/>
  <c r="BE744" i="11"/>
  <c r="T744" i="11"/>
  <c r="R744" i="11"/>
  <c r="P744" i="11"/>
  <c r="J744" i="11"/>
  <c r="BF744" i="11" s="1"/>
  <c r="BK723" i="11"/>
  <c r="BI723" i="11"/>
  <c r="BH723" i="11"/>
  <c r="BG723" i="11"/>
  <c r="BF723" i="11"/>
  <c r="BE723" i="11"/>
  <c r="T723" i="11"/>
  <c r="R723" i="11"/>
  <c r="P723" i="11"/>
  <c r="J723" i="11"/>
  <c r="BK703" i="11"/>
  <c r="BI703" i="11"/>
  <c r="BH703" i="11"/>
  <c r="BG703" i="11"/>
  <c r="BE703" i="11"/>
  <c r="T703" i="11"/>
  <c r="R703" i="11"/>
  <c r="P703" i="11"/>
  <c r="J703" i="11"/>
  <c r="BF703" i="11" s="1"/>
  <c r="BK701" i="11"/>
  <c r="BI701" i="11"/>
  <c r="BH701" i="11"/>
  <c r="BG701" i="11"/>
  <c r="BF701" i="11"/>
  <c r="BE701" i="11"/>
  <c r="T701" i="11"/>
  <c r="R701" i="11"/>
  <c r="R700" i="11" s="1"/>
  <c r="P701" i="11"/>
  <c r="P700" i="11" s="1"/>
  <c r="J701" i="11"/>
  <c r="BK700" i="11"/>
  <c r="J700" i="11" s="1"/>
  <c r="J103" i="11" s="1"/>
  <c r="T700" i="11"/>
  <c r="BK698" i="11"/>
  <c r="BI698" i="11"/>
  <c r="BH698" i="11"/>
  <c r="BG698" i="11"/>
  <c r="BF698" i="11"/>
  <c r="BE698" i="11"/>
  <c r="T698" i="11"/>
  <c r="R698" i="11"/>
  <c r="P698" i="11"/>
  <c r="J698" i="11"/>
  <c r="BK697" i="11"/>
  <c r="BI697" i="11"/>
  <c r="BH697" i="11"/>
  <c r="BG697" i="11"/>
  <c r="BE697" i="11"/>
  <c r="T697" i="11"/>
  <c r="R697" i="11"/>
  <c r="P697" i="11"/>
  <c r="J697" i="11"/>
  <c r="BF697" i="11" s="1"/>
  <c r="BK695" i="11"/>
  <c r="BI695" i="11"/>
  <c r="BH695" i="11"/>
  <c r="BG695" i="11"/>
  <c r="BF695" i="11"/>
  <c r="BE695" i="11"/>
  <c r="T695" i="11"/>
  <c r="R695" i="11"/>
  <c r="P695" i="11"/>
  <c r="J695" i="11"/>
  <c r="BK691" i="11"/>
  <c r="BI691" i="11"/>
  <c r="BH691" i="11"/>
  <c r="BG691" i="11"/>
  <c r="BE691" i="11"/>
  <c r="T691" i="11"/>
  <c r="T688" i="11" s="1"/>
  <c r="R691" i="11"/>
  <c r="P691" i="11"/>
  <c r="J691" i="11"/>
  <c r="BF691" i="11" s="1"/>
  <c r="BK689" i="11"/>
  <c r="BK688" i="11" s="1"/>
  <c r="J688" i="11" s="1"/>
  <c r="J102" i="11" s="1"/>
  <c r="BI689" i="11"/>
  <c r="BH689" i="11"/>
  <c r="BG689" i="11"/>
  <c r="BF689" i="11"/>
  <c r="BE689" i="11"/>
  <c r="T689" i="11"/>
  <c r="R689" i="11"/>
  <c r="P689" i="11"/>
  <c r="P688" i="11" s="1"/>
  <c r="J689" i="11"/>
  <c r="R688" i="11"/>
  <c r="BK686" i="11"/>
  <c r="BI686" i="11"/>
  <c r="BH686" i="11"/>
  <c r="BG686" i="11"/>
  <c r="BE686" i="11"/>
  <c r="T686" i="11"/>
  <c r="R686" i="11"/>
  <c r="P686" i="11"/>
  <c r="J686" i="11"/>
  <c r="BF686" i="11" s="1"/>
  <c r="BK685" i="11"/>
  <c r="BI685" i="11"/>
  <c r="BH685" i="11"/>
  <c r="BG685" i="11"/>
  <c r="BF685" i="11"/>
  <c r="BE685" i="11"/>
  <c r="T685" i="11"/>
  <c r="R685" i="11"/>
  <c r="P685" i="11"/>
  <c r="J685" i="11"/>
  <c r="BK668" i="11"/>
  <c r="BI668" i="11"/>
  <c r="BH668" i="11"/>
  <c r="BG668" i="11"/>
  <c r="BE668" i="11"/>
  <c r="T668" i="11"/>
  <c r="R668" i="11"/>
  <c r="P668" i="11"/>
  <c r="J668" i="11"/>
  <c r="BF668" i="11" s="1"/>
  <c r="BK666" i="11"/>
  <c r="BI666" i="11"/>
  <c r="BH666" i="11"/>
  <c r="BG666" i="11"/>
  <c r="BF666" i="11"/>
  <c r="BE666" i="11"/>
  <c r="T666" i="11"/>
  <c r="R666" i="11"/>
  <c r="P666" i="11"/>
  <c r="J666" i="11"/>
  <c r="BK649" i="11"/>
  <c r="BI649" i="11"/>
  <c r="BH649" i="11"/>
  <c r="BG649" i="11"/>
  <c r="BE649" i="11"/>
  <c r="T649" i="11"/>
  <c r="R649" i="11"/>
  <c r="P649" i="11"/>
  <c r="J649" i="11"/>
  <c r="BF649" i="11" s="1"/>
  <c r="BK643" i="11"/>
  <c r="BI643" i="11"/>
  <c r="BH643" i="11"/>
  <c r="BG643" i="11"/>
  <c r="BF643" i="11"/>
  <c r="BE643" i="11"/>
  <c r="T643" i="11"/>
  <c r="R643" i="11"/>
  <c r="P643" i="11"/>
  <c r="J643" i="11"/>
  <c r="BK642" i="11"/>
  <c r="BI642" i="11"/>
  <c r="BH642" i="11"/>
  <c r="BG642" i="11"/>
  <c r="BE642" i="11"/>
  <c r="T642" i="11"/>
  <c r="R642" i="11"/>
  <c r="P642" i="11"/>
  <c r="J642" i="11"/>
  <c r="BF642" i="11" s="1"/>
  <c r="BK618" i="11"/>
  <c r="BI618" i="11"/>
  <c r="BH618" i="11"/>
  <c r="BG618" i="11"/>
  <c r="BF618" i="11"/>
  <c r="BE618" i="11"/>
  <c r="T618" i="11"/>
  <c r="R618" i="11"/>
  <c r="P618" i="11"/>
  <c r="J618" i="11"/>
  <c r="BK594" i="11"/>
  <c r="BI594" i="11"/>
  <c r="BH594" i="11"/>
  <c r="BG594" i="11"/>
  <c r="BE594" i="11"/>
  <c r="T594" i="11"/>
  <c r="R594" i="11"/>
  <c r="P594" i="11"/>
  <c r="J594" i="11"/>
  <c r="BF594" i="11" s="1"/>
  <c r="BK590" i="11"/>
  <c r="BI590" i="11"/>
  <c r="BH590" i="11"/>
  <c r="BG590" i="11"/>
  <c r="BF590" i="11"/>
  <c r="BE590" i="11"/>
  <c r="T590" i="11"/>
  <c r="R590" i="11"/>
  <c r="P590" i="11"/>
  <c r="J590" i="11"/>
  <c r="BK575" i="11"/>
  <c r="BI575" i="11"/>
  <c r="BH575" i="11"/>
  <c r="BG575" i="11"/>
  <c r="BE575" i="11"/>
  <c r="T575" i="11"/>
  <c r="R575" i="11"/>
  <c r="P575" i="11"/>
  <c r="J575" i="11"/>
  <c r="BF575" i="11" s="1"/>
  <c r="BK570" i="11"/>
  <c r="BI570" i="11"/>
  <c r="BH570" i="11"/>
  <c r="BG570" i="11"/>
  <c r="BF570" i="11"/>
  <c r="BE570" i="11"/>
  <c r="T570" i="11"/>
  <c r="R570" i="11"/>
  <c r="P570" i="11"/>
  <c r="J570" i="11"/>
  <c r="BK563" i="11"/>
  <c r="BI563" i="11"/>
  <c r="BH563" i="11"/>
  <c r="BG563" i="11"/>
  <c r="BE563" i="11"/>
  <c r="T563" i="11"/>
  <c r="R563" i="11"/>
  <c r="P563" i="11"/>
  <c r="J563" i="11"/>
  <c r="BF563" i="11" s="1"/>
  <c r="BK558" i="11"/>
  <c r="BI558" i="11"/>
  <c r="BH558" i="11"/>
  <c r="BG558" i="11"/>
  <c r="BF558" i="11"/>
  <c r="BE558" i="11"/>
  <c r="T558" i="11"/>
  <c r="R558" i="11"/>
  <c r="P558" i="11"/>
  <c r="J558" i="11"/>
  <c r="BK554" i="11"/>
  <c r="BI554" i="11"/>
  <c r="BH554" i="11"/>
  <c r="BG554" i="11"/>
  <c r="BE554" i="11"/>
  <c r="T554" i="11"/>
  <c r="R554" i="11"/>
  <c r="P554" i="11"/>
  <c r="J554" i="11"/>
  <c r="BF554" i="11" s="1"/>
  <c r="BK549" i="11"/>
  <c r="BI549" i="11"/>
  <c r="BH549" i="11"/>
  <c r="BG549" i="11"/>
  <c r="BF549" i="11"/>
  <c r="BE549" i="11"/>
  <c r="T549" i="11"/>
  <c r="R549" i="11"/>
  <c r="R544" i="11" s="1"/>
  <c r="P549" i="11"/>
  <c r="J549" i="11"/>
  <c r="BK545" i="11"/>
  <c r="BK544" i="11" s="1"/>
  <c r="J544" i="11" s="1"/>
  <c r="J101" i="11" s="1"/>
  <c r="BI545" i="11"/>
  <c r="BH545" i="11"/>
  <c r="BG545" i="11"/>
  <c r="BE545" i="11"/>
  <c r="T545" i="11"/>
  <c r="T544" i="11" s="1"/>
  <c r="R545" i="11"/>
  <c r="P545" i="11"/>
  <c r="J545" i="11"/>
  <c r="BF545" i="11" s="1"/>
  <c r="P544" i="11"/>
  <c r="BK541" i="11"/>
  <c r="BI541" i="11"/>
  <c r="BH541" i="11"/>
  <c r="BG541" i="11"/>
  <c r="BE541" i="11"/>
  <c r="T541" i="11"/>
  <c r="R541" i="11"/>
  <c r="P541" i="11"/>
  <c r="J541" i="11"/>
  <c r="BF541" i="11" s="1"/>
  <c r="BK536" i="11"/>
  <c r="BI536" i="11"/>
  <c r="BH536" i="11"/>
  <c r="BG536" i="11"/>
  <c r="BF536" i="11"/>
  <c r="BE536" i="11"/>
  <c r="T536" i="11"/>
  <c r="R536" i="11"/>
  <c r="P536" i="11"/>
  <c r="J536" i="11"/>
  <c r="BK533" i="11"/>
  <c r="BI533" i="11"/>
  <c r="BH533" i="11"/>
  <c r="BG533" i="11"/>
  <c r="BE533" i="11"/>
  <c r="T533" i="11"/>
  <c r="R533" i="11"/>
  <c r="P533" i="11"/>
  <c r="J533" i="11"/>
  <c r="BF533" i="11" s="1"/>
  <c r="BK532" i="11"/>
  <c r="BI532" i="11"/>
  <c r="BH532" i="11"/>
  <c r="BG532" i="11"/>
  <c r="BF532" i="11"/>
  <c r="BE532" i="11"/>
  <c r="T532" i="11"/>
  <c r="R532" i="11"/>
  <c r="P532" i="11"/>
  <c r="J532" i="11"/>
  <c r="BK521" i="11"/>
  <c r="BI521" i="11"/>
  <c r="BH521" i="11"/>
  <c r="BG521" i="11"/>
  <c r="BE521" i="11"/>
  <c r="T521" i="11"/>
  <c r="R521" i="11"/>
  <c r="P521" i="11"/>
  <c r="J521" i="11"/>
  <c r="BF521" i="11" s="1"/>
  <c r="BK509" i="11"/>
  <c r="BI509" i="11"/>
  <c r="BH509" i="11"/>
  <c r="BG509" i="11"/>
  <c r="BF509" i="11"/>
  <c r="BE509" i="11"/>
  <c r="T509" i="11"/>
  <c r="R509" i="11"/>
  <c r="P509" i="11"/>
  <c r="J509" i="11"/>
  <c r="BK503" i="11"/>
  <c r="BI503" i="11"/>
  <c r="BH503" i="11"/>
  <c r="BG503" i="11"/>
  <c r="BE503" i="11"/>
  <c r="T503" i="11"/>
  <c r="R503" i="11"/>
  <c r="P503" i="11"/>
  <c r="J503" i="11"/>
  <c r="BF503" i="11" s="1"/>
  <c r="BK502" i="11"/>
  <c r="BI502" i="11"/>
  <c r="BH502" i="11"/>
  <c r="BG502" i="11"/>
  <c r="BF502" i="11"/>
  <c r="BE502" i="11"/>
  <c r="T502" i="11"/>
  <c r="R502" i="11"/>
  <c r="P502" i="11"/>
  <c r="J502" i="11"/>
  <c r="BK491" i="11"/>
  <c r="BI491" i="11"/>
  <c r="BH491" i="11"/>
  <c r="BG491" i="11"/>
  <c r="BE491" i="11"/>
  <c r="T491" i="11"/>
  <c r="R491" i="11"/>
  <c r="P491" i="11"/>
  <c r="J491" i="11"/>
  <c r="BF491" i="11" s="1"/>
  <c r="BK480" i="11"/>
  <c r="BI480" i="11"/>
  <c r="BH480" i="11"/>
  <c r="BG480" i="11"/>
  <c r="BF480" i="11"/>
  <c r="BE480" i="11"/>
  <c r="T480" i="11"/>
  <c r="R480" i="11"/>
  <c r="P480" i="11"/>
  <c r="J480" i="11"/>
  <c r="BK476" i="11"/>
  <c r="BI476" i="11"/>
  <c r="BH476" i="11"/>
  <c r="BG476" i="11"/>
  <c r="BE476" i="11"/>
  <c r="T476" i="11"/>
  <c r="R476" i="11"/>
  <c r="P476" i="11"/>
  <c r="J476" i="11"/>
  <c r="BF476" i="11" s="1"/>
  <c r="BK473" i="11"/>
  <c r="BI473" i="11"/>
  <c r="BH473" i="11"/>
  <c r="BG473" i="11"/>
  <c r="BF473" i="11"/>
  <c r="BE473" i="11"/>
  <c r="T473" i="11"/>
  <c r="R473" i="11"/>
  <c r="P473" i="11"/>
  <c r="J473" i="11"/>
  <c r="BK469" i="11"/>
  <c r="BI469" i="11"/>
  <c r="BH469" i="11"/>
  <c r="BG469" i="11"/>
  <c r="BE469" i="11"/>
  <c r="T469" i="11"/>
  <c r="R469" i="11"/>
  <c r="P469" i="11"/>
  <c r="J469" i="11"/>
  <c r="BF469" i="11" s="1"/>
  <c r="BK465" i="11"/>
  <c r="BI465" i="11"/>
  <c r="BH465" i="11"/>
  <c r="BG465" i="11"/>
  <c r="BF465" i="11"/>
  <c r="BE465" i="11"/>
  <c r="T465" i="11"/>
  <c r="R465" i="11"/>
  <c r="P465" i="11"/>
  <c r="J465" i="11"/>
  <c r="BK463" i="11"/>
  <c r="BI463" i="11"/>
  <c r="BH463" i="11"/>
  <c r="BG463" i="11"/>
  <c r="BE463" i="11"/>
  <c r="T463" i="11"/>
  <c r="R463" i="11"/>
  <c r="P463" i="11"/>
  <c r="J463" i="11"/>
  <c r="BF463" i="11" s="1"/>
  <c r="BK459" i="11"/>
  <c r="BI459" i="11"/>
  <c r="BH459" i="11"/>
  <c r="BG459" i="11"/>
  <c r="BF459" i="11"/>
  <c r="BE459" i="11"/>
  <c r="T459" i="11"/>
  <c r="R459" i="11"/>
  <c r="P459" i="11"/>
  <c r="J459" i="11"/>
  <c r="BK455" i="11"/>
  <c r="BI455" i="11"/>
  <c r="BH455" i="11"/>
  <c r="BG455" i="11"/>
  <c r="BE455" i="11"/>
  <c r="T455" i="11"/>
  <c r="R455" i="11"/>
  <c r="P455" i="11"/>
  <c r="J455" i="11"/>
  <c r="BF455" i="11" s="1"/>
  <c r="BK448" i="11"/>
  <c r="BI448" i="11"/>
  <c r="BH448" i="11"/>
  <c r="BG448" i="11"/>
  <c r="BF448" i="11"/>
  <c r="BE448" i="11"/>
  <c r="T448" i="11"/>
  <c r="R448" i="11"/>
  <c r="P448" i="11"/>
  <c r="J448" i="11"/>
  <c r="BK420" i="11"/>
  <c r="BI420" i="11"/>
  <c r="BH420" i="11"/>
  <c r="BG420" i="11"/>
  <c r="BE420" i="11"/>
  <c r="T420" i="11"/>
  <c r="T410" i="11" s="1"/>
  <c r="R420" i="11"/>
  <c r="P420" i="11"/>
  <c r="J420" i="11"/>
  <c r="BF420" i="11" s="1"/>
  <c r="BK411" i="11"/>
  <c r="BK410" i="11" s="1"/>
  <c r="J410" i="11" s="1"/>
  <c r="J100" i="11" s="1"/>
  <c r="BI411" i="11"/>
  <c r="BH411" i="11"/>
  <c r="BG411" i="11"/>
  <c r="BF411" i="11"/>
  <c r="BE411" i="11"/>
  <c r="T411" i="11"/>
  <c r="R411" i="11"/>
  <c r="P411" i="11"/>
  <c r="P410" i="11" s="1"/>
  <c r="J411" i="11"/>
  <c r="R410" i="11"/>
  <c r="BK405" i="11"/>
  <c r="BI405" i="11"/>
  <c r="BH405" i="11"/>
  <c r="BG405" i="11"/>
  <c r="BE405" i="11"/>
  <c r="T405" i="11"/>
  <c r="R405" i="11"/>
  <c r="P405" i="11"/>
  <c r="J405" i="11"/>
  <c r="BF405" i="11" s="1"/>
  <c r="BK403" i="11"/>
  <c r="BI403" i="11"/>
  <c r="BH403" i="11"/>
  <c r="BG403" i="11"/>
  <c r="BF403" i="11"/>
  <c r="BE403" i="11"/>
  <c r="T403" i="11"/>
  <c r="R403" i="11"/>
  <c r="P403" i="11"/>
  <c r="J403" i="11"/>
  <c r="BK398" i="11"/>
  <c r="BI398" i="11"/>
  <c r="BH398" i="11"/>
  <c r="BG398" i="11"/>
  <c r="BE398" i="11"/>
  <c r="T398" i="11"/>
  <c r="R398" i="11"/>
  <c r="P398" i="11"/>
  <c r="J398" i="11"/>
  <c r="BF398" i="11" s="1"/>
  <c r="BK391" i="11"/>
  <c r="BI391" i="11"/>
  <c r="BH391" i="11"/>
  <c r="BG391" i="11"/>
  <c r="BF391" i="11"/>
  <c r="BE391" i="11"/>
  <c r="T391" i="11"/>
  <c r="R391" i="11"/>
  <c r="P391" i="11"/>
  <c r="J391" i="11"/>
  <c r="BK388" i="11"/>
  <c r="BI388" i="11"/>
  <c r="BH388" i="11"/>
  <c r="BG388" i="11"/>
  <c r="BE388" i="11"/>
  <c r="T388" i="11"/>
  <c r="R388" i="11"/>
  <c r="P388" i="11"/>
  <c r="J388" i="11"/>
  <c r="BF388" i="11" s="1"/>
  <c r="BK387" i="11"/>
  <c r="BI387" i="11"/>
  <c r="BH387" i="11"/>
  <c r="BG387" i="11"/>
  <c r="BF387" i="11"/>
  <c r="BE387" i="11"/>
  <c r="T387" i="11"/>
  <c r="R387" i="11"/>
  <c r="P387" i="11"/>
  <c r="J387" i="11"/>
  <c r="BK380" i="11"/>
  <c r="BI380" i="11"/>
  <c r="BH380" i="11"/>
  <c r="BG380" i="11"/>
  <c r="BE380" i="11"/>
  <c r="T380" i="11"/>
  <c r="R380" i="11"/>
  <c r="P380" i="11"/>
  <c r="J380" i="11"/>
  <c r="BF380" i="11" s="1"/>
  <c r="BK349" i="11"/>
  <c r="BI349" i="11"/>
  <c r="BH349" i="11"/>
  <c r="BG349" i="11"/>
  <c r="BF349" i="11"/>
  <c r="BE349" i="11"/>
  <c r="T349" i="11"/>
  <c r="R349" i="11"/>
  <c r="P349" i="11"/>
  <c r="J349" i="11"/>
  <c r="BK343" i="11"/>
  <c r="BI343" i="11"/>
  <c r="BH343" i="11"/>
  <c r="BG343" i="11"/>
  <c r="BE343" i="11"/>
  <c r="T343" i="11"/>
  <c r="R343" i="11"/>
  <c r="P343" i="11"/>
  <c r="J343" i="11"/>
  <c r="BF343" i="11" s="1"/>
  <c r="BK337" i="11"/>
  <c r="BI337" i="11"/>
  <c r="BH337" i="11"/>
  <c r="BG337" i="11"/>
  <c r="BF337" i="11"/>
  <c r="BE337" i="11"/>
  <c r="T337" i="11"/>
  <c r="R337" i="11"/>
  <c r="P337" i="11"/>
  <c r="J337" i="11"/>
  <c r="BK329" i="11"/>
  <c r="BI329" i="11"/>
  <c r="BH329" i="11"/>
  <c r="BG329" i="11"/>
  <c r="BE329" i="11"/>
  <c r="T329" i="11"/>
  <c r="R329" i="11"/>
  <c r="P329" i="11"/>
  <c r="J329" i="11"/>
  <c r="BF329" i="11" s="1"/>
  <c r="BK325" i="11"/>
  <c r="BI325" i="11"/>
  <c r="BH325" i="11"/>
  <c r="BG325" i="11"/>
  <c r="BF325" i="11"/>
  <c r="BE325" i="11"/>
  <c r="T325" i="11"/>
  <c r="R325" i="11"/>
  <c r="P325" i="11"/>
  <c r="J325" i="11"/>
  <c r="BK324" i="11"/>
  <c r="BI324" i="11"/>
  <c r="BH324" i="11"/>
  <c r="BG324" i="11"/>
  <c r="BE324" i="11"/>
  <c r="T324" i="11"/>
  <c r="R324" i="11"/>
  <c r="P324" i="11"/>
  <c r="J324" i="11"/>
  <c r="BF324" i="11" s="1"/>
  <c r="BK319" i="11"/>
  <c r="BI319" i="11"/>
  <c r="BH319" i="11"/>
  <c r="BG319" i="11"/>
  <c r="BF319" i="11"/>
  <c r="BE319" i="11"/>
  <c r="T319" i="11"/>
  <c r="R319" i="11"/>
  <c r="P319" i="11"/>
  <c r="J319" i="11"/>
  <c r="BK311" i="11"/>
  <c r="BI311" i="11"/>
  <c r="BH311" i="11"/>
  <c r="BG311" i="11"/>
  <c r="BE311" i="11"/>
  <c r="J33" i="11" s="1"/>
  <c r="T311" i="11"/>
  <c r="R311" i="11"/>
  <c r="P311" i="11"/>
  <c r="J311" i="11"/>
  <c r="BF311" i="11" s="1"/>
  <c r="BK304" i="11"/>
  <c r="BI304" i="11"/>
  <c r="BH304" i="11"/>
  <c r="BG304" i="11"/>
  <c r="BF304" i="11"/>
  <c r="BE304" i="11"/>
  <c r="T304" i="11"/>
  <c r="R304" i="11"/>
  <c r="R303" i="11" s="1"/>
  <c r="P304" i="11"/>
  <c r="P303" i="11" s="1"/>
  <c r="J304" i="11"/>
  <c r="BK303" i="11"/>
  <c r="J303" i="11" s="1"/>
  <c r="J99" i="11" s="1"/>
  <c r="T303" i="11"/>
  <c r="BK292" i="11"/>
  <c r="BI292" i="11"/>
  <c r="BH292" i="11"/>
  <c r="BG292" i="11"/>
  <c r="BF292" i="11"/>
  <c r="BE292" i="11"/>
  <c r="T292" i="11"/>
  <c r="R292" i="11"/>
  <c r="P292" i="11"/>
  <c r="J292" i="11"/>
  <c r="BK288" i="11"/>
  <c r="BI288" i="11"/>
  <c r="BH288" i="11"/>
  <c r="BG288" i="11"/>
  <c r="BE288" i="11"/>
  <c r="T288" i="11"/>
  <c r="R288" i="11"/>
  <c r="P288" i="11"/>
  <c r="J288" i="11"/>
  <c r="BF288" i="11" s="1"/>
  <c r="BK271" i="11"/>
  <c r="BI271" i="11"/>
  <c r="BH271" i="11"/>
  <c r="BG271" i="11"/>
  <c r="BF271" i="11"/>
  <c r="BE271" i="11"/>
  <c r="T271" i="11"/>
  <c r="R271" i="11"/>
  <c r="P271" i="11"/>
  <c r="J271" i="11"/>
  <c r="BK269" i="11"/>
  <c r="BI269" i="11"/>
  <c r="BH269" i="11"/>
  <c r="BG269" i="11"/>
  <c r="BE269" i="11"/>
  <c r="T269" i="11"/>
  <c r="R269" i="11"/>
  <c r="P269" i="11"/>
  <c r="J269" i="11"/>
  <c r="BF269" i="11" s="1"/>
  <c r="BK268" i="11"/>
  <c r="BI268" i="11"/>
  <c r="BH268" i="11"/>
  <c r="BG268" i="11"/>
  <c r="BF268" i="11"/>
  <c r="BE268" i="11"/>
  <c r="T268" i="11"/>
  <c r="R268" i="11"/>
  <c r="P268" i="11"/>
  <c r="J268" i="11"/>
  <c r="BK266" i="11"/>
  <c r="BI266" i="11"/>
  <c r="BH266" i="11"/>
  <c r="BG266" i="11"/>
  <c r="BE266" i="11"/>
  <c r="T266" i="11"/>
  <c r="R266" i="11"/>
  <c r="P266" i="11"/>
  <c r="J266" i="11"/>
  <c r="BF266" i="11" s="1"/>
  <c r="BK259" i="11"/>
  <c r="BI259" i="11"/>
  <c r="BH259" i="11"/>
  <c r="BG259" i="11"/>
  <c r="BF259" i="11"/>
  <c r="BE259" i="11"/>
  <c r="T259" i="11"/>
  <c r="R259" i="11"/>
  <c r="P259" i="11"/>
  <c r="J259" i="11"/>
  <c r="BK258" i="11"/>
  <c r="BI258" i="11"/>
  <c r="BH258" i="11"/>
  <c r="BG258" i="11"/>
  <c r="BE258" i="11"/>
  <c r="T258" i="11"/>
  <c r="R258" i="11"/>
  <c r="P258" i="11"/>
  <c r="J258" i="11"/>
  <c r="BF258" i="11" s="1"/>
  <c r="BK251" i="11"/>
  <c r="BI251" i="11"/>
  <c r="BH251" i="11"/>
  <c r="BG251" i="11"/>
  <c r="BF251" i="11"/>
  <c r="BE251" i="11"/>
  <c r="T251" i="11"/>
  <c r="R251" i="11"/>
  <c r="P251" i="11"/>
  <c r="J251" i="11"/>
  <c r="BK250" i="11"/>
  <c r="BI250" i="11"/>
  <c r="BH250" i="11"/>
  <c r="BG250" i="11"/>
  <c r="BE250" i="11"/>
  <c r="T250" i="11"/>
  <c r="R250" i="11"/>
  <c r="P250" i="11"/>
  <c r="J250" i="11"/>
  <c r="BF250" i="11" s="1"/>
  <c r="BK234" i="11"/>
  <c r="BI234" i="11"/>
  <c r="BH234" i="11"/>
  <c r="BG234" i="11"/>
  <c r="BF234" i="11"/>
  <c r="BE234" i="11"/>
  <c r="T234" i="11"/>
  <c r="R234" i="11"/>
  <c r="P234" i="11"/>
  <c r="J234" i="11"/>
  <c r="BK233" i="11"/>
  <c r="BI233" i="11"/>
  <c r="BH233" i="11"/>
  <c r="BG233" i="11"/>
  <c r="BE233" i="11"/>
  <c r="T233" i="11"/>
  <c r="R233" i="11"/>
  <c r="P233" i="11"/>
  <c r="J233" i="11"/>
  <c r="BF233" i="11" s="1"/>
  <c r="BK186" i="11"/>
  <c r="BI186" i="11"/>
  <c r="BH186" i="11"/>
  <c r="BG186" i="11"/>
  <c r="BF186" i="11"/>
  <c r="BE186" i="11"/>
  <c r="T186" i="11"/>
  <c r="R186" i="11"/>
  <c r="P186" i="11"/>
  <c r="J186" i="11"/>
  <c r="BK185" i="11"/>
  <c r="BI185" i="11"/>
  <c r="BH185" i="11"/>
  <c r="BG185" i="11"/>
  <c r="BE185" i="11"/>
  <c r="T185" i="11"/>
  <c r="R185" i="11"/>
  <c r="P185" i="11"/>
  <c r="J185" i="11"/>
  <c r="BF185" i="11" s="1"/>
  <c r="BK173" i="11"/>
  <c r="BI173" i="11"/>
  <c r="BH173" i="11"/>
  <c r="BG173" i="11"/>
  <c r="BF173" i="11"/>
  <c r="BE173" i="11"/>
  <c r="T173" i="11"/>
  <c r="R173" i="11"/>
  <c r="P173" i="11"/>
  <c r="J173" i="11"/>
  <c r="BK160" i="11"/>
  <c r="BI160" i="11"/>
  <c r="BH160" i="11"/>
  <c r="F36" i="11" s="1"/>
  <c r="BG160" i="11"/>
  <c r="BE160" i="11"/>
  <c r="T160" i="11"/>
  <c r="T158" i="11" s="1"/>
  <c r="T157" i="11" s="1"/>
  <c r="R160" i="11"/>
  <c r="P160" i="11"/>
  <c r="J160" i="11"/>
  <c r="BF160" i="11" s="1"/>
  <c r="BK159" i="11"/>
  <c r="BK158" i="11" s="1"/>
  <c r="BI159" i="11"/>
  <c r="BH159" i="11"/>
  <c r="BG159" i="11"/>
  <c r="BF159" i="11"/>
  <c r="J34" i="11" s="1"/>
  <c r="BE159" i="11"/>
  <c r="T159" i="11"/>
  <c r="R159" i="11"/>
  <c r="P159" i="11"/>
  <c r="P158" i="11" s="1"/>
  <c r="P157" i="11" s="1"/>
  <c r="J159" i="11"/>
  <c r="R158" i="11"/>
  <c r="R157" i="11" s="1"/>
  <c r="J153" i="11"/>
  <c r="J152" i="11"/>
  <c r="F152" i="11"/>
  <c r="F150" i="11"/>
  <c r="E148" i="11"/>
  <c r="E146" i="11"/>
  <c r="J136" i="11"/>
  <c r="J135" i="11"/>
  <c r="J134" i="11"/>
  <c r="J133" i="11"/>
  <c r="J130" i="11"/>
  <c r="J129" i="11"/>
  <c r="J128" i="11"/>
  <c r="J126" i="11"/>
  <c r="J122" i="11"/>
  <c r="J120" i="11"/>
  <c r="J118" i="11"/>
  <c r="J116" i="11"/>
  <c r="J114" i="11"/>
  <c r="J92" i="11"/>
  <c r="J91" i="11"/>
  <c r="F91" i="11"/>
  <c r="F89" i="11"/>
  <c r="E87" i="11"/>
  <c r="E85" i="11"/>
  <c r="J37" i="11"/>
  <c r="F37" i="11"/>
  <c r="J36" i="11"/>
  <c r="J35" i="11"/>
  <c r="F35" i="11"/>
  <c r="F33" i="11"/>
  <c r="J18" i="11"/>
  <c r="E18" i="11"/>
  <c r="F153" i="11" s="1"/>
  <c r="J17" i="11"/>
  <c r="J12" i="11"/>
  <c r="J150" i="11" s="1"/>
  <c r="E7" i="11"/>
  <c r="J158" i="11" l="1"/>
  <c r="J98" i="11" s="1"/>
  <c r="BK157" i="11"/>
  <c r="R1036" i="11"/>
  <c r="BK1814" i="11"/>
  <c r="J1815" i="11"/>
  <c r="J125" i="11" s="1"/>
  <c r="J1037" i="11"/>
  <c r="J108" i="11" s="1"/>
  <c r="F92" i="11"/>
  <c r="BK1250" i="11"/>
  <c r="J1250" i="11" s="1"/>
  <c r="J115" i="11" s="1"/>
  <c r="P1815" i="11"/>
  <c r="P1814" i="11" s="1"/>
  <c r="P1813" i="11" s="1"/>
  <c r="R1929" i="11"/>
  <c r="F34" i="11"/>
  <c r="J89" i="11"/>
  <c r="BK1236" i="11"/>
  <c r="J1236" i="11" s="1"/>
  <c r="J113" i="11" s="1"/>
  <c r="T1340" i="11"/>
  <c r="T1494" i="11"/>
  <c r="P1515" i="11"/>
  <c r="T1866" i="11"/>
  <c r="T1890" i="11"/>
  <c r="R1902" i="11"/>
  <c r="T1914" i="11"/>
  <c r="P1250" i="11"/>
  <c r="P1036" i="11" s="1"/>
  <c r="P156" i="11" s="1"/>
  <c r="P1340" i="11"/>
  <c r="P1494" i="11"/>
  <c r="R1878" i="11"/>
  <c r="R1814" i="11" s="1"/>
  <c r="R1813" i="11" s="1"/>
  <c r="T1250" i="11"/>
  <c r="T1036" i="11" s="1"/>
  <c r="T1815" i="11"/>
  <c r="J37" i="10"/>
  <c r="J36" i="10"/>
  <c r="AY63" i="1" s="1"/>
  <c r="J35" i="10"/>
  <c r="AX63" i="1"/>
  <c r="BI192" i="10"/>
  <c r="BH192" i="10"/>
  <c r="BG192" i="10"/>
  <c r="BE192" i="10"/>
  <c r="T192" i="10"/>
  <c r="R192" i="10"/>
  <c r="P192" i="10"/>
  <c r="BK192" i="10"/>
  <c r="J192" i="10"/>
  <c r="BF192" i="10"/>
  <c r="BI191" i="10"/>
  <c r="BH191" i="10"/>
  <c r="BG191" i="10"/>
  <c r="BE191" i="10"/>
  <c r="T191" i="10"/>
  <c r="R191" i="10"/>
  <c r="P191" i="10"/>
  <c r="BK191" i="10"/>
  <c r="J191" i="10"/>
  <c r="BF191" i="10" s="1"/>
  <c r="BI189" i="10"/>
  <c r="BH189" i="10"/>
  <c r="BG189" i="10"/>
  <c r="BE189" i="10"/>
  <c r="T189" i="10"/>
  <c r="R189" i="10"/>
  <c r="P189" i="10"/>
  <c r="BK189" i="10"/>
  <c r="J189" i="10"/>
  <c r="BF189" i="10"/>
  <c r="BI187" i="10"/>
  <c r="BH187" i="10"/>
  <c r="BG187" i="10"/>
  <c r="BE187" i="10"/>
  <c r="T187" i="10"/>
  <c r="R187" i="10"/>
  <c r="P187" i="10"/>
  <c r="BK187" i="10"/>
  <c r="J187" i="10"/>
  <c r="BF187" i="10" s="1"/>
  <c r="BI185" i="10"/>
  <c r="BH185" i="10"/>
  <c r="BG185" i="10"/>
  <c r="BE185" i="10"/>
  <c r="T185" i="10"/>
  <c r="R185" i="10"/>
  <c r="P185" i="10"/>
  <c r="BK185" i="10"/>
  <c r="J185" i="10"/>
  <c r="BF185" i="10"/>
  <c r="BI183" i="10"/>
  <c r="BH183" i="10"/>
  <c r="BG183" i="10"/>
  <c r="BE183" i="10"/>
  <c r="T183" i="10"/>
  <c r="R183" i="10"/>
  <c r="P183" i="10"/>
  <c r="BK183" i="10"/>
  <c r="J183" i="10"/>
  <c r="BF183" i="10" s="1"/>
  <c r="BI176" i="10"/>
  <c r="BH176" i="10"/>
  <c r="BG176" i="10"/>
  <c r="BE176" i="10"/>
  <c r="T176" i="10"/>
  <c r="R176" i="10"/>
  <c r="P176" i="10"/>
  <c r="BK176" i="10"/>
  <c r="J176" i="10"/>
  <c r="BF176" i="10"/>
  <c r="BI175" i="10"/>
  <c r="BH175" i="10"/>
  <c r="BG175" i="10"/>
  <c r="BE175" i="10"/>
  <c r="T175" i="10"/>
  <c r="R175" i="10"/>
  <c r="P175" i="10"/>
  <c r="BK175" i="10"/>
  <c r="J175" i="10"/>
  <c r="BF175" i="10" s="1"/>
  <c r="BI170" i="10"/>
  <c r="BH170" i="10"/>
  <c r="BG170" i="10"/>
  <c r="BE170" i="10"/>
  <c r="T170" i="10"/>
  <c r="R170" i="10"/>
  <c r="P170" i="10"/>
  <c r="BK170" i="10"/>
  <c r="J170" i="10"/>
  <c r="BF170" i="10"/>
  <c r="BI167" i="10"/>
  <c r="BH167" i="10"/>
  <c r="BG167" i="10"/>
  <c r="BE167" i="10"/>
  <c r="T167" i="10"/>
  <c r="R167" i="10"/>
  <c r="P167" i="10"/>
  <c r="BK167" i="10"/>
  <c r="J167" i="10"/>
  <c r="BF167" i="10" s="1"/>
  <c r="BI163" i="10"/>
  <c r="BH163" i="10"/>
  <c r="BG163" i="10"/>
  <c r="BE163" i="10"/>
  <c r="T163" i="10"/>
  <c r="R163" i="10"/>
  <c r="P163" i="10"/>
  <c r="BK163" i="10"/>
  <c r="J163" i="10"/>
  <c r="BF163" i="10"/>
  <c r="BI159" i="10"/>
  <c r="BH159" i="10"/>
  <c r="BG159" i="10"/>
  <c r="BE159" i="10"/>
  <c r="T159" i="10"/>
  <c r="T158" i="10" s="1"/>
  <c r="T157" i="10" s="1"/>
  <c r="R159" i="10"/>
  <c r="R158" i="10" s="1"/>
  <c r="R157" i="10" s="1"/>
  <c r="P159" i="10"/>
  <c r="P158" i="10"/>
  <c r="P157" i="10" s="1"/>
  <c r="BK159" i="10"/>
  <c r="BK158" i="10" s="1"/>
  <c r="J159" i="10"/>
  <c r="BF159" i="10"/>
  <c r="BI156" i="10"/>
  <c r="BH156" i="10"/>
  <c r="BG156" i="10"/>
  <c r="BE156" i="10"/>
  <c r="T156" i="10"/>
  <c r="T155" i="10"/>
  <c r="R156" i="10"/>
  <c r="R155" i="10" s="1"/>
  <c r="P156" i="10"/>
  <c r="P155" i="10"/>
  <c r="BK156" i="10"/>
  <c r="BK155" i="10" s="1"/>
  <c r="J155" i="10" s="1"/>
  <c r="J65" i="10" s="1"/>
  <c r="J156" i="10"/>
  <c r="BF156" i="10" s="1"/>
  <c r="BI153" i="10"/>
  <c r="BH153" i="10"/>
  <c r="BG153" i="10"/>
  <c r="BE153" i="10"/>
  <c r="T153" i="10"/>
  <c r="T152" i="10"/>
  <c r="R153" i="10"/>
  <c r="R152" i="10" s="1"/>
  <c r="P153" i="10"/>
  <c r="P152" i="10"/>
  <c r="BK153" i="10"/>
  <c r="BK152" i="10" s="1"/>
  <c r="J152" i="10" s="1"/>
  <c r="J64" i="10" s="1"/>
  <c r="J153" i="10"/>
  <c r="BF153" i="10" s="1"/>
  <c r="BI151" i="10"/>
  <c r="BH151" i="10"/>
  <c r="BG151" i="10"/>
  <c r="BE151" i="10"/>
  <c r="T151" i="10"/>
  <c r="R151" i="10"/>
  <c r="P151" i="10"/>
  <c r="BK151" i="10"/>
  <c r="J151" i="10"/>
  <c r="BF151" i="10"/>
  <c r="BI150" i="10"/>
  <c r="BH150" i="10"/>
  <c r="BG150" i="10"/>
  <c r="BE150" i="10"/>
  <c r="T150" i="10"/>
  <c r="R150" i="10"/>
  <c r="P150" i="10"/>
  <c r="BK150" i="10"/>
  <c r="J150" i="10"/>
  <c r="BF150" i="10" s="1"/>
  <c r="BI149" i="10"/>
  <c r="BH149" i="10"/>
  <c r="BG149" i="10"/>
  <c r="BE149" i="10"/>
  <c r="T149" i="10"/>
  <c r="R149" i="10"/>
  <c r="P149" i="10"/>
  <c r="BK149" i="10"/>
  <c r="J149" i="10"/>
  <c r="BF149" i="10"/>
  <c r="BI148" i="10"/>
  <c r="BH148" i="10"/>
  <c r="BG148" i="10"/>
  <c r="BE148" i="10"/>
  <c r="T148" i="10"/>
  <c r="R148" i="10"/>
  <c r="P148" i="10"/>
  <c r="BK148" i="10"/>
  <c r="J148" i="10"/>
  <c r="BF148" i="10" s="1"/>
  <c r="BI146" i="10"/>
  <c r="BH146" i="10"/>
  <c r="BG146" i="10"/>
  <c r="BE146" i="10"/>
  <c r="T146" i="10"/>
  <c r="R146" i="10"/>
  <c r="P146" i="10"/>
  <c r="BK146" i="10"/>
  <c r="J146" i="10"/>
  <c r="BF146" i="10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/>
  <c r="BI137" i="10"/>
  <c r="BH137" i="10"/>
  <c r="BG137" i="10"/>
  <c r="BE137" i="10"/>
  <c r="T137" i="10"/>
  <c r="T136" i="10" s="1"/>
  <c r="R137" i="10"/>
  <c r="R136" i="10"/>
  <c r="P137" i="10"/>
  <c r="P136" i="10" s="1"/>
  <c r="BK137" i="10"/>
  <c r="BK136" i="10"/>
  <c r="J136" i="10" s="1"/>
  <c r="J63" i="10" s="1"/>
  <c r="J137" i="10"/>
  <c r="BF137" i="10"/>
  <c r="BI129" i="10"/>
  <c r="BH129" i="10"/>
  <c r="BG129" i="10"/>
  <c r="BE129" i="10"/>
  <c r="T129" i="10"/>
  <c r="R129" i="10"/>
  <c r="P129" i="10"/>
  <c r="BK129" i="10"/>
  <c r="J129" i="10"/>
  <c r="BF129" i="10" s="1"/>
  <c r="BI125" i="10"/>
  <c r="BH125" i="10"/>
  <c r="BG125" i="10"/>
  <c r="BE125" i="10"/>
  <c r="T125" i="10"/>
  <c r="T124" i="10"/>
  <c r="R125" i="10"/>
  <c r="R124" i="10" s="1"/>
  <c r="P125" i="10"/>
  <c r="P124" i="10"/>
  <c r="BK125" i="10"/>
  <c r="BK124" i="10" s="1"/>
  <c r="J124" i="10" s="1"/>
  <c r="J62" i="10" s="1"/>
  <c r="J125" i="10"/>
  <c r="BF125" i="10" s="1"/>
  <c r="BI122" i="10"/>
  <c r="BH122" i="10"/>
  <c r="BG122" i="10"/>
  <c r="BE122" i="10"/>
  <c r="T122" i="10"/>
  <c r="R122" i="10"/>
  <c r="P122" i="10"/>
  <c r="BK122" i="10"/>
  <c r="J122" i="10"/>
  <c r="BF122" i="10"/>
  <c r="BI120" i="10"/>
  <c r="BH120" i="10"/>
  <c r="BG120" i="10"/>
  <c r="BE120" i="10"/>
  <c r="T120" i="10"/>
  <c r="R120" i="10"/>
  <c r="P120" i="10"/>
  <c r="BK120" i="10"/>
  <c r="J120" i="10"/>
  <c r="BF120" i="10" s="1"/>
  <c r="BI118" i="10"/>
  <c r="BH118" i="10"/>
  <c r="BG118" i="10"/>
  <c r="BE118" i="10"/>
  <c r="T118" i="10"/>
  <c r="R118" i="10"/>
  <c r="P118" i="10"/>
  <c r="BK118" i="10"/>
  <c r="J118" i="10"/>
  <c r="BF118" i="10"/>
  <c r="BI116" i="10"/>
  <c r="BH116" i="10"/>
  <c r="BG116" i="10"/>
  <c r="BE116" i="10"/>
  <c r="T116" i="10"/>
  <c r="R116" i="10"/>
  <c r="P116" i="10"/>
  <c r="BK116" i="10"/>
  <c r="J116" i="10"/>
  <c r="BF116" i="10" s="1"/>
  <c r="BI111" i="10"/>
  <c r="BH111" i="10"/>
  <c r="BG111" i="10"/>
  <c r="BE111" i="10"/>
  <c r="T111" i="10"/>
  <c r="R111" i="10"/>
  <c r="P111" i="10"/>
  <c r="BK111" i="10"/>
  <c r="J111" i="10"/>
  <c r="BF111" i="10"/>
  <c r="BI109" i="10"/>
  <c r="BH109" i="10"/>
  <c r="BG109" i="10"/>
  <c r="BE109" i="10"/>
  <c r="T109" i="10"/>
  <c r="R109" i="10"/>
  <c r="P109" i="10"/>
  <c r="BK109" i="10"/>
  <c r="J109" i="10"/>
  <c r="BF109" i="10" s="1"/>
  <c r="BI105" i="10"/>
  <c r="BH105" i="10"/>
  <c r="BG105" i="10"/>
  <c r="BE105" i="10"/>
  <c r="T105" i="10"/>
  <c r="R105" i="10"/>
  <c r="P105" i="10"/>
  <c r="BK105" i="10"/>
  <c r="J105" i="10"/>
  <c r="BF105" i="10"/>
  <c r="BI100" i="10"/>
  <c r="BH100" i="10"/>
  <c r="BG100" i="10"/>
  <c r="BE100" i="10"/>
  <c r="J33" i="10" s="1"/>
  <c r="AV63" i="1" s="1"/>
  <c r="T100" i="10"/>
  <c r="R100" i="10"/>
  <c r="P100" i="10"/>
  <c r="BK100" i="10"/>
  <c r="J100" i="10"/>
  <c r="BF100" i="10" s="1"/>
  <c r="BI99" i="10"/>
  <c r="BH99" i="10"/>
  <c r="BG99" i="10"/>
  <c r="BE99" i="10"/>
  <c r="T99" i="10"/>
  <c r="R99" i="10"/>
  <c r="P99" i="10"/>
  <c r="BK99" i="10"/>
  <c r="J99" i="10"/>
  <c r="BF99" i="10"/>
  <c r="BI90" i="10"/>
  <c r="F37" i="10" s="1"/>
  <c r="BD63" i="1" s="1"/>
  <c r="BH90" i="10"/>
  <c r="F36" i="10" s="1"/>
  <c r="BC63" i="1" s="1"/>
  <c r="BG90" i="10"/>
  <c r="F35" i="10"/>
  <c r="BB63" i="1" s="1"/>
  <c r="BE90" i="10"/>
  <c r="T90" i="10"/>
  <c r="T89" i="10"/>
  <c r="T88" i="10" s="1"/>
  <c r="T87" i="10" s="1"/>
  <c r="R90" i="10"/>
  <c r="R89" i="10"/>
  <c r="R88" i="10" s="1"/>
  <c r="R87" i="10" s="1"/>
  <c r="P90" i="10"/>
  <c r="P89" i="10"/>
  <c r="P88" i="10" s="1"/>
  <c r="P87" i="10" s="1"/>
  <c r="AU63" i="1" s="1"/>
  <c r="BK90" i="10"/>
  <c r="BK89" i="10" s="1"/>
  <c r="J90" i="10"/>
  <c r="BF90" i="10"/>
  <c r="F34" i="10" s="1"/>
  <c r="BA63" i="1" s="1"/>
  <c r="J84" i="10"/>
  <c r="J83" i="10"/>
  <c r="F83" i="10"/>
  <c r="F81" i="10"/>
  <c r="E79" i="10"/>
  <c r="J55" i="10"/>
  <c r="J54" i="10"/>
  <c r="F54" i="10"/>
  <c r="F52" i="10"/>
  <c r="E50" i="10"/>
  <c r="J18" i="10"/>
  <c r="E18" i="10"/>
  <c r="F84" i="10" s="1"/>
  <c r="J17" i="10"/>
  <c r="J12" i="10"/>
  <c r="J81" i="10" s="1"/>
  <c r="E7" i="10"/>
  <c r="E77" i="10" s="1"/>
  <c r="J37" i="9"/>
  <c r="J36" i="9"/>
  <c r="AY62" i="1" s="1"/>
  <c r="J35" i="9"/>
  <c r="AX62" i="1"/>
  <c r="BI207" i="9"/>
  <c r="BH207" i="9"/>
  <c r="BG207" i="9"/>
  <c r="BE207" i="9"/>
  <c r="T207" i="9"/>
  <c r="R207" i="9"/>
  <c r="P207" i="9"/>
  <c r="BK207" i="9"/>
  <c r="J207" i="9"/>
  <c r="BF207" i="9"/>
  <c r="BI205" i="9"/>
  <c r="BH205" i="9"/>
  <c r="BG205" i="9"/>
  <c r="BE205" i="9"/>
  <c r="T205" i="9"/>
  <c r="R205" i="9"/>
  <c r="P205" i="9"/>
  <c r="BK205" i="9"/>
  <c r="J205" i="9"/>
  <c r="BF205" i="9"/>
  <c r="BI204" i="9"/>
  <c r="BH204" i="9"/>
  <c r="BG204" i="9"/>
  <c r="BE204" i="9"/>
  <c r="T204" i="9"/>
  <c r="R204" i="9"/>
  <c r="P204" i="9"/>
  <c r="BK204" i="9"/>
  <c r="J204" i="9"/>
  <c r="BF204" i="9"/>
  <c r="BI203" i="9"/>
  <c r="BH203" i="9"/>
  <c r="BG203" i="9"/>
  <c r="BE203" i="9"/>
  <c r="T203" i="9"/>
  <c r="R203" i="9"/>
  <c r="P203" i="9"/>
  <c r="BK203" i="9"/>
  <c r="J203" i="9"/>
  <c r="BF203" i="9"/>
  <c r="BI201" i="9"/>
  <c r="BH201" i="9"/>
  <c r="BG201" i="9"/>
  <c r="BE201" i="9"/>
  <c r="T201" i="9"/>
  <c r="R201" i="9"/>
  <c r="P201" i="9"/>
  <c r="BK201" i="9"/>
  <c r="J201" i="9"/>
  <c r="BF201" i="9"/>
  <c r="BI200" i="9"/>
  <c r="BH200" i="9"/>
  <c r="BG200" i="9"/>
  <c r="BE200" i="9"/>
  <c r="T200" i="9"/>
  <c r="R200" i="9"/>
  <c r="P200" i="9"/>
  <c r="BK200" i="9"/>
  <c r="J200" i="9"/>
  <c r="BF200" i="9"/>
  <c r="BI199" i="9"/>
  <c r="BH199" i="9"/>
  <c r="BG199" i="9"/>
  <c r="BE199" i="9"/>
  <c r="T199" i="9"/>
  <c r="R199" i="9"/>
  <c r="P199" i="9"/>
  <c r="BK199" i="9"/>
  <c r="J199" i="9"/>
  <c r="BF199" i="9"/>
  <c r="BI198" i="9"/>
  <c r="BH198" i="9"/>
  <c r="BG198" i="9"/>
  <c r="BE198" i="9"/>
  <c r="T198" i="9"/>
  <c r="R198" i="9"/>
  <c r="P198" i="9"/>
  <c r="BK198" i="9"/>
  <c r="J198" i="9"/>
  <c r="BF198" i="9"/>
  <c r="BI197" i="9"/>
  <c r="BH197" i="9"/>
  <c r="BG197" i="9"/>
  <c r="BE197" i="9"/>
  <c r="T197" i="9"/>
  <c r="R197" i="9"/>
  <c r="P197" i="9"/>
  <c r="BK197" i="9"/>
  <c r="J197" i="9"/>
  <c r="BF197" i="9"/>
  <c r="BI196" i="9"/>
  <c r="BH196" i="9"/>
  <c r="BG196" i="9"/>
  <c r="BE196" i="9"/>
  <c r="T196" i="9"/>
  <c r="R196" i="9"/>
  <c r="P196" i="9"/>
  <c r="BK196" i="9"/>
  <c r="J196" i="9"/>
  <c r="BF196" i="9"/>
  <c r="BI192" i="9"/>
  <c r="BH192" i="9"/>
  <c r="BG192" i="9"/>
  <c r="BE192" i="9"/>
  <c r="T192" i="9"/>
  <c r="R192" i="9"/>
  <c r="P192" i="9"/>
  <c r="BK192" i="9"/>
  <c r="J192" i="9"/>
  <c r="BF192" i="9"/>
  <c r="BI190" i="9"/>
  <c r="BH190" i="9"/>
  <c r="BG190" i="9"/>
  <c r="BE190" i="9"/>
  <c r="T190" i="9"/>
  <c r="R190" i="9"/>
  <c r="P190" i="9"/>
  <c r="BK190" i="9"/>
  <c r="J190" i="9"/>
  <c r="BF190" i="9"/>
  <c r="BI189" i="9"/>
  <c r="BH189" i="9"/>
  <c r="BG189" i="9"/>
  <c r="BE189" i="9"/>
  <c r="T189" i="9"/>
  <c r="R189" i="9"/>
  <c r="P189" i="9"/>
  <c r="BK189" i="9"/>
  <c r="J189" i="9"/>
  <c r="BF189" i="9"/>
  <c r="BI188" i="9"/>
  <c r="BH188" i="9"/>
  <c r="BG188" i="9"/>
  <c r="BE188" i="9"/>
  <c r="T188" i="9"/>
  <c r="R188" i="9"/>
  <c r="P188" i="9"/>
  <c r="BK188" i="9"/>
  <c r="J188" i="9"/>
  <c r="BF188" i="9"/>
  <c r="BI186" i="9"/>
  <c r="BH186" i="9"/>
  <c r="BG186" i="9"/>
  <c r="BE186" i="9"/>
  <c r="T186" i="9"/>
  <c r="R186" i="9"/>
  <c r="P186" i="9"/>
  <c r="BK186" i="9"/>
  <c r="J186" i="9"/>
  <c r="BF186" i="9"/>
  <c r="BI185" i="9"/>
  <c r="BH185" i="9"/>
  <c r="BG185" i="9"/>
  <c r="BE185" i="9"/>
  <c r="T185" i="9"/>
  <c r="R185" i="9"/>
  <c r="P185" i="9"/>
  <c r="BK185" i="9"/>
  <c r="J185" i="9"/>
  <c r="BF185" i="9"/>
  <c r="BI183" i="9"/>
  <c r="BH183" i="9"/>
  <c r="BG183" i="9"/>
  <c r="BE183" i="9"/>
  <c r="T183" i="9"/>
  <c r="R183" i="9"/>
  <c r="P183" i="9"/>
  <c r="BK183" i="9"/>
  <c r="J183" i="9"/>
  <c r="BF183" i="9"/>
  <c r="BI181" i="9"/>
  <c r="BH181" i="9"/>
  <c r="BG181" i="9"/>
  <c r="BE181" i="9"/>
  <c r="T181" i="9"/>
  <c r="R181" i="9"/>
  <c r="P181" i="9"/>
  <c r="BK181" i="9"/>
  <c r="J181" i="9"/>
  <c r="BF181" i="9"/>
  <c r="BI179" i="9"/>
  <c r="BH179" i="9"/>
  <c r="BG179" i="9"/>
  <c r="BE179" i="9"/>
  <c r="T179" i="9"/>
  <c r="R179" i="9"/>
  <c r="P179" i="9"/>
  <c r="BK179" i="9"/>
  <c r="J179" i="9"/>
  <c r="BF179" i="9"/>
  <c r="BI178" i="9"/>
  <c r="BH178" i="9"/>
  <c r="BG178" i="9"/>
  <c r="BE178" i="9"/>
  <c r="T178" i="9"/>
  <c r="R178" i="9"/>
  <c r="P178" i="9"/>
  <c r="BK178" i="9"/>
  <c r="J178" i="9"/>
  <c r="BF178" i="9"/>
  <c r="BI177" i="9"/>
  <c r="BH177" i="9"/>
  <c r="BG177" i="9"/>
  <c r="BE177" i="9"/>
  <c r="T177" i="9"/>
  <c r="R177" i="9"/>
  <c r="P177" i="9"/>
  <c r="BK177" i="9"/>
  <c r="J177" i="9"/>
  <c r="BF177" i="9"/>
  <c r="BI176" i="9"/>
  <c r="BH176" i="9"/>
  <c r="BG176" i="9"/>
  <c r="BE176" i="9"/>
  <c r="T176" i="9"/>
  <c r="R176" i="9"/>
  <c r="P176" i="9"/>
  <c r="BK176" i="9"/>
  <c r="J176" i="9"/>
  <c r="BF176" i="9"/>
  <c r="BI174" i="9"/>
  <c r="BH174" i="9"/>
  <c r="BG174" i="9"/>
  <c r="BE174" i="9"/>
  <c r="T174" i="9"/>
  <c r="R174" i="9"/>
  <c r="P174" i="9"/>
  <c r="BK174" i="9"/>
  <c r="J174" i="9"/>
  <c r="BF174" i="9"/>
  <c r="BI173" i="9"/>
  <c r="BH173" i="9"/>
  <c r="BG173" i="9"/>
  <c r="BE173" i="9"/>
  <c r="T173" i="9"/>
  <c r="R173" i="9"/>
  <c r="P173" i="9"/>
  <c r="BK173" i="9"/>
  <c r="J173" i="9"/>
  <c r="BF173" i="9"/>
  <c r="BI171" i="9"/>
  <c r="BH171" i="9"/>
  <c r="BG171" i="9"/>
  <c r="BE171" i="9"/>
  <c r="T171" i="9"/>
  <c r="R171" i="9"/>
  <c r="P171" i="9"/>
  <c r="BK171" i="9"/>
  <c r="J171" i="9"/>
  <c r="BF171" i="9"/>
  <c r="BI169" i="9"/>
  <c r="BH169" i="9"/>
  <c r="BG169" i="9"/>
  <c r="BE169" i="9"/>
  <c r="T169" i="9"/>
  <c r="R169" i="9"/>
  <c r="P169" i="9"/>
  <c r="BK169" i="9"/>
  <c r="J169" i="9"/>
  <c r="BF169" i="9"/>
  <c r="BI168" i="9"/>
  <c r="BH168" i="9"/>
  <c r="BG168" i="9"/>
  <c r="BE168" i="9"/>
  <c r="T168" i="9"/>
  <c r="R168" i="9"/>
  <c r="P168" i="9"/>
  <c r="BK168" i="9"/>
  <c r="J168" i="9"/>
  <c r="BF168" i="9"/>
  <c r="BI167" i="9"/>
  <c r="BH167" i="9"/>
  <c r="BG167" i="9"/>
  <c r="BE167" i="9"/>
  <c r="T167" i="9"/>
  <c r="R167" i="9"/>
  <c r="P167" i="9"/>
  <c r="BK167" i="9"/>
  <c r="J167" i="9"/>
  <c r="BF167" i="9"/>
  <c r="BI166" i="9"/>
  <c r="BH166" i="9"/>
  <c r="BG166" i="9"/>
  <c r="BE166" i="9"/>
  <c r="T166" i="9"/>
  <c r="R166" i="9"/>
  <c r="P166" i="9"/>
  <c r="BK166" i="9"/>
  <c r="J166" i="9"/>
  <c r="BF166" i="9"/>
  <c r="BI164" i="9"/>
  <c r="BH164" i="9"/>
  <c r="BG164" i="9"/>
  <c r="BE164" i="9"/>
  <c r="T164" i="9"/>
  <c r="R164" i="9"/>
  <c r="P164" i="9"/>
  <c r="BK164" i="9"/>
  <c r="J164" i="9"/>
  <c r="BF164" i="9"/>
  <c r="BI163" i="9"/>
  <c r="BH163" i="9"/>
  <c r="BG163" i="9"/>
  <c r="BE163" i="9"/>
  <c r="T163" i="9"/>
  <c r="R163" i="9"/>
  <c r="P163" i="9"/>
  <c r="BK163" i="9"/>
  <c r="J163" i="9"/>
  <c r="BF163" i="9"/>
  <c r="BI161" i="9"/>
  <c r="BH161" i="9"/>
  <c r="BG161" i="9"/>
  <c r="BE161" i="9"/>
  <c r="T161" i="9"/>
  <c r="R161" i="9"/>
  <c r="P161" i="9"/>
  <c r="BK161" i="9"/>
  <c r="J161" i="9"/>
  <c r="BF161" i="9"/>
  <c r="BI160" i="9"/>
  <c r="BH160" i="9"/>
  <c r="BG160" i="9"/>
  <c r="BE160" i="9"/>
  <c r="T160" i="9"/>
  <c r="R160" i="9"/>
  <c r="P160" i="9"/>
  <c r="BK160" i="9"/>
  <c r="J160" i="9"/>
  <c r="BF160" i="9"/>
  <c r="BI159" i="9"/>
  <c r="BH159" i="9"/>
  <c r="BG159" i="9"/>
  <c r="BE159" i="9"/>
  <c r="T159" i="9"/>
  <c r="T158" i="9"/>
  <c r="R159" i="9"/>
  <c r="R158" i="9"/>
  <c r="P159" i="9"/>
  <c r="P158" i="9"/>
  <c r="BK159" i="9"/>
  <c r="BK158" i="9"/>
  <c r="J158" i="9" s="1"/>
  <c r="J65" i="9" s="1"/>
  <c r="J159" i="9"/>
  <c r="BF159" i="9" s="1"/>
  <c r="BI156" i="9"/>
  <c r="BH156" i="9"/>
  <c r="BG156" i="9"/>
  <c r="BE156" i="9"/>
  <c r="T156" i="9"/>
  <c r="R156" i="9"/>
  <c r="P156" i="9"/>
  <c r="BK156" i="9"/>
  <c r="J156" i="9"/>
  <c r="BF156" i="9"/>
  <c r="BI154" i="9"/>
  <c r="BH154" i="9"/>
  <c r="BG154" i="9"/>
  <c r="BE154" i="9"/>
  <c r="T154" i="9"/>
  <c r="R154" i="9"/>
  <c r="P154" i="9"/>
  <c r="BK154" i="9"/>
  <c r="J154" i="9"/>
  <c r="BF154" i="9"/>
  <c r="BI152" i="9"/>
  <c r="BH152" i="9"/>
  <c r="BG152" i="9"/>
  <c r="BE152" i="9"/>
  <c r="T152" i="9"/>
  <c r="R152" i="9"/>
  <c r="P152" i="9"/>
  <c r="BK152" i="9"/>
  <c r="J152" i="9"/>
  <c r="BF152" i="9"/>
  <c r="BI150" i="9"/>
  <c r="BH150" i="9"/>
  <c r="BG150" i="9"/>
  <c r="BE150" i="9"/>
  <c r="T150" i="9"/>
  <c r="R150" i="9"/>
  <c r="P150" i="9"/>
  <c r="BK150" i="9"/>
  <c r="J150" i="9"/>
  <c r="BF150" i="9"/>
  <c r="BI148" i="9"/>
  <c r="BH148" i="9"/>
  <c r="BG148" i="9"/>
  <c r="BE148" i="9"/>
  <c r="T148" i="9"/>
  <c r="R148" i="9"/>
  <c r="P148" i="9"/>
  <c r="BK148" i="9"/>
  <c r="J148" i="9"/>
  <c r="BF148" i="9"/>
  <c r="BI145" i="9"/>
  <c r="BH145" i="9"/>
  <c r="BG145" i="9"/>
  <c r="BE145" i="9"/>
  <c r="T145" i="9"/>
  <c r="R145" i="9"/>
  <c r="P145" i="9"/>
  <c r="BK145" i="9"/>
  <c r="J145" i="9"/>
  <c r="BF145" i="9"/>
  <c r="BI143" i="9"/>
  <c r="BH143" i="9"/>
  <c r="BG143" i="9"/>
  <c r="BE143" i="9"/>
  <c r="T143" i="9"/>
  <c r="R143" i="9"/>
  <c r="P143" i="9"/>
  <c r="BK143" i="9"/>
  <c r="J143" i="9"/>
  <c r="BF143" i="9"/>
  <c r="BI141" i="9"/>
  <c r="BH141" i="9"/>
  <c r="BG141" i="9"/>
  <c r="BE141" i="9"/>
  <c r="T141" i="9"/>
  <c r="R141" i="9"/>
  <c r="P141" i="9"/>
  <c r="BK141" i="9"/>
  <c r="J141" i="9"/>
  <c r="BF141" i="9"/>
  <c r="BI139" i="9"/>
  <c r="BH139" i="9"/>
  <c r="BG139" i="9"/>
  <c r="BE139" i="9"/>
  <c r="T139" i="9"/>
  <c r="R139" i="9"/>
  <c r="P139" i="9"/>
  <c r="BK139" i="9"/>
  <c r="J139" i="9"/>
  <c r="BF139" i="9"/>
  <c r="BI136" i="9"/>
  <c r="BH136" i="9"/>
  <c r="BG136" i="9"/>
  <c r="BE136" i="9"/>
  <c r="T136" i="9"/>
  <c r="R136" i="9"/>
  <c r="P136" i="9"/>
  <c r="BK136" i="9"/>
  <c r="J136" i="9"/>
  <c r="BF136" i="9"/>
  <c r="BI132" i="9"/>
  <c r="BH132" i="9"/>
  <c r="BG132" i="9"/>
  <c r="BE132" i="9"/>
  <c r="T132" i="9"/>
  <c r="R132" i="9"/>
  <c r="P132" i="9"/>
  <c r="BK132" i="9"/>
  <c r="J132" i="9"/>
  <c r="BF132" i="9"/>
  <c r="BI127" i="9"/>
  <c r="BH127" i="9"/>
  <c r="BG127" i="9"/>
  <c r="BE127" i="9"/>
  <c r="T127" i="9"/>
  <c r="T126" i="9"/>
  <c r="R127" i="9"/>
  <c r="R126" i="9"/>
  <c r="P127" i="9"/>
  <c r="P126" i="9"/>
  <c r="BK127" i="9"/>
  <c r="BK126" i="9"/>
  <c r="J126" i="9" s="1"/>
  <c r="J64" i="9" s="1"/>
  <c r="J127" i="9"/>
  <c r="BF127" i="9" s="1"/>
  <c r="BI121" i="9"/>
  <c r="BH121" i="9"/>
  <c r="BG121" i="9"/>
  <c r="BE121" i="9"/>
  <c r="T121" i="9"/>
  <c r="T120" i="9"/>
  <c r="R121" i="9"/>
  <c r="R120" i="9"/>
  <c r="P121" i="9"/>
  <c r="P120" i="9"/>
  <c r="BK121" i="9"/>
  <c r="BK120" i="9"/>
  <c r="J120" i="9" s="1"/>
  <c r="J63" i="9" s="1"/>
  <c r="J121" i="9"/>
  <c r="BF121" i="9" s="1"/>
  <c r="BI115" i="9"/>
  <c r="BH115" i="9"/>
  <c r="BG115" i="9"/>
  <c r="BE115" i="9"/>
  <c r="T115" i="9"/>
  <c r="R115" i="9"/>
  <c r="P115" i="9"/>
  <c r="BK115" i="9"/>
  <c r="J115" i="9"/>
  <c r="BF115" i="9"/>
  <c r="BI111" i="9"/>
  <c r="BH111" i="9"/>
  <c r="BG111" i="9"/>
  <c r="BE111" i="9"/>
  <c r="T111" i="9"/>
  <c r="R111" i="9"/>
  <c r="P111" i="9"/>
  <c r="BK111" i="9"/>
  <c r="J111" i="9"/>
  <c r="BF111" i="9"/>
  <c r="BI109" i="9"/>
  <c r="BH109" i="9"/>
  <c r="BG109" i="9"/>
  <c r="BE109" i="9"/>
  <c r="T109" i="9"/>
  <c r="R109" i="9"/>
  <c r="P109" i="9"/>
  <c r="BK109" i="9"/>
  <c r="J109" i="9"/>
  <c r="BF109" i="9"/>
  <c r="BI104" i="9"/>
  <c r="BH104" i="9"/>
  <c r="BG104" i="9"/>
  <c r="BE104" i="9"/>
  <c r="T104" i="9"/>
  <c r="T103" i="9"/>
  <c r="R104" i="9"/>
  <c r="R103" i="9"/>
  <c r="P104" i="9"/>
  <c r="P103" i="9"/>
  <c r="BK104" i="9"/>
  <c r="BK103" i="9"/>
  <c r="J103" i="9" s="1"/>
  <c r="J62" i="9" s="1"/>
  <c r="J104" i="9"/>
  <c r="BF104" i="9" s="1"/>
  <c r="BI101" i="9"/>
  <c r="BH101" i="9"/>
  <c r="BG101" i="9"/>
  <c r="BE101" i="9"/>
  <c r="T101" i="9"/>
  <c r="R101" i="9"/>
  <c r="P101" i="9"/>
  <c r="BK101" i="9"/>
  <c r="J101" i="9"/>
  <c r="BF101" i="9"/>
  <c r="BI100" i="9"/>
  <c r="BH100" i="9"/>
  <c r="BG100" i="9"/>
  <c r="BE100" i="9"/>
  <c r="T100" i="9"/>
  <c r="R100" i="9"/>
  <c r="P100" i="9"/>
  <c r="BK100" i="9"/>
  <c r="J100" i="9"/>
  <c r="BF100" i="9"/>
  <c r="BI99" i="9"/>
  <c r="BH99" i="9"/>
  <c r="BG99" i="9"/>
  <c r="BE99" i="9"/>
  <c r="T99" i="9"/>
  <c r="R99" i="9"/>
  <c r="P99" i="9"/>
  <c r="BK99" i="9"/>
  <c r="J99" i="9"/>
  <c r="BF99" i="9"/>
  <c r="BI98" i="9"/>
  <c r="BH98" i="9"/>
  <c r="BG98" i="9"/>
  <c r="BE98" i="9"/>
  <c r="T98" i="9"/>
  <c r="R98" i="9"/>
  <c r="P98" i="9"/>
  <c r="BK98" i="9"/>
  <c r="J98" i="9"/>
  <c r="BF98" i="9"/>
  <c r="BI97" i="9"/>
  <c r="BH97" i="9"/>
  <c r="BG97" i="9"/>
  <c r="BE97" i="9"/>
  <c r="T97" i="9"/>
  <c r="R97" i="9"/>
  <c r="P97" i="9"/>
  <c r="BK97" i="9"/>
  <c r="J97" i="9"/>
  <c r="BF97" i="9"/>
  <c r="BI96" i="9"/>
  <c r="BH96" i="9"/>
  <c r="BG96" i="9"/>
  <c r="BE96" i="9"/>
  <c r="T96" i="9"/>
  <c r="R96" i="9"/>
  <c r="P96" i="9"/>
  <c r="BK96" i="9"/>
  <c r="J96" i="9"/>
  <c r="BF96" i="9"/>
  <c r="BI95" i="9"/>
  <c r="BH95" i="9"/>
  <c r="BG95" i="9"/>
  <c r="BE95" i="9"/>
  <c r="T95" i="9"/>
  <c r="R95" i="9"/>
  <c r="P95" i="9"/>
  <c r="BK95" i="9"/>
  <c r="J95" i="9"/>
  <c r="BF95" i="9"/>
  <c r="BI94" i="9"/>
  <c r="BH94" i="9"/>
  <c r="BG94" i="9"/>
  <c r="BE94" i="9"/>
  <c r="T94" i="9"/>
  <c r="R94" i="9"/>
  <c r="P94" i="9"/>
  <c r="BK94" i="9"/>
  <c r="J94" i="9"/>
  <c r="BF94" i="9"/>
  <c r="BI91" i="9"/>
  <c r="BH91" i="9"/>
  <c r="BG91" i="9"/>
  <c r="BE91" i="9"/>
  <c r="T91" i="9"/>
  <c r="R91" i="9"/>
  <c r="P91" i="9"/>
  <c r="BK91" i="9"/>
  <c r="J91" i="9"/>
  <c r="BF91" i="9"/>
  <c r="BI88" i="9"/>
  <c r="F37" i="9"/>
  <c r="BD62" i="1" s="1"/>
  <c r="BH88" i="9"/>
  <c r="F36" i="9" s="1"/>
  <c r="BC62" i="1" s="1"/>
  <c r="BG88" i="9"/>
  <c r="F35" i="9"/>
  <c r="BB62" i="1" s="1"/>
  <c r="BE88" i="9"/>
  <c r="J33" i="9" s="1"/>
  <c r="AV62" i="1" s="1"/>
  <c r="T88" i="9"/>
  <c r="T87" i="9"/>
  <c r="T86" i="9" s="1"/>
  <c r="T85" i="9" s="1"/>
  <c r="R88" i="9"/>
  <c r="R87" i="9"/>
  <c r="R86" i="9" s="1"/>
  <c r="R85" i="9" s="1"/>
  <c r="P88" i="9"/>
  <c r="P87" i="9"/>
  <c r="P86" i="9" s="1"/>
  <c r="P85" i="9" s="1"/>
  <c r="AU62" i="1" s="1"/>
  <c r="BK88" i="9"/>
  <c r="BK87" i="9" s="1"/>
  <c r="J88" i="9"/>
  <c r="BF88" i="9" s="1"/>
  <c r="J82" i="9"/>
  <c r="J81" i="9"/>
  <c r="F81" i="9"/>
  <c r="F79" i="9"/>
  <c r="E77" i="9"/>
  <c r="J55" i="9"/>
  <c r="J54" i="9"/>
  <c r="F54" i="9"/>
  <c r="F52" i="9"/>
  <c r="E50" i="9"/>
  <c r="J18" i="9"/>
  <c r="E18" i="9"/>
  <c r="F82" i="9" s="1"/>
  <c r="J17" i="9"/>
  <c r="J12" i="9"/>
  <c r="J79" i="9" s="1"/>
  <c r="E7" i="9"/>
  <c r="E75" i="9"/>
  <c r="E48" i="9"/>
  <c r="J37" i="8"/>
  <c r="J36" i="8"/>
  <c r="AY61" i="1"/>
  <c r="J35" i="8"/>
  <c r="AX61" i="1"/>
  <c r="BI84" i="8"/>
  <c r="F37" i="8"/>
  <c r="BD61" i="1" s="1"/>
  <c r="BH84" i="8"/>
  <c r="F36" i="8" s="1"/>
  <c r="BC61" i="1" s="1"/>
  <c r="BG84" i="8"/>
  <c r="F35" i="8"/>
  <c r="BB61" i="1" s="1"/>
  <c r="BE84" i="8"/>
  <c r="J33" i="8" s="1"/>
  <c r="AV61" i="1" s="1"/>
  <c r="T84" i="8"/>
  <c r="T83" i="8"/>
  <c r="T82" i="8" s="1"/>
  <c r="T81" i="8" s="1"/>
  <c r="R84" i="8"/>
  <c r="R83" i="8"/>
  <c r="R82" i="8" s="1"/>
  <c r="R81" i="8" s="1"/>
  <c r="P84" i="8"/>
  <c r="P83" i="8"/>
  <c r="P82" i="8" s="1"/>
  <c r="P81" i="8" s="1"/>
  <c r="AU61" i="1" s="1"/>
  <c r="BK84" i="8"/>
  <c r="BK83" i="8" s="1"/>
  <c r="J84" i="8"/>
  <c r="BF84" i="8" s="1"/>
  <c r="J78" i="8"/>
  <c r="J77" i="8"/>
  <c r="F77" i="8"/>
  <c r="F75" i="8"/>
  <c r="E73" i="8"/>
  <c r="J55" i="8"/>
  <c r="J54" i="8"/>
  <c r="F54" i="8"/>
  <c r="F52" i="8"/>
  <c r="E50" i="8"/>
  <c r="J18" i="8"/>
  <c r="E18" i="8"/>
  <c r="F78" i="8" s="1"/>
  <c r="J17" i="8"/>
  <c r="J12" i="8"/>
  <c r="J75" i="8" s="1"/>
  <c r="E7" i="8"/>
  <c r="E71" i="8"/>
  <c r="E48" i="8"/>
  <c r="J37" i="7"/>
  <c r="J36" i="7"/>
  <c r="AY60" i="1"/>
  <c r="J35" i="7"/>
  <c r="AX60" i="1"/>
  <c r="BI101" i="7"/>
  <c r="BH101" i="7"/>
  <c r="BG101" i="7"/>
  <c r="BE101" i="7"/>
  <c r="T101" i="7"/>
  <c r="T100" i="7"/>
  <c r="R101" i="7"/>
  <c r="R100" i="7"/>
  <c r="P101" i="7"/>
  <c r="P100" i="7"/>
  <c r="BK101" i="7"/>
  <c r="BK100" i="7"/>
  <c r="J100" i="7" s="1"/>
  <c r="J63" i="7" s="1"/>
  <c r="J101" i="7"/>
  <c r="BF101" i="7" s="1"/>
  <c r="BI99" i="7"/>
  <c r="BH99" i="7"/>
  <c r="BG99" i="7"/>
  <c r="BE99" i="7"/>
  <c r="T99" i="7"/>
  <c r="R99" i="7"/>
  <c r="P99" i="7"/>
  <c r="BK99" i="7"/>
  <c r="J99" i="7"/>
  <c r="BF99" i="7"/>
  <c r="BI98" i="7"/>
  <c r="BH98" i="7"/>
  <c r="BG98" i="7"/>
  <c r="BE98" i="7"/>
  <c r="T98" i="7"/>
  <c r="R98" i="7"/>
  <c r="P98" i="7"/>
  <c r="BK98" i="7"/>
  <c r="J98" i="7"/>
  <c r="BF98" i="7"/>
  <c r="BI97" i="7"/>
  <c r="BH97" i="7"/>
  <c r="BG97" i="7"/>
  <c r="BE97" i="7"/>
  <c r="T97" i="7"/>
  <c r="R97" i="7"/>
  <c r="R94" i="7" s="1"/>
  <c r="P97" i="7"/>
  <c r="BK97" i="7"/>
  <c r="J97" i="7"/>
  <c r="BF97" i="7"/>
  <c r="BI96" i="7"/>
  <c r="BH96" i="7"/>
  <c r="BG96" i="7"/>
  <c r="BE96" i="7"/>
  <c r="T96" i="7"/>
  <c r="R96" i="7"/>
  <c r="P96" i="7"/>
  <c r="BK96" i="7"/>
  <c r="BK94" i="7" s="1"/>
  <c r="J94" i="7" s="1"/>
  <c r="J62" i="7" s="1"/>
  <c r="J96" i="7"/>
  <c r="BF96" i="7"/>
  <c r="BI95" i="7"/>
  <c r="BH95" i="7"/>
  <c r="BG95" i="7"/>
  <c r="BE95" i="7"/>
  <c r="T95" i="7"/>
  <c r="T94" i="7"/>
  <c r="R95" i="7"/>
  <c r="P95" i="7"/>
  <c r="P94" i="7"/>
  <c r="BK95" i="7"/>
  <c r="J95" i="7"/>
  <c r="BF95" i="7" s="1"/>
  <c r="BI93" i="7"/>
  <c r="BH93" i="7"/>
  <c r="BG93" i="7"/>
  <c r="BE93" i="7"/>
  <c r="T93" i="7"/>
  <c r="R93" i="7"/>
  <c r="P93" i="7"/>
  <c r="BK93" i="7"/>
  <c r="J93" i="7"/>
  <c r="BF93" i="7"/>
  <c r="BI92" i="7"/>
  <c r="BH92" i="7"/>
  <c r="BG92" i="7"/>
  <c r="BE92" i="7"/>
  <c r="T92" i="7"/>
  <c r="R92" i="7"/>
  <c r="P92" i="7"/>
  <c r="BK92" i="7"/>
  <c r="J92" i="7"/>
  <c r="BF92" i="7"/>
  <c r="BI91" i="7"/>
  <c r="BH91" i="7"/>
  <c r="BG91" i="7"/>
  <c r="BE91" i="7"/>
  <c r="T91" i="7"/>
  <c r="R91" i="7"/>
  <c r="P91" i="7"/>
  <c r="BK91" i="7"/>
  <c r="J91" i="7"/>
  <c r="BF91" i="7"/>
  <c r="BI90" i="7"/>
  <c r="BH90" i="7"/>
  <c r="BG90" i="7"/>
  <c r="BE90" i="7"/>
  <c r="T90" i="7"/>
  <c r="R90" i="7"/>
  <c r="P90" i="7"/>
  <c r="BK90" i="7"/>
  <c r="J90" i="7"/>
  <c r="BF90" i="7"/>
  <c r="BI89" i="7"/>
  <c r="BH89" i="7"/>
  <c r="BG89" i="7"/>
  <c r="BE89" i="7"/>
  <c r="T89" i="7"/>
  <c r="R89" i="7"/>
  <c r="P89" i="7"/>
  <c r="BK89" i="7"/>
  <c r="J89" i="7"/>
  <c r="BF89" i="7"/>
  <c r="BI88" i="7"/>
  <c r="BH88" i="7"/>
  <c r="BG88" i="7"/>
  <c r="BE88" i="7"/>
  <c r="T88" i="7"/>
  <c r="R88" i="7"/>
  <c r="P88" i="7"/>
  <c r="BK88" i="7"/>
  <c r="J88" i="7"/>
  <c r="BF88" i="7"/>
  <c r="BI87" i="7"/>
  <c r="BH87" i="7"/>
  <c r="BG87" i="7"/>
  <c r="BE87" i="7"/>
  <c r="T87" i="7"/>
  <c r="R87" i="7"/>
  <c r="P87" i="7"/>
  <c r="BK87" i="7"/>
  <c r="J87" i="7"/>
  <c r="BF87" i="7"/>
  <c r="BI86" i="7"/>
  <c r="F37" i="7"/>
  <c r="BD60" i="1" s="1"/>
  <c r="BH86" i="7"/>
  <c r="F36" i="7" s="1"/>
  <c r="BC60" i="1" s="1"/>
  <c r="BG86" i="7"/>
  <c r="F35" i="7"/>
  <c r="BB60" i="1" s="1"/>
  <c r="BE86" i="7"/>
  <c r="F33" i="7" s="1"/>
  <c r="AZ60" i="1" s="1"/>
  <c r="T86" i="7"/>
  <c r="T85" i="7"/>
  <c r="T84" i="7" s="1"/>
  <c r="T83" i="7" s="1"/>
  <c r="R86" i="7"/>
  <c r="R85" i="7"/>
  <c r="R84" i="7" s="1"/>
  <c r="R83" i="7" s="1"/>
  <c r="P86" i="7"/>
  <c r="P85" i="7"/>
  <c r="P84" i="7" s="1"/>
  <c r="P83" i="7" s="1"/>
  <c r="AU60" i="1" s="1"/>
  <c r="BK86" i="7"/>
  <c r="BK85" i="7" s="1"/>
  <c r="J86" i="7"/>
  <c r="BF86" i="7" s="1"/>
  <c r="J80" i="7"/>
  <c r="J79" i="7"/>
  <c r="F79" i="7"/>
  <c r="F77" i="7"/>
  <c r="E75" i="7"/>
  <c r="J55" i="7"/>
  <c r="J54" i="7"/>
  <c r="F54" i="7"/>
  <c r="F52" i="7"/>
  <c r="E50" i="7"/>
  <c r="J18" i="7"/>
  <c r="E18" i="7"/>
  <c r="F80" i="7" s="1"/>
  <c r="F55" i="7"/>
  <c r="J17" i="7"/>
  <c r="J12" i="7"/>
  <c r="J77" i="7" s="1"/>
  <c r="J52" i="7"/>
  <c r="E7" i="7"/>
  <c r="E48" i="7" s="1"/>
  <c r="E73" i="7"/>
  <c r="J37" i="6"/>
  <c r="J36" i="6"/>
  <c r="AY59" i="1"/>
  <c r="J35" i="6"/>
  <c r="AX59" i="1"/>
  <c r="BI105" i="6"/>
  <c r="BH105" i="6"/>
  <c r="BG105" i="6"/>
  <c r="BE105" i="6"/>
  <c r="T105" i="6"/>
  <c r="T104" i="6"/>
  <c r="R105" i="6"/>
  <c r="R104" i="6"/>
  <c r="P105" i="6"/>
  <c r="P104" i="6"/>
  <c r="BK105" i="6"/>
  <c r="BK104" i="6"/>
  <c r="J104" i="6" s="1"/>
  <c r="J63" i="6" s="1"/>
  <c r="J105" i="6"/>
  <c r="BF105" i="6" s="1"/>
  <c r="BI103" i="6"/>
  <c r="BH103" i="6"/>
  <c r="BG103" i="6"/>
  <c r="BE103" i="6"/>
  <c r="T103" i="6"/>
  <c r="R103" i="6"/>
  <c r="P103" i="6"/>
  <c r="BK103" i="6"/>
  <c r="J103" i="6"/>
  <c r="BF103" i="6"/>
  <c r="BI102" i="6"/>
  <c r="BH102" i="6"/>
  <c r="BG102" i="6"/>
  <c r="BE102" i="6"/>
  <c r="T102" i="6"/>
  <c r="R102" i="6"/>
  <c r="P102" i="6"/>
  <c r="BK102" i="6"/>
  <c r="J102" i="6"/>
  <c r="BF102" i="6"/>
  <c r="BI101" i="6"/>
  <c r="BH101" i="6"/>
  <c r="BG101" i="6"/>
  <c r="BE101" i="6"/>
  <c r="T101" i="6"/>
  <c r="R101" i="6"/>
  <c r="P101" i="6"/>
  <c r="BK101" i="6"/>
  <c r="J101" i="6"/>
  <c r="BF101" i="6"/>
  <c r="BI100" i="6"/>
  <c r="BH100" i="6"/>
  <c r="BG100" i="6"/>
  <c r="BE100" i="6"/>
  <c r="T100" i="6"/>
  <c r="R100" i="6"/>
  <c r="P100" i="6"/>
  <c r="BK100" i="6"/>
  <c r="J100" i="6"/>
  <c r="BF100" i="6"/>
  <c r="BI99" i="6"/>
  <c r="BH99" i="6"/>
  <c r="BG99" i="6"/>
  <c r="BE99" i="6"/>
  <c r="T99" i="6"/>
  <c r="T98" i="6"/>
  <c r="R99" i="6"/>
  <c r="R98" i="6"/>
  <c r="P99" i="6"/>
  <c r="P98" i="6"/>
  <c r="BK99" i="6"/>
  <c r="BK98" i="6"/>
  <c r="J98" i="6" s="1"/>
  <c r="J62" i="6" s="1"/>
  <c r="J99" i="6"/>
  <c r="BF99" i="6" s="1"/>
  <c r="BI97" i="6"/>
  <c r="BH97" i="6"/>
  <c r="BG97" i="6"/>
  <c r="BE97" i="6"/>
  <c r="T97" i="6"/>
  <c r="R97" i="6"/>
  <c r="P97" i="6"/>
  <c r="BK97" i="6"/>
  <c r="J97" i="6"/>
  <c r="BF97" i="6"/>
  <c r="BI96" i="6"/>
  <c r="BH96" i="6"/>
  <c r="BG96" i="6"/>
  <c r="BE96" i="6"/>
  <c r="T96" i="6"/>
  <c r="R96" i="6"/>
  <c r="P96" i="6"/>
  <c r="BK96" i="6"/>
  <c r="J96" i="6"/>
  <c r="BF96" i="6"/>
  <c r="BI95" i="6"/>
  <c r="BH95" i="6"/>
  <c r="BG95" i="6"/>
  <c r="BE95" i="6"/>
  <c r="T95" i="6"/>
  <c r="R95" i="6"/>
  <c r="P95" i="6"/>
  <c r="BK95" i="6"/>
  <c r="J95" i="6"/>
  <c r="BF95" i="6"/>
  <c r="BI94" i="6"/>
  <c r="BH94" i="6"/>
  <c r="BG94" i="6"/>
  <c r="BE94" i="6"/>
  <c r="T94" i="6"/>
  <c r="R94" i="6"/>
  <c r="P94" i="6"/>
  <c r="BK94" i="6"/>
  <c r="J94" i="6"/>
  <c r="BF94" i="6"/>
  <c r="BI93" i="6"/>
  <c r="BH93" i="6"/>
  <c r="BG93" i="6"/>
  <c r="BE93" i="6"/>
  <c r="T93" i="6"/>
  <c r="R93" i="6"/>
  <c r="P93" i="6"/>
  <c r="BK93" i="6"/>
  <c r="J93" i="6"/>
  <c r="BF93" i="6"/>
  <c r="BI92" i="6"/>
  <c r="BH92" i="6"/>
  <c r="BG92" i="6"/>
  <c r="BE92" i="6"/>
  <c r="T92" i="6"/>
  <c r="R92" i="6"/>
  <c r="P92" i="6"/>
  <c r="BK92" i="6"/>
  <c r="J92" i="6"/>
  <c r="BF92" i="6"/>
  <c r="BI91" i="6"/>
  <c r="BH91" i="6"/>
  <c r="BG91" i="6"/>
  <c r="BE91" i="6"/>
  <c r="T91" i="6"/>
  <c r="R91" i="6"/>
  <c r="P91" i="6"/>
  <c r="BK91" i="6"/>
  <c r="J91" i="6"/>
  <c r="BF91" i="6"/>
  <c r="BI90" i="6"/>
  <c r="BH90" i="6"/>
  <c r="BG90" i="6"/>
  <c r="BE90" i="6"/>
  <c r="T90" i="6"/>
  <c r="R90" i="6"/>
  <c r="P90" i="6"/>
  <c r="BK90" i="6"/>
  <c r="J90" i="6"/>
  <c r="BF90" i="6"/>
  <c r="BI89" i="6"/>
  <c r="BH89" i="6"/>
  <c r="BG89" i="6"/>
  <c r="BE89" i="6"/>
  <c r="T89" i="6"/>
  <c r="R89" i="6"/>
  <c r="P89" i="6"/>
  <c r="BK89" i="6"/>
  <c r="J89" i="6"/>
  <c r="BF89" i="6"/>
  <c r="BI88" i="6"/>
  <c r="BH88" i="6"/>
  <c r="BG88" i="6"/>
  <c r="BE88" i="6"/>
  <c r="T88" i="6"/>
  <c r="R88" i="6"/>
  <c r="R85" i="6" s="1"/>
  <c r="R84" i="6" s="1"/>
  <c r="R83" i="6" s="1"/>
  <c r="P88" i="6"/>
  <c r="BK88" i="6"/>
  <c r="J88" i="6"/>
  <c r="BF88" i="6"/>
  <c r="BI87" i="6"/>
  <c r="BH87" i="6"/>
  <c r="BG87" i="6"/>
  <c r="BE87" i="6"/>
  <c r="T87" i="6"/>
  <c r="R87" i="6"/>
  <c r="P87" i="6"/>
  <c r="BK87" i="6"/>
  <c r="J87" i="6"/>
  <c r="BF87" i="6"/>
  <c r="BI86" i="6"/>
  <c r="F37" i="6"/>
  <c r="BD59" i="1" s="1"/>
  <c r="BH86" i="6"/>
  <c r="F36" i="6" s="1"/>
  <c r="BC59" i="1" s="1"/>
  <c r="BG86" i="6"/>
  <c r="F35" i="6"/>
  <c r="BB59" i="1" s="1"/>
  <c r="BE86" i="6"/>
  <c r="J33" i="6" s="1"/>
  <c r="AV59" i="1" s="1"/>
  <c r="T86" i="6"/>
  <c r="T85" i="6"/>
  <c r="T84" i="6" s="1"/>
  <c r="T83" i="6" s="1"/>
  <c r="R86" i="6"/>
  <c r="P86" i="6"/>
  <c r="P85" i="6"/>
  <c r="P84" i="6" s="1"/>
  <c r="P83" i="6" s="1"/>
  <c r="AU59" i="1" s="1"/>
  <c r="BK86" i="6"/>
  <c r="BK85" i="6" s="1"/>
  <c r="J86" i="6"/>
  <c r="BF86" i="6" s="1"/>
  <c r="J80" i="6"/>
  <c r="J79" i="6"/>
  <c r="F79" i="6"/>
  <c r="F77" i="6"/>
  <c r="E75" i="6"/>
  <c r="J55" i="6"/>
  <c r="J54" i="6"/>
  <c r="F54" i="6"/>
  <c r="F52" i="6"/>
  <c r="E50" i="6"/>
  <c r="J18" i="6"/>
  <c r="E18" i="6"/>
  <c r="F80" i="6" s="1"/>
  <c r="J17" i="6"/>
  <c r="J12" i="6"/>
  <c r="J77" i="6" s="1"/>
  <c r="E7" i="6"/>
  <c r="E73" i="6"/>
  <c r="E48" i="6"/>
  <c r="J37" i="5"/>
  <c r="J36" i="5"/>
  <c r="AY58" i="1"/>
  <c r="J35" i="5"/>
  <c r="AX58" i="1"/>
  <c r="BI139" i="5"/>
  <c r="BH139" i="5"/>
  <c r="BG139" i="5"/>
  <c r="BE139" i="5"/>
  <c r="T139" i="5"/>
  <c r="T138" i="5"/>
  <c r="T137" i="5" s="1"/>
  <c r="R139" i="5"/>
  <c r="R138" i="5" s="1"/>
  <c r="R137" i="5" s="1"/>
  <c r="P139" i="5"/>
  <c r="P138" i="5"/>
  <c r="P137" i="5" s="1"/>
  <c r="BK139" i="5"/>
  <c r="BK138" i="5" s="1"/>
  <c r="J139" i="5"/>
  <c r="BF139" i="5"/>
  <c r="BI136" i="5"/>
  <c r="BH136" i="5"/>
  <c r="BG136" i="5"/>
  <c r="BE136" i="5"/>
  <c r="T136" i="5"/>
  <c r="R136" i="5"/>
  <c r="P136" i="5"/>
  <c r="BK136" i="5"/>
  <c r="J136" i="5"/>
  <c r="BF136" i="5"/>
  <c r="BI135" i="5"/>
  <c r="BH135" i="5"/>
  <c r="BG135" i="5"/>
  <c r="BE135" i="5"/>
  <c r="T135" i="5"/>
  <c r="R135" i="5"/>
  <c r="P135" i="5"/>
  <c r="BK135" i="5"/>
  <c r="J135" i="5"/>
  <c r="BF135" i="5"/>
  <c r="BI134" i="5"/>
  <c r="BH134" i="5"/>
  <c r="BG134" i="5"/>
  <c r="BE134" i="5"/>
  <c r="T134" i="5"/>
  <c r="R134" i="5"/>
  <c r="P134" i="5"/>
  <c r="BK134" i="5"/>
  <c r="J134" i="5"/>
  <c r="BF134" i="5"/>
  <c r="BI133" i="5"/>
  <c r="BH133" i="5"/>
  <c r="BG133" i="5"/>
  <c r="BE133" i="5"/>
  <c r="T133" i="5"/>
  <c r="R133" i="5"/>
  <c r="P133" i="5"/>
  <c r="BK133" i="5"/>
  <c r="J133" i="5"/>
  <c r="BF133" i="5"/>
  <c r="BI132" i="5"/>
  <c r="BH132" i="5"/>
  <c r="BG132" i="5"/>
  <c r="BE132" i="5"/>
  <c r="T132" i="5"/>
  <c r="R132" i="5"/>
  <c r="P132" i="5"/>
  <c r="BK132" i="5"/>
  <c r="J132" i="5"/>
  <c r="BF132" i="5"/>
  <c r="BI131" i="5"/>
  <c r="BH131" i="5"/>
  <c r="BG131" i="5"/>
  <c r="BE131" i="5"/>
  <c r="T131" i="5"/>
  <c r="R131" i="5"/>
  <c r="P131" i="5"/>
  <c r="BK131" i="5"/>
  <c r="J131" i="5"/>
  <c r="BF131" i="5"/>
  <c r="BI130" i="5"/>
  <c r="BH130" i="5"/>
  <c r="BG130" i="5"/>
  <c r="BE130" i="5"/>
  <c r="T130" i="5"/>
  <c r="R130" i="5"/>
  <c r="P130" i="5"/>
  <c r="BK130" i="5"/>
  <c r="J130" i="5"/>
  <c r="BF130" i="5"/>
  <c r="BI129" i="5"/>
  <c r="BH129" i="5"/>
  <c r="BG129" i="5"/>
  <c r="BE129" i="5"/>
  <c r="T129" i="5"/>
  <c r="T128" i="5"/>
  <c r="T127" i="5" s="1"/>
  <c r="R129" i="5"/>
  <c r="R128" i="5" s="1"/>
  <c r="R127" i="5" s="1"/>
  <c r="P129" i="5"/>
  <c r="P128" i="5"/>
  <c r="P127" i="5" s="1"/>
  <c r="BK129" i="5"/>
  <c r="BK128" i="5" s="1"/>
  <c r="J129" i="5"/>
  <c r="BF129" i="5"/>
  <c r="BI126" i="5"/>
  <c r="BH126" i="5"/>
  <c r="BG126" i="5"/>
  <c r="BE126" i="5"/>
  <c r="T126" i="5"/>
  <c r="R126" i="5"/>
  <c r="P126" i="5"/>
  <c r="BK126" i="5"/>
  <c r="BK124" i="5" s="1"/>
  <c r="J124" i="5" s="1"/>
  <c r="J64" i="5" s="1"/>
  <c r="J126" i="5"/>
  <c r="BF126" i="5"/>
  <c r="BI125" i="5"/>
  <c r="BH125" i="5"/>
  <c r="BG125" i="5"/>
  <c r="BE125" i="5"/>
  <c r="T125" i="5"/>
  <c r="T124" i="5"/>
  <c r="R125" i="5"/>
  <c r="R124" i="5"/>
  <c r="P125" i="5"/>
  <c r="P124" i="5"/>
  <c r="BK125" i="5"/>
  <c r="J125" i="5"/>
  <c r="BF125" i="5" s="1"/>
  <c r="BI123" i="5"/>
  <c r="BH123" i="5"/>
  <c r="BG123" i="5"/>
  <c r="BE123" i="5"/>
  <c r="T123" i="5"/>
  <c r="R123" i="5"/>
  <c r="P123" i="5"/>
  <c r="BK123" i="5"/>
  <c r="J123" i="5"/>
  <c r="BF123" i="5"/>
  <c r="BI122" i="5"/>
  <c r="BH122" i="5"/>
  <c r="BG122" i="5"/>
  <c r="BE122" i="5"/>
  <c r="T122" i="5"/>
  <c r="R122" i="5"/>
  <c r="P122" i="5"/>
  <c r="BK122" i="5"/>
  <c r="J122" i="5"/>
  <c r="BF122" i="5"/>
  <c r="BI121" i="5"/>
  <c r="BH121" i="5"/>
  <c r="BG121" i="5"/>
  <c r="BE121" i="5"/>
  <c r="T121" i="5"/>
  <c r="R121" i="5"/>
  <c r="P121" i="5"/>
  <c r="BK121" i="5"/>
  <c r="J121" i="5"/>
  <c r="BF121" i="5"/>
  <c r="BI120" i="5"/>
  <c r="BH120" i="5"/>
  <c r="BG120" i="5"/>
  <c r="BE120" i="5"/>
  <c r="T120" i="5"/>
  <c r="R120" i="5"/>
  <c r="P120" i="5"/>
  <c r="BK120" i="5"/>
  <c r="J120" i="5"/>
  <c r="BF120" i="5"/>
  <c r="BI119" i="5"/>
  <c r="BH119" i="5"/>
  <c r="BG119" i="5"/>
  <c r="BE119" i="5"/>
  <c r="T119" i="5"/>
  <c r="R119" i="5"/>
  <c r="P119" i="5"/>
  <c r="BK119" i="5"/>
  <c r="J119" i="5"/>
  <c r="BF119" i="5"/>
  <c r="BI118" i="5"/>
  <c r="BH118" i="5"/>
  <c r="BG118" i="5"/>
  <c r="BE118" i="5"/>
  <c r="T118" i="5"/>
  <c r="R118" i="5"/>
  <c r="P118" i="5"/>
  <c r="BK118" i="5"/>
  <c r="J118" i="5"/>
  <c r="BF118" i="5"/>
  <c r="BI117" i="5"/>
  <c r="BH117" i="5"/>
  <c r="BG117" i="5"/>
  <c r="BE117" i="5"/>
  <c r="T117" i="5"/>
  <c r="R117" i="5"/>
  <c r="P117" i="5"/>
  <c r="BK117" i="5"/>
  <c r="J117" i="5"/>
  <c r="BF117" i="5"/>
  <c r="BI116" i="5"/>
  <c r="BH116" i="5"/>
  <c r="BG116" i="5"/>
  <c r="BE116" i="5"/>
  <c r="T116" i="5"/>
  <c r="R116" i="5"/>
  <c r="P116" i="5"/>
  <c r="BK116" i="5"/>
  <c r="J116" i="5"/>
  <c r="BF116" i="5"/>
  <c r="BI115" i="5"/>
  <c r="BH115" i="5"/>
  <c r="BG115" i="5"/>
  <c r="BE115" i="5"/>
  <c r="T115" i="5"/>
  <c r="R115" i="5"/>
  <c r="P115" i="5"/>
  <c r="BK115" i="5"/>
  <c r="J115" i="5"/>
  <c r="BF115" i="5"/>
  <c r="BI114" i="5"/>
  <c r="BH114" i="5"/>
  <c r="BG114" i="5"/>
  <c r="BE114" i="5"/>
  <c r="T114" i="5"/>
  <c r="R114" i="5"/>
  <c r="P114" i="5"/>
  <c r="BK114" i="5"/>
  <c r="J114" i="5"/>
  <c r="BF114" i="5"/>
  <c r="BI113" i="5"/>
  <c r="BH113" i="5"/>
  <c r="BG113" i="5"/>
  <c r="BE113" i="5"/>
  <c r="T113" i="5"/>
  <c r="R113" i="5"/>
  <c r="P113" i="5"/>
  <c r="BK113" i="5"/>
  <c r="J113" i="5"/>
  <c r="BF113" i="5"/>
  <c r="BI112" i="5"/>
  <c r="BH112" i="5"/>
  <c r="BG112" i="5"/>
  <c r="BE112" i="5"/>
  <c r="T112" i="5"/>
  <c r="R112" i="5"/>
  <c r="P112" i="5"/>
  <c r="BK112" i="5"/>
  <c r="J112" i="5"/>
  <c r="BF112" i="5"/>
  <c r="BI111" i="5"/>
  <c r="BH111" i="5"/>
  <c r="BG111" i="5"/>
  <c r="BE111" i="5"/>
  <c r="T111" i="5"/>
  <c r="R111" i="5"/>
  <c r="P111" i="5"/>
  <c r="BK111" i="5"/>
  <c r="J111" i="5"/>
  <c r="BF111" i="5"/>
  <c r="BI110" i="5"/>
  <c r="BH110" i="5"/>
  <c r="BG110" i="5"/>
  <c r="BE110" i="5"/>
  <c r="T110" i="5"/>
  <c r="R110" i="5"/>
  <c r="P110" i="5"/>
  <c r="BK110" i="5"/>
  <c r="J110" i="5"/>
  <c r="BF110" i="5"/>
  <c r="BI109" i="5"/>
  <c r="BH109" i="5"/>
  <c r="BG109" i="5"/>
  <c r="BE109" i="5"/>
  <c r="T109" i="5"/>
  <c r="R109" i="5"/>
  <c r="P109" i="5"/>
  <c r="BK109" i="5"/>
  <c r="J109" i="5"/>
  <c r="BF109" i="5"/>
  <c r="BI108" i="5"/>
  <c r="BH108" i="5"/>
  <c r="BG108" i="5"/>
  <c r="BE108" i="5"/>
  <c r="T108" i="5"/>
  <c r="R108" i="5"/>
  <c r="P108" i="5"/>
  <c r="BK108" i="5"/>
  <c r="J108" i="5"/>
  <c r="BF108" i="5"/>
  <c r="BI107" i="5"/>
  <c r="BH107" i="5"/>
  <c r="BG107" i="5"/>
  <c r="BE107" i="5"/>
  <c r="T107" i="5"/>
  <c r="R107" i="5"/>
  <c r="P107" i="5"/>
  <c r="BK107" i="5"/>
  <c r="J107" i="5"/>
  <c r="BF107" i="5"/>
  <c r="BI106" i="5"/>
  <c r="BH106" i="5"/>
  <c r="BG106" i="5"/>
  <c r="BE106" i="5"/>
  <c r="T106" i="5"/>
  <c r="R106" i="5"/>
  <c r="P106" i="5"/>
  <c r="BK106" i="5"/>
  <c r="J106" i="5"/>
  <c r="BF106" i="5"/>
  <c r="BI105" i="5"/>
  <c r="BH105" i="5"/>
  <c r="BG105" i="5"/>
  <c r="BE105" i="5"/>
  <c r="T105" i="5"/>
  <c r="R105" i="5"/>
  <c r="P105" i="5"/>
  <c r="BK105" i="5"/>
  <c r="J105" i="5"/>
  <c r="BF105" i="5"/>
  <c r="BI104" i="5"/>
  <c r="BH104" i="5"/>
  <c r="BG104" i="5"/>
  <c r="BE104" i="5"/>
  <c r="T104" i="5"/>
  <c r="R104" i="5"/>
  <c r="P104" i="5"/>
  <c r="BK104" i="5"/>
  <c r="BK102" i="5" s="1"/>
  <c r="J102" i="5" s="1"/>
  <c r="J63" i="5" s="1"/>
  <c r="J104" i="5"/>
  <c r="BF104" i="5"/>
  <c r="BI103" i="5"/>
  <c r="BH103" i="5"/>
  <c r="BG103" i="5"/>
  <c r="BE103" i="5"/>
  <c r="T103" i="5"/>
  <c r="T102" i="5"/>
  <c r="R103" i="5"/>
  <c r="R102" i="5"/>
  <c r="P103" i="5"/>
  <c r="P102" i="5"/>
  <c r="BK103" i="5"/>
  <c r="J103" i="5"/>
  <c r="BF103" i="5" s="1"/>
  <c r="BI101" i="5"/>
  <c r="BH101" i="5"/>
  <c r="BG101" i="5"/>
  <c r="BE101" i="5"/>
  <c r="T101" i="5"/>
  <c r="T100" i="5"/>
  <c r="R101" i="5"/>
  <c r="R100" i="5"/>
  <c r="P101" i="5"/>
  <c r="P100" i="5"/>
  <c r="BK101" i="5"/>
  <c r="BK100" i="5"/>
  <c r="J100" i="5" s="1"/>
  <c r="J62" i="5" s="1"/>
  <c r="J101" i="5"/>
  <c r="BF101" i="5" s="1"/>
  <c r="BI99" i="5"/>
  <c r="BH99" i="5"/>
  <c r="BG99" i="5"/>
  <c r="BE99" i="5"/>
  <c r="T99" i="5"/>
  <c r="R99" i="5"/>
  <c r="P99" i="5"/>
  <c r="BK99" i="5"/>
  <c r="J99" i="5"/>
  <c r="BF99" i="5"/>
  <c r="BI98" i="5"/>
  <c r="BH98" i="5"/>
  <c r="BG98" i="5"/>
  <c r="BE98" i="5"/>
  <c r="T98" i="5"/>
  <c r="R98" i="5"/>
  <c r="P98" i="5"/>
  <c r="BK98" i="5"/>
  <c r="J98" i="5"/>
  <c r="BF98" i="5"/>
  <c r="BI97" i="5"/>
  <c r="BH97" i="5"/>
  <c r="BG97" i="5"/>
  <c r="BE97" i="5"/>
  <c r="T97" i="5"/>
  <c r="R97" i="5"/>
  <c r="P97" i="5"/>
  <c r="BK97" i="5"/>
  <c r="J97" i="5"/>
  <c r="BF97" i="5"/>
  <c r="BI96" i="5"/>
  <c r="BH96" i="5"/>
  <c r="BG96" i="5"/>
  <c r="BE96" i="5"/>
  <c r="T96" i="5"/>
  <c r="R96" i="5"/>
  <c r="P96" i="5"/>
  <c r="BK96" i="5"/>
  <c r="J96" i="5"/>
  <c r="BF96" i="5"/>
  <c r="BI95" i="5"/>
  <c r="BH95" i="5"/>
  <c r="BG95" i="5"/>
  <c r="BE95" i="5"/>
  <c r="T95" i="5"/>
  <c r="R95" i="5"/>
  <c r="P95" i="5"/>
  <c r="BK95" i="5"/>
  <c r="J95" i="5"/>
  <c r="BF95" i="5"/>
  <c r="BI94" i="5"/>
  <c r="BH94" i="5"/>
  <c r="BG94" i="5"/>
  <c r="BE94" i="5"/>
  <c r="T94" i="5"/>
  <c r="R94" i="5"/>
  <c r="P94" i="5"/>
  <c r="BK94" i="5"/>
  <c r="J94" i="5"/>
  <c r="BF94" i="5"/>
  <c r="BI93" i="5"/>
  <c r="BH93" i="5"/>
  <c r="BG93" i="5"/>
  <c r="BE93" i="5"/>
  <c r="T93" i="5"/>
  <c r="R93" i="5"/>
  <c r="P93" i="5"/>
  <c r="BK93" i="5"/>
  <c r="J93" i="5"/>
  <c r="BF93" i="5"/>
  <c r="BI92" i="5"/>
  <c r="BH92" i="5"/>
  <c r="BG92" i="5"/>
  <c r="BE92" i="5"/>
  <c r="T92" i="5"/>
  <c r="R92" i="5"/>
  <c r="P92" i="5"/>
  <c r="BK92" i="5"/>
  <c r="J92" i="5"/>
  <c r="BF92" i="5"/>
  <c r="BI91" i="5"/>
  <c r="F37" i="5"/>
  <c r="BD58" i="1" s="1"/>
  <c r="BH91" i="5"/>
  <c r="F36" i="5" s="1"/>
  <c r="BC58" i="1" s="1"/>
  <c r="BG91" i="5"/>
  <c r="F35" i="5" s="1"/>
  <c r="BB58" i="1" s="1"/>
  <c r="BE91" i="5"/>
  <c r="F33" i="5" s="1"/>
  <c r="AZ58" i="1" s="1"/>
  <c r="T91" i="5"/>
  <c r="T90" i="5" s="1"/>
  <c r="T89" i="5" s="1"/>
  <c r="T88" i="5" s="1"/>
  <c r="R91" i="5"/>
  <c r="R90" i="5"/>
  <c r="R89" i="5" s="1"/>
  <c r="R88" i="5" s="1"/>
  <c r="P91" i="5"/>
  <c r="P90" i="5"/>
  <c r="P89" i="5" s="1"/>
  <c r="P88" i="5" s="1"/>
  <c r="AU58" i="1" s="1"/>
  <c r="BK91" i="5"/>
  <c r="BK90" i="5" s="1"/>
  <c r="J91" i="5"/>
  <c r="BF91" i="5" s="1"/>
  <c r="J85" i="5"/>
  <c r="J84" i="5"/>
  <c r="F84" i="5"/>
  <c r="F82" i="5"/>
  <c r="E80" i="5"/>
  <c r="J55" i="5"/>
  <c r="J54" i="5"/>
  <c r="F54" i="5"/>
  <c r="F52" i="5"/>
  <c r="E50" i="5"/>
  <c r="J18" i="5"/>
  <c r="E18" i="5"/>
  <c r="F85" i="5" s="1"/>
  <c r="F55" i="5"/>
  <c r="J17" i="5"/>
  <c r="J12" i="5"/>
  <c r="J82" i="5" s="1"/>
  <c r="J52" i="5"/>
  <c r="E7" i="5"/>
  <c r="E78" i="5"/>
  <c r="E48" i="5"/>
  <c r="J37" i="4"/>
  <c r="J36" i="4"/>
  <c r="AY57" i="1"/>
  <c r="J35" i="4"/>
  <c r="AX57" i="1"/>
  <c r="BI105" i="4"/>
  <c r="BH105" i="4"/>
  <c r="BG105" i="4"/>
  <c r="BE105" i="4"/>
  <c r="T105" i="4"/>
  <c r="T104" i="4"/>
  <c r="T103" i="4" s="1"/>
  <c r="R105" i="4"/>
  <c r="R104" i="4" s="1"/>
  <c r="R103" i="4" s="1"/>
  <c r="P105" i="4"/>
  <c r="P104" i="4"/>
  <c r="P103" i="4" s="1"/>
  <c r="BK105" i="4"/>
  <c r="BK104" i="4" s="1"/>
  <c r="J105" i="4"/>
  <c r="BF105" i="4"/>
  <c r="BI102" i="4"/>
  <c r="BH102" i="4"/>
  <c r="BG102" i="4"/>
  <c r="BE102" i="4"/>
  <c r="T102" i="4"/>
  <c r="R102" i="4"/>
  <c r="P102" i="4"/>
  <c r="BK102" i="4"/>
  <c r="J102" i="4"/>
  <c r="BF102" i="4"/>
  <c r="BI98" i="4"/>
  <c r="BH98" i="4"/>
  <c r="BG98" i="4"/>
  <c r="BE98" i="4"/>
  <c r="T98" i="4"/>
  <c r="R98" i="4"/>
  <c r="P98" i="4"/>
  <c r="BK98" i="4"/>
  <c r="BK91" i="4" s="1"/>
  <c r="J91" i="4" s="1"/>
  <c r="J62" i="4" s="1"/>
  <c r="J98" i="4"/>
  <c r="BF98" i="4"/>
  <c r="BI92" i="4"/>
  <c r="BH92" i="4"/>
  <c r="BG92" i="4"/>
  <c r="BE92" i="4"/>
  <c r="T92" i="4"/>
  <c r="T91" i="4"/>
  <c r="R92" i="4"/>
  <c r="R91" i="4"/>
  <c r="P92" i="4"/>
  <c r="P91" i="4"/>
  <c r="BK92" i="4"/>
  <c r="J92" i="4"/>
  <c r="BF92" i="4" s="1"/>
  <c r="BI90" i="4"/>
  <c r="BH90" i="4"/>
  <c r="BG90" i="4"/>
  <c r="BE90" i="4"/>
  <c r="T90" i="4"/>
  <c r="R90" i="4"/>
  <c r="P90" i="4"/>
  <c r="BK90" i="4"/>
  <c r="J90" i="4"/>
  <c r="BF90" i="4"/>
  <c r="BI87" i="4"/>
  <c r="F37" i="4"/>
  <c r="BD57" i="1" s="1"/>
  <c r="BH87" i="4"/>
  <c r="F36" i="4" s="1"/>
  <c r="BC57" i="1" s="1"/>
  <c r="BG87" i="4"/>
  <c r="F35" i="4"/>
  <c r="BB57" i="1" s="1"/>
  <c r="BE87" i="4"/>
  <c r="F33" i="4" s="1"/>
  <c r="AZ57" i="1" s="1"/>
  <c r="T87" i="4"/>
  <c r="T86" i="4"/>
  <c r="T85" i="4" s="1"/>
  <c r="T84" i="4" s="1"/>
  <c r="R87" i="4"/>
  <c r="R86" i="4"/>
  <c r="R85" i="4" s="1"/>
  <c r="R84" i="4" s="1"/>
  <c r="P87" i="4"/>
  <c r="P86" i="4"/>
  <c r="P85" i="4" s="1"/>
  <c r="P84" i="4" s="1"/>
  <c r="AU57" i="1" s="1"/>
  <c r="BK87" i="4"/>
  <c r="BK86" i="4" s="1"/>
  <c r="J87" i="4"/>
  <c r="BF87" i="4" s="1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F55" i="4"/>
  <c r="J17" i="4"/>
  <c r="J12" i="4"/>
  <c r="J78" i="4" s="1"/>
  <c r="J52" i="4"/>
  <c r="E7" i="4"/>
  <c r="E74" i="4"/>
  <c r="E48" i="4"/>
  <c r="AY56" i="1"/>
  <c r="AX56" i="1"/>
  <c r="BD56" i="1"/>
  <c r="BB56" i="1"/>
  <c r="AW56" i="1"/>
  <c r="BA56" i="1"/>
  <c r="J37" i="2"/>
  <c r="J36" i="2"/>
  <c r="AY55" i="1"/>
  <c r="J35" i="2"/>
  <c r="AX55" i="1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R164" i="2"/>
  <c r="P164" i="2"/>
  <c r="BK164" i="2"/>
  <c r="J164" i="2"/>
  <c r="BF164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T157" i="2"/>
  <c r="T156" i="2" s="1"/>
  <c r="R158" i="2"/>
  <c r="P158" i="2"/>
  <c r="P157" i="2"/>
  <c r="P156" i="2" s="1"/>
  <c r="BK158" i="2"/>
  <c r="J158" i="2"/>
  <c r="BF158" i="2"/>
  <c r="BI155" i="2"/>
  <c r="BH155" i="2"/>
  <c r="BG155" i="2"/>
  <c r="BE155" i="2"/>
  <c r="T155" i="2"/>
  <c r="T154" i="2"/>
  <c r="R155" i="2"/>
  <c r="R154" i="2"/>
  <c r="P155" i="2"/>
  <c r="P154" i="2"/>
  <c r="BK155" i="2"/>
  <c r="BK154" i="2"/>
  <c r="J154" i="2" s="1"/>
  <c r="J155" i="2"/>
  <c r="BF155" i="2" s="1"/>
  <c r="J66" i="2"/>
  <c r="BI147" i="2"/>
  <c r="BH147" i="2"/>
  <c r="BG147" i="2"/>
  <c r="BE147" i="2"/>
  <c r="T147" i="2"/>
  <c r="R147" i="2"/>
  <c r="P147" i="2"/>
  <c r="BK147" i="2"/>
  <c r="J147" i="2"/>
  <c r="BF147" i="2"/>
  <c r="BI143" i="2"/>
  <c r="BH143" i="2"/>
  <c r="BG143" i="2"/>
  <c r="BE143" i="2"/>
  <c r="T143" i="2"/>
  <c r="R143" i="2"/>
  <c r="P143" i="2"/>
  <c r="BK143" i="2"/>
  <c r="J143" i="2"/>
  <c r="BF143" i="2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3" i="2"/>
  <c r="BH133" i="2"/>
  <c r="BG133" i="2"/>
  <c r="BE133" i="2"/>
  <c r="T133" i="2"/>
  <c r="R133" i="2"/>
  <c r="P133" i="2"/>
  <c r="BK133" i="2"/>
  <c r="J133" i="2"/>
  <c r="BF133" i="2"/>
  <c r="BI122" i="2"/>
  <c r="BH122" i="2"/>
  <c r="BG122" i="2"/>
  <c r="BE122" i="2"/>
  <c r="T122" i="2"/>
  <c r="T121" i="2"/>
  <c r="R122" i="2"/>
  <c r="R121" i="2"/>
  <c r="P122" i="2"/>
  <c r="P121" i="2"/>
  <c r="BK122" i="2"/>
  <c r="BK121" i="2"/>
  <c r="J121" i="2" s="1"/>
  <c r="J65" i="2" s="1"/>
  <c r="J122" i="2"/>
  <c r="BF122" i="2" s="1"/>
  <c r="BI116" i="2"/>
  <c r="BH116" i="2"/>
  <c r="BG116" i="2"/>
  <c r="BE116" i="2"/>
  <c r="T116" i="2"/>
  <c r="T115" i="2"/>
  <c r="R116" i="2"/>
  <c r="R115" i="2"/>
  <c r="P116" i="2"/>
  <c r="P115" i="2"/>
  <c r="BK116" i="2"/>
  <c r="BK115" i="2"/>
  <c r="J115" i="2" s="1"/>
  <c r="J116" i="2"/>
  <c r="BF116" i="2" s="1"/>
  <c r="J6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R106" i="2" s="1"/>
  <c r="P112" i="2"/>
  <c r="BK112" i="2"/>
  <c r="J112" i="2"/>
  <c r="BF112" i="2"/>
  <c r="BI110" i="2"/>
  <c r="BH110" i="2"/>
  <c r="BG110" i="2"/>
  <c r="BE110" i="2"/>
  <c r="T110" i="2"/>
  <c r="R110" i="2"/>
  <c r="P110" i="2"/>
  <c r="BK110" i="2"/>
  <c r="BK106" i="2" s="1"/>
  <c r="J106" i="2" s="1"/>
  <c r="J63" i="2" s="1"/>
  <c r="J110" i="2"/>
  <c r="BF110" i="2"/>
  <c r="BI107" i="2"/>
  <c r="BH107" i="2"/>
  <c r="BG107" i="2"/>
  <c r="BE107" i="2"/>
  <c r="T107" i="2"/>
  <c r="T106" i="2"/>
  <c r="R107" i="2"/>
  <c r="P107" i="2"/>
  <c r="P106" i="2"/>
  <c r="BK107" i="2"/>
  <c r="J107" i="2"/>
  <c r="BF107" i="2" s="1"/>
  <c r="BI105" i="2"/>
  <c r="BH105" i="2"/>
  <c r="BG105" i="2"/>
  <c r="BE105" i="2"/>
  <c r="T105" i="2"/>
  <c r="R105" i="2"/>
  <c r="P105" i="2"/>
  <c r="BK105" i="2"/>
  <c r="J105" i="2"/>
  <c r="BF105" i="2"/>
  <c r="BI102" i="2"/>
  <c r="BH102" i="2"/>
  <c r="BG102" i="2"/>
  <c r="BE102" i="2"/>
  <c r="T102" i="2"/>
  <c r="R102" i="2"/>
  <c r="R99" i="2" s="1"/>
  <c r="P102" i="2"/>
  <c r="BK102" i="2"/>
  <c r="J102" i="2"/>
  <c r="BF102" i="2"/>
  <c r="BI101" i="2"/>
  <c r="BH101" i="2"/>
  <c r="BG101" i="2"/>
  <c r="BE101" i="2"/>
  <c r="T101" i="2"/>
  <c r="R101" i="2"/>
  <c r="P101" i="2"/>
  <c r="BK101" i="2"/>
  <c r="BK99" i="2" s="1"/>
  <c r="J99" i="2" s="1"/>
  <c r="J62" i="2" s="1"/>
  <c r="J101" i="2"/>
  <c r="BF101" i="2"/>
  <c r="BI100" i="2"/>
  <c r="BH100" i="2"/>
  <c r="BG100" i="2"/>
  <c r="BE100" i="2"/>
  <c r="T100" i="2"/>
  <c r="T99" i="2"/>
  <c r="R100" i="2"/>
  <c r="P100" i="2"/>
  <c r="P99" i="2"/>
  <c r="BK100" i="2"/>
  <c r="J100" i="2"/>
  <c r="BF100" i="2" s="1"/>
  <c r="BI95" i="2"/>
  <c r="BH95" i="2"/>
  <c r="BG95" i="2"/>
  <c r="BE95" i="2"/>
  <c r="T95" i="2"/>
  <c r="R95" i="2"/>
  <c r="P95" i="2"/>
  <c r="BK95" i="2"/>
  <c r="J95" i="2"/>
  <c r="BF95" i="2"/>
  <c r="BI91" i="2"/>
  <c r="F37" i="2"/>
  <c r="BD55" i="1" s="1"/>
  <c r="BD54" i="1" s="1"/>
  <c r="W33" i="1" s="1"/>
  <c r="BH91" i="2"/>
  <c r="BG91" i="2"/>
  <c r="F35" i="2"/>
  <c r="BB55" i="1" s="1"/>
  <c r="BB54" i="1" s="1"/>
  <c r="BE91" i="2"/>
  <c r="T91" i="2"/>
  <c r="T90" i="2"/>
  <c r="R91" i="2"/>
  <c r="R90" i="2"/>
  <c r="P91" i="2"/>
  <c r="P90" i="2"/>
  <c r="BK91" i="2"/>
  <c r="J91" i="2"/>
  <c r="BF91" i="2" s="1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78" i="2"/>
  <c r="E48" i="2"/>
  <c r="AS54" i="1"/>
  <c r="L50" i="1"/>
  <c r="AM50" i="1"/>
  <c r="AM49" i="1"/>
  <c r="L49" i="1"/>
  <c r="AM47" i="1"/>
  <c r="L47" i="1"/>
  <c r="L45" i="1"/>
  <c r="L44" i="1"/>
  <c r="R156" i="11" l="1"/>
  <c r="BK1036" i="11"/>
  <c r="J1036" i="11" s="1"/>
  <c r="J107" i="11" s="1"/>
  <c r="J1814" i="11"/>
  <c r="J124" i="11" s="1"/>
  <c r="BK1813" i="11"/>
  <c r="J1813" i="11" s="1"/>
  <c r="J123" i="11" s="1"/>
  <c r="J157" i="11"/>
  <c r="J97" i="11" s="1"/>
  <c r="T1814" i="11"/>
  <c r="T1813" i="11" s="1"/>
  <c r="T156" i="11" s="1"/>
  <c r="J34" i="2"/>
  <c r="AW55" i="1" s="1"/>
  <c r="F34" i="2"/>
  <c r="BA55" i="1" s="1"/>
  <c r="W31" i="1"/>
  <c r="AX54" i="1"/>
  <c r="J52" i="2"/>
  <c r="J104" i="4"/>
  <c r="J64" i="4" s="1"/>
  <c r="BK103" i="4"/>
  <c r="J103" i="4" s="1"/>
  <c r="J63" i="4" s="1"/>
  <c r="F55" i="2"/>
  <c r="BK90" i="2"/>
  <c r="T89" i="2"/>
  <c r="T88" i="2" s="1"/>
  <c r="J33" i="2"/>
  <c r="AV55" i="1" s="1"/>
  <c r="AT55" i="1" s="1"/>
  <c r="F33" i="2"/>
  <c r="AZ55" i="1" s="1"/>
  <c r="F36" i="2"/>
  <c r="BC55" i="1" s="1"/>
  <c r="BK157" i="2"/>
  <c r="R157" i="2"/>
  <c r="R156" i="2" s="1"/>
  <c r="AV56" i="1"/>
  <c r="AT56" i="1" s="1"/>
  <c r="AZ56" i="1"/>
  <c r="BC56" i="1"/>
  <c r="J34" i="4"/>
  <c r="AW57" i="1" s="1"/>
  <c r="F34" i="4"/>
  <c r="BA57" i="1" s="1"/>
  <c r="J34" i="5"/>
  <c r="AW58" i="1" s="1"/>
  <c r="F34" i="5"/>
  <c r="BA58" i="1" s="1"/>
  <c r="R89" i="2"/>
  <c r="R88" i="2" s="1"/>
  <c r="P89" i="2"/>
  <c r="P88" i="2" s="1"/>
  <c r="AU55" i="1" s="1"/>
  <c r="AU56" i="1"/>
  <c r="J86" i="4"/>
  <c r="J61" i="4" s="1"/>
  <c r="BK85" i="4"/>
  <c r="J90" i="5"/>
  <c r="J61" i="5" s="1"/>
  <c r="BK89" i="5"/>
  <c r="J33" i="4"/>
  <c r="AV57" i="1" s="1"/>
  <c r="J83" i="8"/>
  <c r="J61" i="8" s="1"/>
  <c r="BK82" i="8"/>
  <c r="J87" i="9"/>
  <c r="J61" i="9" s="1"/>
  <c r="BK86" i="9"/>
  <c r="J34" i="10"/>
  <c r="AW63" i="1" s="1"/>
  <c r="AT63" i="1" s="1"/>
  <c r="J138" i="5"/>
  <c r="J68" i="5" s="1"/>
  <c r="BK137" i="5"/>
  <c r="J137" i="5" s="1"/>
  <c r="J67" i="5" s="1"/>
  <c r="F34" i="6"/>
  <c r="BA59" i="1" s="1"/>
  <c r="J34" i="6"/>
  <c r="AW59" i="1" s="1"/>
  <c r="AT59" i="1" s="1"/>
  <c r="J34" i="7"/>
  <c r="AW60" i="1" s="1"/>
  <c r="F34" i="7"/>
  <c r="BA60" i="1" s="1"/>
  <c r="J33" i="5"/>
  <c r="AV58" i="1" s="1"/>
  <c r="AT58" i="1" s="1"/>
  <c r="J85" i="6"/>
  <c r="J61" i="6" s="1"/>
  <c r="BK84" i="6"/>
  <c r="J85" i="7"/>
  <c r="J61" i="7" s="1"/>
  <c r="BK84" i="7"/>
  <c r="J89" i="10"/>
  <c r="J61" i="10" s="1"/>
  <c r="BK88" i="10"/>
  <c r="J158" i="10"/>
  <c r="J67" i="10" s="1"/>
  <c r="BK157" i="10"/>
  <c r="J157" i="10" s="1"/>
  <c r="J66" i="10" s="1"/>
  <c r="J128" i="5"/>
  <c r="J66" i="5" s="1"/>
  <c r="BK127" i="5"/>
  <c r="J127" i="5" s="1"/>
  <c r="J65" i="5" s="1"/>
  <c r="F34" i="8"/>
  <c r="BA61" i="1" s="1"/>
  <c r="J34" i="8"/>
  <c r="AW61" i="1" s="1"/>
  <c r="AT61" i="1" s="1"/>
  <c r="F34" i="9"/>
  <c r="BA62" i="1" s="1"/>
  <c r="J34" i="9"/>
  <c r="AW62" i="1" s="1"/>
  <c r="AT62" i="1" s="1"/>
  <c r="F33" i="6"/>
  <c r="AZ59" i="1" s="1"/>
  <c r="J33" i="7"/>
  <c r="AV60" i="1" s="1"/>
  <c r="F33" i="8"/>
  <c r="AZ61" i="1" s="1"/>
  <c r="F33" i="9"/>
  <c r="AZ62" i="1" s="1"/>
  <c r="F33" i="10"/>
  <c r="AZ63" i="1" s="1"/>
  <c r="J52" i="6"/>
  <c r="F55" i="6"/>
  <c r="J52" i="8"/>
  <c r="F55" i="8"/>
  <c r="J52" i="9"/>
  <c r="F55" i="9"/>
  <c r="J52" i="10"/>
  <c r="F55" i="10"/>
  <c r="E48" i="10"/>
  <c r="BK156" i="11" l="1"/>
  <c r="J156" i="11" s="1"/>
  <c r="J89" i="5"/>
  <c r="J60" i="5" s="1"/>
  <c r="BK88" i="5"/>
  <c r="J88" i="5" s="1"/>
  <c r="AU54" i="1"/>
  <c r="AZ54" i="1"/>
  <c r="J88" i="10"/>
  <c r="J60" i="10" s="1"/>
  <c r="BK87" i="10"/>
  <c r="J87" i="10" s="1"/>
  <c r="J84" i="6"/>
  <c r="J60" i="6" s="1"/>
  <c r="BK83" i="6"/>
  <c r="J83" i="6" s="1"/>
  <c r="J82" i="8"/>
  <c r="J60" i="8" s="1"/>
  <c r="BK81" i="8"/>
  <c r="J81" i="8" s="1"/>
  <c r="J85" i="4"/>
  <c r="J60" i="4" s="1"/>
  <c r="BK84" i="4"/>
  <c r="J84" i="4" s="1"/>
  <c r="BK156" i="2"/>
  <c r="J156" i="2" s="1"/>
  <c r="J67" i="2" s="1"/>
  <c r="J157" i="2"/>
  <c r="J68" i="2" s="1"/>
  <c r="BA54" i="1"/>
  <c r="AT60" i="1"/>
  <c r="J84" i="7"/>
  <c r="J60" i="7" s="1"/>
  <c r="BK83" i="7"/>
  <c r="J83" i="7" s="1"/>
  <c r="J86" i="9"/>
  <c r="J60" i="9" s="1"/>
  <c r="BK85" i="9"/>
  <c r="J85" i="9" s="1"/>
  <c r="AT57" i="1"/>
  <c r="BC54" i="1"/>
  <c r="BK89" i="2"/>
  <c r="J90" i="2"/>
  <c r="J61" i="2" s="1"/>
  <c r="J96" i="11" l="1"/>
  <c r="J30" i="11"/>
  <c r="J39" i="11" s="1"/>
  <c r="J30" i="7"/>
  <c r="J59" i="7"/>
  <c r="J59" i="8"/>
  <c r="J30" i="8"/>
  <c r="J59" i="10"/>
  <c r="J30" i="10"/>
  <c r="BK88" i="2"/>
  <c r="J88" i="2" s="1"/>
  <c r="J89" i="2"/>
  <c r="J60" i="2" s="1"/>
  <c r="AY54" i="1"/>
  <c r="W32" i="1"/>
  <c r="J59" i="9"/>
  <c r="J30" i="9"/>
  <c r="J30" i="4"/>
  <c r="J59" i="4"/>
  <c r="J59" i="6"/>
  <c r="J30" i="6"/>
  <c r="W29" i="1"/>
  <c r="AV54" i="1"/>
  <c r="J30" i="5"/>
  <c r="J59" i="5"/>
  <c r="W30" i="1"/>
  <c r="AW54" i="1"/>
  <c r="AK30" i="1" s="1"/>
  <c r="J39" i="9" l="1"/>
  <c r="AG62" i="1"/>
  <c r="AN62" i="1" s="1"/>
  <c r="J39" i="8"/>
  <c r="AG61" i="1"/>
  <c r="AN61" i="1" s="1"/>
  <c r="J39" i="5"/>
  <c r="AG58" i="1"/>
  <c r="AN58" i="1" s="1"/>
  <c r="J59" i="2"/>
  <c r="J30" i="2"/>
  <c r="AT54" i="1"/>
  <c r="AK29" i="1"/>
  <c r="J39" i="10"/>
  <c r="AG63" i="1"/>
  <c r="AN63" i="1" s="1"/>
  <c r="J39" i="6"/>
  <c r="AG59" i="1"/>
  <c r="AN59" i="1" s="1"/>
  <c r="J39" i="4"/>
  <c r="AG57" i="1"/>
  <c r="AN57" i="1" s="1"/>
  <c r="J39" i="7"/>
  <c r="AG60" i="1"/>
  <c r="AN60" i="1" s="1"/>
  <c r="AG55" i="1" l="1"/>
  <c r="J39" i="2"/>
  <c r="AG54" i="1" l="1"/>
  <c r="AN55" i="1"/>
  <c r="AK26" i="1" l="1"/>
</calcChain>
</file>

<file path=xl/sharedStrings.xml><?xml version="1.0" encoding="utf-8"?>
<sst xmlns="http://schemas.openxmlformats.org/spreadsheetml/2006/main" count="24886" uniqueCount="3568">
  <si>
    <t>Export Komplet</t>
  </si>
  <si>
    <t/>
  </si>
  <si>
    <t>2.0</t>
  </si>
  <si>
    <t>False</t>
  </si>
  <si>
    <t>{aaae63da-e86c-4ec5-a380-d0257ca4c51d}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</si>
  <si>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</si>
  <si>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</si>
  <si>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</si>
  <si>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</si>
  <si>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</si>
  <si>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</si>
  <si>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</si>
  <si>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0099CH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</si>
  <si>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</si>
  <si>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</si>
  <si>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byt. jednotkami Chocholná-Velčice, Vytvorenie podmienok pre deinštitucionalizáciu DSS Adam. Kochanovce</t>
  </si>
  <si>
    <t>JKSO:</t>
  </si>
  <si>
    <t>KS:</t>
  </si>
  <si>
    <t>Miesto:</t>
  </si>
  <si>
    <t>parc. č. 580,581,582 Chocholná-Velčice</t>
  </si>
  <si>
    <t>Dátum:</t>
  </si>
  <si>
    <t>27. 12. 2018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</si>
  <si>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</si>
  <si>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</si>
  <si>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</si>
  <si>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</si>
  <si>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</si>
  <si>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</si>
  <si>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</si>
  <si>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</si>
  <si>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</si>
  <si>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</si>
  <si>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</si>
  <si>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</si>
  <si>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</si>
  <si>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</si>
  <si>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</si>
  <si>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</si>
  <si>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</si>
  <si>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</si>
  <si>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</si>
  <si>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</si>
  <si>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</si>
  <si>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</si>
  <si>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</si>
  <si>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</si>
  <si>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</si>
  <si>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</si>
  <si>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</si>
  <si>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</si>
  <si>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</si>
  <si>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</si>
  <si>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</si>
  <si>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</si>
  <si>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</si>
  <si>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</si>
  <si>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</si>
  <si>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</si>
  <si>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</si>
  <si>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</si>
  <si>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</si>
  <si>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</si>
  <si>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</si>
  <si>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</si>
  <si>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</si>
  <si>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</si>
  <si>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</si>
  <si>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</si>
  <si>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</si>
  <si>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</si>
  <si>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</si>
  <si>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</si>
  <si>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</si>
  <si>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</si>
  <si>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</si>
  <si>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</si>
  <si>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</si>
  <si>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01B</t>
  </si>
  <si>
    <t>SO 01 Búracie práce a stavebné úpravy - existujúci RD</t>
  </si>
  <si>
    <t>STA</t>
  </si>
  <si>
    <t>1</t>
  </si>
  <si>
    <t>{55420088-5d35-4026-b7fa-d65baa99f78c}</t>
  </si>
  <si>
    <t>02</t>
  </si>
  <si>
    <t>SO 01 Rodinný dom s 2 byt. jednotkami</t>
  </si>
  <si>
    <t>{35d3bce1-2c26-4969-ab7b-eaf38a849dc6}</t>
  </si>
  <si>
    <t>02P</t>
  </si>
  <si>
    <t>SO 01 Vonkajšie prístrešky a altánok</t>
  </si>
  <si>
    <t>{a8d2cdcd-6b9f-41a9-a335-e0759dedef0f}</t>
  </si>
  <si>
    <t>03</t>
  </si>
  <si>
    <t>SO 02 Prípojka vody a kanalizácie</t>
  </si>
  <si>
    <t>{f4741c0d-7989-4e0e-885d-427eb12fdb4b}</t>
  </si>
  <si>
    <t>04</t>
  </si>
  <si>
    <t>SO 03 Prípojka NN</t>
  </si>
  <si>
    <t>{91bd5743-fe4f-401a-b730-dfefdee00944}</t>
  </si>
  <si>
    <t>05</t>
  </si>
  <si>
    <t>SO 04 Telefónna prípojka</t>
  </si>
  <si>
    <t>{ebc1c4c9-ec8d-4863-a06c-e60bb3694d69}</t>
  </si>
  <si>
    <t>06</t>
  </si>
  <si>
    <t>SO 05 Sadové úpravy</t>
  </si>
  <si>
    <t>{0378c26b-09bd-4d81-8697-a3bfa22b82a4}</t>
  </si>
  <si>
    <t>07</t>
  </si>
  <si>
    <t>SO 06 Parkoviská a komunikácie</t>
  </si>
  <si>
    <t>{680108b6-b5c8-4b71-888f-478c622e80ad}</t>
  </si>
  <si>
    <t>08</t>
  </si>
  <si>
    <t>SO 07 Oplotenie</t>
  </si>
  <si>
    <t>{75b09d4b-e23a-4c9a-81c2-a1e59eb3c8bc}</t>
  </si>
  <si>
    <t>KRYCÍ LIST ROZPOČTU</t>
  </si>
  <si>
    <t>Objekt:</t>
  </si>
  <si>
    <t>01B - SO 01 Búracie práce a stavebné úpravy - existujúci RD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</si>
  <si>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</si>
  <si>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</si>
  <si>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</si>
  <si>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</si>
  <si>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</si>
  <si>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</si>
  <si>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</si>
  <si>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</si>
  <si>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</si>
  <si>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</si>
  <si>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</si>
  <si>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</si>
  <si>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</si>
  <si>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</si>
  <si>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</si>
  <si>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</si>
  <si>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</si>
  <si>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</si>
  <si>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</si>
  <si>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</si>
  <si>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</si>
  <si>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</si>
  <si>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</si>
  <si>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</si>
  <si>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</si>
  <si>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</si>
  <si>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</si>
  <si>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</si>
  <si>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</si>
  <si>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</si>
  <si>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</si>
  <si>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113107121</t>
  </si>
  <si>
    <t>Odstránenie krytu v ploche do 200 m2 z kameniva hrubého drveného, hr. do 100 mm,  -0,13000t</t>
  </si>
  <si>
    <t>m2</t>
  </si>
  <si>
    <t>CS CENEKON 2019 01</t>
  </si>
  <si>
    <t>4</t>
  </si>
  <si>
    <t>2</t>
  </si>
  <si>
    <t>1015062522</t>
  </si>
  <si>
    <t>VV</t>
  </si>
  <si>
    <t>"pod betónovou plochou ŠD hr. 10 cm"112,00</t>
  </si>
  <si>
    <t>"šopa"2,713*1,787</t>
  </si>
  <si>
    <t>Medzisúčet</t>
  </si>
  <si>
    <t>3</t>
  </si>
  <si>
    <t>113107131</t>
  </si>
  <si>
    <t>Odstránenie krytu v ploche do 200 m2 z betónu prostého, hr. vrstvy do 150 mm,  -0,22500t</t>
  </si>
  <si>
    <t>CS CENEKON 2018 02</t>
  </si>
  <si>
    <t>944795516</t>
  </si>
  <si>
    <t>"betónová plocha hr. 15 cm"112,00</t>
  </si>
  <si>
    <t>"podlaha šopy"2,713*1,787</t>
  </si>
  <si>
    <t>Súčet</t>
  </si>
  <si>
    <t>Zvislé a kompletné konštrukcie</t>
  </si>
  <si>
    <t>331231124</t>
  </si>
  <si>
    <t>Murivo pilierov voľne stojacich štvorhranných pravouhlých z tehál pálených plných rozmeru 290x140x65 mm, na maltu MVC</t>
  </si>
  <si>
    <t>m3</t>
  </si>
  <si>
    <t>1666938791</t>
  </si>
  <si>
    <t>M</t>
  </si>
  <si>
    <t>596110000200</t>
  </si>
  <si>
    <t>Tehla plná pálená P20, lxšxv 290x140x65 mm</t>
  </si>
  <si>
    <t>ks</t>
  </si>
  <si>
    <t>8</t>
  </si>
  <si>
    <t>-723723642</t>
  </si>
  <si>
    <t>5</t>
  </si>
  <si>
    <t>342231412</t>
  </si>
  <si>
    <t>Murovanie priečok a múrikov z tehál pálených plných rozmeru 290x140x65 mm, hr. 140 mm, na maltu MVC</t>
  </si>
  <si>
    <t>496034568</t>
  </si>
  <si>
    <t>"uzavretie strechy požiarnou štítovou stenou z TPP z búracích prác-použitá bude tehla z búračky</t>
  </si>
  <si>
    <t>6,16*(3,30+0,15)/2</t>
  </si>
  <si>
    <t>6</t>
  </si>
  <si>
    <t>HZS</t>
  </si>
  <si>
    <t>Čistenie tehly z búraného objektu</t>
  </si>
  <si>
    <t>hod</t>
  </si>
  <si>
    <t>-1365805188</t>
  </si>
  <si>
    <t>Vodorovné konštrukcie</t>
  </si>
  <si>
    <t>7</t>
  </si>
  <si>
    <t>417321414</t>
  </si>
  <si>
    <t>Betón stužujúcich pásov a vencov železový tr. C 20/25</t>
  </si>
  <si>
    <t>1853867190</t>
  </si>
  <si>
    <t>"veniec požiarnej štítovej steny</t>
  </si>
  <si>
    <t>4,50*0,15*0,10*2</t>
  </si>
  <si>
    <t>417351115</t>
  </si>
  <si>
    <t>Debnenie bočníc stužujúcich pásov a vencov vrátane vzpier zhotovenie</t>
  </si>
  <si>
    <t>-851442534</t>
  </si>
  <si>
    <t>4,50*0,10*2*2</t>
  </si>
  <si>
    <t>9</t>
  </si>
  <si>
    <t>417351116</t>
  </si>
  <si>
    <t>Debnenie bočníc stužujúcich pásov a vencov vrátane vzpier odstránenie</t>
  </si>
  <si>
    <t>-1446710652</t>
  </si>
  <si>
    <t>10</t>
  </si>
  <si>
    <t>417361821</t>
  </si>
  <si>
    <t>Výstuž stužujúcich pásov a vencov z betonárskej ocele 10505</t>
  </si>
  <si>
    <t>t</t>
  </si>
  <si>
    <t>226545428</t>
  </si>
  <si>
    <t>0,135*0,05</t>
  </si>
  <si>
    <t>Úpravy povrchov, podlahy, osadenie</t>
  </si>
  <si>
    <t>11</t>
  </si>
  <si>
    <t>622466132</t>
  </si>
  <si>
    <t>Vonkajšia omietka stien vápennocementová, strojné nanášanie hr. 20 mm</t>
  </si>
  <si>
    <t>-273723036</t>
  </si>
  <si>
    <t>"uzavretie strechy požiarnou štítovou stenou z TPP z búracích prác</t>
  </si>
  <si>
    <t>6,16*(3,30+0,25)/2*2</t>
  </si>
  <si>
    <t>"výstužné piliere"0,15*2*2*3,0</t>
  </si>
  <si>
    <t>Ostatné konštrukcie a práce-búranie</t>
  </si>
  <si>
    <t>12</t>
  </si>
  <si>
    <t>961043111</t>
  </si>
  <si>
    <t>Búranie základov alebo vybúranie otvorov plochy nad 4 m2 z betónu prostého alebo preloženého kameňom,  -2,20000t</t>
  </si>
  <si>
    <t>1531976041</t>
  </si>
  <si>
    <t>"búranie základov bude upresnené podľa skutočne zrealizovaných prác</t>
  </si>
  <si>
    <t xml:space="preserve">"objekt RD a prístavby </t>
  </si>
  <si>
    <t>(6,16+5,105*2)*0,50*0,90</t>
  </si>
  <si>
    <t>3,18*2*0,80*0,90</t>
  </si>
  <si>
    <t>"letná kuchyňa</t>
  </si>
  <si>
    <t>(7,38+4,17)*2*0,50*0,90</t>
  </si>
  <si>
    <t>(4,07-0,30*2)*0,50*0,9</t>
  </si>
  <si>
    <t>13</t>
  </si>
  <si>
    <t>979083114</t>
  </si>
  <si>
    <t>Vodorovné premiestnenie sutiny na skládku s naložením a zložením nad 2000 do 3000 m</t>
  </si>
  <si>
    <t>1259614372</t>
  </si>
  <si>
    <t>"spolu 311,894 t stavebnej sute" 311,894</t>
  </si>
  <si>
    <t>"odpočet pre zásyp jestvujúcej pivnice viď zemné práce časť SO-01 RD s 2bj 37,77 m3"-37,77*1,30</t>
  </si>
  <si>
    <t>"odpočet tehly použitej na výstužné piliere"-0,702</t>
  </si>
  <si>
    <t>"odpočet tehly použitej na požiarny štítový múr spotreba  44,88 ks/m2, hmotnosť tehly 0,0041 t/ks"-10,626*44,88*0,0041</t>
  </si>
  <si>
    <t>14</t>
  </si>
  <si>
    <t>979083191</t>
  </si>
  <si>
    <t>Príplatok za každých ďalších i začatých 1000 m po spevnenej ceste pre vodorovné premiestnenie sutiny</t>
  </si>
  <si>
    <t>-283069699</t>
  </si>
  <si>
    <t>15</t>
  </si>
  <si>
    <t>979089012</t>
  </si>
  <si>
    <t>Poplatok za skladovanie - betón, tehly, dlaždice (17 01 ), ostatné</t>
  </si>
  <si>
    <t>-538724254</t>
  </si>
  <si>
    <t>16</t>
  </si>
  <si>
    <t>981011111</t>
  </si>
  <si>
    <t>Demolácia budov, vykonávaná postupným rozoberaním, drevených ľahkých jednostranne obitých,  -0,03900t</t>
  </si>
  <si>
    <t>1907161858</t>
  </si>
  <si>
    <t>"šopa"2,713*1,787*3,00</t>
  </si>
  <si>
    <t>17</t>
  </si>
  <si>
    <t>981011313</t>
  </si>
  <si>
    <t>Demolácia budov postupným rozoberaním, z tehál, kameňa a pod. s podielom konštrukcií do 20%,  -0,35000t</t>
  </si>
  <si>
    <t>-613386472</t>
  </si>
  <si>
    <t>22,20*(5,08+2,30)</t>
  </si>
  <si>
    <t>18</t>
  </si>
  <si>
    <t>981011314</t>
  </si>
  <si>
    <t>Demolácia budov postupným rozoberaním, z tehál, kameňa a pod. s podielom konštrukcií do 25%,  -0,45000t</t>
  </si>
  <si>
    <t>794534066</t>
  </si>
  <si>
    <t>"objekt RD a prístavby</t>
  </si>
  <si>
    <t>"murovaná časť exist.domu po strechu</t>
  </si>
  <si>
    <t>21,20*(8,19+5,73)</t>
  </si>
  <si>
    <t>"strecha"7,30*8,19</t>
  </si>
  <si>
    <t>"komín"1,20*0,40</t>
  </si>
  <si>
    <t>99</t>
  </si>
  <si>
    <t>Presun hmôt HSV</t>
  </si>
  <si>
    <t>19</t>
  </si>
  <si>
    <t>998981123</t>
  </si>
  <si>
    <t>Presun hmôt na demoláciu objektov bez obmedzenia vykonávanú postupným rozoberaním výšky do 21 m</t>
  </si>
  <si>
    <t>1819978802</t>
  </si>
  <si>
    <t>PSV</t>
  </si>
  <si>
    <t>Práce a dodávky PSV</t>
  </si>
  <si>
    <t>764</t>
  </si>
  <si>
    <t>Konštrukcie klampiarske</t>
  </si>
  <si>
    <t>764331450</t>
  </si>
  <si>
    <t>Pol.53a Lemovanie z pozinkovaného farbeného PZf plechu, múrov na strechách s tvrdou krytinou r.š. 500 mm /farba šedá/ 1.fáza</t>
  </si>
  <si>
    <t>m</t>
  </si>
  <si>
    <t>-261311559</t>
  </si>
  <si>
    <t>"1. fáza"9,00</t>
  </si>
  <si>
    <t>21</t>
  </si>
  <si>
    <t>764430420</t>
  </si>
  <si>
    <t>Pol.53b Oplechovanie muriva a atík z pozinkovaného farbeného PZf plechu, vrátane rohov r.š. 330 mm /farba šedá/ 1.fáza</t>
  </si>
  <si>
    <t>635948857</t>
  </si>
  <si>
    <t>"1.fáza - dočasné riešenie oplechovania pred a počas výstavby" 9,00</t>
  </si>
  <si>
    <t>22</t>
  </si>
  <si>
    <t>764430430</t>
  </si>
  <si>
    <t>Pol.53c Oplechovanie styku  muriva a štítovej steny z pozinkovaného farbeného PZf plechu, vrátane rohov r.š. 400 mm /farba šedá/ 2.fáza</t>
  </si>
  <si>
    <t>393311458</t>
  </si>
  <si>
    <t>"2.fáza po zateplení fasády"9,00</t>
  </si>
  <si>
    <t>23</t>
  </si>
  <si>
    <t>764430840</t>
  </si>
  <si>
    <t>Demontáž oplechovania múrov a nadmuroviek rš od 330 do 500 mm,  -0,00230t</t>
  </si>
  <si>
    <t>-1825370373</t>
  </si>
  <si>
    <t>24</t>
  </si>
  <si>
    <t>998764202</t>
  </si>
  <si>
    <t>Presun hmôt pre konštrukcie klampiarske v objektoch výšky nad 6 do 12 m</t>
  </si>
  <si>
    <t>%</t>
  </si>
  <si>
    <t>1085255369</t>
  </si>
  <si>
    <t>02 - SO 01 Rodinný dom s 2 byt. jednotkami</t>
  </si>
  <si>
    <t xml:space="preserve">    2 - Zakladanie</t>
  </si>
  <si>
    <t xml:space="preserve">    5 - Komunikácie</t>
  </si>
  <si>
    <t xml:space="preserve">    8 - Rúrové vedenie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</si>
  <si>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</si>
  <si>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</si>
  <si>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</si>
  <si>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720 - Zdravotechnika</t>
  </si>
  <si>
    <t xml:space="preserve">    724 - Zdravotechnika - strojné vybavenie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</si>
  <si>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</si>
  <si>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</si>
  <si>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</si>
  <si>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</si>
  <si>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</si>
  <si>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</si>
  <si>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</si>
  <si>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</si>
  <si>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</si>
  <si>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</si>
  <si>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</si>
  <si>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</si>
  <si>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</si>
  <si>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</si>
  <si>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</si>
  <si>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</si>
  <si>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</si>
  <si>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bleskozviod</t>
  </si>
  <si>
    <t xml:space="preserve">      21.8 - Bleskozvod nosný materiál</t>
  </si>
  <si>
    <t xml:space="preserve">      21.9 - Hodinová zúčtovacia sadzba</t>
  </si>
  <si>
    <t xml:space="preserve">    33-M - Montáže dopravných zariadení, skladových zariadení a váh</t>
  </si>
  <si>
    <t xml:space="preserve">    43-M - Montáž oceľových konštrukcií</t>
  </si>
  <si>
    <t xml:space="preserve">    44-M - Hasiace prístroje</t>
  </si>
  <si>
    <t>000300016</t>
  </si>
  <si>
    <t>Geodetické práce - vykonávané pred výstavbou určenie vytyčovacej siete, vytýčenie staveniska, staveb. objektu a jestvujúcich inžinierskych sietí v zemi</t>
  </si>
  <si>
    <t>kpl</t>
  </si>
  <si>
    <t>-1961390406</t>
  </si>
  <si>
    <t>121101111</t>
  </si>
  <si>
    <t>Odstránenie ornice s vodor. premiestn. na hromady, so zložením na vzdialenosť do 100 m a do 100m3</t>
  </si>
  <si>
    <t>1373429866</t>
  </si>
  <si>
    <t>"statika S-1</t>
  </si>
  <si>
    <t xml:space="preserve">"odstránenie ornice pod stavbu RD hr. 30 cm </t>
  </si>
  <si>
    <t xml:space="preserve">"zastavaná plocha nového RD v m2"247,09 </t>
  </si>
  <si>
    <t>"odpočet jestvujúceho starého domu v m2"-55,66</t>
  </si>
  <si>
    <t>"odpočet letnej kuchyne v m2"-16,73</t>
  </si>
  <si>
    <t>"odpočet betónovej plochy v m2"-29,47</t>
  </si>
  <si>
    <t>-145,23</t>
  </si>
  <si>
    <t>145,23*0,30</t>
  </si>
  <si>
    <t>"rozšírenie po obvode pre zateplenie ZP v mieste ornice t.j. PZ a časť PS, PJ</t>
  </si>
  <si>
    <t>22,00*0,30</t>
  </si>
  <si>
    <t>122201101</t>
  </si>
  <si>
    <t>Odkopávka a prekopávka nezapažená v hornine 3, do 100 m3</t>
  </si>
  <si>
    <t>798083004</t>
  </si>
  <si>
    <t xml:space="preserve">"plocha pre odkop v reze po kótu -0,525 m je 4,61 m2 (plocha je bez odstránenej ornice) </t>
  </si>
  <si>
    <t>4,61*18,30</t>
  </si>
  <si>
    <t>"odkop pod zbúranými jestvujúcimi objektami a betónovou plochou  po kótu -0,525"</t>
  </si>
  <si>
    <t>"odpočet-plocha existuj. pivnice" 5,70*(4,65+0,55)=29,64 m2</t>
  </si>
  <si>
    <t>"starý dom bez pivnice"(55,66-29,64)*0,525</t>
  </si>
  <si>
    <t>"letná kuchyňa"16,73*0,525</t>
  </si>
  <si>
    <t>"betónová plocha"29,47*0,525</t>
  </si>
  <si>
    <t>"odkop pre krytu terasa P3"28,07*0,33</t>
  </si>
  <si>
    <t>"odkop pre krytú komunikáciu P4"29,65*0,32</t>
  </si>
  <si>
    <t>122201109</t>
  </si>
  <si>
    <t>Odkopávky a prekopávky nezapažené. Príplatok k cenám za lepivosť horniny 3</t>
  </si>
  <si>
    <t>-1948504071</t>
  </si>
  <si>
    <t>132201101</t>
  </si>
  <si>
    <t>Výkop ryhy do šírky 600 mm v horn.3 do 100 m3</t>
  </si>
  <si>
    <t>20495905</t>
  </si>
  <si>
    <t>"v.č. S-1</t>
  </si>
  <si>
    <t>"š. 500 mm</t>
  </si>
  <si>
    <t>"ZP2</t>
  </si>
  <si>
    <t>"prehĺbenie zákl. pásov od kóty -0,525 po kótu -1,300 t.j. 0,775 m</t>
  </si>
  <si>
    <t>30,00*0,50*0,775</t>
  </si>
  <si>
    <t>"ZP6</t>
  </si>
  <si>
    <t>"od kóty -0,525 po kótu -0,900 t.j. 0,375 m</t>
  </si>
  <si>
    <t>6,10*0,50*0,375</t>
  </si>
  <si>
    <t xml:space="preserve">"ZP7 </t>
  </si>
  <si>
    <t>"od kóty -0,525 po kótu -1,65 t.j. 1,125 m</t>
  </si>
  <si>
    <t>1,25*0,50*1,125+0,75*0,50*1,125</t>
  </si>
  <si>
    <t>"ZP10</t>
  </si>
  <si>
    <t>"od kóty -0,525 po kótu -2,150 t.j. 1,625 m</t>
  </si>
  <si>
    <t>5,05*0,50*1,625</t>
  </si>
  <si>
    <t>(3,70+0,50+0,75)*0,50*1,625</t>
  </si>
  <si>
    <t>"š. 550 mm</t>
  </si>
  <si>
    <t>"ZP8 v jestvuj. pivnici od kóty -1,950 po kótu 2,150 t.j. 0,20 m</t>
  </si>
  <si>
    <t>6,085*0,55*0,20</t>
  </si>
  <si>
    <t>(8,00-6,085)*0,55*(2,15-0,525)</t>
  </si>
  <si>
    <t>"statika S-16</t>
  </si>
  <si>
    <t>"žb vonkajšia stena pri uličnom vstupe</t>
  </si>
  <si>
    <t>(1,695-0,30)*0,50*0,90</t>
  </si>
  <si>
    <t>(2,95+1,10+2,00)*0,30*0,90</t>
  </si>
  <si>
    <t>"prehĺbenie po obvode pre zateplenie š. 600 mm</t>
  </si>
  <si>
    <t>"pohľad západný vedľa ZP5 a ZP3</t>
  </si>
  <si>
    <t>"ZP5 od kóty +0,300 po kótu -0,325 t.j. v. 0,625 m</t>
  </si>
  <si>
    <t>"ZP3 od kóty -0,100 po kótu -0,825 t.j. v. 0,725 m</t>
  </si>
  <si>
    <t>"PZ"(18,30+0,60*2)*0,60*(0,625+0,725)/2</t>
  </si>
  <si>
    <t>"pohľad severný vedľa ZP6 a ZP8</t>
  </si>
  <si>
    <t xml:space="preserve">"ZP6 od kóty +0,300 po kótu -0,325 t.j. v. 0,625 m </t>
  </si>
  <si>
    <t>"ZP8 od kóty +0,050 po kótu -1,575 t.j. v. 1,625 m</t>
  </si>
  <si>
    <t>"PS"(0,75+6,25+0,30)*0,60*(0,625+1,625)/2</t>
  </si>
  <si>
    <t>"pohľad južný  vedľa ZP2</t>
  </si>
  <si>
    <t>"ZP3 od kóty -0,100 po kótu - 0,825 t.j. v. 0,725 m</t>
  </si>
  <si>
    <t>"ZP2 od kóty -0,330 po kótu -0,825 t.j. 0,495 m</t>
  </si>
  <si>
    <t>"PJ"9,60*0,60*(0,725+0,495)/2</t>
  </si>
  <si>
    <t>"pohľad východný vedľa ZP1 po jestvujúci RD na dl. 3,28 m od kóty -0,330 po kótu -0,825 t.j 0,495m</t>
  </si>
  <si>
    <t>"PV"(3,28+0,60)*0,60*0,495</t>
  </si>
  <si>
    <t>"pohľad severný  vedľa ZP8 a ZP2 za jestvujúcim starým RD</t>
  </si>
  <si>
    <t>"ZP8 od kóty -0,380 po kótu -1,575 t.j.  v. 1,195</t>
  </si>
  <si>
    <t>"ZP2 od kóty -0,350 po kótu -0,825 t.j. v. 0,475 m</t>
  </si>
  <si>
    <t>"PS"(0,50+6,60+0,60)*0,60*(1,195+0,475)/2</t>
  </si>
  <si>
    <t>132201109</t>
  </si>
  <si>
    <t>Príplatok k cene za lepivosť pri hĺbení rýh šírky do 600 mm zapažených i nezapažených s urovnaním dna v hornine 3</t>
  </si>
  <si>
    <t>869066280</t>
  </si>
  <si>
    <t>132201201</t>
  </si>
  <si>
    <t>Výkop ryhy šírky 600-2000mm horn.3 do 100m3</t>
  </si>
  <si>
    <t>1659302523</t>
  </si>
  <si>
    <t>"š.900 mm</t>
  </si>
  <si>
    <t>"ZP9</t>
  </si>
  <si>
    <t>"v jestvuj. pivnici od kóty -1,950 po kótu 2,150 t.j. 0,20 m</t>
  </si>
  <si>
    <t>4,95*0,90*0,20</t>
  </si>
  <si>
    <t>(6,10-4,95)*0,90*(2,15-0,525)</t>
  </si>
  <si>
    <t>0,70*0,80*(2,15-0,525)</t>
  </si>
  <si>
    <t>"š. 750 mm</t>
  </si>
  <si>
    <t>"ZP5</t>
  </si>
  <si>
    <t>3,25*0,75*(0,90-0,525)</t>
  </si>
  <si>
    <t>"ZP4</t>
  </si>
  <si>
    <t>6,50*0,75*(1,05-0,525)</t>
  </si>
  <si>
    <t>"ZP3+ZP1</t>
  </si>
  <si>
    <t>(7,50+0,50+10,50+0,50)*0,75*(1,30-0,525)</t>
  </si>
  <si>
    <t>132201209</t>
  </si>
  <si>
    <t>Príplatok k cenám za lepivosť pri hĺbení rýh š. nad 600 do 2 000 mm zapaž. i nezapažených, s urovnaním dna v hornine 3</t>
  </si>
  <si>
    <t>707712282</t>
  </si>
  <si>
    <t>133201201</t>
  </si>
  <si>
    <t>Výkop šachty nezapaženej, hornina 3 do 100 m3</t>
  </si>
  <si>
    <t>476745173</t>
  </si>
  <si>
    <t>"pätky altánku a vonk. prístreškov</t>
  </si>
  <si>
    <t>0,40*0,40*0,90*9</t>
  </si>
  <si>
    <t>0,60*0,60*0,90*2</t>
  </si>
  <si>
    <t>0,50*0,50*0,90*2</t>
  </si>
  <si>
    <t>133201209</t>
  </si>
  <si>
    <t>Príplatok k cenám za lepivosť horniny tr.3</t>
  </si>
  <si>
    <t>1037455852</t>
  </si>
  <si>
    <t>162501122</t>
  </si>
  <si>
    <t>Vodorovné premiestnenie výkopku po spevnenej ceste z horniny tr.1-4, nad 100 do 1000 m3 na vzdialenosť do 3000 m</t>
  </si>
  <si>
    <t>1638816</t>
  </si>
  <si>
    <t>"odkop"141,03</t>
  </si>
  <si>
    <t>"ryhy"48,012+18,00</t>
  </si>
  <si>
    <t>"šachty"2,394</t>
  </si>
  <si>
    <t>"odpočet zásypu"-50,162</t>
  </si>
  <si>
    <t>162501123</t>
  </si>
  <si>
    <t>Vodorovné premiestnenie výkopku po spevnenej ceste z horniny tr.1-4, nad 100 do 1000 m3, príplatok k cene za každých ďalšich a začatých 1000 m</t>
  </si>
  <si>
    <t>2049026391</t>
  </si>
  <si>
    <t>"zberný dvor Veľké Bierovce spolu do 4 km"159,274</t>
  </si>
  <si>
    <t>171201201</t>
  </si>
  <si>
    <t>Uloženie sypaniny na skládky do 100 m3 /ornica/</t>
  </si>
  <si>
    <t>-601456335</t>
  </si>
  <si>
    <t>171209002</t>
  </si>
  <si>
    <t>Poplatok za skladovanie - zemina a kamenivo (17 05) ostatné</t>
  </si>
  <si>
    <t>1294546961</t>
  </si>
  <si>
    <t>159,274*1,50</t>
  </si>
  <si>
    <t>174101001</t>
  </si>
  <si>
    <t>Zásyp sypaninou so zhutnením jám, šachiet, rýh, zárezov alebo okolo objektov do 100 m3</t>
  </si>
  <si>
    <t>-200634980</t>
  </si>
  <si>
    <t>"dosypanie vnútri objektu vedľa DT v. 30 cm</t>
  </si>
  <si>
    <t>(17,30+0,10*2)*0,20*0,30*2</t>
  </si>
  <si>
    <t>8,10*0,10*0,30*2</t>
  </si>
  <si>
    <t>(6,60+0,10*2)*0,10*0,30</t>
  </si>
  <si>
    <t>(3,65+0,10+0,20)*0,10*0,30*2</t>
  </si>
  <si>
    <t>5,05*0,10*0,30*3</t>
  </si>
  <si>
    <t>5,05*0,20*0,30</t>
  </si>
  <si>
    <t>"dosypanie po obvode zateplenia ZP od kóty -0,325 po kótu -0,825 /vrátane odpočtu na skladbu okap. chodníka/</t>
  </si>
  <si>
    <t>(21,00+0,60*2)*0,60*0,50*2</t>
  </si>
  <si>
    <t>"odpočet susediaceho jestvujúceho objektu"-6,085*0,60*0,50</t>
  </si>
  <si>
    <t>18,30*0,60*0,50*2</t>
  </si>
  <si>
    <t>"zásyp rýh po vybúraní zákl. pásov viď objekt: Búracie práce a stavebné úpravy-existujúci RD"23,903</t>
  </si>
  <si>
    <t>17410100R</t>
  </si>
  <si>
    <t>Zásyp existujúcej pivnice drvenou stavebnou suťou s hutnením po vrstvách hr. max 30 cm</t>
  </si>
  <si>
    <t>-1711946058</t>
  </si>
  <si>
    <t>"existujúca pivnica</t>
  </si>
  <si>
    <t>5,70*4,65*1,425</t>
  </si>
  <si>
    <t>181101102</t>
  </si>
  <si>
    <t>Úprava pláne v hornine 1-4 so zhutnením</t>
  </si>
  <si>
    <t>1046624348</t>
  </si>
  <si>
    <t>"RD</t>
  </si>
  <si>
    <t>18,30*9,60</t>
  </si>
  <si>
    <t>6,05*11,40</t>
  </si>
  <si>
    <t>"odpočet jestvuj. pivnice"-6,085*5,60</t>
  </si>
  <si>
    <t>"P3 m.č. 1.20"28,07</t>
  </si>
  <si>
    <t>"P4 m.č.1.19"29,65</t>
  </si>
  <si>
    <t>"okapový chodník"26,50</t>
  </si>
  <si>
    <t>Zakladanie</t>
  </si>
  <si>
    <t>271573001.1</t>
  </si>
  <si>
    <t>Násyp pod základové  konštrukcie so zhutnením zo štrkodrvy fr.0-32 mm</t>
  </si>
  <si>
    <t>61646740</t>
  </si>
  <si>
    <t>"hr. 200 mm</t>
  </si>
  <si>
    <t>17,50*8,50*0,20</t>
  </si>
  <si>
    <t>5,25*6,80*0,20</t>
  </si>
  <si>
    <t>5,25*4,05*0,15</t>
  </si>
  <si>
    <t>273321312</t>
  </si>
  <si>
    <t>Betón základových dosiek, železový (bez výstuže), tr. C 20/25-XC2</t>
  </si>
  <si>
    <t>-1561434728</t>
  </si>
  <si>
    <t>(9,60-0,15*2)*(18,30-0,10*2)*0,15</t>
  </si>
  <si>
    <t>(6,05-0,10*2)*11,45*0,15</t>
  </si>
  <si>
    <t>-39,78*0,15</t>
  </si>
  <si>
    <t>"podkladný betón hr. 20 cm</t>
  </si>
  <si>
    <t>39,78*0,20</t>
  </si>
  <si>
    <t>273351217</t>
  </si>
  <si>
    <t>Debnenie stien základových dosiek, zhotovenie-tradičné</t>
  </si>
  <si>
    <t>-517387355</t>
  </si>
  <si>
    <t>"po obvode podkl. betónu hr. 150 mm</t>
  </si>
  <si>
    <t>(18,30+21,00)*2*0,15</t>
  </si>
  <si>
    <t>273351218</t>
  </si>
  <si>
    <t>Debnenie stien základových dosiek, odstránenie-tradičné</t>
  </si>
  <si>
    <t>33292284</t>
  </si>
  <si>
    <t>273362021</t>
  </si>
  <si>
    <t>Výstuž základových dosiek zo zvár. sietí KARI</t>
  </si>
  <si>
    <t>536634233</t>
  </si>
  <si>
    <t>"KARI KY-50 8/8-150/150"(1266,65+463,54)/1000</t>
  </si>
  <si>
    <t>274271303.1</t>
  </si>
  <si>
    <t>Murivo základových pásov z DT 50x30x25 s betónovou výplňou C 20/25-XC2 hr. 300 mm</t>
  </si>
  <si>
    <t>1926467938</t>
  </si>
  <si>
    <t>"ZP2"(0,85+6,25*2+5,25+9,30)*0,30*0,50</t>
  </si>
  <si>
    <t>"ZP7"1,35*0,30*0,75</t>
  </si>
  <si>
    <t>"ZP8"(8,00-0,65-0,85)*0,30*1,25</t>
  </si>
  <si>
    <t>"ZP10"5,25*0,30*1,25</t>
  </si>
  <si>
    <t>"ZP11"(3,95+0,50)*0,30*1,25+0,75*0,30*0,50</t>
  </si>
  <si>
    <t>274271304.1</t>
  </si>
  <si>
    <t>Murivo základových pásov z DT 50x40x25 s betónovou výplňou C 20/25-XC2 hr. 400 mm</t>
  </si>
  <si>
    <t>1724296192</t>
  </si>
  <si>
    <t>"ZP9"(6,20+0,70)*0,40*1,25</t>
  </si>
  <si>
    <t>"ZP4"6,50*0,40*0,25</t>
  </si>
  <si>
    <t>"ZP3+ZP1"(7,70+10,60)*0,40*0,50</t>
  </si>
  <si>
    <t>25</t>
  </si>
  <si>
    <t>274313612</t>
  </si>
  <si>
    <t>Betón základových pásov, prostý tr. C 20/25-XC2 /pod žb.stenu hl. vstup/</t>
  </si>
  <si>
    <t>2072043556</t>
  </si>
  <si>
    <t>26</t>
  </si>
  <si>
    <t>274321312</t>
  </si>
  <si>
    <t>Betón základových pásov, železový (bez výstuže), tr. C 20/25-XC2</t>
  </si>
  <si>
    <t>-1115439162</t>
  </si>
  <si>
    <t>30,00*0,50*0,475</t>
  </si>
  <si>
    <t>"od kóty -0,325 po kótu -0,900</t>
  </si>
  <si>
    <t>6,10*0,50*0,575</t>
  </si>
  <si>
    <t>"ZP7</t>
  </si>
  <si>
    <t>1,25*0,50*0,575+0,75*0,50*0,75</t>
  </si>
  <si>
    <t>5,05*0,50*0,575</t>
  </si>
  <si>
    <t>(3,70+0,50+0,75)*0,50*0,575</t>
  </si>
  <si>
    <t>0,75*0,50*(0,85+0,475-0,575)</t>
  </si>
  <si>
    <t>"ZP8</t>
  </si>
  <si>
    <t>8,00*0,55*0,575</t>
  </si>
  <si>
    <t>0,65*0,55*0,575</t>
  </si>
  <si>
    <t>0,75*0,55*(0,85+0,475-0,575)</t>
  </si>
  <si>
    <t>6,10*0,90*0,575</t>
  </si>
  <si>
    <t>0,70*0,80*0,575</t>
  </si>
  <si>
    <t>3,25*0,75*0,575</t>
  </si>
  <si>
    <t>6,50*0,75*0,475+0,65*0,75*0,15</t>
  </si>
  <si>
    <t>(7,50+0,50+10,50+0,50)*0,75*0,475</t>
  </si>
  <si>
    <t>27</t>
  </si>
  <si>
    <t>274351217</t>
  </si>
  <si>
    <t>Debnenie stien základových pásov, zhotovenie-tradičné</t>
  </si>
  <si>
    <t>2078018548</t>
  </si>
  <si>
    <t>"v existujúcej pivnici</t>
  </si>
  <si>
    <t>"ZP9,ZP10</t>
  </si>
  <si>
    <t>5,05*4*0,575</t>
  </si>
  <si>
    <t>(3,70*2+1,50)*0,575</t>
  </si>
  <si>
    <t>"ZP8"8,00*0,575</t>
  </si>
  <si>
    <t>28</t>
  </si>
  <si>
    <t>274351218</t>
  </si>
  <si>
    <t>Debnenie stien základových pásov, odstránenie-tradičné</t>
  </si>
  <si>
    <t>1920267783</t>
  </si>
  <si>
    <t>29</t>
  </si>
  <si>
    <t>274361821</t>
  </si>
  <si>
    <t>Výstuž základových pásov z ocele 10505</t>
  </si>
  <si>
    <t>-15962458</t>
  </si>
  <si>
    <t>"statika S-8</t>
  </si>
  <si>
    <t>"žb zákl.pásy ZP1-ZP10"1838,22/1000</t>
  </si>
  <si>
    <t>30</t>
  </si>
  <si>
    <t>275313612</t>
  </si>
  <si>
    <t>Betón základových pätiek, prostý tr. C 20/25</t>
  </si>
  <si>
    <t>-1980812389</t>
  </si>
  <si>
    <t>31</t>
  </si>
  <si>
    <t>289971211</t>
  </si>
  <si>
    <t>Zhotovenie vrstvy z geotextílie na upravenom povrchu sklon do 1 : 5 , šírky od 0 do 3 m /P4,okap.ch./</t>
  </si>
  <si>
    <t>-547499930</t>
  </si>
  <si>
    <t>"P4"29,65</t>
  </si>
  <si>
    <t>"okap.chodník"26,50</t>
  </si>
  <si>
    <t>"po obvode obrubníkov"77,55*(0,25*2)</t>
  </si>
  <si>
    <t>32</t>
  </si>
  <si>
    <t>289971213</t>
  </si>
  <si>
    <t>Zhotovenie vrstvy z geotextílie na upravenom povrchu sklon do 1 : 5 , šírky nad 6 do 8,5 m /P3/</t>
  </si>
  <si>
    <t>1107200293</t>
  </si>
  <si>
    <t>"P3"28,07</t>
  </si>
  <si>
    <t>33</t>
  </si>
  <si>
    <t>693110001100</t>
  </si>
  <si>
    <t>Geotextília PP 200</t>
  </si>
  <si>
    <t>1580489610</t>
  </si>
  <si>
    <t>"P3"28,07*1,15</t>
  </si>
  <si>
    <t>"P4"29,65*1,15</t>
  </si>
  <si>
    <t>"okap.chodník"(26,50+38,775)*1,15</t>
  </si>
  <si>
    <t>34</t>
  </si>
  <si>
    <t>311234014</t>
  </si>
  <si>
    <t>Murivo nosné (m3) z tehál pálených hr. 30 P 15 brúsených na pero a drážku, na lepidlo (300x247x249)</t>
  </si>
  <si>
    <t>1475023796</t>
  </si>
  <si>
    <t>"prízemie</t>
  </si>
  <si>
    <t>"od kóty -0,175 po kótu 2,60 výšky 2,775m</t>
  </si>
  <si>
    <t>1,00*0,30*2,775*2</t>
  </si>
  <si>
    <t>(1,60+1,775+1,40)*2,775*0,30</t>
  </si>
  <si>
    <t xml:space="preserve">"poschodie  </t>
  </si>
  <si>
    <t>(1,00*2+1,375+0,35)*2,775*0,30</t>
  </si>
  <si>
    <t>35</t>
  </si>
  <si>
    <t>311234213</t>
  </si>
  <si>
    <t>Murivo nosné (m3) z tehál pálených hr. 30 FAMILY P 10 brúsených na pero a drážku, na lepidlo (300x247x249)</t>
  </si>
  <si>
    <t>-162107400</t>
  </si>
  <si>
    <t>"od kóty -0,175 po kótu 2,50 výšky 2,675m</t>
  </si>
  <si>
    <t>(5,85+6,80*2)*0,30*2,675</t>
  </si>
  <si>
    <t>"odpočet okien a dverí</t>
  </si>
  <si>
    <t>-(2,125*2,675+1,50*2,675)*0,30</t>
  </si>
  <si>
    <t>(18,10+8,70)*2*0,30*2,775</t>
  </si>
  <si>
    <t>(5,85+4,05*2)*0,30*2,775</t>
  </si>
  <si>
    <t xml:space="preserve">"odpočet medziokenného pilierov viac staticky namáhaných </t>
  </si>
  <si>
    <t>-1,00*2,775*0,30*2</t>
  </si>
  <si>
    <t>-(1,60+1,775+1,40)*2,775*0,30</t>
  </si>
  <si>
    <t xml:space="preserve">"odpočet medziokenného pilierov najviac staticky namáhaných </t>
  </si>
  <si>
    <t>-1,00*2,775*0,30</t>
  </si>
  <si>
    <t>-(1,50*0,80+1,50*2,00*2+3,625*2,00+0,90*2,00*2+1,50*2,00+1,50*2,775*3+2,00*2,775+2,125*2,775+1,15*2,05*2)*0,30</t>
  </si>
  <si>
    <t>"poschodie</t>
  </si>
  <si>
    <t>"v. 2,775 m</t>
  </si>
  <si>
    <t>"odpočet medziokenného piliera P20</t>
  </si>
  <si>
    <t>-(0,50*2+0,60)*2,775*0,30</t>
  </si>
  <si>
    <t>"piliere P15</t>
  </si>
  <si>
    <t>-(1,00*2+1,375+0,35)*2,775*0,30</t>
  </si>
  <si>
    <t>"odpočet otvorov</t>
  </si>
  <si>
    <t>-(1,50*0,80*2+1,50*2,625*7+3,625*2,625+0,90*2,625*2+2,00*2,625+1,15*2,625+1,15*2,05)*0,30</t>
  </si>
  <si>
    <t>36</t>
  </si>
  <si>
    <t>311234412</t>
  </si>
  <si>
    <t>Murivo akustické (m3) z tehál pálených  AKU 30/33,3 P 20, na maltu MVC (300x333x238)</t>
  </si>
  <si>
    <t>-686417610</t>
  </si>
  <si>
    <t>"od kóty -0,175 po kótu 2,60</t>
  </si>
  <si>
    <t>1,00*0,30*2,775</t>
  </si>
  <si>
    <t>"poschodie v. 2,775 m</t>
  </si>
  <si>
    <t>(0,50*2+0,60)*2,775*0,30</t>
  </si>
  <si>
    <t>37</t>
  </si>
  <si>
    <t>311271300.1</t>
  </si>
  <si>
    <t>Murivo nosné (m3) z DT 50x15x25 s betónovou výplňou  C20/25-XC1 hr. 150 mm /strešné atiky/</t>
  </si>
  <si>
    <t>1866332604</t>
  </si>
  <si>
    <t>"v.č S-4</t>
  </si>
  <si>
    <t>"strešné atiky</t>
  </si>
  <si>
    <t>(18,10+13,34)*2*0,50*0,15</t>
  </si>
  <si>
    <t>38</t>
  </si>
  <si>
    <t>317161252</t>
  </si>
  <si>
    <t>Preklad keramický plochý šírky 115 mm, výšky 71 mm, dĺžky 1250 mm</t>
  </si>
  <si>
    <t>-213361954</t>
  </si>
  <si>
    <t>"statika S-2"4</t>
  </si>
  <si>
    <t>"statika S-3"4</t>
  </si>
  <si>
    <t>39</t>
  </si>
  <si>
    <t>317161253</t>
  </si>
  <si>
    <t>Preklad keramický plochý, šírky 115 mm, výšky 71 mm, dĺžky 1500 mm</t>
  </si>
  <si>
    <t>-2075043696</t>
  </si>
  <si>
    <t>"S-3"2</t>
  </si>
  <si>
    <t>40</t>
  </si>
  <si>
    <t>317161254</t>
  </si>
  <si>
    <t>Preklad keramický plochý  šírky 115 mm, výšky 71 mm, dĺžky 1750 mm</t>
  </si>
  <si>
    <t>514312271</t>
  </si>
  <si>
    <t>"statika S-2"14</t>
  </si>
  <si>
    <t>"statika S-3"18</t>
  </si>
  <si>
    <t>41</t>
  </si>
  <si>
    <t>317161256</t>
  </si>
  <si>
    <t>Preklad keramický plochý  šírky 115 mm, výšky 71 mm, dĺžky 2250 mm</t>
  </si>
  <si>
    <t>-1166886747</t>
  </si>
  <si>
    <t>"statika S-2"2</t>
  </si>
  <si>
    <t>"statika S-3"2</t>
  </si>
  <si>
    <t>42</t>
  </si>
  <si>
    <t>317161257</t>
  </si>
  <si>
    <t>Preklad keramický plochý  šírky 115 mm, výšky 71 mm, dĺžky 2500 mm</t>
  </si>
  <si>
    <t>390355132</t>
  </si>
  <si>
    <t>43</t>
  </si>
  <si>
    <t>317161273</t>
  </si>
  <si>
    <t>Preklad keramický plochý šírky 145 mm, výšky 71 mm, dĺžky 1500 mm</t>
  </si>
  <si>
    <t>770123966</t>
  </si>
  <si>
    <t>44</t>
  </si>
  <si>
    <t>317321315</t>
  </si>
  <si>
    <t>Betón prekladov železový (bez výstuže) tr. C 20/25-XC1</t>
  </si>
  <si>
    <t>-5055016</t>
  </si>
  <si>
    <t>"v.č. S-9</t>
  </si>
  <si>
    <t>"P1-1x</t>
  </si>
  <si>
    <t>(3,625+0,25*2)*0,30*0,25</t>
  </si>
  <si>
    <t>(3,625+0,25*2)*0,20*0,275</t>
  </si>
  <si>
    <t>"v.č. S-10</t>
  </si>
  <si>
    <t>"P11-1x</t>
  </si>
  <si>
    <t>(3,625+0,25*2)*0,30*0,29</t>
  </si>
  <si>
    <t>(3,625+0,25*2)*0,20*0,21</t>
  </si>
  <si>
    <t>45</t>
  </si>
  <si>
    <t>317351107</t>
  </si>
  <si>
    <t>Debnenie prekladu  vrátane podpornej konštrukcie výšky do 4 m zhotovenie</t>
  </si>
  <si>
    <t>-767329605</t>
  </si>
  <si>
    <t>3,625*0,30</t>
  </si>
  <si>
    <t>(3,625+0,25*2)*0,525*2</t>
  </si>
  <si>
    <t>(3,625+0,25*2)*0,50*2</t>
  </si>
  <si>
    <t>46</t>
  </si>
  <si>
    <t>317351108</t>
  </si>
  <si>
    <t>Debnenie prekladu  vrátane podpornej konštrukcie výšky do 4 m odstránenie</t>
  </si>
  <si>
    <t>-1497864253</t>
  </si>
  <si>
    <t>47</t>
  </si>
  <si>
    <t>341321610</t>
  </si>
  <si>
    <t>Betón stien a priečok, železový (bez výstuže) tr. C 30/37-XC4,XF3 /žb.stena hl.vstup/</t>
  </si>
  <si>
    <t>-689011179</t>
  </si>
  <si>
    <t>(1,595-0,20)*0,40*1,80</t>
  </si>
  <si>
    <t>(2,85+1,00+2,10)*0,20*1,80</t>
  </si>
  <si>
    <t>48</t>
  </si>
  <si>
    <t>311321823</t>
  </si>
  <si>
    <t>Príplatok za pohľadový betón nadzákladových múrov</t>
  </si>
  <si>
    <t>-944509658</t>
  </si>
  <si>
    <t>(0,20+1,00+2,50+2,85+1,595+0,40)*1,80</t>
  </si>
  <si>
    <t>(0,80+2,10+2,25+1,395)*1,80</t>
  </si>
  <si>
    <t>(1,00+2,10+2,45)*0,20</t>
  </si>
  <si>
    <t>1,595*0,40</t>
  </si>
  <si>
    <t>"A"(0,12*0,24)+(0,12+0,24)*2*0,12</t>
  </si>
  <si>
    <t>"B"(0,375*0,11)+(0,375+0,11)*2*0,30</t>
  </si>
  <si>
    <t>"C"(0,50*0,40)+(0,50+0,40)*2*0,30</t>
  </si>
  <si>
    <t>49</t>
  </si>
  <si>
    <t>341351105</t>
  </si>
  <si>
    <t xml:space="preserve">Debnenie stien a priečok  obojstranné zhotovenie-dielce </t>
  </si>
  <si>
    <t>1729589165</t>
  </si>
  <si>
    <t>"D"0,20*4*(1,65+0,30)</t>
  </si>
  <si>
    <t>50</t>
  </si>
  <si>
    <t>341351106</t>
  </si>
  <si>
    <t>Debnenie stien a priečok  obojstranné odstránenie-dielce</t>
  </si>
  <si>
    <t>1042216504</t>
  </si>
  <si>
    <t>51</t>
  </si>
  <si>
    <t>341361821</t>
  </si>
  <si>
    <t>Výstuž stien a priečok 10505</t>
  </si>
  <si>
    <t>-750965713</t>
  </si>
  <si>
    <t>110,04/1000</t>
  </si>
  <si>
    <t>52</t>
  </si>
  <si>
    <t>341362021</t>
  </si>
  <si>
    <t>Výstuž  stien a priečok zo zváraných sietí KARI</t>
  </si>
  <si>
    <t>1472004883</t>
  </si>
  <si>
    <t>"S-16</t>
  </si>
  <si>
    <t>"S1+S2 KARI KH-20</t>
  </si>
  <si>
    <t>(7,95+66,66)/1000</t>
  </si>
  <si>
    <t>53</t>
  </si>
  <si>
    <t>349231811</t>
  </si>
  <si>
    <t>Primurovka ostenia s ozubom z tehál vo vybúraných otvoroch nad 80 do 150 mm</t>
  </si>
  <si>
    <t>125080020</t>
  </si>
  <si>
    <t>"ostenie PO dverí pol. 13,13i,13i*</t>
  </si>
  <si>
    <t>2,05*0,10*2*3</t>
  </si>
  <si>
    <t>54</t>
  </si>
  <si>
    <t>411133901</t>
  </si>
  <si>
    <t>Montáž stropného panelu z predpät. betónu Spiroll v budovách výšky do 18 m, hmotnosti do 1,5 t</t>
  </si>
  <si>
    <t>-412653711</t>
  </si>
  <si>
    <t>"B3 5,45*0,50*235=0,6403t/ks"1</t>
  </si>
  <si>
    <t>"B2 5,45*0,98=5,341*235=1,255t/ks"1</t>
  </si>
  <si>
    <t>55</t>
  </si>
  <si>
    <t>411133902</t>
  </si>
  <si>
    <t>Montáž stropného panelu z predpät. betónu Spiroll v budovách výšky do 18 m, hmotnosti nad 1,5 do 3 t</t>
  </si>
  <si>
    <t>-1771464429</t>
  </si>
  <si>
    <t>"C2 8,9*0,75*290=1,93575"1</t>
  </si>
  <si>
    <t>"B1 5,45*1,2*235=1,5369"3+5</t>
  </si>
  <si>
    <t>"A2 8,90*0,77*370=2,536"1</t>
  </si>
  <si>
    <t>56</t>
  </si>
  <si>
    <t>411133903</t>
  </si>
  <si>
    <t>Montáž stropného panelu z predpät. betónu Spiroll v budovách výšky do 18 m, hmotnosti nad 3 do 7 t</t>
  </si>
  <si>
    <t>-1283820701</t>
  </si>
  <si>
    <t>"LHD 20     A1 8,90*1,20*290=3,0972 t/ks"14</t>
  </si>
  <si>
    <t>"LHD 26,5  A1 8,90*1,20*370=3,952t/ks"14</t>
  </si>
  <si>
    <t>57</t>
  </si>
  <si>
    <t>593430006400.1</t>
  </si>
  <si>
    <t>Stropný panel predpätý LHD 20-2 hrúbky 200 mm, dl. 8900 mm</t>
  </si>
  <si>
    <t>-1017875838</t>
  </si>
  <si>
    <t>"statika S-7</t>
  </si>
  <si>
    <t>"C1"8,90*1,20*14</t>
  </si>
  <si>
    <t>"C2"8,90*0,75*1</t>
  </si>
  <si>
    <t>58</t>
  </si>
  <si>
    <t>593430006000</t>
  </si>
  <si>
    <t>Stropný panel predpätý LHD 16-1, hrúbky 160 mm, dl. 5450 mm</t>
  </si>
  <si>
    <t>-947936996</t>
  </si>
  <si>
    <t>"statika S-6</t>
  </si>
  <si>
    <t>"B2"5,45*0,98*1</t>
  </si>
  <si>
    <t>"statika S-6, S-7</t>
  </si>
  <si>
    <t>"B1"5,45*1,20*(3+5)</t>
  </si>
  <si>
    <t>"B3"5,45*0,50*1</t>
  </si>
  <si>
    <t>59</t>
  </si>
  <si>
    <t>593430007000</t>
  </si>
  <si>
    <t>Stropný panel predpätý LHD 26,5-1 hrúbky 265 mm, dl. 8900 mm</t>
  </si>
  <si>
    <t>218506480</t>
  </si>
  <si>
    <t>"A1" 8,90*1,20*14</t>
  </si>
  <si>
    <t>"A2" 8,90*0,77*1</t>
  </si>
  <si>
    <t>60</t>
  </si>
  <si>
    <t>411321414</t>
  </si>
  <si>
    <t>Betón stropov doskových a trámových,  železový tr. C 25/30-XC1 (zálievka špár stropných panelov betónom)</t>
  </si>
  <si>
    <t>-2140884968</t>
  </si>
  <si>
    <t>"spotreba betón. zálievky pre panely LHD 20-2  6,40l/m2</t>
  </si>
  <si>
    <t>"m2x6,40l/m2/1000</t>
  </si>
  <si>
    <t>156,195*6,40/1000</t>
  </si>
  <si>
    <t>"spotreba betón. zálievky pre panely LHD 16-2  5,20l/m2</t>
  </si>
  <si>
    <t>"m2x5,20l/m2/1000</t>
  </si>
  <si>
    <t>60,386*5,20/1000</t>
  </si>
  <si>
    <t>"spotreba betón. zálievky pre panely LHD 26,50-2  8,40l/m2</t>
  </si>
  <si>
    <t>156,373*8,40/1000</t>
  </si>
  <si>
    <t>"zálievka dutín stropných panelov LHD 20-2 v mieste kotvenia stĺpikov pol. 1 statika S-14 vizuálne prestrešebie strechy poschodia</t>
  </si>
  <si>
    <t>"priemer dutiny panelov LHD 20-2 je 145 mm, zálievka dvoch dutín na dĺžke cca 0,50 m</t>
  </si>
  <si>
    <t>"pol. 1-6x2dutiny"3,14*0,0725*0,0725*0,50*6*2</t>
  </si>
  <si>
    <t>0,15*0,15*0,0275*6*2</t>
  </si>
  <si>
    <t>61</t>
  </si>
  <si>
    <t>411361821</t>
  </si>
  <si>
    <t>Výstuž stropov doskových, trámových, vložkových,konzolových alebo balkónových, 10505</t>
  </si>
  <si>
    <t>147231914</t>
  </si>
  <si>
    <t>"v.č. S-6"134,33/1000</t>
  </si>
  <si>
    <t>"v.č. S-7"125,20/1000</t>
  </si>
  <si>
    <t>62</t>
  </si>
  <si>
    <t>Betón stužujúcich pásov a vencov železový tr. C 20/25-XC1</t>
  </si>
  <si>
    <t>-1361282984</t>
  </si>
  <si>
    <t>"statika S-9</t>
  </si>
  <si>
    <t>"V1"14,20*0,30*0,13+14,20*0,20*0,535</t>
  </si>
  <si>
    <t>"V2"5,85*0,30*0,13+5,85*0,20*0,535</t>
  </si>
  <si>
    <t>"V3"5,85*0,30*0,425</t>
  </si>
  <si>
    <t>"V4"9,30*0,30*0,425</t>
  </si>
  <si>
    <t>"V5"18,60*0,30*0,15+18,60*0,25*0,275</t>
  </si>
  <si>
    <t>"V6"32,575*0,30*0,15+32,575*0,20*0,275</t>
  </si>
  <si>
    <t>"statika S-10</t>
  </si>
  <si>
    <t>"V11"26,725*0,30*0,14+26,725*0,20*0,21</t>
  </si>
  <si>
    <t>"V12"18,60*0,30*0,14+18,60*0,27*0,21</t>
  </si>
  <si>
    <t>"V13"8,70*0,30*0,18+8,70*0,20*0,17</t>
  </si>
  <si>
    <t>"V14"5,55*0,30*0,14+5,55*0,17*0,21</t>
  </si>
  <si>
    <t>"V15"5,85*0,30*0,18+5,85*0,28*0,17</t>
  </si>
  <si>
    <t>"nadbetónovanie nad prekladmi 2NP v. 8 cm viď rez A-A,B-B,C-C,D-D</t>
  </si>
  <si>
    <t>"statika S-3</t>
  </si>
  <si>
    <t>"a"1,25*2*0,08*0,23</t>
  </si>
  <si>
    <t>"b"1,75*9*0,08*0,23</t>
  </si>
  <si>
    <t>"c"2,25*1*0,08*0,23</t>
  </si>
  <si>
    <t>"e"1,50*1*0,08*0,23</t>
  </si>
  <si>
    <t>63</t>
  </si>
  <si>
    <t>353013927</t>
  </si>
  <si>
    <t>"V1"14,20*0,665*2</t>
  </si>
  <si>
    <t>"V2"5,85*0,665*2</t>
  </si>
  <si>
    <t>"V3"5,85*0,425*2</t>
  </si>
  <si>
    <t>"V4"9,30*0,425*2</t>
  </si>
  <si>
    <t>"V5"18,60*0,425*2</t>
  </si>
  <si>
    <t>"V6"32,575*0,425*2</t>
  </si>
  <si>
    <t>"V11"26,725*0,35*2</t>
  </si>
  <si>
    <t>"V12"18,60*0,35*2</t>
  </si>
  <si>
    <t>"V13"8,70*0,35*2</t>
  </si>
  <si>
    <t>"V14"5,55*0,35*2</t>
  </si>
  <si>
    <t>"V15"5,85*0,35*2</t>
  </si>
  <si>
    <t>"pre nadbetónovku nad prekladmi 2NP v. 8 cm viď rez A-A,B-B,C-C,D-D</t>
  </si>
  <si>
    <t>"a"1,25*2*0,08*2</t>
  </si>
  <si>
    <t>"b"1,75*9*0,08*2</t>
  </si>
  <si>
    <t>"c"2,25*1*0,08*2</t>
  </si>
  <si>
    <t>"e"1,50*1*0,08*2</t>
  </si>
  <si>
    <t>64</t>
  </si>
  <si>
    <t>585116849</t>
  </si>
  <si>
    <t>65</t>
  </si>
  <si>
    <t>-1027567135</t>
  </si>
  <si>
    <t>"v.č. S-9"1147,47/1000</t>
  </si>
  <si>
    <t>"v.č. S-10"847,57/1000</t>
  </si>
  <si>
    <t>"nadbetónovanie nad prekladmi 2NP v. 8 cm viď rez A-A,B-B,C-C,D-D"0,405*0,05</t>
  </si>
  <si>
    <t>66</t>
  </si>
  <si>
    <t>430321315</t>
  </si>
  <si>
    <t>Schodiskové konštrukcie, betón železový tr. C 20/25-XC1</t>
  </si>
  <si>
    <t>1382680080</t>
  </si>
  <si>
    <t xml:space="preserve">"SR1-SR3 </t>
  </si>
  <si>
    <t>"stupne</t>
  </si>
  <si>
    <t>"1.stupeň" 0,325*0,315*1,25</t>
  </si>
  <si>
    <t>"20.stupeň"0,315*0,275*1,25</t>
  </si>
  <si>
    <t>(0,1575*0,315)/2*1,25*18</t>
  </si>
  <si>
    <t>"podstupn. doska</t>
  </si>
  <si>
    <t>"SR1"2,55*1,25*0,16</t>
  </si>
  <si>
    <t>"SR2"1,40*1,25*0,16</t>
  </si>
  <si>
    <t>"SR3"2,55*1,25*0,16</t>
  </si>
  <si>
    <t>"podesta na kóte +1,260</t>
  </si>
  <si>
    <t>1,24*(1,565+0,30)*0,16</t>
  </si>
  <si>
    <t>"podesta na kóte +1,890</t>
  </si>
  <si>
    <t>(1,54+0,30)*1,25*0,16</t>
  </si>
  <si>
    <t>"podesta na kóte +3,150</t>
  </si>
  <si>
    <t>"mč 2.02"7,19*0,16</t>
  </si>
  <si>
    <t>67</t>
  </si>
  <si>
    <t>430361821</t>
  </si>
  <si>
    <t>Výstuž schodiskových konštrukcií z betonárskej ocele 10505</t>
  </si>
  <si>
    <t>-1182457388</t>
  </si>
  <si>
    <t>" v.č. S-11"346,30/1000</t>
  </si>
  <si>
    <t>68</t>
  </si>
  <si>
    <t>431351121</t>
  </si>
  <si>
    <t>Debnenie do 4 m výšky - podest a podstupňových dosiek pôdorysne priamočiarych zhotovenie</t>
  </si>
  <si>
    <t>-1603076752</t>
  </si>
  <si>
    <t>0,1575*1,25*20</t>
  </si>
  <si>
    <t>"SR1"2,55*1,25</t>
  </si>
  <si>
    <t>2,55*0,35</t>
  </si>
  <si>
    <t>"SR2"1,40*1,25</t>
  </si>
  <si>
    <t>1,40*0,35</t>
  </si>
  <si>
    <t>"SR3"2,55*1,25</t>
  </si>
  <si>
    <t>"podesta na kóte +1,250</t>
  </si>
  <si>
    <t>1,24*1,565</t>
  </si>
  <si>
    <t>1,54*1,25</t>
  </si>
  <si>
    <t>"mč 2.02"7,19</t>
  </si>
  <si>
    <t>69</t>
  </si>
  <si>
    <t>431351122</t>
  </si>
  <si>
    <t>Debnenie do 4 m výšky - podest a podstupňových dosiek pôdorysne priamočiarych odstránenie</t>
  </si>
  <si>
    <t>-1168173044</t>
  </si>
  <si>
    <t>70</t>
  </si>
  <si>
    <t>452386161</t>
  </si>
  <si>
    <t>Vyrovnávací prstenec z prostého betónu tr. C 12/15 pod poklopy a mreže, výška nad 100 do 200 mm</t>
  </si>
  <si>
    <t>1409420242</t>
  </si>
  <si>
    <t>"pod poklop v jestvujúcej studni"1</t>
  </si>
  <si>
    <t>Komunikácie</t>
  </si>
  <si>
    <t>71</t>
  </si>
  <si>
    <t>564651111.1</t>
  </si>
  <si>
    <t>Násyp z riečnych valúnov fr. 63-90 mm  hr. 100 mm /okap.chodník/</t>
  </si>
  <si>
    <t>-946461002</t>
  </si>
  <si>
    <t>72</t>
  </si>
  <si>
    <t>564851111</t>
  </si>
  <si>
    <t>Podklad zo štrkodrviny s rozprestretím a zhutnením, po zhutnení hr. 150 mm /P3+okap.ch./</t>
  </si>
  <si>
    <t>558743412</t>
  </si>
  <si>
    <t>"okap. chodník"26,50</t>
  </si>
  <si>
    <t>73</t>
  </si>
  <si>
    <t>564861111</t>
  </si>
  <si>
    <t>Podklad zo štrkodrviny s rozprestretím a zhutnením, po zhutnení hr. 200 mm /P4/</t>
  </si>
  <si>
    <t>-1520409663</t>
  </si>
  <si>
    <t>74</t>
  </si>
  <si>
    <t>596911212</t>
  </si>
  <si>
    <t>Kladenie zámkovej dlažby  hr. 8 cm pre peších nad 20 m2 so zriadením lôžka z kameniva hr. 4 cm /P4/</t>
  </si>
  <si>
    <t>868328570</t>
  </si>
  <si>
    <t>75</t>
  </si>
  <si>
    <t>592460001100.1</t>
  </si>
  <si>
    <t xml:space="preserve">Dlažba betónová hr. 8 cm sivá napr. EDEL(Premac) </t>
  </si>
  <si>
    <t>-1075762412</t>
  </si>
  <si>
    <t>29,65*1,02</t>
  </si>
  <si>
    <t>76</t>
  </si>
  <si>
    <t>610991111</t>
  </si>
  <si>
    <t>Zakrývanie výplní vnútorných okenných otvorov, predmetov a konštrukcií</t>
  </si>
  <si>
    <t>-2012336885</t>
  </si>
  <si>
    <t>2,125*2,675+1,50*2,675*4+1,50*2,00*3+0,90*2,00*2+1,50*0,80*3+2,125*2,675+2,00*2,675*2+3,625*2,00*1+3,625*2,625+0,90*2,625*2+1,50*2,625*7+1,15*2,625</t>
  </si>
  <si>
    <t>77</t>
  </si>
  <si>
    <t>611461115</t>
  </si>
  <si>
    <t>Príprava vnútorného podkladu stropov penetračný náter BetonKontakt</t>
  </si>
  <si>
    <t>2132434570</t>
  </si>
  <si>
    <t>"1NP"207,10</t>
  </si>
  <si>
    <t>"odpočet schodiska mč 1.03"-10,56</t>
  </si>
  <si>
    <t>"2NP"159,72</t>
  </si>
  <si>
    <t>"odpočet chodby mč 2.02"-7,19</t>
  </si>
  <si>
    <t>"schodiskové ramená</t>
  </si>
  <si>
    <t>1,25*1,565</t>
  </si>
  <si>
    <t>"strop schodiska"4,05*5,25</t>
  </si>
  <si>
    <t>78</t>
  </si>
  <si>
    <t>611461121</t>
  </si>
  <si>
    <t>Vnútorná omietka stropov sadrová, strojné nanášanie</t>
  </si>
  <si>
    <t>1556900931</t>
  </si>
  <si>
    <t>"odpočet schodiska mč 1.03-samostatný vv"-10,56</t>
  </si>
  <si>
    <t>"odpočet m.č. 1.05 techn. miestnosť váp. cem. om."-8,80</t>
  </si>
  <si>
    <t>79</t>
  </si>
  <si>
    <t>611461131</t>
  </si>
  <si>
    <t>Vnútorná omietka stropov vápennocementová, strojné nanášanie</t>
  </si>
  <si>
    <t>227057315</t>
  </si>
  <si>
    <t>"mč. 1.05"8,80</t>
  </si>
  <si>
    <t>80</t>
  </si>
  <si>
    <t>612465116</t>
  </si>
  <si>
    <t xml:space="preserve">Príprava vnútorného podkladu stien Univerzálny základ </t>
  </si>
  <si>
    <t>-768901703</t>
  </si>
  <si>
    <t>421,604+17,031</t>
  </si>
  <si>
    <t>81</t>
  </si>
  <si>
    <t>612465121.R</t>
  </si>
  <si>
    <t>Vnútorná omietka stien sadrová, strojné nanášanie vrátane omietkových líšt a presieťkovania</t>
  </si>
  <si>
    <t>62993671</t>
  </si>
  <si>
    <t>"1NP</t>
  </si>
  <si>
    <t>"v. omietky 2,64+0,175=2,815 m</t>
  </si>
  <si>
    <t>"mč 1.04,1.06,1.07</t>
  </si>
  <si>
    <t>(5,25+1,80+0,10+2,10+0,10+6,80+1,90)*2,815</t>
  </si>
  <si>
    <t>-(2,125*2,675+1,50*2,675+1,00*1,97)</t>
  </si>
  <si>
    <t>(2,125+2,675*2)*0,26</t>
  </si>
  <si>
    <t>(1,50+2,675*2)*0,26</t>
  </si>
  <si>
    <t>(1,00+1,97*2)*0,20</t>
  </si>
  <si>
    <t>"v. omietky  2,76+0,175=2,935 m</t>
  </si>
  <si>
    <t>"mč 1.08-1.18</t>
  </si>
  <si>
    <t>(8,70+17,50)*2*2,935</t>
  </si>
  <si>
    <t>-(1,50*0,80+1,50*2,00*3+3,625*2,00+0,90*2,00*2+1,50*2,675*3+2,00*2,675+0,90*1,97)</t>
  </si>
  <si>
    <t>(1,50+0,80)*2*0,26</t>
  </si>
  <si>
    <t>(1,50+2,00)*2*0,26*3</t>
  </si>
  <si>
    <t>(3,625+2,00)*2*0,26</t>
  </si>
  <si>
    <t>(0,90+2,00)*2*0,26*2</t>
  </si>
  <si>
    <t>(1,50+2,675*2)*3</t>
  </si>
  <si>
    <t>(2,00+2,675*2)*0,26</t>
  </si>
  <si>
    <t>(0,90+1,97*2)*0,20</t>
  </si>
  <si>
    <t>"1NP+2.NP schodisko v. omietky 0,175+1,26+4,73=6,165 m</t>
  </si>
  <si>
    <t>(4,05+5,25)*2*6,165</t>
  </si>
  <si>
    <t>-(0,90*1,97*3+2,125*2,675+1,50*2,625+1,15*2,625)</t>
  </si>
  <si>
    <t>(1,50+2,625*2)*0,26+(1,15+2,625*2)*0,26+(2,125+2,675*2)*0,26</t>
  </si>
  <si>
    <t>"2NP</t>
  </si>
  <si>
    <t>"v. omietky 2,80+0,125=2,925 m</t>
  </si>
  <si>
    <t>"mč 2.02-2.12</t>
  </si>
  <si>
    <t>(8,70+17,50)*2*2,925</t>
  </si>
  <si>
    <t>-(1,50*0,80*2+1,50*2,625*6+3,625*2,625+0,90*2,625*2+2,00*2,625+0,90*1,97)</t>
  </si>
  <si>
    <t>(1,50+2,625*2)*0,26*6</t>
  </si>
  <si>
    <t>(3,625+2,625*2)*0,26</t>
  </si>
  <si>
    <t>(0,90+2,625*2)*0,26*2</t>
  </si>
  <si>
    <t>(2,00+2,625*2)*0,26</t>
  </si>
  <si>
    <t>82</t>
  </si>
  <si>
    <t>612465131.1</t>
  </si>
  <si>
    <t>Vnútorná omietka stien vápennocementová, strojné nanášanie, vrátanie omietkových líšt a sieťkovania</t>
  </si>
  <si>
    <t>-1863247833</t>
  </si>
  <si>
    <t>"mč 1.05</t>
  </si>
  <si>
    <t>(2,70+3,25+0,10)*2,815</t>
  </si>
  <si>
    <t>83</t>
  </si>
  <si>
    <t>620991121</t>
  </si>
  <si>
    <t>Zakrývanie výplní vonkajších otvorov s rámami a zárubňami, zábradlí, oplechovania, atď. zhotovené z lešenia akýmkoľvek spôsobom</t>
  </si>
  <si>
    <t>594348765</t>
  </si>
  <si>
    <t>84</t>
  </si>
  <si>
    <t>622464271</t>
  </si>
  <si>
    <t>Vonkajšia omietka stien tenkovrstvová minerálna samočistiaca, škrabaná, hr. 1,5 mm</t>
  </si>
  <si>
    <t>-254571796</t>
  </si>
  <si>
    <t>21,495+0,576+361,118+19,626</t>
  </si>
  <si>
    <t>"odpočet pophľad severný styk s jestvujúcim RD"-27,00</t>
  </si>
  <si>
    <t>85</t>
  </si>
  <si>
    <t>625251407</t>
  </si>
  <si>
    <t>Kontaktný zatepľovací systém hr. 150 mm - riešenie pre sokel (XPS), zatĺkacie kotvy</t>
  </si>
  <si>
    <t>2105070644</t>
  </si>
  <si>
    <t>"sokel v. 0,300</t>
  </si>
  <si>
    <t>"PS"21,05*0,30</t>
  </si>
  <si>
    <t>"PZ"18,40*0,30</t>
  </si>
  <si>
    <t>"PJ"21,05*0,30</t>
  </si>
  <si>
    <t>-(1,50*2+2,125+1,50+2,125)*0,30</t>
  </si>
  <si>
    <t>"PV"18,40*0,30</t>
  </si>
  <si>
    <t>-(1,50+2,00)*0,30</t>
  </si>
  <si>
    <t>"terasa"(6,150-1,15)*0,30</t>
  </si>
  <si>
    <t>86</t>
  </si>
  <si>
    <t>625251422R</t>
  </si>
  <si>
    <t>Kontaktný zatepľovací systém ostenia hr. 40 mm - riešenie pre sokel (XPS)</t>
  </si>
  <si>
    <t>1033088574</t>
  </si>
  <si>
    <t>"ostenie dverí a stien v sokli v. 0,30m</t>
  </si>
  <si>
    <t>16*0,12*0,30</t>
  </si>
  <si>
    <t>87</t>
  </si>
  <si>
    <t>625251599</t>
  </si>
  <si>
    <t>Kontaktný zatepľovací systém hr. 150 mm  - minerálne riešenie, zatĺkacie kotvy</t>
  </si>
  <si>
    <t>-1878457550</t>
  </si>
  <si>
    <t>"pohľad severný</t>
  </si>
  <si>
    <t>13,95*(6,75-0,30)</t>
  </si>
  <si>
    <t>(21,05-13,95)*(3,25-0,30)</t>
  </si>
  <si>
    <t>-(1,50*0,80)*3</t>
  </si>
  <si>
    <t>"pohľad západný</t>
  </si>
  <si>
    <t>18,40*(6,75-0,30)</t>
  </si>
  <si>
    <t>-(1,50*2,00*3+0,90*2,00*2+3,625*2,00+0,90*2,50*2+3,625*2,50+1,50*2,50*2)</t>
  </si>
  <si>
    <t>"pohľad južný</t>
  </si>
  <si>
    <t>7,10*(3,25-0,30)</t>
  </si>
  <si>
    <t>-(1,50*2,20*3+2,125*2,20*2+1,50*2,50*3)</t>
  </si>
  <si>
    <t>"pohľad východný</t>
  </si>
  <si>
    <t>-(1,50*2,20+2,00*2,20+1,50*2,50*2+2,00*2,50+1,15*2,50)</t>
  </si>
  <si>
    <t>88</t>
  </si>
  <si>
    <t>625251613</t>
  </si>
  <si>
    <t>Kontaktný zatepľovací systém ostenia hr. 40 mm - minerálne riešenie</t>
  </si>
  <si>
    <t>-2041002580</t>
  </si>
  <si>
    <t>"pohľad S</t>
  </si>
  <si>
    <t>(1,50+0,80*2)*0,12*3</t>
  </si>
  <si>
    <t>"pohľad Z</t>
  </si>
  <si>
    <t>(1,50+2,00*2)*0,12*3</t>
  </si>
  <si>
    <t>(0,90+2,00*2)*0,12*2</t>
  </si>
  <si>
    <t>(3,625+2,00*2)*0,12*1</t>
  </si>
  <si>
    <t>(0,90+2,50*2)*0,12*2</t>
  </si>
  <si>
    <t>(3,625+2,50*2)*0,12*1</t>
  </si>
  <si>
    <t>(1,50+2,50*2)*0,12*2</t>
  </si>
  <si>
    <t>"pohľad J</t>
  </si>
  <si>
    <t>(1,50+2,20*2)*0,12*3</t>
  </si>
  <si>
    <t>(2,125+2,20*2)*0,12*2</t>
  </si>
  <si>
    <t>(1,50+2,50*2)*0,12*3</t>
  </si>
  <si>
    <t>"pohľad V</t>
  </si>
  <si>
    <t>(1,50+2,00*2)*0,12*1</t>
  </si>
  <si>
    <t>(2,00+2,00*2)*0,12*1</t>
  </si>
  <si>
    <t>(2,00+2,50*2)*0,12*1</t>
  </si>
  <si>
    <t>(1,15+2,00*2)*0,12*1</t>
  </si>
  <si>
    <t>89</t>
  </si>
  <si>
    <t>627452145</t>
  </si>
  <si>
    <t>Škárovanie maltou MC (400 kg cem./m3) zvislé aj vodorovné, medzi prefabrik. dielcami</t>
  </si>
  <si>
    <t>-1358140388</t>
  </si>
  <si>
    <t>"stropné panely</t>
  </si>
  <si>
    <t>8,70*32+5,25*12</t>
  </si>
  <si>
    <t>90</t>
  </si>
  <si>
    <t>631312661</t>
  </si>
  <si>
    <t>Mazanina z betónu prostého (m3) tr. C 20/25-XC1 hr.nad 50 do 80 mm</t>
  </si>
  <si>
    <t>1392995086</t>
  </si>
  <si>
    <t>"P1k,P1mk"(165,38+22,36)*0,05</t>
  </si>
  <si>
    <t>"P1m  "8,80*0,060</t>
  </si>
  <si>
    <t>"P2k,P2mk"(146,04+13,68)*0,053</t>
  </si>
  <si>
    <t>91</t>
  </si>
  <si>
    <t>631362021</t>
  </si>
  <si>
    <t>Výstuž mazanín z betónov (z kameniva) a z ľahkých betónov zo zváraných sietí z drôtov typu KARI</t>
  </si>
  <si>
    <t>1336037096</t>
  </si>
  <si>
    <t>"KARI KH-20 150/150-6/6 hmotnosť 3,03kg/m2</t>
  </si>
  <si>
    <t>"P1k,P1mk"(165,38+22,36)*3,03/1000*1,20</t>
  </si>
  <si>
    <t>"P1m"8,80*3,03/1000*1,20</t>
  </si>
  <si>
    <t>"P2k,P2mk"(146,04+13,68)*3,03/1000*1,20</t>
  </si>
  <si>
    <t>92</t>
  </si>
  <si>
    <t>631571010</t>
  </si>
  <si>
    <t>Násyp z kameniva ťaženého na plochých strechách vodorovný alebo v spáde, s utlačením  urovnaním povrchu</t>
  </si>
  <si>
    <t>-1157710810</t>
  </si>
  <si>
    <t>"strecha S1</t>
  </si>
  <si>
    <t>17,70*8,90*0,05+5,45*4,35*0,05</t>
  </si>
  <si>
    <t>93</t>
  </si>
  <si>
    <t>632458501</t>
  </si>
  <si>
    <t>Cementová samonivelizačná stierka vrátane penetrarčného náteru hr. 3 mm</t>
  </si>
  <si>
    <t>-1372817581</t>
  </si>
  <si>
    <t>"pod PVC podlahovinu</t>
  </si>
  <si>
    <t>"P1k"7,53+5,91+16,30+7,19+30,31+17,20+8,97+23,35+10,47+10,08+20,57+7,50</t>
  </si>
  <si>
    <t>"P1mk"3,85+4,83+7,09+6,59</t>
  </si>
  <si>
    <t>"P2k"8,06+7,19+30,31+18,14+9,20+23,35+10,47*2+21,35+7,50</t>
  </si>
  <si>
    <t>"P2mk"7,09+6,59</t>
  </si>
  <si>
    <t>94</t>
  </si>
  <si>
    <t>632458503</t>
  </si>
  <si>
    <t>Cementová samonivelizačná stierka vrátane penetračného náteru hr. 5 mm /schody/</t>
  </si>
  <si>
    <t>-1677432791</t>
  </si>
  <si>
    <t>"P2 schodiskové stupne a medzipodesty</t>
  </si>
  <si>
    <t xml:space="preserve">"medzipodesty"1,55*1,25*2 </t>
  </si>
  <si>
    <t>"stupne"1,25*(0,315+0,1575)*20</t>
  </si>
  <si>
    <t>95</t>
  </si>
  <si>
    <t>632921913</t>
  </si>
  <si>
    <t>Dlažba z betónových dlaždíc 500x500x60 mm do piesku hr.60 mm /P3/</t>
  </si>
  <si>
    <t>-907962571</t>
  </si>
  <si>
    <t>" P3 mč 1.20   28,07 m2</t>
  </si>
  <si>
    <t>"28,07/rozteč 0,70 m = 40 m</t>
  </si>
  <si>
    <t>40*0,50</t>
  </si>
  <si>
    <t>96</t>
  </si>
  <si>
    <t>642944121</t>
  </si>
  <si>
    <t>Dodatočná montáž oceľovej dverovej zárubne, plochy otvoru do 2,5 m2</t>
  </si>
  <si>
    <t>1222904357</t>
  </si>
  <si>
    <t>97</t>
  </si>
  <si>
    <t>553310001400</t>
  </si>
  <si>
    <t xml:space="preserve">Pol.13,13i,13i* Zárubeň 900/1970 PO EW 30 /npr. HSE/ ceľová hranatá do muriva zo žiarovo pozink.plechu  hr. 1,5 mm, /L/ s poldrážkou pre tesnenie, ostenie 100 mm, s podlahovým zapustením, povrchová úprava Alkyton kováčska čierna farba  </t>
  </si>
  <si>
    <t>-419932046</t>
  </si>
  <si>
    <t>98</t>
  </si>
  <si>
    <t>648991113</t>
  </si>
  <si>
    <t>Osadenie parapetných dosiek z plastických a poloplast., hmôt, š. nad 200 mm</t>
  </si>
  <si>
    <t>-574448562</t>
  </si>
  <si>
    <t>"pol.03"1,50*3</t>
  </si>
  <si>
    <t>"pol.04 len v mč 1.11"0,90*1</t>
  </si>
  <si>
    <t>"pol.05 len v mč 1.17 a 2.11"1,50*2</t>
  </si>
  <si>
    <t>"pol.08"3,625</t>
  </si>
  <si>
    <t>611560000400</t>
  </si>
  <si>
    <t>Parapetná doska plastová, šírka 300 mm, komôrková vnútorná, RAL 7016 s koncovkami</t>
  </si>
  <si>
    <t>-990925441</t>
  </si>
  <si>
    <t>Rúrové vedenie</t>
  </si>
  <si>
    <t>100</t>
  </si>
  <si>
    <t>894503111</t>
  </si>
  <si>
    <t>Debnenie konštrukcií na rúrovom vedení dosk. stropov šachiet armatúrnych akýchkoľvek rozmerov</t>
  </si>
  <si>
    <t>-1380154346</t>
  </si>
  <si>
    <t>"strop jestvujúcej studne pre dobetónovanie okolo poklopu</t>
  </si>
  <si>
    <t>3,14*0,50*0,50-0,60*0,60</t>
  </si>
  <si>
    <t>101</t>
  </si>
  <si>
    <t>899101111</t>
  </si>
  <si>
    <t>Osadenie poklopu liatinového a oceľového vrátane rámu hmotn. do 50 kg</t>
  </si>
  <si>
    <t>-17668081</t>
  </si>
  <si>
    <t>102</t>
  </si>
  <si>
    <t>552410002600.1</t>
  </si>
  <si>
    <t>Pol. 26 Poklop hliníkový ľahký A 15, štvorcový s rámom vnútorný otvor 600x600 mm, pre zadláždenie, uzamykateľný, s hermetickým  tesnením napr. ALUDECK AD</t>
  </si>
  <si>
    <t>-926362242</t>
  </si>
  <si>
    <t>103</t>
  </si>
  <si>
    <t>916561112</t>
  </si>
  <si>
    <t>Osadenie záhonového alebo parkového obrubníka betón., do lôžka z bet. pros. tr. C 16/20 s bočnou oporou</t>
  </si>
  <si>
    <t>1290993093</t>
  </si>
  <si>
    <t>"k okapovému chodníku</t>
  </si>
  <si>
    <t>0,45+7,50+19,30+10,05+1,60+13,35+9,75+6,60+0,45</t>
  </si>
  <si>
    <t>7,80+0,70</t>
  </si>
  <si>
    <t>104</t>
  </si>
  <si>
    <t>592170001800</t>
  </si>
  <si>
    <t>Obrubník parkový, lxšxv 1000x50x200 mm, sivá</t>
  </si>
  <si>
    <t>1356897568</t>
  </si>
  <si>
    <t>77,55*1,01 'Přepočítané koeficientom množstva</t>
  </si>
  <si>
    <t>105</t>
  </si>
  <si>
    <t>918101112</t>
  </si>
  <si>
    <t>Lôžko pod obrubníky, krajníky alebo obruby z dlažobných kociek z betónu prostého tr. C 16/20</t>
  </si>
  <si>
    <t>-79770125</t>
  </si>
  <si>
    <t>77,55*0,25*0,20</t>
  </si>
  <si>
    <t>106</t>
  </si>
  <si>
    <t>941941031</t>
  </si>
  <si>
    <t>Montáž lešenia ľahkého pracovného radového s podlahami šírky od 0,80 do 1,00 m, výšky do 10 m</t>
  </si>
  <si>
    <t>-677417183</t>
  </si>
  <si>
    <t>"lešenie k fasáde</t>
  </si>
  <si>
    <t>"pohľad S, pohľad J</t>
  </si>
  <si>
    <t>(18,40+1,00*2)*7,00*2</t>
  </si>
  <si>
    <t>"pohľad JV, SZ</t>
  </si>
  <si>
    <t>13,95*7,00*2</t>
  </si>
  <si>
    <t>7,10*3,50*2</t>
  </si>
  <si>
    <t>107</t>
  </si>
  <si>
    <t>941941191</t>
  </si>
  <si>
    <t>Príplatok za prvý a každý ďalší i začatý mesiac použitia lešenia ľahkého pracovného radového s podlahami šírky od 0,80 do 1,00 m, výšky do 10 m</t>
  </si>
  <si>
    <t>1295410856</t>
  </si>
  <si>
    <t>108</t>
  </si>
  <si>
    <t>941941831</t>
  </si>
  <si>
    <t>Demontáž lešenia ľahkého pracovného radového s podlahami šírky nad 0,80 do 1,00 m, výšky do 10 m</t>
  </si>
  <si>
    <t>1127474915</t>
  </si>
  <si>
    <t>109</t>
  </si>
  <si>
    <t>943944121</t>
  </si>
  <si>
    <t>Montáž lešenia priestorového ťažkého pracovného alebo podperného bez podláh do výšky 20 m pri zaťažení do 3 kPa</t>
  </si>
  <si>
    <t>-311512782</t>
  </si>
  <si>
    <t>"schodisko</t>
  </si>
  <si>
    <t>4,05*5,25*5,99</t>
  </si>
  <si>
    <t>110</t>
  </si>
  <si>
    <t>943944291</t>
  </si>
  <si>
    <t>Príplatok za prvý a každý ďalší i začatý mesiac použitia lešenia priestorového ťažkého prac. alebo podperného výšky nad 20 do 40 m, zaťaženia do 3 kPa</t>
  </si>
  <si>
    <t>200877107</t>
  </si>
  <si>
    <t>111</t>
  </si>
  <si>
    <t>943944821</t>
  </si>
  <si>
    <t>Demontáž lešenia priestorového ťažkého pracovného alebo podperného bez podláh do výšky 20 m pri zaťažení do 3 kPa</t>
  </si>
  <si>
    <t>-1047290209</t>
  </si>
  <si>
    <t>112</t>
  </si>
  <si>
    <t>943955021</t>
  </si>
  <si>
    <t>Montáž lešeňovej podlahy s priečnikmi alebo pozdĺžnikmi výšky do do 10 m</t>
  </si>
  <si>
    <t>-1175261904</t>
  </si>
  <si>
    <t>5,25*4,05*2</t>
  </si>
  <si>
    <t>113</t>
  </si>
  <si>
    <t>943955191</t>
  </si>
  <si>
    <t>Príplatok za prvý a každý i začatý mesiac použitia lešeňovej podlahy pre všetky výšky do 40 m</t>
  </si>
  <si>
    <t>1531193523</t>
  </si>
  <si>
    <t>114</t>
  </si>
  <si>
    <t>943955821</t>
  </si>
  <si>
    <t>Demontáž lešeňovej podlahy s priečnikmi alebo pozdľžnikmi výšky do 10 m</t>
  </si>
  <si>
    <t>-1179907987</t>
  </si>
  <si>
    <t>115</t>
  </si>
  <si>
    <t>952901111</t>
  </si>
  <si>
    <t>Vyčistenie budov pri výške podlaží do 4m</t>
  </si>
  <si>
    <t>-1305399223</t>
  </si>
  <si>
    <t>7,53+3,85+10,56+5,91+8,80+16,30+4,83+7,19+30,31+17,20+8,97+23,35+10,47+10,08+7,09+20,57+7,50+6,59</t>
  </si>
  <si>
    <t>8,06+7,19+30,31+18,14+9,20+23,35+10,47*2+7,09+21,35+7,50+6,59</t>
  </si>
  <si>
    <t>116</t>
  </si>
  <si>
    <t>953945111</t>
  </si>
  <si>
    <t>Rohová lišta hliníková</t>
  </si>
  <si>
    <t>-376310977</t>
  </si>
  <si>
    <t>"okná a dvere zvislé rohy</t>
  </si>
  <si>
    <t>"01i"2,50*2*1</t>
  </si>
  <si>
    <t>"02,02*"2,50*2*4</t>
  </si>
  <si>
    <t>"03"2,00*2*3</t>
  </si>
  <si>
    <t>"04"2,00*2*2</t>
  </si>
  <si>
    <t>"05"0,80*2*3</t>
  </si>
  <si>
    <t>"06"2,50*2*1</t>
  </si>
  <si>
    <t>"07,07*"2,50*2*2</t>
  </si>
  <si>
    <t>"08"2,00*2*1</t>
  </si>
  <si>
    <t>"09"2,50*2*1</t>
  </si>
  <si>
    <t>"10"2,50*2*2</t>
  </si>
  <si>
    <t>"11"2,50*2*7</t>
  </si>
  <si>
    <t>"12i"2,50*2*1</t>
  </si>
  <si>
    <t>"zvislé rohy fasády</t>
  </si>
  <si>
    <t>(6,75+0,02)*2</t>
  </si>
  <si>
    <t>6,75+0,22</t>
  </si>
  <si>
    <t>6,75+0,05</t>
  </si>
  <si>
    <t>6,75-0,35</t>
  </si>
  <si>
    <t>117</t>
  </si>
  <si>
    <t>953995115</t>
  </si>
  <si>
    <t>Nadokenná lišta s odkvapovým nosom (PVC)</t>
  </si>
  <si>
    <t>-1215756100</t>
  </si>
  <si>
    <t>"01i"2,125*1</t>
  </si>
  <si>
    <t>"02,02*"1,50*4</t>
  </si>
  <si>
    <t>"03"1,50*3</t>
  </si>
  <si>
    <t>"04"0,90*2</t>
  </si>
  <si>
    <t>"05"1,50*3</t>
  </si>
  <si>
    <t>"06"2,125*1</t>
  </si>
  <si>
    <t>"07,07*"2,00*2</t>
  </si>
  <si>
    <t>"08,09"3,625*2</t>
  </si>
  <si>
    <t>"10"0,90*2</t>
  </si>
  <si>
    <t>"11"1,50*7</t>
  </si>
  <si>
    <t>"12i"1,15*1</t>
  </si>
  <si>
    <t>118</t>
  </si>
  <si>
    <t>953995184</t>
  </si>
  <si>
    <t>Okenný a dverový dilatačný profil (plastový)</t>
  </si>
  <si>
    <t>714898157</t>
  </si>
  <si>
    <t>119</t>
  </si>
  <si>
    <t>953996121</t>
  </si>
  <si>
    <t>PCI okenný APU profil s integrovanou tkaninou</t>
  </si>
  <si>
    <t>-1766697450</t>
  </si>
  <si>
    <t>"01i"(2,125+2,50*2)*1</t>
  </si>
  <si>
    <t>"02,02*"(1,50+2,50*2)*4</t>
  </si>
  <si>
    <t>"03"(1,50+2,00*2)*3</t>
  </si>
  <si>
    <t>"04"(0,90+2,00*2)*2</t>
  </si>
  <si>
    <t>"05"(1,50+0,80*2)*3</t>
  </si>
  <si>
    <t>"06"(2,125+2,50*2)*1</t>
  </si>
  <si>
    <t>"07,07*"(2,00+2,50*2)*2</t>
  </si>
  <si>
    <t>"08"(3,625+2,00*2)*1</t>
  </si>
  <si>
    <t>"09"(3,625+2,50*2)*1</t>
  </si>
  <si>
    <t>"10"(0,90+2,50*2)*2</t>
  </si>
  <si>
    <t>"11"(1,50+2,50*2)*7</t>
  </si>
  <si>
    <t>"12i"(1,15+2,50*2)*1</t>
  </si>
  <si>
    <t>120</t>
  </si>
  <si>
    <t>961021311</t>
  </si>
  <si>
    <t>Búranie základov alebo vybúranie otvorov plochy nad 4 m2, z muriva zmiešaného alebo kamenného,  -2,40800t /existujúca pivnica/</t>
  </si>
  <si>
    <t>1047362604</t>
  </si>
  <si>
    <t>"existujúce murivo pivnice hr. 600 mm</t>
  </si>
  <si>
    <t>(0,55*2+5,05-0,90)*1,95*0,60</t>
  </si>
  <si>
    <t>(0,90+3,80-0,60)*1,95*0,60</t>
  </si>
  <si>
    <t>"murivo schodiska</t>
  </si>
  <si>
    <t>(2,40+1,20)*1,95*0,30</t>
  </si>
  <si>
    <t>"zníženie jestvujúcich stien pivnice 0,175+0,20 = o 0,375 mm</t>
  </si>
  <si>
    <t>(1,50+5,05-0,60)*0,375*0,60</t>
  </si>
  <si>
    <t>121</t>
  </si>
  <si>
    <t>963015141</t>
  </si>
  <si>
    <t>Demontáž prefabrikovanej krycej dosky kanála, šachty a žumpy do 1,0 t,  -0,05800t</t>
  </si>
  <si>
    <t>997871229</t>
  </si>
  <si>
    <t>"betón. poklop-jestvujúca studňa"1</t>
  </si>
  <si>
    <t>122</t>
  </si>
  <si>
    <t>963023611</t>
  </si>
  <si>
    <t>Vybúranie schodiskových stupňov oblých, rovných alebo šikmých zo steny kamennej,  -0,35700t /do exist.pivnice/</t>
  </si>
  <si>
    <t>336266794</t>
  </si>
  <si>
    <t>"schody do jestvujúcej pivnice</t>
  </si>
  <si>
    <t>1,00*7</t>
  </si>
  <si>
    <t>123</t>
  </si>
  <si>
    <t>965042221</t>
  </si>
  <si>
    <t>Búranie podkladov pod dlažby, liatych dlažieb a mazanín,betón,hr.nad 100 mm, plochy do 1 m2 -2,20000t</t>
  </si>
  <si>
    <t>1671049925</t>
  </si>
  <si>
    <t>"podlaha schodiska - vstup do existuj. pivnice</t>
  </si>
  <si>
    <t>1,00*1,00*0,15</t>
  </si>
  <si>
    <t>124</t>
  </si>
  <si>
    <t>971042241R</t>
  </si>
  <si>
    <t>276975447</t>
  </si>
  <si>
    <t>125</t>
  </si>
  <si>
    <t>972054111</t>
  </si>
  <si>
    <t>Vybúranie otvoru v stropoch a klenbách železob. plochy do 0,0225 m2, hr. do 120 mm,  -0,00500t</t>
  </si>
  <si>
    <t>887045268</t>
  </si>
  <si>
    <t>"otvory v stropných paneloch LHD 20-2 na doliatie dutín betónom pre osadenie stĺpikov pol. 1 - 6x  do stropných panelov pre dve dutiny</t>
  </si>
  <si>
    <t>"statika v.č. S-14</t>
  </si>
  <si>
    <t>"pre pol.1-6x"6*2</t>
  </si>
  <si>
    <t>126</t>
  </si>
  <si>
    <t>974083112</t>
  </si>
  <si>
    <t>Rezanie betónových mazanín existujúcich vystužených hĺbky nad 50 do 100 mm</t>
  </si>
  <si>
    <t>-1058913528</t>
  </si>
  <si>
    <t>"skrátenie betónovej skruže jestvujúcej studne</t>
  </si>
  <si>
    <t>3,14*1,00</t>
  </si>
  <si>
    <t>127</t>
  </si>
  <si>
    <t>979081111</t>
  </si>
  <si>
    <t>Odvoz sutiny a vybúraných hmôt na skládku do 1 km</t>
  </si>
  <si>
    <t>1755592618</t>
  </si>
  <si>
    <t>128</t>
  </si>
  <si>
    <t>979081121</t>
  </si>
  <si>
    <t>Odvoz sutiny a vybúraných hmôt na skládku za každý ďalší 1 km</t>
  </si>
  <si>
    <t>-1267363372</t>
  </si>
  <si>
    <t>"odvoz spolu do 4 km</t>
  </si>
  <si>
    <t>37,681</t>
  </si>
  <si>
    <t>129</t>
  </si>
  <si>
    <t>42458114</t>
  </si>
  <si>
    <t>130</t>
  </si>
  <si>
    <t>998011002</t>
  </si>
  <si>
    <t>Presun hmôt pre budovy (801, 803, 812), zvislá konštr. z tehál, tvárnic, z kovu výšky do 12 m</t>
  </si>
  <si>
    <t>-2040423942</t>
  </si>
  <si>
    <t>711</t>
  </si>
  <si>
    <t>Izolácie proti vode a vlhkosti</t>
  </si>
  <si>
    <t>131</t>
  </si>
  <si>
    <t>711113131</t>
  </si>
  <si>
    <t>Izolácie proti zemnej vlhkosti a povrchovej vode hr. 2 mm na ploche vodorovnej</t>
  </si>
  <si>
    <t>-124374884</t>
  </si>
  <si>
    <t>"P1m, mč 1.05"8,80</t>
  </si>
  <si>
    <t>132</t>
  </si>
  <si>
    <t>711113141</t>
  </si>
  <si>
    <t>Izolácia proti zemnej vlhkosti a povrchovej vode  hr. 2 mm na ploche zvislej</t>
  </si>
  <si>
    <t>164905383</t>
  </si>
  <si>
    <t>((3,25+2,70)*2-0,90)*0,15</t>
  </si>
  <si>
    <t>133</t>
  </si>
  <si>
    <t>711131102</t>
  </si>
  <si>
    <t>Zhotovenie geotextílie alebo tkaniny na plochu vodorovnú</t>
  </si>
  <si>
    <t>-433777924</t>
  </si>
  <si>
    <t xml:space="preserve">"obojstranne </t>
  </si>
  <si>
    <t>"výmera ako plocha podkladný betón"235,313*2</t>
  </si>
  <si>
    <t>134</t>
  </si>
  <si>
    <t>711132102</t>
  </si>
  <si>
    <t>Zhotovenie geotextílie alebo tkaniny na plochu zvislú</t>
  </si>
  <si>
    <t>961893695</t>
  </si>
  <si>
    <t>"obojstranne po obvode zákl. pásov"113,345*2</t>
  </si>
  <si>
    <t>135</t>
  </si>
  <si>
    <t>693110001200</t>
  </si>
  <si>
    <t>Geotextília PP 300 - obojstranne</t>
  </si>
  <si>
    <t>426674515</t>
  </si>
  <si>
    <t>"V"470,626*1,15</t>
  </si>
  <si>
    <t>"Z"226,69*1,20</t>
  </si>
  <si>
    <t>136</t>
  </si>
  <si>
    <t>711471051</t>
  </si>
  <si>
    <t>Zhotovenie izolácie proti tlakovej vode PVC fóliou položenou voľne na vodorovnej ploche so zvarením spoju</t>
  </si>
  <si>
    <t>-905173001</t>
  </si>
  <si>
    <t>"vodorovne na podkladný betón</t>
  </si>
  <si>
    <t>"výmera ako plocha podkladný betón"235,313</t>
  </si>
  <si>
    <t>137</t>
  </si>
  <si>
    <t>711472051</t>
  </si>
  <si>
    <t>Zhotovenie izolácie proti tlakovej vode PVC fóliou položenou voľne na ploche zvislej so zvarením spoju</t>
  </si>
  <si>
    <t>19322112</t>
  </si>
  <si>
    <t>"po obvode zákl. pásov -výmera ako zateplenie zákl. pásov XPS hr. 150 mm"113,345</t>
  </si>
  <si>
    <t>138</t>
  </si>
  <si>
    <t>283220000300</t>
  </si>
  <si>
    <t>Hydroizolačná fólia PVC hr. 1,5 mm, izolácia základov proti zemnej vlhkosti, tlakovej vode, radónu, hnedá</t>
  </si>
  <si>
    <t>-713518477</t>
  </si>
  <si>
    <t>"V"235,313*1,15</t>
  </si>
  <si>
    <t>"Z"113,345*1,20</t>
  </si>
  <si>
    <t>139</t>
  </si>
  <si>
    <t>998711202</t>
  </si>
  <si>
    <t>Presun hmôt pre izoláciu proti vode v objektoch výšky nad 6 do 12 m</t>
  </si>
  <si>
    <t>1360432881</t>
  </si>
  <si>
    <t>712</t>
  </si>
  <si>
    <t>Izolácie striech, povlakové krytiny</t>
  </si>
  <si>
    <t>140</t>
  </si>
  <si>
    <t>712331101</t>
  </si>
  <si>
    <t>Zhotovenie povlak. krytiny striech plochých do 10° pásmi na sucho z tkaniny</t>
  </si>
  <si>
    <t>-1736090375</t>
  </si>
  <si>
    <t>"vodorovne a zvisle  2x  výmera ako mtž fólie PVC-P"  221,46*2</t>
  </si>
  <si>
    <t>"strecha S2"49,355*2</t>
  </si>
  <si>
    <t>141</t>
  </si>
  <si>
    <t>-826773614</t>
  </si>
  <si>
    <t>541,63*1,15</t>
  </si>
  <si>
    <t>142</t>
  </si>
  <si>
    <t>712341559</t>
  </si>
  <si>
    <t>Zhotovenie povlak. krytiny striech plochých do 10° pásmi pritav. v mieste prekrytia, modifikované pásy</t>
  </si>
  <si>
    <t>-329913997</t>
  </si>
  <si>
    <t>17,80*9,00+5,55*4,45</t>
  </si>
  <si>
    <t>"vytiahnutie na atiku</t>
  </si>
  <si>
    <t>(17,80+13,34)*2*0,50</t>
  </si>
  <si>
    <t>"strecha S2</t>
  </si>
  <si>
    <t>6,90*5,45</t>
  </si>
  <si>
    <t>(6,90+5,45)*2*0,365</t>
  </si>
  <si>
    <t>143</t>
  </si>
  <si>
    <t>628310001000</t>
  </si>
  <si>
    <t>Pás ťažký asfaltový SBS modifikované pásy - parozábrana</t>
  </si>
  <si>
    <t>-884944272</t>
  </si>
  <si>
    <t>262,659*1,15</t>
  </si>
  <si>
    <t>144</t>
  </si>
  <si>
    <t>712370050</t>
  </si>
  <si>
    <t>Zhotovenie povlakovej krytiny striech plochých do 10°PVC-P fóliou položenou voľne so zvarením spoju</t>
  </si>
  <si>
    <t>-1718888287</t>
  </si>
  <si>
    <t>"V"17,70*8,90+5,45*4,35</t>
  </si>
  <si>
    <t>"Z vytiahnutie na atiku</t>
  </si>
  <si>
    <t>(17,70+13,24)*2*(0,30+0,35)</t>
  </si>
  <si>
    <t>"V"6,80*5,35</t>
  </si>
  <si>
    <t>(6,80*2+5,35)*(0,20+0,40)</t>
  </si>
  <si>
    <t>5,35*0,30</t>
  </si>
  <si>
    <t>145</t>
  </si>
  <si>
    <t>283220002000</t>
  </si>
  <si>
    <t>Hydroizolačná fólia na báze PVC-P  hr. 1,5 mm s ochranou proti UV      žiareniu</t>
  </si>
  <si>
    <t>-2125249434</t>
  </si>
  <si>
    <t>270,815*1,15</t>
  </si>
  <si>
    <t>146</t>
  </si>
  <si>
    <t>712973231</t>
  </si>
  <si>
    <t>Detaily k PVC-P fóliam zaizolovanie kruhového prestupu 51 – 100 mm</t>
  </si>
  <si>
    <t>1766010896</t>
  </si>
  <si>
    <t>"pôdorys strechy v.č. 03</t>
  </si>
  <si>
    <t>"odvetranie kanalizácie D100mm"2</t>
  </si>
  <si>
    <t>"pol.48"4</t>
  </si>
  <si>
    <t>147</t>
  </si>
  <si>
    <t>397526397</t>
  </si>
  <si>
    <t>6*0,115</t>
  </si>
  <si>
    <t>148</t>
  </si>
  <si>
    <t>712973232</t>
  </si>
  <si>
    <t>Detaily k PVC-P fóliam zaizolovanie oceľ. stĺpikov 120/120mm a oc. profilov HEA 120</t>
  </si>
  <si>
    <t>-581195239</t>
  </si>
  <si>
    <t>"statika S-13 valcované profily HEA 120 pol. R1+S1"4*2+1</t>
  </si>
  <si>
    <t>"statika  S-14 oc. stĺpiky 120/120/6 mm pol. 1-6x "6</t>
  </si>
  <si>
    <t>149</t>
  </si>
  <si>
    <t>283220001200</t>
  </si>
  <si>
    <t>Hydroizolačná fólia PVC-P hr. 2 mm</t>
  </si>
  <si>
    <t>-645647739</t>
  </si>
  <si>
    <t>15*0,285 'Přepočítané koeficientom množstva</t>
  </si>
  <si>
    <t>150</t>
  </si>
  <si>
    <t>712973245</t>
  </si>
  <si>
    <t>Zhotovenie flekov v rohoch na povlakovej krytine z PVC-P fólie</t>
  </si>
  <si>
    <t>-857579660</t>
  </si>
  <si>
    <t>151</t>
  </si>
  <si>
    <t>283220001200.1</t>
  </si>
  <si>
    <t>Hydroizolačná fólia PVC-P hr. 2 mm, š. 1,2 m, izolácia balkónov, strešných detailov, farba sivá</t>
  </si>
  <si>
    <t>-2121016371</t>
  </si>
  <si>
    <t>10*0,04</t>
  </si>
  <si>
    <t>152</t>
  </si>
  <si>
    <t>712991030</t>
  </si>
  <si>
    <t>Montáž podkladnej konštrukcie z OSB dosiek na atike šírky 311 - 410 mm pod klampiarske konštrukcie /pol.40 klamp. konštr./</t>
  </si>
  <si>
    <t>965953412</t>
  </si>
  <si>
    <t>153</t>
  </si>
  <si>
    <t>311690001000</t>
  </si>
  <si>
    <t>Rozperný nit d 6x30 mm do betónu, hliníkový</t>
  </si>
  <si>
    <t>-1123397297</t>
  </si>
  <si>
    <t>154</t>
  </si>
  <si>
    <t>607260000300</t>
  </si>
  <si>
    <t xml:space="preserve">Doska OSB 3 napr. Superfinish ECO nebrúsené hrxlxš 18x2500x1250 mm </t>
  </si>
  <si>
    <t>200834848</t>
  </si>
  <si>
    <t>155</t>
  </si>
  <si>
    <t>998712202</t>
  </si>
  <si>
    <t>Presun hmôt pre izoláciu povlakovej krytiny v objektoch výšky nad 6 do 12 m</t>
  </si>
  <si>
    <t>1020752853</t>
  </si>
  <si>
    <t>713</t>
  </si>
  <si>
    <t>Izolácie tepelné</t>
  </si>
  <si>
    <t>156</t>
  </si>
  <si>
    <t>713120010</t>
  </si>
  <si>
    <t>Zakrývanie tepelnej izolácie podláh fóliou</t>
  </si>
  <si>
    <t>-237237205</t>
  </si>
  <si>
    <t>"P1k,P1mk, P1m"165,38+22,36+8,80</t>
  </si>
  <si>
    <t>"P2k,P2mk"146,04+13,68</t>
  </si>
  <si>
    <t>157</t>
  </si>
  <si>
    <t>283230011400</t>
  </si>
  <si>
    <t>Krycia PE fólia hr. 0,2 mm</t>
  </si>
  <si>
    <t>1619745444</t>
  </si>
  <si>
    <t>356,26*1,15</t>
  </si>
  <si>
    <t>158</t>
  </si>
  <si>
    <t>713122111</t>
  </si>
  <si>
    <t>Montáž tepelnej izolácie podláh polystyrénom, kladeným voľne v jednej vrstve</t>
  </si>
  <si>
    <t>1817236370</t>
  </si>
  <si>
    <t>"grafitový EPS 100 hr. 80 mm</t>
  </si>
  <si>
    <t>"P1k,P1mk"165,38+22,36</t>
  </si>
  <si>
    <t>"grafitový EPS 100 hr. 100 mm</t>
  </si>
  <si>
    <t>"P1m"8,80</t>
  </si>
  <si>
    <t>"EPS Floor 4000/3 hr. 30 mm</t>
  </si>
  <si>
    <t>159</t>
  </si>
  <si>
    <t>283720002700</t>
  </si>
  <si>
    <t>Doska EPS FLOOR 4000 hr. 30 mm, pre podlahy</t>
  </si>
  <si>
    <t>1948112221</t>
  </si>
  <si>
    <t>"P2k,P2km"(146,04+13,68)*1,02</t>
  </si>
  <si>
    <t>160</t>
  </si>
  <si>
    <t>283760000900</t>
  </si>
  <si>
    <t>Doska EPS 100 hr. 80 mm, sivý penový polystyrén pre zateplenie podláh</t>
  </si>
  <si>
    <t>693719521</t>
  </si>
  <si>
    <t>"P1k,P1km"(165,38+22,36)*1,02</t>
  </si>
  <si>
    <t>161</t>
  </si>
  <si>
    <t>283760001000</t>
  </si>
  <si>
    <t>Doska EPS napr. Neofloor 100 hr. 100 mm, sivý penový polystyrén pre zateplenie podláh</t>
  </si>
  <si>
    <t>611332424</t>
  </si>
  <si>
    <t>"P1m"8,80*1,02</t>
  </si>
  <si>
    <t>162</t>
  </si>
  <si>
    <t>713132121</t>
  </si>
  <si>
    <t>Montáž tepelnej izolácie stien polystyrénom, s úpravou viazacím drôtom /montáž do debnenia/</t>
  </si>
  <si>
    <t>-65454480</t>
  </si>
  <si>
    <t>"zateplenie nadbetonávky nad prekladmi 2NP v.15 cm do debnenia viď rez A-A,B-B,C-C,D-D</t>
  </si>
  <si>
    <t>"styrodur hr. 70 mm</t>
  </si>
  <si>
    <t>"a"1,25*2*0,15</t>
  </si>
  <si>
    <t>"b"1,75*9*0,15</t>
  </si>
  <si>
    <t>"c"2,25*1*0,15</t>
  </si>
  <si>
    <t>"e"1,50*1*0,15</t>
  </si>
  <si>
    <t>"statika S-2 1NP zateplenie do debnenia</t>
  </si>
  <si>
    <t>"a"1,25*2*0,07</t>
  </si>
  <si>
    <t>"b"1,75*7*0,07</t>
  </si>
  <si>
    <t>"c"2,25*1*0,07</t>
  </si>
  <si>
    <t>"d"2,50*1*0,07</t>
  </si>
  <si>
    <t>163</t>
  </si>
  <si>
    <t>283750000800.1</t>
  </si>
  <si>
    <t>Extrudovaný polystyrén XPS hr. 70 mm</t>
  </si>
  <si>
    <t>-1090886706</t>
  </si>
  <si>
    <t>4,667*1,02 'Přepočítané koeficientom množstva</t>
  </si>
  <si>
    <t>164</t>
  </si>
  <si>
    <t>713132212</t>
  </si>
  <si>
    <t>Montáž tepelnej izolácie podzemných stien a základov xps položením voľne s prihrnutím</t>
  </si>
  <si>
    <t>989219864</t>
  </si>
  <si>
    <t>"statika S-1, arch. v.č. 01</t>
  </si>
  <si>
    <t>"styrodur hr. 150 mm</t>
  </si>
  <si>
    <t xml:space="preserve">"PS </t>
  </si>
  <si>
    <t>"od kóty -0,325 po kótu +0,350+0,30=1,00</t>
  </si>
  <si>
    <t>5,40*1,00</t>
  </si>
  <si>
    <t>"od kóty -1,075 po kótu +0,350+0,30=1,80</t>
  </si>
  <si>
    <t>1,25*1,80</t>
  </si>
  <si>
    <t>"od kóty -1,575 po kótu +0,35+0,30=2,30</t>
  </si>
  <si>
    <t>8,00*2,30</t>
  </si>
  <si>
    <t>"od kóty -0,825 po kótu +0,65 a od kóty -0,825 po kótu + 0,32 t.j. priem v. 1,30 m</t>
  </si>
  <si>
    <t>6,35*1,30</t>
  </si>
  <si>
    <t>"PV</t>
  </si>
  <si>
    <t>"od kóty -0,825 po kótu +0,30 =1,20</t>
  </si>
  <si>
    <t>18,40*1,20</t>
  </si>
  <si>
    <t>"PJ</t>
  </si>
  <si>
    <t>6,35*1,20</t>
  </si>
  <si>
    <t>(11,45-6,35)*1,90</t>
  </si>
  <si>
    <t>9,60*((0,825-0,05)+0,30+(0,825-0,22)+0,30)/2</t>
  </si>
  <si>
    <t>"PZ</t>
  </si>
  <si>
    <t>(7,50+0,60)*(0,825-0,05+0,30)</t>
  </si>
  <si>
    <t>6,50*(0,575-0,05+0,35+0,30)</t>
  </si>
  <si>
    <t>(3,25+0,55)*1,00</t>
  </si>
  <si>
    <t>"rezerva"10,00</t>
  </si>
  <si>
    <t>165</t>
  </si>
  <si>
    <t>283750009120.1</t>
  </si>
  <si>
    <t>Extrudovaný polystyrén XPS 1250x600 mm, hr. 150 mm</t>
  </si>
  <si>
    <t>1664514721</t>
  </si>
  <si>
    <t>113,345*1,02</t>
  </si>
  <si>
    <t>166</t>
  </si>
  <si>
    <t>713142151</t>
  </si>
  <si>
    <t>Montáž tepelnej izolácie striech plochých do 10° polystyrénom, jednovrstvová kladenými voľne</t>
  </si>
  <si>
    <t>-550840320</t>
  </si>
  <si>
    <t>"Isover S hr. 120 mm 1x</t>
  </si>
  <si>
    <t>(17,70*8,90+5,45*4,35)*1</t>
  </si>
  <si>
    <t>"Isover R hr. 160 mm 1x</t>
  </si>
  <si>
    <t>"Puren FD-L hr. 160 mm 1x</t>
  </si>
  <si>
    <t>6,80*5,35</t>
  </si>
  <si>
    <t>167</t>
  </si>
  <si>
    <t>283720010700.1</t>
  </si>
  <si>
    <t>Izolačné dosky z PIR polyuretánovej peny s obojstranným polepom hliníkovou fóliou hr. 160 mm</t>
  </si>
  <si>
    <t>950455795</t>
  </si>
  <si>
    <t>"S2"36,38*1,02</t>
  </si>
  <si>
    <t>168</t>
  </si>
  <si>
    <t>631440024500</t>
  </si>
  <si>
    <t>Doska napr.ISOVER R 16, 160x1200x2000 mm izolácia z kamennej vlny vhodná pre zateplenie plochých striech</t>
  </si>
  <si>
    <t>643169501</t>
  </si>
  <si>
    <t>"S1"(17,70*8,90+5,45*4,35)*1*1,02</t>
  </si>
  <si>
    <t>169</t>
  </si>
  <si>
    <t>631440025500</t>
  </si>
  <si>
    <t>Doska napr. ISOVER S 120, 120x1200x2000 mm izolácia z kamennej vlny vhodná pre zateplenie plochých striech</t>
  </si>
  <si>
    <t>-386488522</t>
  </si>
  <si>
    <t>170</t>
  </si>
  <si>
    <t>713142160</t>
  </si>
  <si>
    <t>Montáž tepelnej izolácie striech plochých do 10° spádovými doskami z polystyrénu v jednej vrstve</t>
  </si>
  <si>
    <t>-409355149</t>
  </si>
  <si>
    <t>17,70*8,90+5,45*4,35</t>
  </si>
  <si>
    <t>5,35*6,80</t>
  </si>
  <si>
    <t>171</t>
  </si>
  <si>
    <t>631440026200.1</t>
  </si>
  <si>
    <t>Spádové dosky izolácia z kamennej vlny vhodná pre zateplenie plochých striech</t>
  </si>
  <si>
    <t>1705669870</t>
  </si>
  <si>
    <t>(17,70*8,90+5,45*4,35)*0,05*1,02</t>
  </si>
  <si>
    <t>5,35*6,80*0,05*1,02</t>
  </si>
  <si>
    <t>172</t>
  </si>
  <si>
    <t>713144080</t>
  </si>
  <si>
    <t>Montáž tepelnej izolácie na atiku z XPS do lepidla</t>
  </si>
  <si>
    <t>2115567135</t>
  </si>
  <si>
    <t>(17,80+13,34)*2*(0,55+0,30)</t>
  </si>
  <si>
    <t>(6,90*2+5,45)*(0,20+0,15+0,05)</t>
  </si>
  <si>
    <t>5,45*0,20</t>
  </si>
  <si>
    <t>173</t>
  </si>
  <si>
    <t>283750000700</t>
  </si>
  <si>
    <t>Extrudovaný polystyrén XPS hr. 50 mm</t>
  </si>
  <si>
    <t>-1823017719</t>
  </si>
  <si>
    <t>70,744*1,02</t>
  </si>
  <si>
    <t>174</t>
  </si>
  <si>
    <t>713191221</t>
  </si>
  <si>
    <t>Izolácie tepelné obloženie stien páskami do výšky 100 mm</t>
  </si>
  <si>
    <t>1436689731</t>
  </si>
  <si>
    <t>"1m2 podlahovej plochy = 1m´</t>
  </si>
  <si>
    <t>207,10+159,72</t>
  </si>
  <si>
    <t>175</t>
  </si>
  <si>
    <t>998713202</t>
  </si>
  <si>
    <t>Presun hmôt pre izolácie tepelné v objektoch výšky nad 6 m do 12 m</t>
  </si>
  <si>
    <t>349585735</t>
  </si>
  <si>
    <t>720</t>
  </si>
  <si>
    <t>Zdravotechnika</t>
  </si>
  <si>
    <t>176</t>
  </si>
  <si>
    <t>720-001</t>
  </si>
  <si>
    <t>D+M zdravotechnika - viď príloha samostatný súpis prác a dodávok</t>
  </si>
  <si>
    <t>453498142</t>
  </si>
  <si>
    <t>724</t>
  </si>
  <si>
    <t>Zdravotechnika - strojné vybavenie</t>
  </si>
  <si>
    <t>177</t>
  </si>
  <si>
    <t>724121812</t>
  </si>
  <si>
    <t>Demontáž čerpadla vodovodného stojanového do 15 m,  -0,09540t</t>
  </si>
  <si>
    <t>súb.</t>
  </si>
  <si>
    <t>1422775616</t>
  </si>
  <si>
    <t>"jestvujúca studňa"1</t>
  </si>
  <si>
    <t>725</t>
  </si>
  <si>
    <t>Zdravotechnika - zariaď. predmety</t>
  </si>
  <si>
    <t>178</t>
  </si>
  <si>
    <t>725291114</t>
  </si>
  <si>
    <t xml:space="preserve">Montáž doplnkov zariadení kúpeľní a záchodov, madlá </t>
  </si>
  <si>
    <t>súb</t>
  </si>
  <si>
    <t>-1576284446</t>
  </si>
  <si>
    <t>"pol.20,21,22,24</t>
  </si>
  <si>
    <t>8+8+2+2</t>
  </si>
  <si>
    <t>179</t>
  </si>
  <si>
    <t>5514677180.20</t>
  </si>
  <si>
    <t>Pol.20 sklopné madlo v tvare U dl. 813mm k WC mise, trubka D32mm, nerez</t>
  </si>
  <si>
    <t>-1370409131</t>
  </si>
  <si>
    <t>180</t>
  </si>
  <si>
    <t>5514677180.21</t>
  </si>
  <si>
    <t>Pol.21 sklopné madlo v tvare U dl. 600mm k umývadlu, trubka D32mm, nerez</t>
  </si>
  <si>
    <t>-1813301767</t>
  </si>
  <si>
    <t>181</t>
  </si>
  <si>
    <t>5514677180.22</t>
  </si>
  <si>
    <t>Pol.22  madlo do sprchy s hladkou zvislou operou, trubka D32mm, nerez</t>
  </si>
  <si>
    <t>-1570018261</t>
  </si>
  <si>
    <t>182</t>
  </si>
  <si>
    <t>5514677180.24</t>
  </si>
  <si>
    <t>Pol.24  rovné madlo k vani dl. 600 mmi, trubka D32mm, nerez</t>
  </si>
  <si>
    <t>-496096227</t>
  </si>
  <si>
    <t>183</t>
  </si>
  <si>
    <t>725291115</t>
  </si>
  <si>
    <t>Montáž doplnkov zariadení kúpeľní a záchodov, sedačka do sprchy alebo vane</t>
  </si>
  <si>
    <t>1924110319</t>
  </si>
  <si>
    <t>184</t>
  </si>
  <si>
    <t>5514708000.23</t>
  </si>
  <si>
    <t>Pol.23 Sklopné sprchové sedátko s opernou nohou, sedacia časť plast,konštrukcia nerez</t>
  </si>
  <si>
    <t>-375830951</t>
  </si>
  <si>
    <t>185</t>
  </si>
  <si>
    <t>998725202</t>
  </si>
  <si>
    <t>Presun hmôt pre zariaďovacie predmety v objektoch výšky nad 6 do 12 m</t>
  </si>
  <si>
    <t>260051847</t>
  </si>
  <si>
    <t>730</t>
  </si>
  <si>
    <t>Ústredné vykurovanie</t>
  </si>
  <si>
    <t>186</t>
  </si>
  <si>
    <t>730-001</t>
  </si>
  <si>
    <t>D+M ústredné vykurovanie - viď príloha samostatný súpis prác a dodávok</t>
  </si>
  <si>
    <t>-1270815796</t>
  </si>
  <si>
    <t>763</t>
  </si>
  <si>
    <t>Konštrukcie - drevostavby</t>
  </si>
  <si>
    <t>187</t>
  </si>
  <si>
    <t>763116866</t>
  </si>
  <si>
    <t>Priečka SDK Rigips hr. 100 mm jednoducho opláštená doskami napr.HABITO 12,5 mm s tep. izoláciou, CW 75, 3.40.02 HB, vrátane zosileného lemovania otvorov UA profilom a vrátane akrylovania spojov</t>
  </si>
  <si>
    <t>99445918</t>
  </si>
  <si>
    <t>"cena vrátane akrylovania spojov styk murované steny + SDK priečky, styk SDK priečky a strop</t>
  </si>
  <si>
    <t>"zázemie pre personál</t>
  </si>
  <si>
    <t>"rez C-C,D-D v. 2,64 m</t>
  </si>
  <si>
    <t>"mč 1.04-1.07</t>
  </si>
  <si>
    <t>(5,25+2,70+2,20+2,30)*2,64</t>
  </si>
  <si>
    <t>-(0,70*1,97+0,80*1,97*2)</t>
  </si>
  <si>
    <t>"mč 1.02 v. 2,865 rez B-B</t>
  </si>
  <si>
    <t>(3,355+1,25)*2,865-0,70*1,97</t>
  </si>
  <si>
    <t>"časť byty v. 2,76 m rez A-A</t>
  </si>
  <si>
    <t>"mč  1.08,1.16-1.18</t>
  </si>
  <si>
    <t>(5,00*2+2,80+0,62+4,20)*2,76-1,10*1,97*3</t>
  </si>
  <si>
    <t>"mč 1.11-1.15</t>
  </si>
  <si>
    <t>(3,40*2+2,20+4,20+4,90+6,10+3,80)*2,76-0,90*1,97*4</t>
  </si>
  <si>
    <t>"v.2,80 m rez A-A, C-C</t>
  </si>
  <si>
    <t>"mč 2.02, 2.10-2.12</t>
  </si>
  <si>
    <t>(5,00*2+2,80+0,62+4,20)*2,80-1,10*1,97*3</t>
  </si>
  <si>
    <t>"mč 2.09, 2.06-2.08</t>
  </si>
  <si>
    <t>(3,40*2+2,20+4,20+4,90+6,10+3,80)*2,80-0,90*1,97*4</t>
  </si>
  <si>
    <t>188</t>
  </si>
  <si>
    <t>763119112</t>
  </si>
  <si>
    <t>Ochrana hran (rohov) voľne stojacich priečok úhoĺníkom Al 25x25 mm</t>
  </si>
  <si>
    <t>1153989891</t>
  </si>
  <si>
    <t>2,64*1</t>
  </si>
  <si>
    <t>"mč 1.07 predstena SDK"1,10+0,15+1,20</t>
  </si>
  <si>
    <t>2,865*1</t>
  </si>
  <si>
    <t>2,76*7</t>
  </si>
  <si>
    <t>"mč 1.18,1.15"2,76*2</t>
  </si>
  <si>
    <t>2,80*9</t>
  </si>
  <si>
    <t>189</t>
  </si>
  <si>
    <t>763126703R</t>
  </si>
  <si>
    <t>Predsadená stena SDK Rigips hr. 150 mm jendoducho opláštená doskami napr. HABITO 12,5 mm s tep. izoláciou, CW100, 3.22.00 HB</t>
  </si>
  <si>
    <t>271548354</t>
  </si>
  <si>
    <t>"opláštenie predstenného systému geberit vrátane nosnej konštrukcie na ukotvenie madiel</t>
  </si>
  <si>
    <t>"mč 1.15"(1,10+0,15)*2,76</t>
  </si>
  <si>
    <t>"mč 1.18"(0,90+0,15)*2,76</t>
  </si>
  <si>
    <t>"mč 1.07"(1,10+0,15)*1,20</t>
  </si>
  <si>
    <t>"mč 2.09"(1,10+0,15)*2,80</t>
  </si>
  <si>
    <t>"mč 2.12"(0,15+0,25)*2,80+(0,90-0,25)*1,20+0,15*(0,90-0,25)</t>
  </si>
  <si>
    <t>190</t>
  </si>
  <si>
    <t>763181191</t>
  </si>
  <si>
    <t>Montáž zárubní oceľových ostatných pre SDK priečky v do 2,75 m jednokrídlových</t>
  </si>
  <si>
    <t>-1734607234</t>
  </si>
  <si>
    <t>191</t>
  </si>
  <si>
    <t>5533126000.12z</t>
  </si>
  <si>
    <t xml:space="preserve">Pol.14i,15i Zárubeň 1100/1970 /npr.HSE/ pre posuvné dvere, ceľová hranatá pre sadrokartón zo žiarovo pozink.plechu  hr. 1,5 mm,ostenie 100 mm, L/P, bez podlahového zapustenia, povrchová úprava Alkyton kováčska čierna farba  </t>
  </si>
  <si>
    <t>-1902105997</t>
  </si>
  <si>
    <t>"pol.14i, 15i*"4+2</t>
  </si>
  <si>
    <t>192</t>
  </si>
  <si>
    <t>5533126000.14z</t>
  </si>
  <si>
    <t xml:space="preserve">Pol.16 Zárubeň 800/1970 /npr. HSE/ ceľová hranatá pre sadrokartón zo žiarovo pozink.plechu  hr. 1,5 mm, s poldrážkou pre tesnenie,ostenie 100 mm, L, bez podlahového zapustenia, povrchová úprava Alkyton kováčska čierna farba  </t>
  </si>
  <si>
    <t>2126020025</t>
  </si>
  <si>
    <t>"pol 16"2</t>
  </si>
  <si>
    <t>193</t>
  </si>
  <si>
    <t>5533126000.15z</t>
  </si>
  <si>
    <t xml:space="preserve">Pol.16i,17i Zárubeň 900/1970 /npr. HSE/ ceľová hranatá pre sadrokartón zo žiarovo pozink.plechu  hr. 1,5 mm, s poldrážkou pre tesnenie,ostenie 100 mm, L/P, bez podlahového zapustenia, povrchová úprava Alkyton kováčska čierna farba  </t>
  </si>
  <si>
    <t>2031091086</t>
  </si>
  <si>
    <t>"pol 16i,17i"6+2</t>
  </si>
  <si>
    <t>194</t>
  </si>
  <si>
    <t>5533126000.18z</t>
  </si>
  <si>
    <t xml:space="preserve">Pol.18 Zárubeň 700/1970 /npr. HSE/ PO EW30 ceľová hranatá pre sadrokartón zo žiarovo pozink.plechu  hr. 1,5 mm, s poldrážkou pre tesnenie,ostenie 100 mm, P, bez podlahového zapustenia, povrchová úprava Alkyton kováčska čierna farba  </t>
  </si>
  <si>
    <t>-55817903</t>
  </si>
  <si>
    <t>"pol.18"1</t>
  </si>
  <si>
    <t>195</t>
  </si>
  <si>
    <t>5533126000.16z</t>
  </si>
  <si>
    <t xml:space="preserve">Pol.19 Zárubeň 700/1970 /npr. HSE/ ceľová hranatá pre sadrokartón zo žiarovo pozink.plechu  hr. 1,5 mm, s poldrážkou pre tesnenie,ostenie 100 mm, L, bez podlahového zapustenia, povrchová úprava Alkyton kováčska čierna farba  </t>
  </si>
  <si>
    <t>-701653664</t>
  </si>
  <si>
    <t>"pol.19"1</t>
  </si>
  <si>
    <t>196</t>
  </si>
  <si>
    <t>763750151R</t>
  </si>
  <si>
    <t>Montáž a dodávka drevených podláh exotických na terasy, balkóny, vrátane roštu 45x70 mm na rektifikačné terče, a olejovania exotickej dreviny olejom s dlhou trvanlivosťou pre exteriéry  /S2/</t>
  </si>
  <si>
    <t>-681764458</t>
  </si>
  <si>
    <t>"S2 mč 2.13 krytá terasa" 35,90</t>
  </si>
  <si>
    <t>197</t>
  </si>
  <si>
    <t>763750152R</t>
  </si>
  <si>
    <t>Montáž a dodávka drevených podláh exotických na terasy, balkóny, vrátane roštu 45x70 mm, a olejovania exotickej dreviny olejom s dlhou trvanlivosťou pre exteriéry  /P3/</t>
  </si>
  <si>
    <t>-825840714</t>
  </si>
  <si>
    <t>"P3</t>
  </si>
  <si>
    <t>" mč 1.20" 28,07</t>
  </si>
  <si>
    <t>198</t>
  </si>
  <si>
    <t>998763201</t>
  </si>
  <si>
    <t>Presun hmôt pre drevostavby v objektoch výšky do 12 m</t>
  </si>
  <si>
    <t>-1204986226</t>
  </si>
  <si>
    <t>199</t>
  </si>
  <si>
    <t>764351405</t>
  </si>
  <si>
    <t>Pol. 45 Žľaby z pozinkovaného farbeného PZf plechu, pododkvapové štvorhranné r.š. 400 mm, /farba čierna/</t>
  </si>
  <si>
    <t>2069638980</t>
  </si>
  <si>
    <t>200</t>
  </si>
  <si>
    <t>764359431</t>
  </si>
  <si>
    <t>Pol.44 Kotlík štvorhranný z pozinkovaného farbeného PZf plechu, pre pododkvapové žľaby rozmerov 200x200x250 mm /farba čierna/</t>
  </si>
  <si>
    <t>1700736139</t>
  </si>
  <si>
    <t>201</t>
  </si>
  <si>
    <t>764451401</t>
  </si>
  <si>
    <t>Pol.46 Zvodové rúry z pozinkovaného farbeného PZf plechu, štvorcové s dĺžkou strany 80 mm, /farba čierna/</t>
  </si>
  <si>
    <t>-1904440563</t>
  </si>
  <si>
    <t>202</t>
  </si>
  <si>
    <t>764451402</t>
  </si>
  <si>
    <t>Pol.42 Zvodové rúry z pozinkovaného farbeného PZf plechu, štvorcové s dĺžkou strany 100 mm /farba čierna/</t>
  </si>
  <si>
    <t>-641339861</t>
  </si>
  <si>
    <t>203</t>
  </si>
  <si>
    <t>764453931R</t>
  </si>
  <si>
    <t>Pol.51 Odpadové rúry z pozinkovaného farebného Pzf plechu, odbočka dĺžky do 1 m, so stranou zo 80 na 100 mm /farba čierna/</t>
  </si>
  <si>
    <t>1017879071</t>
  </si>
  <si>
    <t>204</t>
  </si>
  <si>
    <t>764453941R</t>
  </si>
  <si>
    <t>Pol.52 Odpadové rúry z pozinkovaného farebného Pzf plechu, koleno horné dvojité, so stranou 80 mm /farba čierna/</t>
  </si>
  <si>
    <t>668539740</t>
  </si>
  <si>
    <t>205</t>
  </si>
  <si>
    <t>764453961R</t>
  </si>
  <si>
    <t>Pol.47 Odpadové rúry z pozinkovaného Pzf farebného plechu, koleno výtokové s vložkou a návalkom, so stranou 80 mm  /farba  čierna/</t>
  </si>
  <si>
    <t>126489539</t>
  </si>
  <si>
    <t>206</t>
  </si>
  <si>
    <t>764453962R</t>
  </si>
  <si>
    <t>Pol.43 Odpadové rúry z pozinkovaného Pzf farebného plechu, koleno výtokové s vložkou a návalkom, so stranou 100 mm  /farba čierna/</t>
  </si>
  <si>
    <t>929545902</t>
  </si>
  <si>
    <t>207</t>
  </si>
  <si>
    <t>764453971R</t>
  </si>
  <si>
    <t>Pol.50 Odpadové rúry z farebného pozinkovaného Pzf plechu, odskok, so stranou 80 mm  /farba čierna/</t>
  </si>
  <si>
    <t>-862594352</t>
  </si>
  <si>
    <t>208</t>
  </si>
  <si>
    <t>764459901R</t>
  </si>
  <si>
    <t>Pol.48 Vetracia hlavica na potrubie DN 100</t>
  </si>
  <si>
    <t>-521351271</t>
  </si>
  <si>
    <t>209</t>
  </si>
  <si>
    <t>764541310.1</t>
  </si>
  <si>
    <t>Pol.41 Elektrický vyhrievací chrlič cez atiku D100 mm s integrovanou PVC fóliou</t>
  </si>
  <si>
    <t>-1685962373</t>
  </si>
  <si>
    <t>210</t>
  </si>
  <si>
    <t>764712009</t>
  </si>
  <si>
    <t>Montáž vonkajších parapetov  š. 150 mm</t>
  </si>
  <si>
    <t>-908314872</t>
  </si>
  <si>
    <t>"pol.02*"1,50*3</t>
  </si>
  <si>
    <t>"pol. 04"0,90*2</t>
  </si>
  <si>
    <t>"pol. 05"1,50*3</t>
  </si>
  <si>
    <t>"pol.07*" 2,00*1</t>
  </si>
  <si>
    <t>"pol.08" 3,625*1</t>
  </si>
  <si>
    <t>"pol.09" 3,625*1</t>
  </si>
  <si>
    <t>"pol.10"0,90*2</t>
  </si>
  <si>
    <t>"pol.11"1,50*7</t>
  </si>
  <si>
    <t>211</t>
  </si>
  <si>
    <t>562490038</t>
  </si>
  <si>
    <t>Vonkajší AL parapet  š. 150 mm, hr. 2 mm, farebný RAL 7016 s koncovkami</t>
  </si>
  <si>
    <t>635437786</t>
  </si>
  <si>
    <t>212</t>
  </si>
  <si>
    <t>764731113.1</t>
  </si>
  <si>
    <t>Pol.40 Oplechovanie atiky záveternou lištou z poplastového Pz plechu rš 260 mm /farba šedá/-súčasť dodávky strechy</t>
  </si>
  <si>
    <t>-1682536881</t>
  </si>
  <si>
    <t>213</t>
  </si>
  <si>
    <t>764731113.2</t>
  </si>
  <si>
    <t>Pol.49 Úchytná lišta z Pz plechu s nánosom plastu syst.zhodného s PVC krytinou /farba šedá/-súčasť dodávky strechy</t>
  </si>
  <si>
    <t>-1044559592</t>
  </si>
  <si>
    <t>214</t>
  </si>
  <si>
    <t>2096034975</t>
  </si>
  <si>
    <t>766</t>
  </si>
  <si>
    <t>Konštrukcie stolárske</t>
  </si>
  <si>
    <t>215</t>
  </si>
  <si>
    <t>766359901</t>
  </si>
  <si>
    <t>D+M drevených slnolamov podhľadov z KVH hranolov SI-pohľadovej kvality šxv 40x60 mm povrchovo upravené 3x lazúrovacím lakom, osová vzd.latiek 120mm, vrátane pripevňov. materiálu</t>
  </si>
  <si>
    <t>-1693845386</t>
  </si>
  <si>
    <t>"strešná terasa</t>
  </si>
  <si>
    <t>3,10*2*7,10</t>
  </si>
  <si>
    <t>216</t>
  </si>
  <si>
    <t>766359902</t>
  </si>
  <si>
    <t>D+M drevených slnolamov stien z KVH hranolov SI-pophľadovej kvality šxv 40x60 mm povrchovo upravené 3x lazúrovacím lakom, osová vzd.latiek 120mm, vrátane pripevňov. materiálu</t>
  </si>
  <si>
    <t>1632610588</t>
  </si>
  <si>
    <t>"strešná terasa"7,10*(5,61-3,25)</t>
  </si>
  <si>
    <t>217</t>
  </si>
  <si>
    <t>766642115.1</t>
  </si>
  <si>
    <t>Montáž dverí posuvných jednokrídlových, posun na stene, vrátane kovania a madla</t>
  </si>
  <si>
    <t>1830283842</t>
  </si>
  <si>
    <t>218</t>
  </si>
  <si>
    <t>766662112.1</t>
  </si>
  <si>
    <t>Montáž dverového krídla otočného jednokrídlového poldrážkového, do oceľovej zárubne, vrátane kovania,madla</t>
  </si>
  <si>
    <t>-1031789609</t>
  </si>
  <si>
    <t>219</t>
  </si>
  <si>
    <t>6117103100-11.1</t>
  </si>
  <si>
    <t xml:space="preserve">Pol.13 Dvere vnútorné hladké plné protipožiarne EW 30D3-C drevené úprava CPL RAL 7044,1KR s polodrážkou  90x197 cm,samozatvárač, K/K,FAB </t>
  </si>
  <si>
    <t>-1489561489</t>
  </si>
  <si>
    <t>"podrobnejší popis viď tabuľka výrobkov"1</t>
  </si>
  <si>
    <t>220</t>
  </si>
  <si>
    <t>6117103100-11.2</t>
  </si>
  <si>
    <t xml:space="preserve">Pol.13i Dvere vnútorné hladké plné protipožiarne EW 30D3-C drevené úprava CPL RAL 7044,1KR s polodrážkou  90x197 cm,samozatvárač, K/K,FAB,madlo </t>
  </si>
  <si>
    <t>-1477788405</t>
  </si>
  <si>
    <t>221</t>
  </si>
  <si>
    <t>6117103100-11.3</t>
  </si>
  <si>
    <t xml:space="preserve">Pol.13i* Dvere vnútorné hladké plné protipožiarne EW 15D3-C drevené úprava CPL RAL 7044,1KR s polodrážkou  90x197 cm,samozatvárač, K/K,FAB,madlo </t>
  </si>
  <si>
    <t>1064683078</t>
  </si>
  <si>
    <t>222</t>
  </si>
  <si>
    <t>6117103100-12i</t>
  </si>
  <si>
    <t>Pol.14i Dvere posuvné vnútorné hladké plné drevené úprava CPL RAL 7044, 1KR bez polodrážky  110x197 cm,špeciálne prevedenie pre imobilných, madlo, K/K</t>
  </si>
  <si>
    <t>1365651120</t>
  </si>
  <si>
    <t>"podrobnejší popis viď tabuľka výrobkov mč 1.16,2.10" 4</t>
  </si>
  <si>
    <t>223</t>
  </si>
  <si>
    <t>6117103100-13i</t>
  </si>
  <si>
    <t>Pol.15i Dvere posuvné vnútorné hladké plné drevené úprava CPL RAL 7044, 1KR bez polodrážky  110x197 cm, špeciálne prevedenie pre imobilných do vlhkého prostredia, WC sada, madlo,K/K</t>
  </si>
  <si>
    <t>-77680092</t>
  </si>
  <si>
    <t>"podrobnejší popis viď tabuľka výrobkov mč 1.18,2.12 " 2</t>
  </si>
  <si>
    <t>224</t>
  </si>
  <si>
    <t>6117103100-14</t>
  </si>
  <si>
    <t xml:space="preserve">Pol.16 Dvere vnútorné hladké plné drevené úprava CPL RAL 7044,1KR s polodrážkou  80x197 cm, K/K,FAB </t>
  </si>
  <si>
    <t>-892295637</t>
  </si>
  <si>
    <t>"podrobnejší popis viď tabuľka výrobkov-personál mč 1.06" 1</t>
  </si>
  <si>
    <t>"podrobnejší popis viď tabuľka výrobkov-personál mč 1.05" 1</t>
  </si>
  <si>
    <t>225</t>
  </si>
  <si>
    <t>6117103100-14i</t>
  </si>
  <si>
    <t>Pol.16i Dvere vnútorné hladké plné drevené úprava CPL RAL 7044,1KR s polodrážkou  90x197 cm,špeciálne prevedenie pre imobilných, K/K, madlo</t>
  </si>
  <si>
    <t>-1381858856</t>
  </si>
  <si>
    <t>"podrobnejší popis viď tabuľka výrobkov m.č. 1.12,1.13,1.14, 2.06,2.07,2.08" 6</t>
  </si>
  <si>
    <t>226</t>
  </si>
  <si>
    <t>6117103100-15i</t>
  </si>
  <si>
    <t>Pol.17i Dvere vnútorné hladké plné drevené úprava CPL RAL 7044,1KR s polodrážkou  90x197 cm,špeciálne prevedenie pre imobilných do vlhkého prostredia, K/K,WC sada, madlo</t>
  </si>
  <si>
    <t>-543355635</t>
  </si>
  <si>
    <t>"podrobnejší popis viď tabuľka výrobkov mč 1.15,2.09" 2</t>
  </si>
  <si>
    <t>227</t>
  </si>
  <si>
    <t>6116020100.18</t>
  </si>
  <si>
    <t>Pol.18 Dvere vnútorné protipožiarne EW 30D3-C hladké plné drevené úprava CPL RAL 7044, 1KR s polodrážkou 70x197 cm samozatvárač, K/K, FAB</t>
  </si>
  <si>
    <t>395310179</t>
  </si>
  <si>
    <t>"podrobnejší popis viď tabuľka výrobkov m.č. 1.02"1</t>
  </si>
  <si>
    <t>228</t>
  </si>
  <si>
    <t>6116020100.17</t>
  </si>
  <si>
    <t>Pol.19 Dvere vnútorné hladké plné drevené úprava CPL RAL 7044, 1KR s polodrážkou do vlhkého prostredia 70x197 cm K/K ,WC sada</t>
  </si>
  <si>
    <t>1740917470</t>
  </si>
  <si>
    <t>"podrobnejší popis viď tabuľka výrobkov m.č. 1.07"1</t>
  </si>
  <si>
    <t>229</t>
  </si>
  <si>
    <t>766695212</t>
  </si>
  <si>
    <t>Montáž prahu dverí, jednokrídlových</t>
  </si>
  <si>
    <t>1144455177</t>
  </si>
  <si>
    <t>"k PO dverám 13,13i,13i*"3</t>
  </si>
  <si>
    <t>"k PO dverám 18"1</t>
  </si>
  <si>
    <t>230</t>
  </si>
  <si>
    <t>611890004300</t>
  </si>
  <si>
    <t>Prah dubový, dĺžka 910 mm, šírka 100 mm</t>
  </si>
  <si>
    <t>739136616</t>
  </si>
  <si>
    <t>231</t>
  </si>
  <si>
    <t>611890003500</t>
  </si>
  <si>
    <t>Prah dubový, dĺžka 710 mm, šírka 100 mm</t>
  </si>
  <si>
    <t>-1562003173</t>
  </si>
  <si>
    <t>232</t>
  </si>
  <si>
    <t>766811002.KL1</t>
  </si>
  <si>
    <t>Montáž kuchynskej linky drevenej vrátane vybavenia</t>
  </si>
  <si>
    <t>-868524327</t>
  </si>
  <si>
    <t>"ubytov.časť"2</t>
  </si>
  <si>
    <t>233</t>
  </si>
  <si>
    <t>6156200001KL1</t>
  </si>
  <si>
    <t xml:space="preserve">KL1 Kuchynská linka v tvare L 3750/2770 mm - podľa PD </t>
  </si>
  <si>
    <t>515680769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</si>
  <si>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</si>
  <si>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</si>
  <si>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</si>
  <si>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</si>
  <si>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</si>
  <si>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</si>
  <si>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</si>
  <si>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</si>
  <si>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234</t>
  </si>
  <si>
    <t>6156200001.CH</t>
  </si>
  <si>
    <t>K pol. KL1 vstavaná chladnička s integrovaným chladiacim priestorom, energetická trieda A+  - šxhlxv 54x55x1300</t>
  </si>
  <si>
    <t>1833248613</t>
  </si>
  <si>
    <t>235</t>
  </si>
  <si>
    <t>6156200001.D</t>
  </si>
  <si>
    <t>K pol. KL1 zabudovateľný rekuperačný digestor</t>
  </si>
  <si>
    <t>-2001700234</t>
  </si>
  <si>
    <t>"digestor s recirkulačnou prevádzkou -výkon 703 m3/h, 2 umývateľné AL tukové filtre</t>
  </si>
  <si>
    <t>"výškovo nastavit.komínová časť</t>
  </si>
  <si>
    <t>236</t>
  </si>
  <si>
    <t>6156200001.R</t>
  </si>
  <si>
    <t>K pol. KL1 zabudovateľná elektrická rúra</t>
  </si>
  <si>
    <t>-1494117458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</si>
  <si>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</si>
  <si>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</si>
  <si>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237</t>
  </si>
  <si>
    <t>6156200001.VP</t>
  </si>
  <si>
    <t>K pol. KL1 elektrický varný panel</t>
  </si>
  <si>
    <t>995002146</t>
  </si>
  <si>
    <t>"ELEKTRICKÝ VARNÝ PANEL, SENZOROVÉ OVLÁDANIE, 4 INDUKČNÉ VARNÉ ZÓNY, OCHRANA PROTI PRETEČENIU,</t>
  </si>
  <si>
    <t>"BOOSTER PRE VŠETKY 4 ZÓNY, BEZ RÁMIKU</t>
  </si>
  <si>
    <t>238</t>
  </si>
  <si>
    <t>766811002.KL2</t>
  </si>
  <si>
    <t>KL2 Montáž kuchynskej linky dl. 2400mm drevenej vrátane vybavenia</t>
  </si>
  <si>
    <t>-353071684</t>
  </si>
  <si>
    <t>"zázemie "1</t>
  </si>
  <si>
    <t>239</t>
  </si>
  <si>
    <t>6156200002KL2</t>
  </si>
  <si>
    <t xml:space="preserve">KL2 Kuchynská linka dl. 2400 mm  -  podľa PD </t>
  </si>
  <si>
    <t>-2055159080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</si>
  <si>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</si>
  <si>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</si>
  <si>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</si>
  <si>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</si>
  <si>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</si>
  <si>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240</t>
  </si>
  <si>
    <t>6156200002.CH</t>
  </si>
  <si>
    <t>K pol. KL2 zabudovateľná chladnička - objem 135l, energetická trieda A+</t>
  </si>
  <si>
    <t>-953647872</t>
  </si>
  <si>
    <t>"s integrovaným chladiacim priestorom"1</t>
  </si>
  <si>
    <t>241</t>
  </si>
  <si>
    <t>6156200002.MV</t>
  </si>
  <si>
    <t>K pol. KL2 zabudovateľná mikrovlnná rúra /napr. BOSCH HMT 75M624/</t>
  </si>
  <si>
    <t>1530633296</t>
  </si>
  <si>
    <t>"zabudovateľná mvl.rúra -objem 20 l, 5 stupňov ohrevu, výkon 800 W, 382x594x319 mm</t>
  </si>
  <si>
    <t>242</t>
  </si>
  <si>
    <t>998766202</t>
  </si>
  <si>
    <t>Presun hmot pre konštrukcie stolárske v objektoch výšky nad 6 do 12 m</t>
  </si>
  <si>
    <t>-1955483250</t>
  </si>
  <si>
    <t>767</t>
  </si>
  <si>
    <t>Konštrukcie doplnkové kovové</t>
  </si>
  <si>
    <t>243</t>
  </si>
  <si>
    <t>76701i</t>
  </si>
  <si>
    <t>Pol.01i D+Montáž na pásky-vonkajšia AL výplň zložená z 1KR dverí a pevná výplň, rozm. 2125/2675 mm, dvere-IZBD s fóliou HEAT MIRROR, pvrch.úprava RAL 7016, bezpečn.vložka FAB, madlo pre imobilných, samozatvárač,stavač dver.krídla,výrazná páska š.50 mm</t>
  </si>
  <si>
    <t>2020933148</t>
  </si>
  <si>
    <t>244</t>
  </si>
  <si>
    <t>76702</t>
  </si>
  <si>
    <t>Pol.02,02* D+Montáž na pásky-vonkajšia AL výplň zložená-vrchný diel okno S,pákový uzáver, rozm. 1500/2675 mm, IZT,pvrch.úprava RAL 7016, vnútorné žalúzie, výrazná páska š.50 mm</t>
  </si>
  <si>
    <t>-609497052</t>
  </si>
  <si>
    <t>"vonk.parapetný plech vnút. parapet viď samostatné položky</t>
  </si>
  <si>
    <t>"pol. 02"1</t>
  </si>
  <si>
    <t>"po.02*"3</t>
  </si>
  <si>
    <t>245</t>
  </si>
  <si>
    <t>76703n</t>
  </si>
  <si>
    <t>Pol.03 D+Montáž na pásky-vonkajšia AL výplň zložená-vrchný diel okno S,pákový uzáver, rozm. 1500/2000 mm, IZT,pvrch.úprava RAL 7016, vnútorné žalúzie, výrazná páska š.50 mm</t>
  </si>
  <si>
    <t>859318577</t>
  </si>
  <si>
    <t>246</t>
  </si>
  <si>
    <t>76704n</t>
  </si>
  <si>
    <t>Pol.04 D+Montáž na pásky-vonkajšia AL výplň zložená-vrchný diel okno S,pákový uzáver, rozm. 900/2000 mm, IZT,pvrch.úprava RAL 7016, vnútorné žalúzie, výrazná páska š.50 mm</t>
  </si>
  <si>
    <t>-1194837935</t>
  </si>
  <si>
    <t>247</t>
  </si>
  <si>
    <t>76705n</t>
  </si>
  <si>
    <t>Pol.05 D+M vonkajšie AL protipožiarne okno pevné  EI 45D1, rozm. 1500/800 mm, IZT,pvrch.úprava RAL 7016, vnútorné žalúzie</t>
  </si>
  <si>
    <t>1915526735</t>
  </si>
  <si>
    <t>248</t>
  </si>
  <si>
    <t>76706n</t>
  </si>
  <si>
    <t>Pol.06 D+Montáž na pásky-vonkajšia AL výplň zložená-vrchný diel okno S, pákový uzáver, rozm. 2125/2675 mm, IZT,pvrch.úprava RAL 7016, vnútorné žalúzie, výrazná páska š.50 mm</t>
  </si>
  <si>
    <t>2078019834</t>
  </si>
  <si>
    <t>249</t>
  </si>
  <si>
    <t>76707n</t>
  </si>
  <si>
    <t>Pol.07 D+Montáž na pásky-vonkajšia AL protipožiarna výplň  EW 30D1 s pevným zasklením IZT, rozm. 2000/2675 mm, pvrch.úprava RAL 7016, vnútorné žalúzie, výrazná páska š.50 mm</t>
  </si>
  <si>
    <t>64758370</t>
  </si>
  <si>
    <t>250</t>
  </si>
  <si>
    <t>76707hn</t>
  </si>
  <si>
    <t>Pol.07* D+Montáž na pásky-vonkajšia AL protipožiarna výplň  EW 15D1 s pevným zasklením IZT, rozm. 2000/2675 mm, pvrch.úprava RAL 7016, vnútorné žalúzie, výrazná páska š.50 mm</t>
  </si>
  <si>
    <t>1129923678</t>
  </si>
  <si>
    <t>251</t>
  </si>
  <si>
    <t>76708n</t>
  </si>
  <si>
    <t>Pol.08 D+Montáž na pásky-vonkajšia AL výplň zložená z 3 sklopných okien a z 3 pevných zasklení, IZT, pákové uzávery, rozm. 3625/2000 mm, IZT,pvrch.úprava RAL 7016, vnútorné žalúzie,výrazná páska š.50 mm</t>
  </si>
  <si>
    <t>1767269681</t>
  </si>
  <si>
    <t>252</t>
  </si>
  <si>
    <t>76709n</t>
  </si>
  <si>
    <t>Pol.09 D+Montáž na pásky-vonkajšia AL výplň zložená  z 3 kusov OS okenných výplní , IZT, rozm. 3625/2625 mm, IZT,pvrch.úprava RAL 7016, vnútorné žalúzie,výrazná páska š.50 mm</t>
  </si>
  <si>
    <t>910996307</t>
  </si>
  <si>
    <t>253</t>
  </si>
  <si>
    <t>76710n</t>
  </si>
  <si>
    <t>Pol.10 D+Montáž na pásky-vonkajšia 1KR AL výplň OS, rozm. 900/2625 mm, IZT,pvrch.úprava RAL 7016, vnútorné žalúzie, výrazná páska š.50 mm</t>
  </si>
  <si>
    <t>-38981518</t>
  </si>
  <si>
    <t>254</t>
  </si>
  <si>
    <t>76711</t>
  </si>
  <si>
    <t>Pol.11 D+Montáž na pásky-vonkajšia 1KR AL výplň OS, rozm. 1500/2625 mm, IZT,pvrch.úprava RAL 7016, vnútorné žalúzie, výrazná páska š.50 mm</t>
  </si>
  <si>
    <t>1927078868</t>
  </si>
  <si>
    <t>255</t>
  </si>
  <si>
    <t>76712ii</t>
  </si>
  <si>
    <t>Pol.12i D+Montáž na pásky-vonkajšia AL1KR dvere, rozm.1150/2625 mm, IZBD s fóliou HEAT MIRROR, pvrch.úprava RAL 7016, vnútorné žalúzie,vložka FAB, madlo pre imobilných, samozatvárač,stavač dver.krídla,výrazná páska š.50 mm</t>
  </si>
  <si>
    <t>-1785981748</t>
  </si>
  <si>
    <t>256</t>
  </si>
  <si>
    <t>76727</t>
  </si>
  <si>
    <t>Pol.27 D+M zábradlie zasklenej steny pol.11, rozmer 1,65x1,10 m -  výplň antikorová sieť napr. X-TEND DN 2 mm do oc. rámu vrát. povrch. úpravy náter ALKYTON kováčska čierna</t>
  </si>
  <si>
    <t>-20286021</t>
  </si>
  <si>
    <t>257</t>
  </si>
  <si>
    <t>76727h</t>
  </si>
  <si>
    <t>Pol.27* D+M zábradlie zasklenej steny pol.10, rozmer 1,05x1,10 m -  výplň antikorová sieť napr. X-TEND DN 2 mm do oc. rámu vrát. povrch. úpravy náter ALKYTON kováčska čierna farba</t>
  </si>
  <si>
    <t>2061229511</t>
  </si>
  <si>
    <t>258</t>
  </si>
  <si>
    <t>76727hh</t>
  </si>
  <si>
    <t>Pol.27** D+M zábradlie zasklenej steny pol.09, rozmer 3,78x1,315 m -  výplň antikorová sieť napr. X-TEND DN 2 mm do oc. rámu vrát. povrch. úpravy náter ALKYTON kováčska čierna farba</t>
  </si>
  <si>
    <t>978825467</t>
  </si>
  <si>
    <t>259</t>
  </si>
  <si>
    <t>76728</t>
  </si>
  <si>
    <t>Pol.28 D+M interiérové zábradlie schodiska z oc. trubiek 40x2,5mm, vrát. povrch. úpravy náter ALKYTON kováčska čierna farba, kotvenie do oceľ. rámu kabíny plošiny</t>
  </si>
  <si>
    <t>1489018994</t>
  </si>
  <si>
    <t>260</t>
  </si>
  <si>
    <t>76728h</t>
  </si>
  <si>
    <t>Pol.28* D+M interiérové zábradlie schodiska z oc. trubiek 40x2,5mm, vrát. povrch. úpravy náter ALKYTON kováčska čierna farba, kotvenie do obvodovej steny</t>
  </si>
  <si>
    <t>1958798683</t>
  </si>
  <si>
    <t>261</t>
  </si>
  <si>
    <t>76729</t>
  </si>
  <si>
    <t>Pol.29 D+M interiérové zábradlie podesty schodiska, rozmer 1,15x2,84 m -  výplň antikorová sieť napr. X-TEND DN 2 mm do oc. rámu vrát. povrch. úpravy náter ALKYTON kováčska čierna farba</t>
  </si>
  <si>
    <t>-1837960515</t>
  </si>
  <si>
    <t>262</t>
  </si>
  <si>
    <t>76731</t>
  </si>
  <si>
    <t>Pol.h1 D+M vonkajšia výplň oc. konštrukcie nerezovou sieťou napr. X-TEND, oká 50/50 mm DN 2mm, uchytávaná na OK pomocou napínacích drátov a navarených očiek,  povrch. úprava jakl. profil Alkyton kováčska čierna</t>
  </si>
  <si>
    <t>-207478781</t>
  </si>
  <si>
    <t>"v.č.10</t>
  </si>
  <si>
    <t>"výplň OK prestrešenia terasy na 2NP"16,90+16,10</t>
  </si>
  <si>
    <t>263</t>
  </si>
  <si>
    <t>76701zd</t>
  </si>
  <si>
    <t xml:space="preserve">D+M Stropný zdvihák s prevesovacím zariadením a mechanickým posunom pre stropné zdvíhacie zariadenie H01  /fi. STELLATOUR/						</t>
  </si>
  <si>
    <t>1888905394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</si>
  <si>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</si>
  <si>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</si>
  <si>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</si>
  <si>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</si>
  <si>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</si>
  <si>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</si>
  <si>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264</t>
  </si>
  <si>
    <t>76702zd</t>
  </si>
  <si>
    <t xml:space="preserve">D+M stropné zdvíhacie zariadenie H01  miestnosť č. 1.16, 2.10  /fi. STELLATOUR/	</t>
  </si>
  <si>
    <t>-1639421793</t>
  </si>
  <si>
    <t>"1. Hlinníková rampa -  profil 80x80 mm s drážkou o dlźke 4900 mm - 2ks=9,80 m</t>
  </si>
  <si>
    <t>"2. Priečna hlinníková rampa -  profil 80x80 mm s drážkou o dlźke 4100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</si>
  <si>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</si>
  <si>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</si>
  <si>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- 10 ks</t>
  </si>
  <si>
    <t>"6.Kotviaci materiál - 1 sada</t>
  </si>
  <si>
    <t>265</t>
  </si>
  <si>
    <t>76703zd</t>
  </si>
  <si>
    <t>D+M stropné zdvíhacie zariadenie H01 miestnosť č.1.17, 2.11 /fi. STELLATOUR/</t>
  </si>
  <si>
    <t>-1269928067</t>
  </si>
  <si>
    <t>"1. Hlinníková rampa -  profil 80x80 mm s drážkou o dlźke 700 mm - 2ks</t>
  </si>
  <si>
    <t>"3. Hák s posunom  pásom pre uchytenie stropného zdvíhacieho zariadenia - 1ks</t>
  </si>
  <si>
    <t>"4. Stropná kotviaca doska 150x150 mm - 4 ks</t>
  </si>
  <si>
    <t>"5. Kotviaci materiál - 1 sada</t>
  </si>
  <si>
    <t>266</t>
  </si>
  <si>
    <t>76704zd</t>
  </si>
  <si>
    <t xml:space="preserve">D+M stropné zdvíhacie zariadenie H01 miestnosť č.1.18, 2.12  /fi. STELLATOUR/	</t>
  </si>
  <si>
    <t>1182905032</t>
  </si>
  <si>
    <t>"1. Hlinníková rampa -  profil 80x80 mm s drážkou o dlźke 2400 mm - 2ks</t>
  </si>
  <si>
    <t>"2. Priečna hlinníková rampa -  profil 80x80 mm s drážkou o dlźke 2700 mm - 1ks</t>
  </si>
  <si>
    <t>"5. Stropná kotviaca doska 150x150 mm - 6 ks</t>
  </si>
  <si>
    <t>"6. Kotviaci materiál - 1 sada</t>
  </si>
  <si>
    <t>267</t>
  </si>
  <si>
    <t>767359902</t>
  </si>
  <si>
    <t>D+M prestrešenia vonkajších prístreškov polykarbonátovými platňami LT2UV16/3TS/2700-112 vrátane líšt spojov.materiálu a oplechovania a otváravou časťžou v oc. ráme 500x1290 mm</t>
  </si>
  <si>
    <t>531572956</t>
  </si>
  <si>
    <t>3,17*2*7,10</t>
  </si>
  <si>
    <t>268</t>
  </si>
  <si>
    <t>767590205</t>
  </si>
  <si>
    <t>Montáž čistiacej rohože gumovo - polypropylénovej na podlahu</t>
  </si>
  <si>
    <t>260020779</t>
  </si>
  <si>
    <t>"pol.25"1,40*1,10</t>
  </si>
  <si>
    <t>269</t>
  </si>
  <si>
    <t>767590225</t>
  </si>
  <si>
    <t>Montáž hliníkového rámu L k čistiacim rohožiam</t>
  </si>
  <si>
    <t>-1717848473</t>
  </si>
  <si>
    <t>(1,1+1,4)*2</t>
  </si>
  <si>
    <t>270</t>
  </si>
  <si>
    <t>697540001</t>
  </si>
  <si>
    <t xml:space="preserve">Pol.25  Interiérová čistiaca rohož v Al ráme 30x30x3 mm, rozm. 1400x1100x27 mm pre zapustenie do podlahy, striedavo gumová palička a textilný pásik </t>
  </si>
  <si>
    <t>967702581</t>
  </si>
  <si>
    <t>271</t>
  </si>
  <si>
    <t>697540002</t>
  </si>
  <si>
    <t>Pol.33 Hliníkový rebrík max. dl. 4,60 m</t>
  </si>
  <si>
    <t>kus</t>
  </si>
  <si>
    <t>-261532855</t>
  </si>
  <si>
    <t>272</t>
  </si>
  <si>
    <t>767911130R</t>
  </si>
  <si>
    <t>D+M výplňové pozinkované pletivo strešnej konštrukcie so štvorcovými okami 50/0,2 mm uchytávané na OK pomocou napínacích drátov a navarených očiek</t>
  </si>
  <si>
    <t>1633103100</t>
  </si>
  <si>
    <t>"arch. v.č. 10 - výplň OK pretrešenia poschodia" 153,90</t>
  </si>
  <si>
    <t>273</t>
  </si>
  <si>
    <t>998767202</t>
  </si>
  <si>
    <t>Presun hmôt pre kovové stavebné doplnkové konštrukcie v objektoch výšky nad 6 do 12 m</t>
  </si>
  <si>
    <t>-1994994320</t>
  </si>
  <si>
    <t>769</t>
  </si>
  <si>
    <t>Montáž vzduchotechnických zariadení</t>
  </si>
  <si>
    <t>274</t>
  </si>
  <si>
    <t>769001</t>
  </si>
  <si>
    <t>Pol.V1 Dod+mtž stropný ventilátor s časovým dobehom, vzduchotesnou spätnou klapkou, výfuk do potrubia DN100mm, potrubie vyvedené nad strechu</t>
  </si>
  <si>
    <t>-995681364</t>
  </si>
  <si>
    <t>"V1"4</t>
  </si>
  <si>
    <t>275</t>
  </si>
  <si>
    <t>769002</t>
  </si>
  <si>
    <t>Pol.V2 Dod+ mtž nástenný axiálny ventilátor s časovým dobehom, vzduchotesnou spätnou klapkou, výfuk do potrubia DN125mm, potrubie vyvedené na fasádu a opatrené protidažďovou žalúziou</t>
  </si>
  <si>
    <t>-692488718</t>
  </si>
  <si>
    <t>"V2"1</t>
  </si>
  <si>
    <t>276</t>
  </si>
  <si>
    <t>769051099.1</t>
  </si>
  <si>
    <t>Montáž vetracej jednotky s rekuperáciou tepla pod strop</t>
  </si>
  <si>
    <t>2110930101</t>
  </si>
  <si>
    <t>277</t>
  </si>
  <si>
    <t>831Fo6073</t>
  </si>
  <si>
    <t xml:space="preserve">Lokálna rekuperačná jednotka napr. Dimplex DL 50 WE s hranatým tubusom DL 50 Q                                                </t>
  </si>
  <si>
    <t>1561555853</t>
  </si>
  <si>
    <t>278</t>
  </si>
  <si>
    <t>998769203</t>
  </si>
  <si>
    <t>Presun hmôt pre montáž vzduchotechnických zariadení v stavbe (objekte) výšky nad 7 do 24 m</t>
  </si>
  <si>
    <t>1460937086</t>
  </si>
  <si>
    <t>771</t>
  </si>
  <si>
    <t>Podlahy z dlaždíc</t>
  </si>
  <si>
    <t>279</t>
  </si>
  <si>
    <t>771411003</t>
  </si>
  <si>
    <t>Montáž soklíkov z dlaždíc gress do tmelu veľ. 300 x 50 mm</t>
  </si>
  <si>
    <t>-1766320238</t>
  </si>
  <si>
    <t>(2,70+3,25)*2-0,90</t>
  </si>
  <si>
    <t>280</t>
  </si>
  <si>
    <t>771575109</t>
  </si>
  <si>
    <t>Montáž podláh z dlaždíc keramických do tmelu, vodoodpudivá škárovacia malta veľ. 300 x 300 mm</t>
  </si>
  <si>
    <t>-497669015</t>
  </si>
  <si>
    <t>281</t>
  </si>
  <si>
    <t>5977400012001</t>
  </si>
  <si>
    <t>Dlaždice keramické gress s hladkým povrchom líca 300x300 mm</t>
  </si>
  <si>
    <t>-521929986</t>
  </si>
  <si>
    <t>8,80*1,05</t>
  </si>
  <si>
    <t>"soklík"11,00*0,05*1,05</t>
  </si>
  <si>
    <t>282</t>
  </si>
  <si>
    <t>998771202</t>
  </si>
  <si>
    <t>Presun hmôt pre podlahy z dlaždíc v objektoch výšky nad 6 do 12 m</t>
  </si>
  <si>
    <t>226313571</t>
  </si>
  <si>
    <t>776</t>
  </si>
  <si>
    <t>Podlahy povlakové</t>
  </si>
  <si>
    <t>283</t>
  </si>
  <si>
    <t>776190000</t>
  </si>
  <si>
    <t>Montáž vysokoodolná vinylová podlahová krytina hr.2mm s vytiahnutím na stenu v 100 mm /PVC 1/</t>
  </si>
  <si>
    <t>M2</t>
  </si>
  <si>
    <t>124459053</t>
  </si>
  <si>
    <t>"presný popis viď TS</t>
  </si>
  <si>
    <t>"1NP"16,30+23,35+10,47+10,08+20,57</t>
  </si>
  <si>
    <t>"2NP"23,35+10,47*2+21,35</t>
  </si>
  <si>
    <t>284</t>
  </si>
  <si>
    <t>2841291550.1</t>
  </si>
  <si>
    <t>Dodávka vysokoodolná vinylová podlahová krytina hr.2mm /PVC 1/</t>
  </si>
  <si>
    <t>-74118679</t>
  </si>
  <si>
    <t>146,41</t>
  </si>
  <si>
    <t>"stratné a materiál na vytiahnutie na steny"146,41*0,15</t>
  </si>
  <si>
    <t>285</t>
  </si>
  <si>
    <t>776190000.1</t>
  </si>
  <si>
    <t>D+M  fabiónový sokel podlahy s lištou a klinkom / k PVC 1/</t>
  </si>
  <si>
    <t>-454773586</t>
  </si>
  <si>
    <t>"mč1.06</t>
  </si>
  <si>
    <t>(5,25+4,00+0,26)*2</t>
  </si>
  <si>
    <t>-(0,90+0,80+2,125)</t>
  </si>
  <si>
    <t>"mč1.12</t>
  </si>
  <si>
    <t>(3,70+6,10+0,26*2)*2</t>
  </si>
  <si>
    <t>-(1,50*2+1,00)</t>
  </si>
  <si>
    <t>"mč1.13</t>
  </si>
  <si>
    <t>(4,20+2,40+0,26)*2</t>
  </si>
  <si>
    <t>-(1,50+1,0)</t>
  </si>
  <si>
    <t>"mč1.14</t>
  </si>
  <si>
    <t>(4,20+2,40)*2-1,00</t>
  </si>
  <si>
    <t>"mč1.16</t>
  </si>
  <si>
    <t>(4,90+4,20)*2-1,20*2</t>
  </si>
  <si>
    <t>"mč2.06</t>
  </si>
  <si>
    <t>(6,10+3,70+0,26*2)*2</t>
  </si>
  <si>
    <t>"mč2.07,2.08</t>
  </si>
  <si>
    <t>(2,40+4,20+0,26)*2*2</t>
  </si>
  <si>
    <t>-(1,50+1,00)*2</t>
  </si>
  <si>
    <t>"mč2.10</t>
  </si>
  <si>
    <t>(4,90+4,20+0,26*2)*2</t>
  </si>
  <si>
    <t>-(1,20*2+1,50*2)</t>
  </si>
  <si>
    <t>"stratné 10% "123,975*0,10</t>
  </si>
  <si>
    <t>286</t>
  </si>
  <si>
    <t>776190001</t>
  </si>
  <si>
    <t>Montáž vinylová podlahová krytina s nopmi do mokrého prostredia hr.2,4mm s vytiahnutím na stenu v. 130mm /PVC 2/</t>
  </si>
  <si>
    <t>-713478731</t>
  </si>
  <si>
    <t>3,85+4,83+7,09+6,59+7,09+6,59</t>
  </si>
  <si>
    <t>287</t>
  </si>
  <si>
    <t>2841291560</t>
  </si>
  <si>
    <t>Dodávka vinylová podlahová krytina s nopmi do mokrého prostredia hr.2,4mm /PVC 2/</t>
  </si>
  <si>
    <t>-414459837</t>
  </si>
  <si>
    <t>36,04</t>
  </si>
  <si>
    <t>"stratné a materiál na vytiahnutie na steny"36,04*0,15</t>
  </si>
  <si>
    <t>288</t>
  </si>
  <si>
    <t>776200008.1</t>
  </si>
  <si>
    <t>D+M PVC soklový profil s fabionom do mokrého prostredia /k PVC 2/</t>
  </si>
  <si>
    <t>1405514687</t>
  </si>
  <si>
    <t xml:space="preserve">"mč1.02 </t>
  </si>
  <si>
    <t>(1,15+3,355)*2-0,80</t>
  </si>
  <si>
    <t>"mč1.07</t>
  </si>
  <si>
    <t>(2,10+2,30)*2-0,80</t>
  </si>
  <si>
    <t>"mč1.15</t>
  </si>
  <si>
    <t>(2,20+3,30)*2-1,00</t>
  </si>
  <si>
    <t>"mč1.18</t>
  </si>
  <si>
    <t>(2,80+2,40)*2-1,20</t>
  </si>
  <si>
    <t>"mč2.09</t>
  </si>
  <si>
    <t>(2,20+3,30+0,26)*2</t>
  </si>
  <si>
    <t>-(1,00+0,90)</t>
  </si>
  <si>
    <t>"mč2.12</t>
  </si>
  <si>
    <t>"stratné 10%"54,23*0,10</t>
  </si>
  <si>
    <t>289</t>
  </si>
  <si>
    <t>776190003</t>
  </si>
  <si>
    <t>Montáž vysokoodolná vinylová podlahová krytina hr.2mm s vytiahnutím na stenu v 400 mm /PVC 3/</t>
  </si>
  <si>
    <t>-1452012933</t>
  </si>
  <si>
    <t>"PVC3</t>
  </si>
  <si>
    <t>5,91+7,19+30,31+17,20+8,97+7,50+7,19+30,31+18,14+9,20+7,50</t>
  </si>
  <si>
    <t xml:space="preserve">"vytiahnutie na stenu po obvode podlahy v 400 mm </t>
  </si>
  <si>
    <t>"mč1.04</t>
  </si>
  <si>
    <t>(2,70+1,90+0,26+0,20)*2</t>
  </si>
  <si>
    <t>-(1,50+1,15+0,90*2)</t>
  </si>
  <si>
    <t>"mč1.08</t>
  </si>
  <si>
    <t>0,10+0,62+2,40*2+2,80+0,20*2-1,15</t>
  </si>
  <si>
    <t>"mč1.09,1.10</t>
  </si>
  <si>
    <t>(8,70+6,40+0,26)*2</t>
  </si>
  <si>
    <t>-(1,50*2+2,18+2,00)</t>
  </si>
  <si>
    <t>"mč 1.11</t>
  </si>
  <si>
    <t>(4,90+1,80)*2</t>
  </si>
  <si>
    <t>-(1,50+1,00*4)</t>
  </si>
  <si>
    <t>"mč1.17</t>
  </si>
  <si>
    <t>(5,00*2+1,50)-1,20*3</t>
  </si>
  <si>
    <t>"mč2.02</t>
  </si>
  <si>
    <t>"m2.03,2.04</t>
  </si>
  <si>
    <t>(8,70+6,40+0,26*2)*2</t>
  </si>
  <si>
    <t>-(3,625+1,50*2+2,18+2,00)</t>
  </si>
  <si>
    <t>"mč2.05</t>
  </si>
  <si>
    <t>(4,90+1,80+0,26)*2</t>
  </si>
  <si>
    <t>-(1,50+1,00*4+0,90)</t>
  </si>
  <si>
    <t xml:space="preserve">"mč2.13 </t>
  </si>
  <si>
    <t>-96,005</t>
  </si>
  <si>
    <t>96,005*0,40</t>
  </si>
  <si>
    <t>290</t>
  </si>
  <si>
    <t>2841291550,1</t>
  </si>
  <si>
    <t>Dodávka vysokoodolná vinylová podlahová krytina hr.2mm /PVC 3/</t>
  </si>
  <si>
    <t>274302013</t>
  </si>
  <si>
    <t>187,822</t>
  </si>
  <si>
    <t>"stratné a materiál na fabióny"187,822*0,15</t>
  </si>
  <si>
    <t>291</t>
  </si>
  <si>
    <t>776190000.3</t>
  </si>
  <si>
    <t>D+M  fabiónový sokel podlahy s lištou a klinkom / k PVC 3/</t>
  </si>
  <si>
    <t>-2014421271</t>
  </si>
  <si>
    <t>"výmera ako fabión v 400 mm viď mtž PVC3 v m´" 96,005</t>
  </si>
  <si>
    <t>"stratné 10%"96,005*0,10</t>
  </si>
  <si>
    <t>292</t>
  </si>
  <si>
    <t>776190004</t>
  </si>
  <si>
    <t>Montáž vysokoodolná vinylová podlahová krytina hr.2mm s vytiahnutím na stenu v 400 mm - mč 1.01 a 2.01 vstup a výstup zo schodiska, podesty /PVC 4/</t>
  </si>
  <si>
    <t>-1502754169</t>
  </si>
  <si>
    <t xml:space="preserve">"PVC4 </t>
  </si>
  <si>
    <t>"mč 1.01"4,05*1,80-1,10*1,40+2,125*0,26</t>
  </si>
  <si>
    <t>"podesty na kóte 1,260 a 1,890"(1,25*1,55)*2</t>
  </si>
  <si>
    <t>"mč 2.01"8,06</t>
  </si>
  <si>
    <t>"mč1.01</t>
  </si>
  <si>
    <t>4,05+1,80*2+0,26*2+1,25-2,125-1,15*2-0,80</t>
  </si>
  <si>
    <t>"podesty na kóte 1,260 a 1,89"(1,25+1,55)*2</t>
  </si>
  <si>
    <t>"mč 2.01</t>
  </si>
  <si>
    <t>4,05+1,80*2+0,26*4-1,50-1,60-1,15</t>
  </si>
  <si>
    <t>-14,235</t>
  </si>
  <si>
    <t>14,235*0,40</t>
  </si>
  <si>
    <t>293</t>
  </si>
  <si>
    <t>2841291550,2</t>
  </si>
  <si>
    <t>Dodávka vysokoodolná vinylová podlahová krytina hr.2mm /PVC 4/</t>
  </si>
  <si>
    <t>-1599466098</t>
  </si>
  <si>
    <t>23,932</t>
  </si>
  <si>
    <t>"stratné a materiál na fabióny"23,932*0,15</t>
  </si>
  <si>
    <t>294</t>
  </si>
  <si>
    <t>776190000.4</t>
  </si>
  <si>
    <t>D+M  fabiónový sokel podlahy s lištou a klinkom /  k PVC 4/</t>
  </si>
  <si>
    <t>647793482</t>
  </si>
  <si>
    <t>"výmera ako fabión v. 400 mm viď mtž PVC4 v m´"14,235</t>
  </si>
  <si>
    <t>"stratné 10%"14,235*0,10</t>
  </si>
  <si>
    <t>295</t>
  </si>
  <si>
    <t>776220110.1</t>
  </si>
  <si>
    <t>Lepenie vysokoodolnej vinylovej podlahovej krytiny hr. 2 mm na schodiskové stupne s hrebeňovým soklom vytiahnutým na steny v. 200 mm / stupne schodiska PVC 5/</t>
  </si>
  <si>
    <t>1992982232</t>
  </si>
  <si>
    <t>"presný popis viď  TS</t>
  </si>
  <si>
    <t>"mč 1.03</t>
  </si>
  <si>
    <t>1,25*(0,315+0,1575)*20</t>
  </si>
  <si>
    <t>"hrebeňový sokel</t>
  </si>
  <si>
    <t>(2,72*2+1,41)*0,40</t>
  </si>
  <si>
    <t>296</t>
  </si>
  <si>
    <t>284110002600</t>
  </si>
  <si>
    <t>Dodávka vysokoodolná vinylová podlahová krytina hr.2mm /PVC 5/</t>
  </si>
  <si>
    <t>1676071699</t>
  </si>
  <si>
    <t>"PVC 6"14,553</t>
  </si>
  <si>
    <t>"stratné a materiál na vytiahnutie na steny"14,553*0,15</t>
  </si>
  <si>
    <t>297</t>
  </si>
  <si>
    <t>776190000.6</t>
  </si>
  <si>
    <t>D+M  fabiónový sokel podlahy s lištou a klinkom / k PVC 5/</t>
  </si>
  <si>
    <t>-1705578350</t>
  </si>
  <si>
    <t>"mč 113</t>
  </si>
  <si>
    <t>(0,30+0,15375)*20</t>
  </si>
  <si>
    <t>"stratné 10%"9,075*0,10</t>
  </si>
  <si>
    <t>298</t>
  </si>
  <si>
    <t>776220209.1</t>
  </si>
  <si>
    <t>D+M rohovej lišty ALU schodiskový profil napr. PROFILPAS 72/F 46x30mm farba elox strieborná+čierna protišmyk. gum. vložka GM/72 / k PVC 5/</t>
  </si>
  <si>
    <t>-1996814261</t>
  </si>
  <si>
    <t>1,25*20*1,10</t>
  </si>
  <si>
    <t>299</t>
  </si>
  <si>
    <t>776200008</t>
  </si>
  <si>
    <t>D+M vinylový obklad stien hr. 0,92mm na sadrokartónové steny a sádrové omietky vrátane penetrácie /PVC 6/</t>
  </si>
  <si>
    <t>-634790377</t>
  </si>
  <si>
    <t>"mč1.02</t>
  </si>
  <si>
    <t>(3,355+1,15)*2*2,865-0,70*1,97</t>
  </si>
  <si>
    <t xml:space="preserve">"mč1.07 </t>
  </si>
  <si>
    <t>(2,10+2,30)*2*2,64</t>
  </si>
  <si>
    <t>-(0,70*1,97)</t>
  </si>
  <si>
    <t>1,10*0,20</t>
  </si>
  <si>
    <t>"mč 1.15</t>
  </si>
  <si>
    <t>(2,20+3,30)*2*2,76</t>
  </si>
  <si>
    <t>-(0,90*1,97+0,90*2,00)</t>
  </si>
  <si>
    <t>(0,90+2,00)*2*0,26</t>
  </si>
  <si>
    <t>(2,80+2,40)*2*2,76</t>
  </si>
  <si>
    <t>-1,10*1,97</t>
  </si>
  <si>
    <t>0,90*0,20</t>
  </si>
  <si>
    <t>(2,20+3,30)*2*2,80</t>
  </si>
  <si>
    <t>-(0,90*1,97+0,90*2,50)</t>
  </si>
  <si>
    <t>(0,90+2,50)*2*0,26</t>
  </si>
  <si>
    <t>(2,40+2,80)*2*2,80</t>
  </si>
  <si>
    <t>-(1,10*1,97+1,50*0,80)</t>
  </si>
  <si>
    <t>(1,50+0,80)*2*0,26+1,00*0,20</t>
  </si>
  <si>
    <t>300</t>
  </si>
  <si>
    <t>998776202</t>
  </si>
  <si>
    <t>Presun hmôt pre podlahy povlakové v objektoch výšky nad 6 do 12 m</t>
  </si>
  <si>
    <t>-1455028647</t>
  </si>
  <si>
    <t>784</t>
  </si>
  <si>
    <t>Dokončovacie práce - maľby</t>
  </si>
  <si>
    <t>301</t>
  </si>
  <si>
    <t>784152280</t>
  </si>
  <si>
    <t>IN1 Umývateľná maľba stien z maliarskych zmesí s vysokou krycou schopnosťou a vysokou odolnosťou voči oderu vrátane penetrácie výšky do 3, 80 m /napr. ESMAL X/</t>
  </si>
  <si>
    <t>-437051939</t>
  </si>
  <si>
    <t>"v. omietky 2,64 m</t>
  </si>
  <si>
    <t>"mč 1.04</t>
  </si>
  <si>
    <t>(2,70+1,90)*2*2,64</t>
  </si>
  <si>
    <t>-(0,90*1,97+0,80*1,97*2+1,50*2,50)</t>
  </si>
  <si>
    <t>(1,50+2,50*2)*0,26</t>
  </si>
  <si>
    <t>(3,25+2,70)*2*2,64</t>
  </si>
  <si>
    <t>-0,80*1,97</t>
  </si>
  <si>
    <t>(5,25+4,00)*2*2,64</t>
  </si>
  <si>
    <t>-(0,70*1,97+0,80*1,97+2,125*2,50)</t>
  </si>
  <si>
    <t>(2,125+2,50*2)*0,26</t>
  </si>
  <si>
    <t>"v. 2,76 m</t>
  </si>
  <si>
    <t>(0,10+0,62+2,40*2+2,80)*2,76-0,90*1,97</t>
  </si>
  <si>
    <t>(8,70+6,30)*2*2,76</t>
  </si>
  <si>
    <t>-(2,18*2,76+1,50*2,76*2+3,625*2,00+2,00*2,50)</t>
  </si>
  <si>
    <t>(2,00+2,50*2)*0,26</t>
  </si>
  <si>
    <t>(4,90+1,80)*2*2,76</t>
  </si>
  <si>
    <t>-(0,90*1,97*4+1,50*2,76+0,90*2,00)</t>
  </si>
  <si>
    <t>"mč 1.12</t>
  </si>
  <si>
    <t>(6,10+3,70)*2*2,76</t>
  </si>
  <si>
    <t>-(0,90*1,97+1,50*2,50*2)</t>
  </si>
  <si>
    <t>(1,50+2,50*2)*0,26*2</t>
  </si>
  <si>
    <t>(4,20+2,40)*2*2,76</t>
  </si>
  <si>
    <t>-(1,50*2,50+0,90*1,97)</t>
  </si>
  <si>
    <t>-(1,50*2,00+0,90*1,97)</t>
  </si>
  <si>
    <t>(1,50+2,00)*2*0,26</t>
  </si>
  <si>
    <t xml:space="preserve">"mč1.16 </t>
  </si>
  <si>
    <t>(4,90+4,20)*2*2,76</t>
  </si>
  <si>
    <t>-(1,50*2,00*2+1,10*1,97*2)</t>
  </si>
  <si>
    <t>(1,50+2,00)*2*0,26*2</t>
  </si>
  <si>
    <t>"mč 1.17</t>
  </si>
  <si>
    <t>(5,00*2+1,50)*2,76</t>
  </si>
  <si>
    <t>-(1,50*0,80+1,10*1,97*3)</t>
  </si>
  <si>
    <t>"v. 2,80 m</t>
  </si>
  <si>
    <t>"m.č 2.02</t>
  </si>
  <si>
    <t>(0,10+0,62+2,40*2+2,80)*2,80-0,90*1,97</t>
  </si>
  <si>
    <t>"mč 2.03,2.04</t>
  </si>
  <si>
    <t>(8,70+6,30)*2*2,80</t>
  </si>
  <si>
    <t>-(2,18*2,80+1,50*2,80*2+3,625*2,50+2,00*2,50)</t>
  </si>
  <si>
    <t>(3,625+2,50*2)*0,26</t>
  </si>
  <si>
    <t>"mč 2.05</t>
  </si>
  <si>
    <t>(4,90+1,80)*2*2,80</t>
  </si>
  <si>
    <t>-(0,90*1,97*4+1,50*2,80+0,90*2,50)</t>
  </si>
  <si>
    <t>(0,90+2,50*2)*0,26</t>
  </si>
  <si>
    <t>"mč 2.06</t>
  </si>
  <si>
    <t>(6,10+3,70)*2*2,80</t>
  </si>
  <si>
    <t>"mč 2.07,2.08</t>
  </si>
  <si>
    <t>(4,20+2,40)*2*2,80*2</t>
  </si>
  <si>
    <t>-(1,50*2,50+0,90*1,97)*2</t>
  </si>
  <si>
    <t>"mč 2.10</t>
  </si>
  <si>
    <t>(4,90+4,20)*2*2,80</t>
  </si>
  <si>
    <t>-(1,50*2,50*2+1,10*1,97*2)</t>
  </si>
  <si>
    <t>"mč.2.11</t>
  </si>
  <si>
    <t>(5,00*2+1,50)*2,80</t>
  </si>
  <si>
    <t>302</t>
  </si>
  <si>
    <t>784152281</t>
  </si>
  <si>
    <t>IN2 Maľby stropov z maliarskych zmesí s dobrou krycou schopnosťou a paropriepustnosťou vrátane penetrácie výšky do 3, 80 m /napr. ESMAL STANDARD/</t>
  </si>
  <si>
    <t>1978736873</t>
  </si>
  <si>
    <t>"stropy 1NP+2NP výmera ako omietka stropov"380,73+8,80</t>
  </si>
  <si>
    <t>303</t>
  </si>
  <si>
    <t>784152282</t>
  </si>
  <si>
    <t>IN3 Interiérová vysokoumývateľná farba so zamatovým vzhľadom na báze vinylových kopolymérov vrátane penetrácie /napr.SAN MARCO UNO/</t>
  </si>
  <si>
    <t>1376029781</t>
  </si>
  <si>
    <t>"1NP+2.NP schodisko v. omietky 1,26+4,73=5,99 m</t>
  </si>
  <si>
    <t>(4,05+5,25)*2*5,99</t>
  </si>
  <si>
    <t>-(0,90*1,97*3+2,125*2,50+1,50*2,50+1,15*2,50)</t>
  </si>
  <si>
    <t>(1,50+2,50*2)*0,26+(1,15+2,50*2)*0,26+(2,125+2,50*2)*0,26</t>
  </si>
  <si>
    <t>"odpočet maľby mč 1.02 je započítaná v PVC obklade"-(3,355+1,55)*2,865</t>
  </si>
  <si>
    <t>304</t>
  </si>
  <si>
    <t>784418012</t>
  </si>
  <si>
    <t xml:space="preserve">Zakrývanie podláh a zariadení papierom v miestnostiach alebo na schodisku   </t>
  </si>
  <si>
    <t>-1855624673</t>
  </si>
  <si>
    <t>"výmera ako čistenie miestností"207,10+159,72</t>
  </si>
  <si>
    <t>Práce a dodávky M</t>
  </si>
  <si>
    <t>21-M</t>
  </si>
  <si>
    <t>Elektromontáže</t>
  </si>
  <si>
    <t>21.1</t>
  </si>
  <si>
    <t>Montáž silnoprúd</t>
  </si>
  <si>
    <t>305</t>
  </si>
  <si>
    <t>213290150.14</t>
  </si>
  <si>
    <t>Inštal. krab. KR 68</t>
  </si>
  <si>
    <t>-1466337541</t>
  </si>
  <si>
    <t>306</t>
  </si>
  <si>
    <t>213290150.15</t>
  </si>
  <si>
    <t>Inštal. krab. KP 68</t>
  </si>
  <si>
    <t>351861140</t>
  </si>
  <si>
    <t>307</t>
  </si>
  <si>
    <t>213290150.16</t>
  </si>
  <si>
    <t>Inštal. krab. KR 97</t>
  </si>
  <si>
    <t>471239193</t>
  </si>
  <si>
    <t>308</t>
  </si>
  <si>
    <t>213290150.17</t>
  </si>
  <si>
    <t>Trubka LUR d=40mm</t>
  </si>
  <si>
    <t>-1665638623</t>
  </si>
  <si>
    <t>309</t>
  </si>
  <si>
    <t>213290150.18</t>
  </si>
  <si>
    <t>Lustr. svorka 3x4</t>
  </si>
  <si>
    <t>-1049785066</t>
  </si>
  <si>
    <t>310</t>
  </si>
  <si>
    <t>213290150.19</t>
  </si>
  <si>
    <t>Ukonč. vod. v rozv.</t>
  </si>
  <si>
    <t>-21838252</t>
  </si>
  <si>
    <t>311</t>
  </si>
  <si>
    <t>213290150.20</t>
  </si>
  <si>
    <t>Kábel  CYKY-J 3x1,5mm2</t>
  </si>
  <si>
    <t>-1008856958</t>
  </si>
  <si>
    <t>312</t>
  </si>
  <si>
    <t>213290150.21</t>
  </si>
  <si>
    <t>Kábel  CYKY-O3x1,5mm2</t>
  </si>
  <si>
    <t>-2079603047</t>
  </si>
  <si>
    <t>313</t>
  </si>
  <si>
    <t>213290150.22</t>
  </si>
  <si>
    <t>Kábel  CYKY-J 5x1,5mm2</t>
  </si>
  <si>
    <t>-683591798</t>
  </si>
  <si>
    <t>314</t>
  </si>
  <si>
    <t>213290150.23</t>
  </si>
  <si>
    <t>Kábel  CYKY-J 3x2,5mm2</t>
  </si>
  <si>
    <t>954335750</t>
  </si>
  <si>
    <t>315</t>
  </si>
  <si>
    <t>213290150.24</t>
  </si>
  <si>
    <t>Kábel  CYKY-J 5x2,5mm2</t>
  </si>
  <si>
    <t>1309217955</t>
  </si>
  <si>
    <t>316</t>
  </si>
  <si>
    <t>213290150.25</t>
  </si>
  <si>
    <t>Inšt. krab.ACIDUR</t>
  </si>
  <si>
    <t>1757508187</t>
  </si>
  <si>
    <t>317</t>
  </si>
  <si>
    <t>213290150.26</t>
  </si>
  <si>
    <t>Vodič CY 6mm2 - z/ž</t>
  </si>
  <si>
    <t>-1124432159</t>
  </si>
  <si>
    <t>318</t>
  </si>
  <si>
    <t>213290150.27</t>
  </si>
  <si>
    <t>Vypínač 1-pól. p. om.  Legrand Valena (rad. 1)</t>
  </si>
  <si>
    <t>1221748843</t>
  </si>
  <si>
    <t>319</t>
  </si>
  <si>
    <t>213290150.28</t>
  </si>
  <si>
    <t>Vypínač 1-pól. p. om.  Legrand Valena (rad. 5) - sériový</t>
  </si>
  <si>
    <t>-17260065</t>
  </si>
  <si>
    <t>320</t>
  </si>
  <si>
    <t>213290150.29</t>
  </si>
  <si>
    <t>Vypínač 1-pól. p. om.  Legrand Valena (rad. 6) - striedavý</t>
  </si>
  <si>
    <t>1246676176</t>
  </si>
  <si>
    <t>321</t>
  </si>
  <si>
    <t>213290150.30</t>
  </si>
  <si>
    <t>Vypínač 1-pól. p. om.  Legrand Valena (rad. 5B)- striedavý 5B</t>
  </si>
  <si>
    <t>1994260672</t>
  </si>
  <si>
    <t>322</t>
  </si>
  <si>
    <t>213290150.31</t>
  </si>
  <si>
    <t>Vypínač 1-pól. p. om.  Legrand Valena (rad. 7) – krížový</t>
  </si>
  <si>
    <t>1876958944</t>
  </si>
  <si>
    <t>323</t>
  </si>
  <si>
    <t>213290150.32</t>
  </si>
  <si>
    <t>Zásuvka 230V p. om.Legrand Valena</t>
  </si>
  <si>
    <t>-1421431591</t>
  </si>
  <si>
    <t>324</t>
  </si>
  <si>
    <t>213290150.33</t>
  </si>
  <si>
    <t>Slaboprúdová zásuvka RJ45 Legrand Valena</t>
  </si>
  <si>
    <t>-1525319071</t>
  </si>
  <si>
    <t>325</t>
  </si>
  <si>
    <t>213290150.34</t>
  </si>
  <si>
    <t>Trojfázová zásuvka 400V, 16A</t>
  </si>
  <si>
    <t>122995578</t>
  </si>
  <si>
    <t>326</t>
  </si>
  <si>
    <t>213290150.35</t>
  </si>
  <si>
    <t>Sporáková prípojka S25 JEPF 1103 B4, 400V, 16A</t>
  </si>
  <si>
    <t>-2072809467</t>
  </si>
  <si>
    <t>327</t>
  </si>
  <si>
    <t>213290150.36</t>
  </si>
  <si>
    <t>Hlavná zemniaca svorka objektu EPS</t>
  </si>
  <si>
    <t>1727643508</t>
  </si>
  <si>
    <t>328</t>
  </si>
  <si>
    <t>213290150.37</t>
  </si>
  <si>
    <t>Plastový rozvádzač  54M podľa výkr. č. D1.5-4, D1.5-5</t>
  </si>
  <si>
    <t>1315107105</t>
  </si>
  <si>
    <t>329</t>
  </si>
  <si>
    <t>213290150.12</t>
  </si>
  <si>
    <t>Ostatné drobné montážne práce</t>
  </si>
  <si>
    <t>684635750</t>
  </si>
  <si>
    <t>21.2</t>
  </si>
  <si>
    <t>Nosný materiál silnoprúd</t>
  </si>
  <si>
    <t>330</t>
  </si>
  <si>
    <t>M001</t>
  </si>
  <si>
    <t>-1888488251</t>
  </si>
  <si>
    <t>331</t>
  </si>
  <si>
    <t>M002</t>
  </si>
  <si>
    <t>-1899056449</t>
  </si>
  <si>
    <t>332</t>
  </si>
  <si>
    <t>M003</t>
  </si>
  <si>
    <t>1825649460</t>
  </si>
  <si>
    <t>333</t>
  </si>
  <si>
    <t>M004</t>
  </si>
  <si>
    <t>-298257896</t>
  </si>
  <si>
    <t>334</t>
  </si>
  <si>
    <t>M005</t>
  </si>
  <si>
    <t>-1134609460</t>
  </si>
  <si>
    <t>335</t>
  </si>
  <si>
    <t>M007</t>
  </si>
  <si>
    <t>605339294</t>
  </si>
  <si>
    <t>336</t>
  </si>
  <si>
    <t>M008</t>
  </si>
  <si>
    <t>-1861071745</t>
  </si>
  <si>
    <t>337</t>
  </si>
  <si>
    <t>M009</t>
  </si>
  <si>
    <t>1935763706</t>
  </si>
  <si>
    <t>338</t>
  </si>
  <si>
    <t>M010</t>
  </si>
  <si>
    <t>-1965223807</t>
  </si>
  <si>
    <t>339</t>
  </si>
  <si>
    <t>M011</t>
  </si>
  <si>
    <t>-2013715861</t>
  </si>
  <si>
    <t>340</t>
  </si>
  <si>
    <t>M012</t>
  </si>
  <si>
    <t>203255913</t>
  </si>
  <si>
    <t>341</t>
  </si>
  <si>
    <t>M013</t>
  </si>
  <si>
    <t>733488692</t>
  </si>
  <si>
    <t>342</t>
  </si>
  <si>
    <t>M014</t>
  </si>
  <si>
    <t>1277981557</t>
  </si>
  <si>
    <t>343</t>
  </si>
  <si>
    <t>M015</t>
  </si>
  <si>
    <t>1847964852</t>
  </si>
  <si>
    <t>344</t>
  </si>
  <si>
    <t>M016</t>
  </si>
  <si>
    <t>-430668292</t>
  </si>
  <si>
    <t>345</t>
  </si>
  <si>
    <t>M017</t>
  </si>
  <si>
    <t>-1080656628</t>
  </si>
  <si>
    <t>346</t>
  </si>
  <si>
    <t>M018</t>
  </si>
  <si>
    <t>1623011518</t>
  </si>
  <si>
    <t>347</t>
  </si>
  <si>
    <t>M019</t>
  </si>
  <si>
    <t>1458062779</t>
  </si>
  <si>
    <t>348</t>
  </si>
  <si>
    <t>M020</t>
  </si>
  <si>
    <t>670358264</t>
  </si>
  <si>
    <t>349</t>
  </si>
  <si>
    <t>M021</t>
  </si>
  <si>
    <t>62823455</t>
  </si>
  <si>
    <t>350</t>
  </si>
  <si>
    <t>M022</t>
  </si>
  <si>
    <t>1595666133</t>
  </si>
  <si>
    <t>351</t>
  </si>
  <si>
    <t>M023</t>
  </si>
  <si>
    <t>1210044340</t>
  </si>
  <si>
    <t>352</t>
  </si>
  <si>
    <t>M024</t>
  </si>
  <si>
    <t>-456997251</t>
  </si>
  <si>
    <t>353</t>
  </si>
  <si>
    <t>M025</t>
  </si>
  <si>
    <t>Drobný montážny materiál</t>
  </si>
  <si>
    <t>-1995716893</t>
  </si>
  <si>
    <t>21.3</t>
  </si>
  <si>
    <t>Montáž svietidlá</t>
  </si>
  <si>
    <t>354</t>
  </si>
  <si>
    <t>213290150.39</t>
  </si>
  <si>
    <t>SV1.2: Prisadené LED líniové svietidlo, LC-03-552-20</t>
  </si>
  <si>
    <t>-170863084</t>
  </si>
  <si>
    <t>355</t>
  </si>
  <si>
    <t>213290150.40</t>
  </si>
  <si>
    <t>SV1.3: Prisadené LED líniové svietidlo, LC-03-552-30</t>
  </si>
  <si>
    <t>-1992412589</t>
  </si>
  <si>
    <t>356</t>
  </si>
  <si>
    <t>213290150.41</t>
  </si>
  <si>
    <t>SV1.4: Prisadené LED líniové svietidlo, LC-03-552-40</t>
  </si>
  <si>
    <t>992076356</t>
  </si>
  <si>
    <t>357</t>
  </si>
  <si>
    <t>213290150.42</t>
  </si>
  <si>
    <t>SV2.4: Prisadené LED líniové svietidlo, LC-03-552-40</t>
  </si>
  <si>
    <t>1326116346</t>
  </si>
  <si>
    <t>358</t>
  </si>
  <si>
    <t>213290150.43</t>
  </si>
  <si>
    <t>SV3: LED svietidlo prisadené, GXLS225</t>
  </si>
  <si>
    <t>-371286308</t>
  </si>
  <si>
    <t>359</t>
  </si>
  <si>
    <t>213290150.44</t>
  </si>
  <si>
    <t>SV4: Nástenné LED svietidlo, LC-LED line-4234-600-WW</t>
  </si>
  <si>
    <t>-1343257746</t>
  </si>
  <si>
    <t>360</t>
  </si>
  <si>
    <t>213290150.45</t>
  </si>
  <si>
    <t>SV5: LED pás + hliníková lišta, LC-3014SMD-120-00-WW+LC-XC11</t>
  </si>
  <si>
    <t>1793599873</t>
  </si>
  <si>
    <t>361</t>
  </si>
  <si>
    <t>213290150.46</t>
  </si>
  <si>
    <t>SV6: Líniové LED svietidlo, LC-LED lineXC21-2000-830</t>
  </si>
  <si>
    <t>-1866544551</t>
  </si>
  <si>
    <t>362</t>
  </si>
  <si>
    <t>213290150.47.n</t>
  </si>
  <si>
    <t>T1: Napájací zdroj, EGL-150-24</t>
  </si>
  <si>
    <t>1470372988</t>
  </si>
  <si>
    <t>363</t>
  </si>
  <si>
    <t>213290150.47</t>
  </si>
  <si>
    <t>T2: Napájací zdroj, LPV-60-24</t>
  </si>
  <si>
    <t>-434772476</t>
  </si>
  <si>
    <t>364</t>
  </si>
  <si>
    <t>213290150.48</t>
  </si>
  <si>
    <t>T3: Napájací zdroj, LPV-100-24</t>
  </si>
  <si>
    <t>-1019021347</t>
  </si>
  <si>
    <t>21.4</t>
  </si>
  <si>
    <t>Nosný materiál svietidlá</t>
  </si>
  <si>
    <t>365</t>
  </si>
  <si>
    <t>M027</t>
  </si>
  <si>
    <t>SV1.2 Prisadené LED líniové svietidlo, LC-03-552-20</t>
  </si>
  <si>
    <t>-720573077</t>
  </si>
  <si>
    <t>366</t>
  </si>
  <si>
    <t>M028</t>
  </si>
  <si>
    <t>SV1.3 Prisadené LED líniové svietidlo, LC-03-552-30</t>
  </si>
  <si>
    <t>-641627150</t>
  </si>
  <si>
    <t>367</t>
  </si>
  <si>
    <t>M029</t>
  </si>
  <si>
    <t>-1059368115</t>
  </si>
  <si>
    <t>368</t>
  </si>
  <si>
    <t>M030</t>
  </si>
  <si>
    <t>-2047913893</t>
  </si>
  <si>
    <t>369</t>
  </si>
  <si>
    <t>M031</t>
  </si>
  <si>
    <t>-930873249</t>
  </si>
  <si>
    <t>370</t>
  </si>
  <si>
    <t>M032</t>
  </si>
  <si>
    <t>1065188781</t>
  </si>
  <si>
    <t>371</t>
  </si>
  <si>
    <t>M033</t>
  </si>
  <si>
    <t>-1488251503</t>
  </si>
  <si>
    <t>372</t>
  </si>
  <si>
    <t>M034</t>
  </si>
  <si>
    <t xml:space="preserve">SV6: Líniové LED svietidlo, LC-LED lineXC21-2000-830 </t>
  </si>
  <si>
    <t>-274347277</t>
  </si>
  <si>
    <t>373</t>
  </si>
  <si>
    <t>M035n</t>
  </si>
  <si>
    <t>T1 Napájací zdroj, EGL-150-24</t>
  </si>
  <si>
    <t>1545632784</t>
  </si>
  <si>
    <t>374</t>
  </si>
  <si>
    <t>M0351</t>
  </si>
  <si>
    <t>1649640232</t>
  </si>
  <si>
    <t>375</t>
  </si>
  <si>
    <t>M036</t>
  </si>
  <si>
    <t>971684706</t>
  </si>
  <si>
    <t>21.5</t>
  </si>
  <si>
    <t>Montáž slaboprúd</t>
  </si>
  <si>
    <t>376</t>
  </si>
  <si>
    <t>213290150.49</t>
  </si>
  <si>
    <t>Legrand LINKEO modulárny patchpanel 24port 1U pre UTP i STP keystone, kovová vyväz. lišta</t>
  </si>
  <si>
    <t>1267879252</t>
  </si>
  <si>
    <t>377</t>
  </si>
  <si>
    <t>213290150.50</t>
  </si>
  <si>
    <t>Legrand LINKEO keystone Cat6, UTP, 180 stupnov. svork. typ 110, biely</t>
  </si>
  <si>
    <t>1111454507</t>
  </si>
  <si>
    <t>378</t>
  </si>
  <si>
    <t>213290150.51</t>
  </si>
  <si>
    <t>CNS kabel UTP, Cat5E, lanko, PVC, box 305m - šedá</t>
  </si>
  <si>
    <t>1117611385</t>
  </si>
  <si>
    <t>379</t>
  </si>
  <si>
    <t>213290150.52</t>
  </si>
  <si>
    <t>CNS patch kábel Cat5E, UTP - 2m , čierny</t>
  </si>
  <si>
    <t>1536703687</t>
  </si>
  <si>
    <t>380</t>
  </si>
  <si>
    <t>213290150.53</t>
  </si>
  <si>
    <t>Legrand LINKEO zásuvka UTP 2port, Cat5E, pod omietku</t>
  </si>
  <si>
    <t>391919426</t>
  </si>
  <si>
    <t>381</t>
  </si>
  <si>
    <t>213290150.54</t>
  </si>
  <si>
    <t>Chránička HDPE 32/27mm, oranžová, silikonová</t>
  </si>
  <si>
    <t>675959430</t>
  </si>
  <si>
    <t>382</t>
  </si>
  <si>
    <t>213290150.55</t>
  </si>
  <si>
    <t>Kábel JYStY 4 x 2 x 0,8</t>
  </si>
  <si>
    <t>1590611727</t>
  </si>
  <si>
    <t>383</t>
  </si>
  <si>
    <t>213290150.56</t>
  </si>
  <si>
    <t>Tesla domáci telefón DDS s reguláciou hlasitosti 4FP11083.1</t>
  </si>
  <si>
    <t>697410267</t>
  </si>
  <si>
    <t>384</t>
  </si>
  <si>
    <t>213290150.57</t>
  </si>
  <si>
    <t>Škatule montážna 1B pod omietku - US KARAT 4FA24955</t>
  </si>
  <si>
    <t>1433990363</t>
  </si>
  <si>
    <t>385</t>
  </si>
  <si>
    <t>213290150.58</t>
  </si>
  <si>
    <t>Modul elektrického vrátnika VEV 2 4FN23107.1/N</t>
  </si>
  <si>
    <t>-1253313500</t>
  </si>
  <si>
    <t>386</t>
  </si>
  <si>
    <t>213290150.59</t>
  </si>
  <si>
    <t>Strieška pod omietku - KARAT, INOX 4FA69021.5</t>
  </si>
  <si>
    <t>1596762078</t>
  </si>
  <si>
    <t>21.6</t>
  </si>
  <si>
    <t>Nosný materiál slaboprúd</t>
  </si>
  <si>
    <t>387</t>
  </si>
  <si>
    <t>M037</t>
  </si>
  <si>
    <t>-2137942787</t>
  </si>
  <si>
    <t>388</t>
  </si>
  <si>
    <t>M038</t>
  </si>
  <si>
    <t>1829550043</t>
  </si>
  <si>
    <t>389</t>
  </si>
  <si>
    <t>M039</t>
  </si>
  <si>
    <t>438656431</t>
  </si>
  <si>
    <t>390</t>
  </si>
  <si>
    <t>M040</t>
  </si>
  <si>
    <t>-1523639631</t>
  </si>
  <si>
    <t>391</t>
  </si>
  <si>
    <t>M041</t>
  </si>
  <si>
    <t>1409917688</t>
  </si>
  <si>
    <t>392</t>
  </si>
  <si>
    <t>M042</t>
  </si>
  <si>
    <t>160814710</t>
  </si>
  <si>
    <t>393</t>
  </si>
  <si>
    <t>M043</t>
  </si>
  <si>
    <t>1058275269</t>
  </si>
  <si>
    <t>394</t>
  </si>
  <si>
    <t>M044</t>
  </si>
  <si>
    <t>-1959314845</t>
  </si>
  <si>
    <t>395</t>
  </si>
  <si>
    <t>M045</t>
  </si>
  <si>
    <t>963935840</t>
  </si>
  <si>
    <t>396</t>
  </si>
  <si>
    <t>M046</t>
  </si>
  <si>
    <t>1260406599</t>
  </si>
  <si>
    <t>397</t>
  </si>
  <si>
    <t>M047</t>
  </si>
  <si>
    <t>-659612640</t>
  </si>
  <si>
    <t>21.7</t>
  </si>
  <si>
    <t>Montáž bleskozviod</t>
  </si>
  <si>
    <t>398</t>
  </si>
  <si>
    <t>213290150.60</t>
  </si>
  <si>
    <t>Vodič  FeZn d=8mm</t>
  </si>
  <si>
    <t>kg</t>
  </si>
  <si>
    <t>-1692069183</t>
  </si>
  <si>
    <t>399</t>
  </si>
  <si>
    <t>213290150.61</t>
  </si>
  <si>
    <t>Vodič  FeZn d=10mm</t>
  </si>
  <si>
    <t>-905937035</t>
  </si>
  <si>
    <t>400</t>
  </si>
  <si>
    <t>213290150.63</t>
  </si>
  <si>
    <t>Vodič  FeZn30/4mm</t>
  </si>
  <si>
    <t>-206076416</t>
  </si>
  <si>
    <t>401</t>
  </si>
  <si>
    <t>213290150.64</t>
  </si>
  <si>
    <t>Skúšobná svorka SZ</t>
  </si>
  <si>
    <t>-1985960639</t>
  </si>
  <si>
    <t>402</t>
  </si>
  <si>
    <t>213290150.65</t>
  </si>
  <si>
    <t>Trubka PVC d=36mm pod omietkou</t>
  </si>
  <si>
    <t>1638291061</t>
  </si>
  <si>
    <t>403</t>
  </si>
  <si>
    <t>213290150.66</t>
  </si>
  <si>
    <t>Inštalačná krabica KO125mm</t>
  </si>
  <si>
    <t>-387284772</t>
  </si>
  <si>
    <t>404</t>
  </si>
  <si>
    <t>213290150.67</t>
  </si>
  <si>
    <t>Svorka SP1</t>
  </si>
  <si>
    <t>-517656252</t>
  </si>
  <si>
    <t>405</t>
  </si>
  <si>
    <t>213290150.68</t>
  </si>
  <si>
    <t>Spojovacia svorka SS</t>
  </si>
  <si>
    <t>1753816767</t>
  </si>
  <si>
    <t>406</t>
  </si>
  <si>
    <t>213290150.69</t>
  </si>
  <si>
    <t>Podpera PV 21</t>
  </si>
  <si>
    <t>-1252050086</t>
  </si>
  <si>
    <t>407</t>
  </si>
  <si>
    <t>213290150.69n</t>
  </si>
  <si>
    <t>Podpera PV 23</t>
  </si>
  <si>
    <t>292121774</t>
  </si>
  <si>
    <t>408</t>
  </si>
  <si>
    <t>213290158</t>
  </si>
  <si>
    <t>Ochranný uholník ou 1,7 m</t>
  </si>
  <si>
    <t>-710554299</t>
  </si>
  <si>
    <t>409</t>
  </si>
  <si>
    <t>213290159</t>
  </si>
  <si>
    <t xml:space="preserve">Držiak ochranného uholníka DUS 18 05f </t>
  </si>
  <si>
    <t>-510417325</t>
  </si>
  <si>
    <t>410</t>
  </si>
  <si>
    <t>213290150.70</t>
  </si>
  <si>
    <t>Pripojovacia svorka SR03</t>
  </si>
  <si>
    <t>-1997026138</t>
  </si>
  <si>
    <t>411</t>
  </si>
  <si>
    <t>213290150.71</t>
  </si>
  <si>
    <t>-1727467118</t>
  </si>
  <si>
    <t>21.8</t>
  </si>
  <si>
    <t>Bleskozvod nosný materiál</t>
  </si>
  <si>
    <t>412</t>
  </si>
  <si>
    <t>M048</t>
  </si>
  <si>
    <t>-1549983285</t>
  </si>
  <si>
    <t>413</t>
  </si>
  <si>
    <t>M049</t>
  </si>
  <si>
    <t>-1122581564</t>
  </si>
  <si>
    <t>414</t>
  </si>
  <si>
    <t>M050</t>
  </si>
  <si>
    <t>-916246038</t>
  </si>
  <si>
    <t>415</t>
  </si>
  <si>
    <t>M051</t>
  </si>
  <si>
    <t>369230060</t>
  </si>
  <si>
    <t>416</t>
  </si>
  <si>
    <t>M052</t>
  </si>
  <si>
    <t>-92505643</t>
  </si>
  <si>
    <t>417</t>
  </si>
  <si>
    <t>M053</t>
  </si>
  <si>
    <t>193418300</t>
  </si>
  <si>
    <t>418</t>
  </si>
  <si>
    <t>M054</t>
  </si>
  <si>
    <t>-46133592</t>
  </si>
  <si>
    <t>419</t>
  </si>
  <si>
    <t>M055</t>
  </si>
  <si>
    <t>1401628709</t>
  </si>
  <si>
    <t>420</t>
  </si>
  <si>
    <t>M056</t>
  </si>
  <si>
    <t>-284151166</t>
  </si>
  <si>
    <t>421</t>
  </si>
  <si>
    <t>M056n</t>
  </si>
  <si>
    <t>-2110048987</t>
  </si>
  <si>
    <t>422</t>
  </si>
  <si>
    <t>M056n1</t>
  </si>
  <si>
    <t>Ochranný uholník oU 1,7m</t>
  </si>
  <si>
    <t>-751484896</t>
  </si>
  <si>
    <t>423</t>
  </si>
  <si>
    <t>M056n2</t>
  </si>
  <si>
    <t>Držiak ochranného uholníka DUS 18 05f</t>
  </si>
  <si>
    <t>-1082259311</t>
  </si>
  <si>
    <t>424</t>
  </si>
  <si>
    <t>M057</t>
  </si>
  <si>
    <t>391736130</t>
  </si>
  <si>
    <t>425</t>
  </si>
  <si>
    <t>M058</t>
  </si>
  <si>
    <t>1973317113</t>
  </si>
  <si>
    <t>21.9</t>
  </si>
  <si>
    <t>Hodinová zúčtovacia sadzba</t>
  </si>
  <si>
    <t>426</t>
  </si>
  <si>
    <t>213290150.62</t>
  </si>
  <si>
    <t>Dokumentácia skutočného vyhotovenia</t>
  </si>
  <si>
    <t>-851089329</t>
  </si>
  <si>
    <t>427</t>
  </si>
  <si>
    <t>213291000</t>
  </si>
  <si>
    <t>Spracovanie východiskovej revízie a vypracovanie správy</t>
  </si>
  <si>
    <t>hod.</t>
  </si>
  <si>
    <t>-1181704789</t>
  </si>
  <si>
    <t>33-M</t>
  </si>
  <si>
    <t>Montáže dopravných zariadení, skladových zariadení a váh</t>
  </si>
  <si>
    <t>428</t>
  </si>
  <si>
    <t>330001.1</t>
  </si>
  <si>
    <t>D+M zvislá zdvíhacia hydraulická plošina model EHD - E08 /fi VELCON/</t>
  </si>
  <si>
    <t>1780791648</t>
  </si>
  <si>
    <t>"technická charaktzeristika zariadenia E08</t>
  </si>
  <si>
    <t>"prívodné napätie 220 V (50Hz)</t>
  </si>
  <si>
    <t>"rozmery 2200x1100 mm</t>
  </si>
  <si>
    <t>"rýchlosť 0,13 m/s</t>
  </si>
  <si>
    <t>"pohon hydrauliclký</t>
  </si>
  <si>
    <t>"nosnosť 600 kg</t>
  </si>
  <si>
    <t>"príkon 1,5 kW</t>
  </si>
  <si>
    <t>"prevádzkové napätie 230V jednofázové, 24V ovládacie a pomovné odvody</t>
  </si>
  <si>
    <t>"verzia opláštenie samonosná konštrukcia s výplňou číre sklo</t>
  </si>
  <si>
    <t>43-M</t>
  </si>
  <si>
    <t>Montáž oceľových konštrukcií</t>
  </si>
  <si>
    <t>429</t>
  </si>
  <si>
    <t>430021111</t>
  </si>
  <si>
    <t>D+M oceľovej konštrukcie povrchová úprava náter ALKYTON kováčska čierna</t>
  </si>
  <si>
    <t>442170257</t>
  </si>
  <si>
    <t>"statika v.č S-1 oc. platne KP1 a KP2 do pätiek pre prestrešenie altánku a vonk. chodníkov " 73,60</t>
  </si>
  <si>
    <t>"statika v.č S-13 OK prestrešenia terasy poschodia"1847,78</t>
  </si>
  <si>
    <t>"statika v.č S-14 OK vizuálneho prestrešenia strechy poschodia"3245,35</t>
  </si>
  <si>
    <t>"architektúra v.č.10 OK prestrešenie terasy" (126,50+10,06+4,34)*1,10</t>
  </si>
  <si>
    <t>44-M</t>
  </si>
  <si>
    <t>Hasiace prístroje</t>
  </si>
  <si>
    <t>430</t>
  </si>
  <si>
    <t>449831307</t>
  </si>
  <si>
    <t>Ručný hasiaci prístroj práškový 6 kg</t>
  </si>
  <si>
    <t>-1358968979</t>
  </si>
  <si>
    <t>02P - SO 01 Vonkajšie prístrešky a altánok</t>
  </si>
  <si>
    <t>D+M drevených slnolamov podhľadov z KVH hranolov SI pohľadovej kvality šxv 40x60 mm povrchovo upravené 3x lazúrovacím lakom, osová vzd.latiek 120mm, vrátane pripevňov.materiálu</t>
  </si>
  <si>
    <t>1436702915</t>
  </si>
  <si>
    <t>"altánok a prístrešok nad chodníkom"69,00</t>
  </si>
  <si>
    <t>-1880688564</t>
  </si>
  <si>
    <t>76730</t>
  </si>
  <si>
    <t>Pol.30 D+M vonkajšia výplň oc. konštrtukcie terasy nerezovou sieťou napr. X-TEND, oká 50/50 mm DN 2 mm, uchytávaná na OK pomocou napínacích drátov a navarených očiek,  povrch. úprava jakl. profil Alkyton kováčska čierna</t>
  </si>
  <si>
    <t>1276442474</t>
  </si>
  <si>
    <t>"pol. 30 krytá komunikácia s terasou</t>
  </si>
  <si>
    <t>"pohľad južný"11,10</t>
  </si>
  <si>
    <t>"pohľad východný"18,70</t>
  </si>
  <si>
    <t>D+M prestrešenia vonkajších prístreškov polykarbonátovými platňami LT2UV16/3TS/2700-112 vrátane líšt spojov.materiálu a oplechovania</t>
  </si>
  <si>
    <t>1182163432</t>
  </si>
  <si>
    <t>"pridaté na spád 5%</t>
  </si>
  <si>
    <t>"altánok a prístrešok nad chodníkom"69,00*1,05</t>
  </si>
  <si>
    <t>672946121</t>
  </si>
  <si>
    <t>D+M oceľovej konštrukcie povrchová úprava náter ALKYTON kladivková striebrošedá</t>
  </si>
  <si>
    <t>1705618023</t>
  </si>
  <si>
    <t>"statika v.č. S-13 prestrešenie altánku a vonkajších chodníkov" 2223,45</t>
  </si>
  <si>
    <t>"architektúra  v.č.10 k pol. 30 oc. jakl. profil 60/30/3"14,36*2*1,10</t>
  </si>
  <si>
    <t>03 - SO 02 Prípojka vody a kanalizácie</t>
  </si>
  <si>
    <t>parc. č. 580,581,58 Chocholná-Velčice</t>
  </si>
  <si>
    <t>Ing. Stano Švec</t>
  </si>
  <si>
    <t xml:space="preserve">    722 - Zdravotechnika - vnútorný vodovod</t>
  </si>
  <si>
    <t xml:space="preserve">    23-M - Montáže potrubia</t>
  </si>
  <si>
    <t>11001-1010.1</t>
  </si>
  <si>
    <t>Vytýčenie trasy vodovodu, kanalizácie v rovine</t>
  </si>
  <si>
    <t>km</t>
  </si>
  <si>
    <t>-1472411656</t>
  </si>
  <si>
    <t>13220-1200</t>
  </si>
  <si>
    <t>Hĺbenie rýh šírka do 2 m v horn. tr. 3 nad 100 m3</t>
  </si>
  <si>
    <t>1987724715</t>
  </si>
  <si>
    <t>13220-1209</t>
  </si>
  <si>
    <t>Príplatok za lepivosť horniny tr.3 v rýhach š. do 200 cm</t>
  </si>
  <si>
    <t>-1832248487</t>
  </si>
  <si>
    <t>16110-1101</t>
  </si>
  <si>
    <t>Zvislé premiestnenie výkopu horn. tr. 1-4 nad 1 m do 2,5 m</t>
  </si>
  <si>
    <t>1469073045</t>
  </si>
  <si>
    <t>16270-1105</t>
  </si>
  <si>
    <t>Vodorovné premiestnenie výkopu do 10000 m horn. tr. 1-4</t>
  </si>
  <si>
    <t>-36338868</t>
  </si>
  <si>
    <t>16710-1102</t>
  </si>
  <si>
    <t>Nakladanie výkopku nad 100 m3 v horn. tr. 1-4</t>
  </si>
  <si>
    <t>166636679</t>
  </si>
  <si>
    <t>17420-1101</t>
  </si>
  <si>
    <t>Zásyp nezhutnený jám, rýh, šachiet alebo okolo objektu</t>
  </si>
  <si>
    <t>-93029339</t>
  </si>
  <si>
    <t>17510-1101</t>
  </si>
  <si>
    <t>Obsyp potrubia bez prehodenia sypaniny</t>
  </si>
  <si>
    <t>-250239150</t>
  </si>
  <si>
    <t>17510-1109</t>
  </si>
  <si>
    <t>Obsyp potrubia príplatok za prehodenie sypaniny</t>
  </si>
  <si>
    <t>-900874144</t>
  </si>
  <si>
    <t>45154-1111</t>
  </si>
  <si>
    <t>Lôžko pod potrubie, stoky v otvorenom výkope zo štrkodrvy</t>
  </si>
  <si>
    <t>-651386849</t>
  </si>
  <si>
    <t>83126-3195</t>
  </si>
  <si>
    <t>Príplatok za zhotovenie kanalizačnej prípojky DN 100-300</t>
  </si>
  <si>
    <t>901657561</t>
  </si>
  <si>
    <t>87116-1121.1</t>
  </si>
  <si>
    <t>Montáž potrubia z tlakových rúrok polyetylénových d 32</t>
  </si>
  <si>
    <t>72375011</t>
  </si>
  <si>
    <t>286 138400.1</t>
  </si>
  <si>
    <t>Rúrka PVC tlaková ťažká LPE d 32x 2,9x6000 voda</t>
  </si>
  <si>
    <t>-955135168</t>
  </si>
  <si>
    <t>87131-3121.1</t>
  </si>
  <si>
    <t>Montáž potrubia z kanalizačných rúr z PVC v otvorenom výkope do 20% DN 150, tesnenie gum. krúžkami</t>
  </si>
  <si>
    <t>207606196</t>
  </si>
  <si>
    <t>286 110150.1</t>
  </si>
  <si>
    <t>Rúrka PVC kanalizačná spoj gum. krúžkom 125x3,2x5000</t>
  </si>
  <si>
    <t>-840797863</t>
  </si>
  <si>
    <t>286 110200.1</t>
  </si>
  <si>
    <t>Rúrka PVC kanalizačná spoj gum. krúžkom 160x4,7x5000</t>
  </si>
  <si>
    <t>1669681149</t>
  </si>
  <si>
    <t>87917-2199</t>
  </si>
  <si>
    <t>Príplatok za montáž vodovodných prípojok DN 32-80</t>
  </si>
  <si>
    <t>-1144112816</t>
  </si>
  <si>
    <t>89116-3111</t>
  </si>
  <si>
    <t>Montáž vodovodných ventilov hlavných pre prípojky DN 25</t>
  </si>
  <si>
    <t>-1343774961</t>
  </si>
  <si>
    <t>89210-1111.1</t>
  </si>
  <si>
    <t>Skúška tesnosti kanalizačného potrubia DN do 200 vodou</t>
  </si>
  <si>
    <t>-1308255030</t>
  </si>
  <si>
    <t>89223-3111.1</t>
  </si>
  <si>
    <t>Preplachovanie a dezinfekcia vodovodného potrubia DN 40-70</t>
  </si>
  <si>
    <t>-1934163954</t>
  </si>
  <si>
    <t>89224-1111.1</t>
  </si>
  <si>
    <t>Tlaková skúška vodovodného potrubia DN do 80</t>
  </si>
  <si>
    <t>-1102458768</t>
  </si>
  <si>
    <t>89442-1131.1</t>
  </si>
  <si>
    <t>Osadenie prefabrikovaných šachiet nad 10 t</t>
  </si>
  <si>
    <t>-458821726</t>
  </si>
  <si>
    <t>89480-8020.1</t>
  </si>
  <si>
    <t>Montáž revíznej šachty z PVC, DN šachty 600, DN potrubia 160, hl. do 2000 mm</t>
  </si>
  <si>
    <t>-1109854418</t>
  </si>
  <si>
    <t>286 5A2303.1</t>
  </si>
  <si>
    <t>TEGRA 600 - dno šachtové - 600/160x90° - RF110000</t>
  </si>
  <si>
    <t>1504290663</t>
  </si>
  <si>
    <t>286 5A2341.1</t>
  </si>
  <si>
    <t>Vodomerná šachta s osadením a poklopom</t>
  </si>
  <si>
    <t>-1879812752</t>
  </si>
  <si>
    <t>286 5A2405.1</t>
  </si>
  <si>
    <t>TEGRA 600 - rúra šachtová vlnovcová s hrdlom ID600x3650 - RP365000</t>
  </si>
  <si>
    <t>1290847063</t>
  </si>
  <si>
    <t>286 5A2451.1</t>
  </si>
  <si>
    <t>TEGRA 600 - tesnenie šacht. rúry 600 - RF999900</t>
  </si>
  <si>
    <t>647446680</t>
  </si>
  <si>
    <t>286 5A2472.1</t>
  </si>
  <si>
    <t>TEGRA 600 - prstenec roznášací betónový - 1100/680/150 - RF600000</t>
  </si>
  <si>
    <t>-496740412</t>
  </si>
  <si>
    <t>286 5A2504.1</t>
  </si>
  <si>
    <t>TEGRA 600 - poklop liatinový D600 WAVIN D600- MF730000</t>
  </si>
  <si>
    <t>-760706621</t>
  </si>
  <si>
    <t>89910-1111.1</t>
  </si>
  <si>
    <t>Osadenie poklopov liatinových, oceľových s rámom do 50 kg</t>
  </si>
  <si>
    <t>-2054451589</t>
  </si>
  <si>
    <t>89962-3121.1</t>
  </si>
  <si>
    <t>Betónové dosky pod šachty</t>
  </si>
  <si>
    <t>-1907642423</t>
  </si>
  <si>
    <t>97913-1413</t>
  </si>
  <si>
    <t>Poplatok za ulož.a znešk.stav.odp na urč.sklád.-hlušina a kamenivo "O"-ost.odpad</t>
  </si>
  <si>
    <t>1373611563</t>
  </si>
  <si>
    <t>99827-1101</t>
  </si>
  <si>
    <t>Presun hmôt pre lôžko a obsyp vonkajšieho vodovodného a kanalizačného potrubia</t>
  </si>
  <si>
    <t>884502091</t>
  </si>
  <si>
    <t>722</t>
  </si>
  <si>
    <t>Zdravotechnika - vnútorný vodovod</t>
  </si>
  <si>
    <t>72213-1913</t>
  </si>
  <si>
    <t>Opr. vodov. ocel. potr. záv. vsadenie odbočky do potr. DN 25</t>
  </si>
  <si>
    <t>súbor</t>
  </si>
  <si>
    <t>140354500</t>
  </si>
  <si>
    <t>72223-0103.1</t>
  </si>
  <si>
    <t>Armat. vodov. s 2 závitmi, ventil priamy KE 83 T G 1</t>
  </si>
  <si>
    <t>-234983126</t>
  </si>
  <si>
    <t>72223-1063</t>
  </si>
  <si>
    <t>Armat. vodov. s 2 závitmi, ventil spätný VE 3030 G 1</t>
  </si>
  <si>
    <t>-1849382269</t>
  </si>
  <si>
    <t>422 6B0603</t>
  </si>
  <si>
    <t>Filter - FA.00.050.025 - 1"</t>
  </si>
  <si>
    <t>-248757550</t>
  </si>
  <si>
    <t>72226-2203</t>
  </si>
  <si>
    <t>Montáž vodomera pre vodu do 30° C závitového G 1</t>
  </si>
  <si>
    <t>397492728</t>
  </si>
  <si>
    <t>72226-2211</t>
  </si>
  <si>
    <t>Vodomer pre vodu do 30° C závitový G 3/4 VM 3-5V</t>
  </si>
  <si>
    <t>-1822577516</t>
  </si>
  <si>
    <t>72299-9904</t>
  </si>
  <si>
    <t>Vnútorný vodovod HZS T4</t>
  </si>
  <si>
    <t>22986617</t>
  </si>
  <si>
    <t>99872-2101</t>
  </si>
  <si>
    <t>Presun hmôt pre vnút. vodovod v objektoch výšky do 6 m</t>
  </si>
  <si>
    <t>2043103465</t>
  </si>
  <si>
    <t>23-M</t>
  </si>
  <si>
    <t>Montáže potrubia</t>
  </si>
  <si>
    <t>80322-1010.1</t>
  </si>
  <si>
    <t>Vyhľadávací vodič na potrubí z PE D do 150</t>
  </si>
  <si>
    <t>1905739138</t>
  </si>
  <si>
    <t>04 - SO 03 Prípojka NN</t>
  </si>
  <si>
    <t>Ing. Anton Horváth</t>
  </si>
  <si>
    <t xml:space="preserve">    46-M - Zemné práce vykonávané pri externých montážnych prácach</t>
  </si>
  <si>
    <t>HZS - Hodinové zúčtovacie sadzby</t>
  </si>
  <si>
    <t>213290150</t>
  </si>
  <si>
    <t>Montáž poistkovej skrinky SPP2 na betónový stĺp</t>
  </si>
  <si>
    <t>-866057706</t>
  </si>
  <si>
    <t>213290150.1</t>
  </si>
  <si>
    <t>Montáž kábla NAYY-J 4x25mm2 v zemi</t>
  </si>
  <si>
    <t>261120523</t>
  </si>
  <si>
    <t>213290150.2</t>
  </si>
  <si>
    <t>Montáž elektromerového rozvádzača RE typ ER2.0 Z W 40A PO</t>
  </si>
  <si>
    <t>-512700982</t>
  </si>
  <si>
    <t>213290150.3</t>
  </si>
  <si>
    <t>Montáž kábla CYKY-J 5x10mm2 v zemi</t>
  </si>
  <si>
    <t>-1207577174</t>
  </si>
  <si>
    <t>213290151</t>
  </si>
  <si>
    <t>Montáž plastovej chráničky KOPOFLEX d=100mm v zemi</t>
  </si>
  <si>
    <t>954373841</t>
  </si>
  <si>
    <t>213290150.5</t>
  </si>
  <si>
    <t>2858584</t>
  </si>
  <si>
    <t>56358741</t>
  </si>
  <si>
    <t>Poistková skrinka SPP2 na betónový stĺp</t>
  </si>
  <si>
    <t>-58586197</t>
  </si>
  <si>
    <t>1745689</t>
  </si>
  <si>
    <t>Kábel NAYY-J 4x25mm2 v zemi</t>
  </si>
  <si>
    <t>-884899667</t>
  </si>
  <si>
    <t>56123987</t>
  </si>
  <si>
    <t>Elektromerový rozvádzač RE typ ER2.0 Z W 40A PO</t>
  </si>
  <si>
    <t>1346020386</t>
  </si>
  <si>
    <t>56215153</t>
  </si>
  <si>
    <t>Kábel CYKY-J 5x10mm2 v zemi</t>
  </si>
  <si>
    <t>-444868399</t>
  </si>
  <si>
    <t>109076</t>
  </si>
  <si>
    <t>Plastová chránička KOPOFLEX d=100mm v zemi</t>
  </si>
  <si>
    <t>632358543</t>
  </si>
  <si>
    <t>213290150.6</t>
  </si>
  <si>
    <t>-1935697715</t>
  </si>
  <si>
    <t>46-M</t>
  </si>
  <si>
    <t>Zemné práce vykonávané pri externých montážnych prácach</t>
  </si>
  <si>
    <t>460101045</t>
  </si>
  <si>
    <t>Výkop ryhy 350x700mm</t>
  </si>
  <si>
    <t>92764431</t>
  </si>
  <si>
    <t>460101015</t>
  </si>
  <si>
    <t>Zásyp ryhy a úprava terénu</t>
  </si>
  <si>
    <t>-844521675</t>
  </si>
  <si>
    <t>213290150.7</t>
  </si>
  <si>
    <t>Vytýčenie sietí</t>
  </si>
  <si>
    <t>-770682617</t>
  </si>
  <si>
    <t>213290150.8</t>
  </si>
  <si>
    <t>Projekt skutočného vyhotovenia</t>
  </si>
  <si>
    <t>-1688879924</t>
  </si>
  <si>
    <t>213290150.9</t>
  </si>
  <si>
    <t>Geodetické zameranie</t>
  </si>
  <si>
    <t>-261765376</t>
  </si>
  <si>
    <t>Hodinové zúčtovacie sadzby</t>
  </si>
  <si>
    <t>512</t>
  </si>
  <si>
    <t>582282275</t>
  </si>
  <si>
    <t>05 - SO 04 Telefónna prípojka</t>
  </si>
  <si>
    <t>213290150.10</t>
  </si>
  <si>
    <t>Montáž Eurocase nástenného rozvádzača GMA6406 6U</t>
  </si>
  <si>
    <t>-1736959466</t>
  </si>
  <si>
    <t>213290150.11</t>
  </si>
  <si>
    <t>Montáž kábla SYKFY 4x2x05 v zemi</t>
  </si>
  <si>
    <t>235946595</t>
  </si>
  <si>
    <t>213290151.1</t>
  </si>
  <si>
    <t>Montáž plastovej chráničky HDPE 40/33 oranžovej v zemi</t>
  </si>
  <si>
    <t>-1944711512</t>
  </si>
  <si>
    <t>-294789596</t>
  </si>
  <si>
    <t>56358741.1</t>
  </si>
  <si>
    <t>Eurocase nástenný rozvádzač GMA6406 6U / 19" 600*450*370mm</t>
  </si>
  <si>
    <t>269140177</t>
  </si>
  <si>
    <t>1745689.1</t>
  </si>
  <si>
    <t>Kábel SYKFY 4x2x05 v zemi</t>
  </si>
  <si>
    <t>-1847178541</t>
  </si>
  <si>
    <t>109076.1</t>
  </si>
  <si>
    <t>Chránička HDPE 40/33 oranžová v zemi</t>
  </si>
  <si>
    <t>-191123491</t>
  </si>
  <si>
    <t>213290150.13</t>
  </si>
  <si>
    <t>-1596669953</t>
  </si>
  <si>
    <t>-855276944</t>
  </si>
  <si>
    <t>345970535</t>
  </si>
  <si>
    <t>-658837399</t>
  </si>
  <si>
    <t>48675693</t>
  </si>
  <si>
    <t>-1016222533</t>
  </si>
  <si>
    <t>-809314743</t>
  </si>
  <si>
    <t>06 - SO 05 Sadové úpravy</t>
  </si>
  <si>
    <t>Ing. Stanislava Sabolová</t>
  </si>
  <si>
    <t xml:space="preserve">    1.123 - Sadové úpravy</t>
  </si>
  <si>
    <t>1.123</t>
  </si>
  <si>
    <t>Sadové úpravy</t>
  </si>
  <si>
    <t>123.4</t>
  </si>
  <si>
    <t>Sadové úpravy - viď samostatný súpis prác a dodávok</t>
  </si>
  <si>
    <t>-1587294597</t>
  </si>
  <si>
    <t>07 - SO 06 Parkoviská a komunikácie</t>
  </si>
  <si>
    <t>Ing. Matečný</t>
  </si>
  <si>
    <t>11310-7132</t>
  </si>
  <si>
    <t>Odstránenie podkladov alebo krytov z betónu prost. hr. 150-300 mm, do 200 m2</t>
  </si>
  <si>
    <t>-1259509735</t>
  </si>
  <si>
    <t>"vjazd hr. 500 mm = 2x250 mm</t>
  </si>
  <si>
    <t>5,10/0,50*2</t>
  </si>
  <si>
    <t>11310-7142</t>
  </si>
  <si>
    <t>Odstránenie podkladov alebo krytov živičných hr. 50-100 mm, do 200 m2</t>
  </si>
  <si>
    <t>389660918</t>
  </si>
  <si>
    <t>"hr. 2x50 mm</t>
  </si>
  <si>
    <t>2,15*2</t>
  </si>
  <si>
    <t>12220-2201.1</t>
  </si>
  <si>
    <t>Odkopávky pre cesty v horn. tr. 3 do 100 m3</t>
  </si>
  <si>
    <t>2072172227</t>
  </si>
  <si>
    <t>12220-2209.1</t>
  </si>
  <si>
    <t>Príplatok za lepivosť horn. tr. 3 pre cesty</t>
  </si>
  <si>
    <t>-96528945</t>
  </si>
  <si>
    <t>16230-1101.1</t>
  </si>
  <si>
    <t>Vodorovné premiestnenie výkopku do 500 m horn. tr. 1-4</t>
  </si>
  <si>
    <t>392851651</t>
  </si>
  <si>
    <t>16710-1102.1</t>
  </si>
  <si>
    <t>-995562244</t>
  </si>
  <si>
    <t>17120-12011.1</t>
  </si>
  <si>
    <t>Poplatok na skládke - zemina</t>
  </si>
  <si>
    <t>423456962</t>
  </si>
  <si>
    <t>17120-1202.1</t>
  </si>
  <si>
    <t>Uloženie sypaniny na skládky nad 100 do 1 000 m3</t>
  </si>
  <si>
    <t>-129455381</t>
  </si>
  <si>
    <t>18040-5112</t>
  </si>
  <si>
    <t>Založenie trávnika vo veget. prefabr. výsevom semena svah 1:5-1:2</t>
  </si>
  <si>
    <t>1531287316</t>
  </si>
  <si>
    <t>005 724201</t>
  </si>
  <si>
    <t>Zmes trávna parková okrasná</t>
  </si>
  <si>
    <t>-156537050</t>
  </si>
  <si>
    <t>129,22/100*4,00</t>
  </si>
  <si>
    <t>21197-1111</t>
  </si>
  <si>
    <t>Zhotovenie opláštenia z geotextílie</t>
  </si>
  <si>
    <t>1354543586</t>
  </si>
  <si>
    <t xml:space="preserve">"Parkovacie miesta P1-P4 - hr. - 62 mm"    129,22*2 </t>
  </si>
  <si>
    <t>"parkovisko a vjazdy pre osoby s obmedzenou schopnosťou pohybu"  28,71</t>
  </si>
  <si>
    <t>"ZD EDEL"         13,81</t>
  </si>
  <si>
    <t>693 660502.1</t>
  </si>
  <si>
    <t>Separačná vrstva - geotextília Geomatex NTB 10 600g/m2</t>
  </si>
  <si>
    <t>-1057227045</t>
  </si>
  <si>
    <t xml:space="preserve">(129,22+28,71)*1,10 </t>
  </si>
  <si>
    <t>693 660503</t>
  </si>
  <si>
    <t>Separačná vrstva - geotextília Geomatex NTB 10 200g/m2</t>
  </si>
  <si>
    <t>-886633628</t>
  </si>
  <si>
    <t xml:space="preserve">"parkovisko zatrávňovačky"  129,22*1,10 </t>
  </si>
  <si>
    <t xml:space="preserve">"ZD EDEL"                          13,81*1,10 </t>
  </si>
  <si>
    <t>21590-1101</t>
  </si>
  <si>
    <t>Zhutnenie podložia z hor. súdr. do 92%PS a nesúdr. Id do 0,8</t>
  </si>
  <si>
    <t>-1123936274</t>
  </si>
  <si>
    <t>"parkovacie miesta - zatrávňovačky hr. - 62 mm"       129,22</t>
  </si>
  <si>
    <t xml:space="preserve">"parkovisko a vjazdy pre osoby s omedzenou schopnosťou pohybu"   28,71 </t>
  </si>
  <si>
    <t xml:space="preserve">"ZD EDEL"         13,81 </t>
  </si>
  <si>
    <t>45157-7777</t>
  </si>
  <si>
    <t>Podklad pod dlažbu z kameniva ťaženého hr. 30-100 mm</t>
  </si>
  <si>
    <t>240917697</t>
  </si>
  <si>
    <t xml:space="preserve">"parkovacie miesto P1-P4 - zatrávňovačky hr. - 62 mm"     129,22 </t>
  </si>
  <si>
    <t>"parkovisko a vjazdy pre osoby s obmedzenou scgopnosťou pohybu"    28,71</t>
  </si>
  <si>
    <t xml:space="preserve">"ZD EDEL"          13,81 </t>
  </si>
  <si>
    <t>56486-11101</t>
  </si>
  <si>
    <t>Podklad zo štrkodrte; 31,5 (45)  (Eo=50MPa) UMŠD; 31,5 (45; Gc hr. 200 mm  (STN 73 6126)</t>
  </si>
  <si>
    <t>112941039</t>
  </si>
  <si>
    <t>"parkovacie miesta - zatrávňovačky hr. 62 mm"   129,22</t>
  </si>
  <si>
    <t>"parkovisko a vjazdy pre ososby s obmedzenou schopnosťou pohybu"   28,71</t>
  </si>
  <si>
    <t xml:space="preserve">"ZD EDEL"    13,81 </t>
  </si>
  <si>
    <t>56713-31130.1</t>
  </si>
  <si>
    <t>Cementom stmelená zmes, (Eo=50MPa)  CBGM C15/20;22CEMIII/A32, 5N hr. 180 mm (STN EN 14227-1)</t>
  </si>
  <si>
    <t>1388981248</t>
  </si>
  <si>
    <t>"parkovisko zo zatrávňovačov"    129,22</t>
  </si>
  <si>
    <t xml:space="preserve">"parkovisko a vjazdy pre osoby s obmedzenou schopnosťou pohybu"     28,71 </t>
  </si>
  <si>
    <t>57311-11110</t>
  </si>
  <si>
    <t>Postrek živ. infiltračný s posypom kam. z asfaltu 0,7 kg/m2 PI, A; C65B4 (STN 73 6129)</t>
  </si>
  <si>
    <t>-1283465123</t>
  </si>
  <si>
    <t>"preplátovanie"                2,15</t>
  </si>
  <si>
    <t>57321-1110</t>
  </si>
  <si>
    <t>Postrek živičný spojovací z cestného asfaltu 0,5 kg/m2 PS,A; C65B4 (STN 73 6129)</t>
  </si>
  <si>
    <t>-96174446</t>
  </si>
  <si>
    <t>57714-42110</t>
  </si>
  <si>
    <t>Asfaltový betón obrusný AC 11 O, II; CA 50/70 hr. 50 mm, (STN EN 13108-1)</t>
  </si>
  <si>
    <t>115526932</t>
  </si>
  <si>
    <t>57714-52120</t>
  </si>
  <si>
    <t>Asfaltový betón ložný AC 16 L; II; CA 50/70 hr. 50 mm, (STN EN 13108-1)</t>
  </si>
  <si>
    <t>391430170</t>
  </si>
  <si>
    <t>59691-1230.1</t>
  </si>
  <si>
    <t>Kladenie zámkovej dlažby pre chodcov hr. 80 mm, sk. C, plochy do 50 m2</t>
  </si>
  <si>
    <t>-1111019060</t>
  </si>
  <si>
    <t>"úprava chodníkov"    13,81</t>
  </si>
  <si>
    <t>592 4E0110</t>
  </si>
  <si>
    <t>Dlažba zámková betónová hr.8 cm  sivá, napr. EDEL(Premac)</t>
  </si>
  <si>
    <t>-223996145</t>
  </si>
  <si>
    <t>13,81*1,01</t>
  </si>
  <si>
    <t>59691-1230</t>
  </si>
  <si>
    <t>Kladenie zámkovej dlažby na cesty hr. 80 mm, sk. C, plochy do 50 m2</t>
  </si>
  <si>
    <t>-1377027060</t>
  </si>
  <si>
    <t>"vjazdy a parkovisko pre osoby s obmedzenou schopnosťou pohybu"       28,71</t>
  </si>
  <si>
    <t>592 4E0134</t>
  </si>
  <si>
    <t>Dlažba zámková bežšpárová hr. 80 mm</t>
  </si>
  <si>
    <t>-80501000</t>
  </si>
  <si>
    <t>28,71*1,01</t>
  </si>
  <si>
    <t>59691-42120</t>
  </si>
  <si>
    <t>Kladenie dlažby poz. komunikácií z vegetačných dlaždíc hr. 60 mm, pl. 100-300 m2</t>
  </si>
  <si>
    <t>-955781840</t>
  </si>
  <si>
    <t>"Komunikácia a parkovisko"    129,22</t>
  </si>
  <si>
    <t>592 282630</t>
  </si>
  <si>
    <t>Plastové zatrávnovače Guttagarden Originál - zelený 500x500x62 mm</t>
  </si>
  <si>
    <t>-1017756459</t>
  </si>
  <si>
    <t>129,22*4</t>
  </si>
  <si>
    <t>91311-1112</t>
  </si>
  <si>
    <t>Montáž a demontáž stĺpika dĺžky do 2 m dočasnej dopravnej značky</t>
  </si>
  <si>
    <t>2029959868</t>
  </si>
  <si>
    <t>91311-1115</t>
  </si>
  <si>
    <t>Montáž a demontáž dočasnej dopravnej značky samostatnej základnej</t>
  </si>
  <si>
    <t>-2136167088</t>
  </si>
  <si>
    <t>91311-1212</t>
  </si>
  <si>
    <t>Príplatok k dočasnému stĺpiku dĺžky do 2 m za prvý a ZKD deň použitia</t>
  </si>
  <si>
    <t>49239772</t>
  </si>
  <si>
    <t>15*30</t>
  </si>
  <si>
    <t>91311-1215</t>
  </si>
  <si>
    <t>Príplatok k dočasnej dopr. značke samost. základnej za prvý a ZKD deň použitia</t>
  </si>
  <si>
    <t>1298473674</t>
  </si>
  <si>
    <t>91400-1111</t>
  </si>
  <si>
    <t>Osadenie zvislých cestných dopravných značiek na stĺpiky, konzoly alebo objekty</t>
  </si>
  <si>
    <t>949069668</t>
  </si>
  <si>
    <t xml:space="preserve">"nové"    1+1 </t>
  </si>
  <si>
    <t>404 4201000</t>
  </si>
  <si>
    <t>Značka dopravná reflexná</t>
  </si>
  <si>
    <t>-254338052</t>
  </si>
  <si>
    <t>404 420806</t>
  </si>
  <si>
    <t>Značka dopravná E1, E9 - E12, E15 na Al podklade reflex. tr. 2 založ. Al okraj 500x500</t>
  </si>
  <si>
    <t>1861351048</t>
  </si>
  <si>
    <t>91451-1112</t>
  </si>
  <si>
    <t>Montáž stĺpika dopravných značiek dĺžky do 3,5 m s betónovým základom a pätkou</t>
  </si>
  <si>
    <t>908518714</t>
  </si>
  <si>
    <t>404 459610</t>
  </si>
  <si>
    <t>Stĺpik Al 60/5 hladký drážkový</t>
  </si>
  <si>
    <t>405897886</t>
  </si>
  <si>
    <t>3,50</t>
  </si>
  <si>
    <t>91571-1111</t>
  </si>
  <si>
    <t>Vodorovné značenie krytov striek. farbou, deliace čiary š. 120 mm</t>
  </si>
  <si>
    <t>-2117214177</t>
  </si>
  <si>
    <t>22,8</t>
  </si>
  <si>
    <t>91571-9111</t>
  </si>
  <si>
    <t>Príplatok za reflexnú úpravu balotinovú, deliace čiary š. 120 mm</t>
  </si>
  <si>
    <t>-527886759</t>
  </si>
  <si>
    <t>91572-1111</t>
  </si>
  <si>
    <t>Vodorovné značenie krytov striek. farbou, čiary, zebry, šípky, nápisy a pod.</t>
  </si>
  <si>
    <t>-2026358332</t>
  </si>
  <si>
    <t xml:space="preserve">"symbol imobil"    2*1,00 </t>
  </si>
  <si>
    <t>91572-9111</t>
  </si>
  <si>
    <t>Príplatok za reflexnú úpravu balotinovú, čiary, zebry, šípky, nápisy a pod.</t>
  </si>
  <si>
    <t>-1276394319</t>
  </si>
  <si>
    <t>91579-1111</t>
  </si>
  <si>
    <t>Predznač. pre vodor. značenie z náter. hmôt, deliace čiary, vodiace pásiky</t>
  </si>
  <si>
    <t>-577986717</t>
  </si>
  <si>
    <t>91579-1112</t>
  </si>
  <si>
    <t>Predznač. pre vodor. znač. z náter. hmôt, stopčiary, zebry, tiene, šípky, nápisy, prechody</t>
  </si>
  <si>
    <t>-651445150</t>
  </si>
  <si>
    <t>91631-1124</t>
  </si>
  <si>
    <t>Osadenie cest. obrubníka bet. stojatého, lôžko betón tr. C 16/20 s bočnou oporou</t>
  </si>
  <si>
    <t>-1315815654</t>
  </si>
  <si>
    <t>8,60+22,50</t>
  </si>
  <si>
    <t>592 174901</t>
  </si>
  <si>
    <t>Obrubník ABO 14-10 100/10/25</t>
  </si>
  <si>
    <t>-653047284</t>
  </si>
  <si>
    <t>22,50*1,01</t>
  </si>
  <si>
    <t>592 174911.1</t>
  </si>
  <si>
    <t>Obrubník cestný SO 100/15/2 100x15x26</t>
  </si>
  <si>
    <t>2105791248</t>
  </si>
  <si>
    <t>8,60*1,01</t>
  </si>
  <si>
    <t>91656-11112</t>
  </si>
  <si>
    <t>Osadenie záhon. obrubníka betón. do lôžka z betónu tr. C 16/20 s bočnou oporou</t>
  </si>
  <si>
    <t>-737863199</t>
  </si>
  <si>
    <t>592 17A110</t>
  </si>
  <si>
    <t>Obrubník parkový Prefa 100/5/20cm</t>
  </si>
  <si>
    <t>-1362562735</t>
  </si>
  <si>
    <t>21,53*1,01</t>
  </si>
  <si>
    <t>91787-11120</t>
  </si>
  <si>
    <t>Osadenie plastových obrubníkov Guttagarden (60/1000)</t>
  </si>
  <si>
    <t>-801305203</t>
  </si>
  <si>
    <t>592 282640</t>
  </si>
  <si>
    <t>Plastový obrubník Guttagarden (60/1000)</t>
  </si>
  <si>
    <t>-911081278</t>
  </si>
  <si>
    <t>592 282641</t>
  </si>
  <si>
    <t>Plastový kotviaci kliniec - 3 ks/bm</t>
  </si>
  <si>
    <t>-710175513</t>
  </si>
  <si>
    <t>41,68*3</t>
  </si>
  <si>
    <t>91810-1111</t>
  </si>
  <si>
    <t>Lôžko pod obrubníky, krajníky, obruby z betónu tr. C 12/15</t>
  </si>
  <si>
    <t>1194679909</t>
  </si>
  <si>
    <t>31,10*0,35*0,30</t>
  </si>
  <si>
    <t xml:space="preserve">21,53*0,25*0,30 </t>
  </si>
  <si>
    <t>91973-4210</t>
  </si>
  <si>
    <t>Rezanie stávajúceho betónového krytu alebo podkladu hr. nad 9 do 10 cm</t>
  </si>
  <si>
    <t>-1154141054</t>
  </si>
  <si>
    <t>91973-8107</t>
  </si>
  <si>
    <t>Aplikácia pružnej asfaltovej zálievky s presahom 3-4mm nad okrajom vozovky + tesniaca vložka + tesniaca niť</t>
  </si>
  <si>
    <t>306490501</t>
  </si>
  <si>
    <t>97902-4440</t>
  </si>
  <si>
    <t>Statická skúška podložia</t>
  </si>
  <si>
    <t>349524099</t>
  </si>
  <si>
    <t>97908-2212</t>
  </si>
  <si>
    <t>Vodorovná doprava sute po suchu do 50 m</t>
  </si>
  <si>
    <t>1036327610</t>
  </si>
  <si>
    <t>97908-2213</t>
  </si>
  <si>
    <t>Vodorovná doprava sute po suchu do 1 km</t>
  </si>
  <si>
    <t>1523908654</t>
  </si>
  <si>
    <t>97908-2219</t>
  </si>
  <si>
    <t>Príplatok za každý ďalší 1 km sute</t>
  </si>
  <si>
    <t>1264377646</t>
  </si>
  <si>
    <t>10,978*10</t>
  </si>
  <si>
    <t>97908-7212</t>
  </si>
  <si>
    <t>Nakladanie sute na dopravný prostriedok</t>
  </si>
  <si>
    <t>-2110832501</t>
  </si>
  <si>
    <t>97911-8705</t>
  </si>
  <si>
    <t>Poplatok za ulož.a znešk.st.odp.na urč.sklád.-asfalt.lepenka "Z"-zvláštny odpad</t>
  </si>
  <si>
    <t>-934952943</t>
  </si>
  <si>
    <t>97913-1410</t>
  </si>
  <si>
    <t>Poplatok za ulož.a znešk.stav.sute na urč.sklád. -z demol.vozoviek "O"-ost.odpad</t>
  </si>
  <si>
    <t>898469148</t>
  </si>
  <si>
    <t>10,978-0,778</t>
  </si>
  <si>
    <t>99822-3011</t>
  </si>
  <si>
    <t>Presun hmôt pre pozemné komunikácie, kryt dláždený</t>
  </si>
  <si>
    <t>-2145594822</t>
  </si>
  <si>
    <t>08 - SO 07 Oplotenie</t>
  </si>
  <si>
    <t>2119695099</t>
  </si>
  <si>
    <t>"pre posuvné brány prierez 200x900 mm</t>
  </si>
  <si>
    <t>(7,80+8,50)*0,20*0,90</t>
  </si>
  <si>
    <t>"pre osadenie podhrabových dosák k pol. a</t>
  </si>
  <si>
    <t>(5,145+2,00+2,50*7+3,00+2,90+2,95+3,00+2,735+2,50*2+2,30)*0,20*0,20</t>
  </si>
  <si>
    <t>"pol.b" (1,425+3,00+2,73)*0,20*0,20</t>
  </si>
  <si>
    <t>-186255067</t>
  </si>
  <si>
    <t>-945164098</t>
  </si>
  <si>
    <t>"pätky pre dorazové a stabilizačné stĺpiky k posuvným bránam</t>
  </si>
  <si>
    <t>0,30*0,30*0,90*4</t>
  </si>
  <si>
    <t>"pod pohony brán" 0,50*0,25*0,90*2</t>
  </si>
  <si>
    <t>133201201.1</t>
  </si>
  <si>
    <t>Vŕtanie otvorov DN 250 mm pre pätky oplotenia v hornine 3 do 100 m3</t>
  </si>
  <si>
    <t>-1231967909</t>
  </si>
  <si>
    <t>"stĺpiky a vzpery oplotenia napr. Pilecký</t>
  </si>
  <si>
    <t>3,14*0,125*0,125*1,00*(22+4+8)</t>
  </si>
  <si>
    <t>-586184530</t>
  </si>
  <si>
    <t>0,549+1,668</t>
  </si>
  <si>
    <t>1379408471</t>
  </si>
  <si>
    <t>"ryhy"5,081</t>
  </si>
  <si>
    <t>"pätky"0,549+1,668</t>
  </si>
  <si>
    <t>"zásyp"-2,147</t>
  </si>
  <si>
    <t>-761984693</t>
  </si>
  <si>
    <t>"zberný dvor Veľké Bierovce spolu do 4 km"5,151</t>
  </si>
  <si>
    <t>167101101</t>
  </si>
  <si>
    <t>Nakladanie neuľahnutého výkopku z hornín tr.1-4 do 100 m3</t>
  </si>
  <si>
    <t>983256424</t>
  </si>
  <si>
    <t>"nakladanie zeminy pre dosypanie pri podhrabových doskách"2,147</t>
  </si>
  <si>
    <t>1335192612</t>
  </si>
  <si>
    <t>5,151*1,5</t>
  </si>
  <si>
    <t>-122633999</t>
  </si>
  <si>
    <t>"prihrnutie zeminy k podhrabovým doskám"2,147</t>
  </si>
  <si>
    <t>Betón základových pásov, prostý tr. C 20/25-XC2</t>
  </si>
  <si>
    <t>-109878488</t>
  </si>
  <si>
    <t>"pre samonosnú bránu</t>
  </si>
  <si>
    <t>Betón základových pätiek, prostý tr. C 20/25-XC2</t>
  </si>
  <si>
    <t>-1355669211</t>
  </si>
  <si>
    <t>"pätky pod pohony brán" 0,50*0,25*0,90*2</t>
  </si>
  <si>
    <t>"pätky oplotenia</t>
  </si>
  <si>
    <t>3,14*0,125*0,125*1,00*34</t>
  </si>
  <si>
    <t>338171121</t>
  </si>
  <si>
    <t>Osadzovanie stĺpika oceľového plotového výšky nad 2 m so zaliatím cementovou maltou do vynechaných otvorov</t>
  </si>
  <si>
    <t>-179680442</t>
  </si>
  <si>
    <t>"stĺpiky+vzpery"22+4+8</t>
  </si>
  <si>
    <t>553510022000.1</t>
  </si>
  <si>
    <t>Pol.1 Stĺpik 60x40 mm, výška 2,2 m, pozinkovaný+ RAL 7016</t>
  </si>
  <si>
    <t>1450882184</t>
  </si>
  <si>
    <t>553510022200.1</t>
  </si>
  <si>
    <t>Pol.2 Stĺpik 60x40 mm, výška 2,4 m, pozinkovaný + RAL 7016</t>
  </si>
  <si>
    <t>-199376558</t>
  </si>
  <si>
    <t>553510022300.1</t>
  </si>
  <si>
    <t>Pol.3 Vzpera d 38 mm, výška 2,50 m, pozinkovaná + RAL 7016</t>
  </si>
  <si>
    <t>525673296</t>
  </si>
  <si>
    <t>338429901</t>
  </si>
  <si>
    <t xml:space="preserve">Osadenie podhrabovej dosky </t>
  </si>
  <si>
    <t>1146594929</t>
  </si>
  <si>
    <t>"podhrabové dosky 2450x250x40 mm"14</t>
  </si>
  <si>
    <t>"podhrabové dosky 2950x250x40 mm"7</t>
  </si>
  <si>
    <t>592330002400.1</t>
  </si>
  <si>
    <t>Betónový panel lxvxhr 2450x250x40 mm, podhrabová doska pre oplotenie z pletiva</t>
  </si>
  <si>
    <t>1705815890</t>
  </si>
  <si>
    <t>592330002600.1</t>
  </si>
  <si>
    <t>Betónový panel lxvxhr 2950x250x40 mm, podhrabová doska pre oplotenie z pletiva</t>
  </si>
  <si>
    <t>-1853613649</t>
  </si>
  <si>
    <t>283551305</t>
  </si>
  <si>
    <t xml:space="preserve">Stabilizačný držiak z umelej hmoty v. 200 mm, pre stĺpik 60/40 </t>
  </si>
  <si>
    <t>-903158438</t>
  </si>
  <si>
    <t>283551306</t>
  </si>
  <si>
    <t>Stabilizačný držiak koncový z umelej hmoty v. 200 mm, pre stĺpik 60/40</t>
  </si>
  <si>
    <t>-1701292936</t>
  </si>
  <si>
    <t>283551307</t>
  </si>
  <si>
    <t>Príchytka PVC čierna + skrutka</t>
  </si>
  <si>
    <t>-1354124048</t>
  </si>
  <si>
    <t>919735122.1</t>
  </si>
  <si>
    <t>Rezanie plotových betónových dosák hr. 40 mm</t>
  </si>
  <si>
    <t>235004071</t>
  </si>
  <si>
    <t>0,20*10</t>
  </si>
  <si>
    <t>998152121</t>
  </si>
  <si>
    <t>Presun hmôt pre obj.8152, 8153,8159,zvislá nosná konštr.monolitická betónová, výška do 3 m</t>
  </si>
  <si>
    <t>-1715112508</t>
  </si>
  <si>
    <t>767000c1</t>
  </si>
  <si>
    <t>Pol.C1 D+M posuvná brána oplotenia po koľajnici s automatickým otváraním, rozmer šxv 4190x1700 mm, dorazový a stabilizačný stĺpik, oc. rám úprava ALKYTON kováčska čierna, výplň nerez. sieť napr. X-TEND DN 2 mm</t>
  </si>
  <si>
    <t>285453172</t>
  </si>
  <si>
    <t>"súčasťou brány je dorazový stĺpik a stabilizačný stĺpik 17,89+45,55 kg</t>
  </si>
  <si>
    <t>767000c2</t>
  </si>
  <si>
    <t>Pol.C2 D+M posuvná brána oplotenia po koľajnici s automatickým otváraním, rozmer šxv 4652x1700 mm, dorazový a stabilizačný stĺpik, oc. rám úprava ALKYTON kováčska čierna, výplň nerez. sieť napr. X-TEND DN 2 mm</t>
  </si>
  <si>
    <t>2042542494</t>
  </si>
  <si>
    <t>7670003d</t>
  </si>
  <si>
    <t>Pol.D D+M 1KR atypová vstupná bránka oplotenia rozmer šxv 1050x1650 mm, oc. rám úprava ALKYTON kováčska čierna,výplň nerez. sieť napr. X-TEND DN 2 mm a pozink.plech, povrch. úprava RAL 7044, príprava na el.zámok, G/K, ovládaná cez audiovrátnik</t>
  </si>
  <si>
    <t>-1180833587</t>
  </si>
  <si>
    <t>767489905f</t>
  </si>
  <si>
    <t xml:space="preserve">Pol.F  D+M kryt elektromera  rozmer šxv 400x500 mm, výplň  pozink. plech hr. 1,50 mm, povrch.úprava  RAL 7044 </t>
  </si>
  <si>
    <t>-224924725</t>
  </si>
  <si>
    <t>"podrobný popis viď výkres č.06 pol. 1,2,3,4</t>
  </si>
  <si>
    <t>"výkaz ocele 2,90+2,50 kg/ks</t>
  </si>
  <si>
    <t>"pozink. plech 2,36 kg</t>
  </si>
  <si>
    <t>767499901</t>
  </si>
  <si>
    <t>D+M poštová schránka  šxv 375x110mm, RAL 7044</t>
  </si>
  <si>
    <t>-810429644</t>
  </si>
  <si>
    <t>767911120</t>
  </si>
  <si>
    <t>Montáž oplotenia strojového pletiva, s výškou do 1,6 m</t>
  </si>
  <si>
    <t>1571872946</t>
  </si>
  <si>
    <t>"pol.a - v. 1250 mm</t>
  </si>
  <si>
    <t>5,145+2,00+2,50*7+3,00+2,90+2,95+3,00+2,735+2,50*2+2,30</t>
  </si>
  <si>
    <t>"pol.b - v. 1500 mm"1,425+3,00+2,73</t>
  </si>
  <si>
    <t>313280002500.1</t>
  </si>
  <si>
    <t>Pletivo pozinkované so štvorcovými okami, 60,0/2,00mm/1250 mm</t>
  </si>
  <si>
    <t>1456265653</t>
  </si>
  <si>
    <t>46,53*1,10</t>
  </si>
  <si>
    <t>313280002500.2</t>
  </si>
  <si>
    <t>Pletivo pozinkované so štvorcovými okami, 60,0/2,00mm/1500 mm</t>
  </si>
  <si>
    <t>-688239418</t>
  </si>
  <si>
    <t>7,155*1,10</t>
  </si>
  <si>
    <t>767912130</t>
  </si>
  <si>
    <t>Montáž napínacieho drôtu</t>
  </si>
  <si>
    <t>664551715</t>
  </si>
  <si>
    <t>53,685*3</t>
  </si>
  <si>
    <t>156140002500</t>
  </si>
  <si>
    <t xml:space="preserve">Drôt napínací pozinkovaný d 3,5 mm, dĺžka 78 m </t>
  </si>
  <si>
    <t>355979531</t>
  </si>
  <si>
    <t>161,055*1,1/78</t>
  </si>
  <si>
    <t>15614000251</t>
  </si>
  <si>
    <t>Spojovací materiál k oploteniu zo strojového pletiva</t>
  </si>
  <si>
    <t>-1176510642</t>
  </si>
  <si>
    <t>998767201</t>
  </si>
  <si>
    <t>Presun hmôt pre kovové stavebné doplnkové konštrukcie v objektoch výšky do 6 m</t>
  </si>
  <si>
    <t>-802372495</t>
  </si>
  <si>
    <t>Projektant</t>
  </si>
  <si>
    <t>Spracovateľ</t>
  </si>
  <si>
    <t>Dátum a podpis:</t>
  </si>
  <si>
    <t>Pečiatka</t>
  </si>
  <si>
    <t>Objednávateľ</t>
  </si>
  <si>
    <t>Zhotoviteľ</t>
  </si>
  <si>
    <t>Zhotovenie prierazov v zákl. pásoch, stenách a stropoch</t>
  </si>
  <si>
    <t>"v zákl. pásoch podľa PD ZTI-1</t>
  </si>
  <si>
    <t xml:space="preserve">"pre kanalizáciu D 160 mm </t>
  </si>
  <si>
    <t>"v žb základe hr. 750 mm 1 ks</t>
  </si>
  <si>
    <t xml:space="preserve">"pre kanalizáciu D 125 mm </t>
  </si>
  <si>
    <t>"v základe pôvodného objektu hr. 300 mm 1 ks</t>
  </si>
  <si>
    <t>" v základe DT40 1ks</t>
  </si>
  <si>
    <t>" v základe DT30 1ks</t>
  </si>
  <si>
    <t xml:space="preserve">"prípojka vody  D32 mm </t>
  </si>
  <si>
    <t xml:space="preserve">"v žb základe hr. 750 mm 1 ks </t>
  </si>
  <si>
    <t>"R1 prierazy v murovaných stenách pre rekuperáciu -viď  výkres arch. 01,02</t>
  </si>
  <si>
    <t>"320x320x300 mm  13 ks</t>
  </si>
  <si>
    <t>"K1 v stropoch pre vetracie kanalizačné potrubie - viď výkres 01,02</t>
  </si>
  <si>
    <t>"D120 mm 4ks</t>
  </si>
  <si>
    <t>"V1 v stropoch pre stropný ventilátor - viď výkres arch. 01,02</t>
  </si>
  <si>
    <t>"D 120 mm  8 ks</t>
  </si>
  <si>
    <t>"V2 prieraz v murovanej  stene pre stenový ventilátor - viď výkres arch. 01</t>
  </si>
  <si>
    <t>"V2 D 125 mm 1ks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</si>
</sst>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0"/>
      <color rgb="FF464646"/>
      <name val="Arial CE"/>
    </font>
    <font>
      <i/>
      <sz val="9"/>
      <color rgb="FF0000FF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 applyAlignment="1">
      <alignment horizontal="left" vertical="center"/>
    </xf>
    <xf numFmtId="165" fontId="35" fillId="0" borderId="0" xfId="0" applyNumberFormat="1" applyFont="1" applyAlignment="1">
      <alignment horizontal="left" vertical="center"/>
    </xf>
    <xf numFmtId="0" fontId="35" fillId="3" borderId="0" xfId="0" applyFont="1" applyFill="1" applyAlignment="1" applyProtection="1">
      <alignment horizontal="left" vertical="center"/>
      <protection locked="0"/>
    </xf>
    <xf numFmtId="0" fontId="35" fillId="3" borderId="0" xfId="0" applyFont="1" applyFill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4" fillId="0" borderId="0" xfId="0" applyFont="1" applyAlignment="1">
      <alignment horizontal="right" vertical="center"/>
    </xf>
    <xf numFmtId="4" fontId="34" fillId="0" borderId="0" xfId="0" applyNumberFormat="1" applyFont="1" applyAlignment="1">
      <alignment vertical="center"/>
    </xf>
    <xf numFmtId="164" fontId="34" fillId="0" borderId="0" xfId="0" applyNumberFormat="1" applyFont="1" applyAlignment="1">
      <alignment horizontal="right" vertical="center"/>
    </xf>
    <xf numFmtId="0" fontId="3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0" fontId="11" fillId="6" borderId="0" xfId="0" applyFont="1" applyFill="1" applyAlignment="1">
      <alignment vertical="center"/>
    </xf>
    <xf numFmtId="0" fontId="30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11" fillId="6" borderId="0" xfId="0" applyFont="1" applyFill="1" applyAlignment="1" applyProtection="1">
      <alignment vertical="center"/>
      <protection locked="0"/>
    </xf>
    <xf numFmtId="0" fontId="8" fillId="6" borderId="0" xfId="0" applyFont="1" applyFill="1" applyAlignment="1">
      <alignment vertical="center"/>
    </xf>
    <xf numFmtId="0" fontId="8" fillId="6" borderId="0" xfId="0" applyFont="1" applyFill="1" applyAlignment="1">
      <alignment horizontal="left" vertical="center"/>
    </xf>
    <xf numFmtId="0" fontId="8" fillId="6" borderId="0" xfId="0" applyFont="1" applyFill="1" applyAlignment="1">
      <alignment horizontal="left" vertical="center" wrapText="1"/>
    </xf>
    <xf numFmtId="167" fontId="8" fillId="6" borderId="0" xfId="0" applyNumberFormat="1" applyFont="1" applyFill="1" applyAlignment="1">
      <alignment vertical="center"/>
    </xf>
    <xf numFmtId="0" fontId="8" fillId="6" borderId="0" xfId="0" applyFont="1" applyFill="1" applyAlignment="1" applyProtection="1">
      <alignment vertical="center"/>
      <protection locked="0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a/Desktop/Downloads/RD%20s%202%20bj%20Chocholn&#225;-Vel&#269;ice,%20DSS%5bzadanie%5d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B - SO 01 Búracie práce..."/>
      <sheetName val="02 - SO 01 Rodinný dom s ..."/>
      <sheetName val="02P - SO 01 Vonkajšie prí..."/>
      <sheetName val="03 - SO 02 Prípojka vody ..."/>
      <sheetName val="04 - SO 03 Prípojka NN"/>
      <sheetName val="05 - SO 04 Telefónna príp..."/>
      <sheetName val="06 - SO 05 Sadové úpravy"/>
      <sheetName val="07 - SO 06 Parkoviská a k..."/>
      <sheetName val="08 - SO 07 Oplotenie"/>
    </sheetNames>
    <sheetDataSet>
      <sheetData sheetId="0">
        <row r="6">
          <cell r="K6" t="str">
            <v>Rodinný dom s 2 byt. jednotkami Chocholná-Velčice, Vytvorenie podmienok pre deinštitucionalizáciu DSS Adam. Kochanovce</v>
          </cell>
        </row>
        <row r="8">
          <cell r="AN8" t="str">
            <v>27. 12. 2018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opLeftCell="A26" workbookViewId="0">
      <selection activeCell="AK36" sqref="AK3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4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>
      <c r="B5" s="19"/>
      <c r="D5" s="23" t="s">
        <v>11</v>
      </c>
      <c r="K5" s="235" t="s">
        <v>12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19"/>
      <c r="BE5" s="242" t="s">
        <v>13</v>
      </c>
      <c r="BS5" s="16" t="s">
        <v>6</v>
      </c>
    </row>
    <row r="6" spans="1:74" ht="36.950000000000003" customHeight="1">
      <c r="B6" s="19"/>
      <c r="D6" s="24" t="s">
        <v>14</v>
      </c>
      <c r="K6" s="236" t="s">
        <v>15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19"/>
      <c r="BE6" s="243"/>
      <c r="BS6" s="16" t="s">
        <v>6</v>
      </c>
    </row>
    <row r="7" spans="1:74" ht="12" customHeight="1">
      <c r="B7" s="19"/>
      <c r="D7" s="25" t="s">
        <v>16</v>
      </c>
      <c r="K7" s="16" t="s">
        <v>1</v>
      </c>
      <c r="AK7" s="25" t="s">
        <v>17</v>
      </c>
      <c r="AN7" s="16" t="s">
        <v>1</v>
      </c>
      <c r="AR7" s="19"/>
      <c r="BE7" s="243"/>
      <c r="BS7" s="16" t="s">
        <v>6</v>
      </c>
    </row>
    <row r="8" spans="1:74" ht="12" customHeight="1">
      <c r="B8" s="19"/>
      <c r="D8" s="25" t="s">
        <v>18</v>
      </c>
      <c r="K8" s="16" t="s">
        <v>19</v>
      </c>
      <c r="AK8" s="25" t="s">
        <v>20</v>
      </c>
      <c r="AN8" s="26" t="s">
        <v>21</v>
      </c>
      <c r="AR8" s="19"/>
      <c r="BE8" s="243"/>
      <c r="BS8" s="16" t="s">
        <v>6</v>
      </c>
    </row>
    <row r="9" spans="1:74" ht="14.45" customHeight="1">
      <c r="B9" s="19"/>
      <c r="AR9" s="19"/>
      <c r="BE9" s="243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16" t="s">
        <v>24</v>
      </c>
      <c r="AR10" s="19"/>
      <c r="BE10" s="243"/>
      <c r="BS10" s="16" t="s">
        <v>6</v>
      </c>
    </row>
    <row r="11" spans="1:74" ht="18.399999999999999" customHeight="1">
      <c r="B11" s="19"/>
      <c r="E11" s="16" t="s">
        <v>25</v>
      </c>
      <c r="AK11" s="25" t="s">
        <v>26</v>
      </c>
      <c r="AN11" s="16" t="s">
        <v>1</v>
      </c>
      <c r="AR11" s="19"/>
      <c r="BE11" s="243"/>
      <c r="BS11" s="16" t="s">
        <v>6</v>
      </c>
    </row>
    <row r="12" spans="1:74" ht="6.95" customHeight="1">
      <c r="B12" s="19"/>
      <c r="AR12" s="19"/>
      <c r="BE12" s="243"/>
      <c r="BS12" s="16" t="s">
        <v>6</v>
      </c>
    </row>
    <row r="13" spans="1:74" ht="12" customHeight="1">
      <c r="B13" s="19"/>
      <c r="D13" s="25" t="s">
        <v>27</v>
      </c>
      <c r="AK13" s="25" t="s">
        <v>23</v>
      </c>
      <c r="AN13" s="27" t="s">
        <v>28</v>
      </c>
      <c r="AR13" s="19"/>
      <c r="BE13" s="243"/>
      <c r="BS13" s="16" t="s">
        <v>6</v>
      </c>
    </row>
    <row r="14" spans="1:74">
      <c r="B14" s="19"/>
      <c r="E14" s="237" t="s">
        <v>28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5" t="s">
        <v>26</v>
      </c>
      <c r="AN14" s="27" t="s">
        <v>28</v>
      </c>
      <c r="AR14" s="19"/>
      <c r="BE14" s="243"/>
      <c r="BS14" s="16" t="s">
        <v>6</v>
      </c>
    </row>
    <row r="15" spans="1:74" ht="6.95" customHeight="1">
      <c r="B15" s="19"/>
      <c r="AR15" s="19"/>
      <c r="BE15" s="243"/>
      <c r="BS15" s="16" t="s">
        <v>3</v>
      </c>
    </row>
    <row r="16" spans="1:74" ht="12" customHeight="1">
      <c r="B16" s="19"/>
      <c r="D16" s="25" t="s">
        <v>29</v>
      </c>
      <c r="AK16" s="25" t="s">
        <v>23</v>
      </c>
      <c r="AN16" s="16" t="s">
        <v>30</v>
      </c>
      <c r="AR16" s="19"/>
      <c r="BE16" s="243"/>
      <c r="BS16" s="16" t="s">
        <v>3</v>
      </c>
    </row>
    <row r="17" spans="2:71" ht="18.399999999999999" customHeight="1">
      <c r="B17" s="19"/>
      <c r="E17" s="16" t="s">
        <v>31</v>
      </c>
      <c r="AK17" s="25" t="s">
        <v>26</v>
      </c>
      <c r="AN17" s="16" t="s">
        <v>32</v>
      </c>
      <c r="AR17" s="19"/>
      <c r="BE17" s="243"/>
      <c r="BS17" s="16" t="s">
        <v>33</v>
      </c>
    </row>
    <row r="18" spans="2:71" ht="6.95" customHeight="1">
      <c r="B18" s="19"/>
      <c r="AR18" s="19"/>
      <c r="BE18" s="243"/>
      <c r="BS18" s="16" t="s">
        <v>34</v>
      </c>
    </row>
    <row r="19" spans="2:71" ht="12" customHeight="1">
      <c r="B19" s="19"/>
      <c r="D19" s="25" t="s">
        <v>35</v>
      </c>
      <c r="AK19" s="25" t="s">
        <v>23</v>
      </c>
      <c r="AN19" s="16" t="s">
        <v>1</v>
      </c>
      <c r="AR19" s="19"/>
      <c r="BE19" s="243"/>
      <c r="BS19" s="16" t="s">
        <v>34</v>
      </c>
    </row>
    <row r="20" spans="2:71" ht="18.399999999999999" customHeight="1">
      <c r="B20" s="19"/>
      <c r="E20" s="16" t="s">
        <v>36</v>
      </c>
      <c r="AK20" s="25" t="s">
        <v>26</v>
      </c>
      <c r="AN20" s="16" t="s">
        <v>1</v>
      </c>
      <c r="AR20" s="19"/>
      <c r="BE20" s="243"/>
      <c r="BS20" s="16" t="s">
        <v>33</v>
      </c>
    </row>
    <row r="21" spans="2:71" ht="6.95" customHeight="1">
      <c r="B21" s="19"/>
      <c r="AR21" s="19"/>
      <c r="BE21" s="243"/>
    </row>
    <row r="22" spans="2:71" ht="12" customHeight="1">
      <c r="B22" s="19"/>
      <c r="D22" s="25" t="s">
        <v>37</v>
      </c>
      <c r="AR22" s="19"/>
      <c r="BE22" s="243"/>
    </row>
    <row r="23" spans="2:71" ht="16.5" customHeight="1">
      <c r="B23" s="19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19"/>
      <c r="BE23" s="243"/>
    </row>
    <row r="24" spans="2:71" ht="6.95" customHeight="1">
      <c r="B24" s="19"/>
      <c r="AR24" s="19"/>
      <c r="BE24" s="243"/>
    </row>
    <row r="25" spans="2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243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44">
        <f>ROUND(AG54,2)</f>
        <v>0</v>
      </c>
      <c r="AL26" s="245"/>
      <c r="AM26" s="245"/>
      <c r="AN26" s="245"/>
      <c r="AO26" s="245"/>
      <c r="AR26" s="30"/>
      <c r="BE26" s="243"/>
    </row>
    <row r="27" spans="2:71" s="1" customFormat="1" ht="6.95" customHeight="1">
      <c r="B27" s="30"/>
      <c r="AR27" s="30"/>
      <c r="BE27" s="243"/>
    </row>
    <row r="28" spans="2:71" s="1" customFormat="1">
      <c r="B28" s="30"/>
      <c r="L28" s="240" t="s">
        <v>39</v>
      </c>
      <c r="M28" s="240"/>
      <c r="N28" s="240"/>
      <c r="O28" s="240"/>
      <c r="P28" s="240"/>
      <c r="W28" s="240" t="s">
        <v>40</v>
      </c>
      <c r="X28" s="240"/>
      <c r="Y28" s="240"/>
      <c r="Z28" s="240"/>
      <c r="AA28" s="240"/>
      <c r="AB28" s="240"/>
      <c r="AC28" s="240"/>
      <c r="AD28" s="240"/>
      <c r="AE28" s="240"/>
      <c r="AK28" s="240" t="s">
        <v>41</v>
      </c>
      <c r="AL28" s="240"/>
      <c r="AM28" s="240"/>
      <c r="AN28" s="240"/>
      <c r="AO28" s="240"/>
      <c r="AR28" s="30"/>
      <c r="BE28" s="243"/>
    </row>
    <row r="29" spans="2:71" s="2" customFormat="1" ht="14.45" customHeight="1">
      <c r="B29" s="34"/>
      <c r="D29" s="25" t="s">
        <v>42</v>
      </c>
      <c r="F29" s="25" t="s">
        <v>43</v>
      </c>
      <c r="L29" s="216">
        <v>0.2</v>
      </c>
      <c r="M29" s="217"/>
      <c r="N29" s="217"/>
      <c r="O29" s="217"/>
      <c r="P29" s="217"/>
      <c r="W29" s="241" t="e">
        <f>ROUND(AZ54, 2)</f>
        <v>#REF!</v>
      </c>
      <c r="X29" s="217"/>
      <c r="Y29" s="217"/>
      <c r="Z29" s="217"/>
      <c r="AA29" s="217"/>
      <c r="AB29" s="217"/>
      <c r="AC29" s="217"/>
      <c r="AD29" s="217"/>
      <c r="AE29" s="217"/>
      <c r="AK29" s="241" t="e">
        <f>ROUND(AV54, 2)</f>
        <v>#REF!</v>
      </c>
      <c r="AL29" s="217"/>
      <c r="AM29" s="217"/>
      <c r="AN29" s="217"/>
      <c r="AO29" s="217"/>
      <c r="AR29" s="34"/>
      <c r="BE29" s="243"/>
    </row>
    <row r="30" spans="2:71" s="2" customFormat="1" ht="14.45" customHeight="1">
      <c r="B30" s="34"/>
      <c r="F30" s="25" t="s">
        <v>44</v>
      </c>
      <c r="L30" s="216">
        <v>0.2</v>
      </c>
      <c r="M30" s="217"/>
      <c r="N30" s="217"/>
      <c r="O30" s="217"/>
      <c r="P30" s="217"/>
      <c r="W30" s="241" t="e">
        <f>ROUND(BA54, 2)</f>
        <v>#REF!</v>
      </c>
      <c r="X30" s="217"/>
      <c r="Y30" s="217"/>
      <c r="Z30" s="217"/>
      <c r="AA30" s="217"/>
      <c r="AB30" s="217"/>
      <c r="AC30" s="217"/>
      <c r="AD30" s="217"/>
      <c r="AE30" s="217"/>
      <c r="AK30" s="241" t="e">
        <f>ROUND(AW54, 2)</f>
        <v>#REF!</v>
      </c>
      <c r="AL30" s="217"/>
      <c r="AM30" s="217"/>
      <c r="AN30" s="217"/>
      <c r="AO30" s="217"/>
      <c r="AR30" s="34"/>
      <c r="BE30" s="243"/>
    </row>
    <row r="31" spans="2:71" s="2" customFormat="1" ht="14.45" hidden="1" customHeight="1">
      <c r="B31" s="34"/>
      <c r="F31" s="25" t="s">
        <v>45</v>
      </c>
      <c r="L31" s="216">
        <v>0.2</v>
      </c>
      <c r="M31" s="217"/>
      <c r="N31" s="217"/>
      <c r="O31" s="217"/>
      <c r="P31" s="217"/>
      <c r="W31" s="241" t="e">
        <f>ROUND(BB54, 2)</f>
        <v>#REF!</v>
      </c>
      <c r="X31" s="217"/>
      <c r="Y31" s="217"/>
      <c r="Z31" s="217"/>
      <c r="AA31" s="217"/>
      <c r="AB31" s="217"/>
      <c r="AC31" s="217"/>
      <c r="AD31" s="217"/>
      <c r="AE31" s="217"/>
      <c r="AK31" s="241">
        <v>0</v>
      </c>
      <c r="AL31" s="217"/>
      <c r="AM31" s="217"/>
      <c r="AN31" s="217"/>
      <c r="AO31" s="217"/>
      <c r="AR31" s="34"/>
      <c r="BE31" s="243"/>
    </row>
    <row r="32" spans="2:71" s="2" customFormat="1" ht="14.45" hidden="1" customHeight="1">
      <c r="B32" s="34"/>
      <c r="F32" s="25" t="s">
        <v>46</v>
      </c>
      <c r="L32" s="216">
        <v>0.2</v>
      </c>
      <c r="M32" s="217"/>
      <c r="N32" s="217"/>
      <c r="O32" s="217"/>
      <c r="P32" s="217"/>
      <c r="W32" s="241" t="e">
        <f>ROUND(BC54, 2)</f>
        <v>#REF!</v>
      </c>
      <c r="X32" s="217"/>
      <c r="Y32" s="217"/>
      <c r="Z32" s="217"/>
      <c r="AA32" s="217"/>
      <c r="AB32" s="217"/>
      <c r="AC32" s="217"/>
      <c r="AD32" s="217"/>
      <c r="AE32" s="217"/>
      <c r="AK32" s="241">
        <v>0</v>
      </c>
      <c r="AL32" s="217"/>
      <c r="AM32" s="217"/>
      <c r="AN32" s="217"/>
      <c r="AO32" s="217"/>
      <c r="AR32" s="34"/>
      <c r="BE32" s="243"/>
    </row>
    <row r="33" spans="2:57" s="2" customFormat="1" ht="14.45" hidden="1" customHeight="1">
      <c r="B33" s="34"/>
      <c r="F33" s="25" t="s">
        <v>47</v>
      </c>
      <c r="L33" s="216">
        <v>0</v>
      </c>
      <c r="M33" s="217"/>
      <c r="N33" s="217"/>
      <c r="O33" s="217"/>
      <c r="P33" s="217"/>
      <c r="W33" s="241" t="e">
        <f>ROUND(BD54, 2)</f>
        <v>#REF!</v>
      </c>
      <c r="X33" s="217"/>
      <c r="Y33" s="217"/>
      <c r="Z33" s="217"/>
      <c r="AA33" s="217"/>
      <c r="AB33" s="217"/>
      <c r="AC33" s="217"/>
      <c r="AD33" s="217"/>
      <c r="AE33" s="217"/>
      <c r="AK33" s="241">
        <v>0</v>
      </c>
      <c r="AL33" s="217"/>
      <c r="AM33" s="217"/>
      <c r="AN33" s="217"/>
      <c r="AO33" s="217"/>
      <c r="AR33" s="34"/>
      <c r="BE33" s="243"/>
    </row>
    <row r="34" spans="2:57" s="1" customFormat="1" ht="6.95" customHeight="1">
      <c r="B34" s="30"/>
      <c r="AR34" s="30"/>
      <c r="BE34" s="243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20" t="s">
        <v>50</v>
      </c>
      <c r="Y35" s="221"/>
      <c r="Z35" s="221"/>
      <c r="AA35" s="221"/>
      <c r="AB35" s="221"/>
      <c r="AC35" s="37"/>
      <c r="AD35" s="37"/>
      <c r="AE35" s="37"/>
      <c r="AF35" s="37"/>
      <c r="AG35" s="37"/>
      <c r="AH35" s="37"/>
      <c r="AI35" s="37"/>
      <c r="AJ35" s="37"/>
      <c r="AK35" s="222">
        <v>0</v>
      </c>
      <c r="AL35" s="221"/>
      <c r="AM35" s="221"/>
      <c r="AN35" s="221"/>
      <c r="AO35" s="223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>
      <c r="B42" s="30"/>
      <c r="C42" s="20" t="s">
        <v>51</v>
      </c>
      <c r="AR42" s="30"/>
    </row>
    <row r="43" spans="2:57" s="1" customFormat="1" ht="6.95" customHeight="1">
      <c r="B43" s="30"/>
      <c r="AR43" s="30"/>
    </row>
    <row r="44" spans="2:57" s="1" customFormat="1" ht="12" customHeight="1">
      <c r="B44" s="30"/>
      <c r="C44" s="25" t="s">
        <v>11</v>
      </c>
      <c r="L44" s="1" t="str">
        <f>K5</f>
        <v>0099CH</v>
      </c>
      <c r="AR44" s="30"/>
    </row>
    <row r="45" spans="2:57" s="3" customFormat="1" ht="36.950000000000003" customHeight="1">
      <c r="B45" s="43"/>
      <c r="C45" s="44" t="s">
        <v>14</v>
      </c>
      <c r="L45" s="232" t="str">
        <f>K6</f>
        <v>Rodinný dom s 2 byt. jednotkami Chocholná-Velčice, Vytvorenie podmienok pre deinštitucionalizáciu DSS Adam. Kochanovce</v>
      </c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R45" s="43"/>
    </row>
    <row r="46" spans="2:57" s="1" customFormat="1" ht="6.95" customHeight="1">
      <c r="B46" s="30"/>
      <c r="AR46" s="30"/>
    </row>
    <row r="47" spans="2:57" s="1" customFormat="1" ht="12" customHeight="1">
      <c r="B47" s="30"/>
      <c r="C47" s="25" t="s">
        <v>18</v>
      </c>
      <c r="L47" s="45" t="str">
        <f>IF(K8="","",K8)</f>
        <v>parc. č. 580,581,582 Chocholná-Velčice</v>
      </c>
      <c r="AI47" s="25" t="s">
        <v>20</v>
      </c>
      <c r="AM47" s="234" t="str">
        <f>IF(AN8= "","",AN8)</f>
        <v>27. 12. 2018</v>
      </c>
      <c r="AN47" s="234"/>
      <c r="AR47" s="30"/>
    </row>
    <row r="48" spans="2:57" s="1" customFormat="1" ht="6.95" customHeight="1">
      <c r="B48" s="30"/>
      <c r="AR48" s="30"/>
    </row>
    <row r="49" spans="1:91" s="1" customFormat="1" ht="13.7" customHeight="1">
      <c r="B49" s="30"/>
      <c r="C49" s="25" t="s">
        <v>22</v>
      </c>
      <c r="L49" s="1" t="str">
        <f>IF(E11= "","",E11)</f>
        <v>Trenčiansky samosprávny kraj</v>
      </c>
      <c r="AI49" s="25" t="s">
        <v>29</v>
      </c>
      <c r="AM49" s="230" t="str">
        <f>IF(E17="","",E17)</f>
        <v>ADOM, spol. s r.o.</v>
      </c>
      <c r="AN49" s="231"/>
      <c r="AO49" s="231"/>
      <c r="AP49" s="231"/>
      <c r="AR49" s="30"/>
      <c r="AS49" s="226" t="s">
        <v>52</v>
      </c>
      <c r="AT49" s="227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>
      <c r="B50" s="30"/>
      <c r="C50" s="25" t="s">
        <v>27</v>
      </c>
      <c r="L50" s="1" t="str">
        <f>IF(E14= "Vyplň údaj","",E14)</f>
        <v/>
      </c>
      <c r="AI50" s="25" t="s">
        <v>35</v>
      </c>
      <c r="AM50" s="230" t="str">
        <f>IF(E20="","",E20)</f>
        <v>Viera Masnicová</v>
      </c>
      <c r="AN50" s="231"/>
      <c r="AO50" s="231"/>
      <c r="AP50" s="231"/>
      <c r="AR50" s="30"/>
      <c r="AS50" s="228"/>
      <c r="AT50" s="229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>
      <c r="B51" s="30"/>
      <c r="AR51" s="30"/>
      <c r="AS51" s="228"/>
      <c r="AT51" s="229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30"/>
      <c r="C52" s="212" t="s">
        <v>53</v>
      </c>
      <c r="D52" s="213"/>
      <c r="E52" s="213"/>
      <c r="F52" s="213"/>
      <c r="G52" s="213"/>
      <c r="H52" s="51"/>
      <c r="I52" s="214" t="s">
        <v>54</v>
      </c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9" t="s">
        <v>55</v>
      </c>
      <c r="AH52" s="213"/>
      <c r="AI52" s="213"/>
      <c r="AJ52" s="213"/>
      <c r="AK52" s="213"/>
      <c r="AL52" s="213"/>
      <c r="AM52" s="213"/>
      <c r="AN52" s="214" t="s">
        <v>56</v>
      </c>
      <c r="AO52" s="213"/>
      <c r="AP52" s="218"/>
      <c r="AQ52" s="52" t="s">
        <v>57</v>
      </c>
      <c r="AR52" s="30"/>
      <c r="AS52" s="53" t="s">
        <v>58</v>
      </c>
      <c r="AT52" s="54" t="s">
        <v>59</v>
      </c>
      <c r="AU52" s="54" t="s">
        <v>60</v>
      </c>
      <c r="AV52" s="54" t="s">
        <v>61</v>
      </c>
      <c r="AW52" s="54" t="s">
        <v>62</v>
      </c>
      <c r="AX52" s="54" t="s">
        <v>63</v>
      </c>
      <c r="AY52" s="54" t="s">
        <v>64</v>
      </c>
      <c r="AZ52" s="54" t="s">
        <v>65</v>
      </c>
      <c r="BA52" s="54" t="s">
        <v>66</v>
      </c>
      <c r="BB52" s="54" t="s">
        <v>67</v>
      </c>
      <c r="BC52" s="54" t="s">
        <v>68</v>
      </c>
      <c r="BD52" s="55" t="s">
        <v>69</v>
      </c>
    </row>
    <row r="53" spans="1:91" s="1" customFormat="1" ht="10.9" customHeight="1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>
      <c r="B54" s="57"/>
      <c r="C54" s="58" t="s">
        <v>70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10">
        <f>ROUND(SUM(AG55:AG63),2)</f>
        <v>0</v>
      </c>
      <c r="AH54" s="210"/>
      <c r="AI54" s="210"/>
      <c r="AJ54" s="210"/>
      <c r="AK54" s="210"/>
      <c r="AL54" s="210"/>
      <c r="AM54" s="210"/>
      <c r="AN54" s="211">
        <v>0</v>
      </c>
      <c r="AO54" s="211"/>
      <c r="AP54" s="211"/>
      <c r="AQ54" s="61" t="s">
        <v>1</v>
      </c>
      <c r="AR54" s="57"/>
      <c r="AS54" s="62">
        <f>ROUND(SUM(AS55:AS63),2)</f>
        <v>0</v>
      </c>
      <c r="AT54" s="63" t="e">
        <f t="shared" ref="AT54:AT63" si="0">ROUND(SUM(AV54:AW54),2)</f>
        <v>#REF!</v>
      </c>
      <c r="AU54" s="64" t="e">
        <f>ROUND(SUM(AU55:AU63),5)</f>
        <v>#REF!</v>
      </c>
      <c r="AV54" s="63" t="e">
        <f>ROUND(AZ54*L29,2)</f>
        <v>#REF!</v>
      </c>
      <c r="AW54" s="63" t="e">
        <f>ROUND(BA54*L30,2)</f>
        <v>#REF!</v>
      </c>
      <c r="AX54" s="63" t="e">
        <f>ROUND(BB54*L29,2)</f>
        <v>#REF!</v>
      </c>
      <c r="AY54" s="63" t="e">
        <f>ROUND(BC54*L30,2)</f>
        <v>#REF!</v>
      </c>
      <c r="AZ54" s="63" t="e">
        <f>ROUND(SUM(AZ55:AZ63),2)</f>
        <v>#REF!</v>
      </c>
      <c r="BA54" s="63" t="e">
        <f>ROUND(SUM(BA55:BA63),2)</f>
        <v>#REF!</v>
      </c>
      <c r="BB54" s="63" t="e">
        <f>ROUND(SUM(BB55:BB63),2)</f>
        <v>#REF!</v>
      </c>
      <c r="BC54" s="63" t="e">
        <f>ROUND(SUM(BC55:BC63),2)</f>
        <v>#REF!</v>
      </c>
      <c r="BD54" s="65" t="e">
        <f>ROUND(SUM(BD55:BD63),2)</f>
        <v>#REF!</v>
      </c>
      <c r="BS54" s="66" t="s">
        <v>71</v>
      </c>
      <c r="BT54" s="66" t="s">
        <v>72</v>
      </c>
      <c r="BU54" s="67" t="s">
        <v>73</v>
      </c>
      <c r="BV54" s="66" t="s">
        <v>74</v>
      </c>
      <c r="BW54" s="66" t="s">
        <v>4</v>
      </c>
      <c r="BX54" s="66" t="s">
        <v>75</v>
      </c>
      <c r="CL54" s="66" t="s">
        <v>1</v>
      </c>
    </row>
    <row r="55" spans="1:91" s="5" customFormat="1" ht="27" customHeight="1">
      <c r="A55" s="68" t="s">
        <v>76</v>
      </c>
      <c r="B55" s="69"/>
      <c r="C55" s="70"/>
      <c r="D55" s="215" t="s">
        <v>77</v>
      </c>
      <c r="E55" s="215"/>
      <c r="F55" s="215"/>
      <c r="G55" s="215"/>
      <c r="H55" s="215"/>
      <c r="I55" s="71"/>
      <c r="J55" s="215" t="s">
        <v>78</v>
      </c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08">
        <f>'01B - SO 01 Búracie práce...'!J30</f>
        <v>0</v>
      </c>
      <c r="AH55" s="209"/>
      <c r="AI55" s="209"/>
      <c r="AJ55" s="209"/>
      <c r="AK55" s="209"/>
      <c r="AL55" s="209"/>
      <c r="AM55" s="209"/>
      <c r="AN55" s="208">
        <f t="shared" ref="AN54:AN63" si="1">SUM(AG55,AT55)</f>
        <v>0</v>
      </c>
      <c r="AO55" s="209"/>
      <c r="AP55" s="209"/>
      <c r="AQ55" s="72" t="s">
        <v>79</v>
      </c>
      <c r="AR55" s="69"/>
      <c r="AS55" s="73">
        <v>0</v>
      </c>
      <c r="AT55" s="74">
        <f t="shared" si="0"/>
        <v>0</v>
      </c>
      <c r="AU55" s="75">
        <f>'01B - SO 01 Búracie práce...'!P88</f>
        <v>0</v>
      </c>
      <c r="AV55" s="74">
        <f>'01B - SO 01 Búracie práce...'!J33</f>
        <v>0</v>
      </c>
      <c r="AW55" s="74">
        <f>'01B - SO 01 Búracie práce...'!J34</f>
        <v>0</v>
      </c>
      <c r="AX55" s="74">
        <f>'01B - SO 01 Búracie práce...'!J35</f>
        <v>0</v>
      </c>
      <c r="AY55" s="74">
        <f>'01B - SO 01 Búracie práce...'!J36</f>
        <v>0</v>
      </c>
      <c r="AZ55" s="74">
        <f>'01B - SO 01 Búracie práce...'!F33</f>
        <v>0</v>
      </c>
      <c r="BA55" s="74">
        <f>'01B - SO 01 Búracie práce...'!F34</f>
        <v>0</v>
      </c>
      <c r="BB55" s="74">
        <f>'01B - SO 01 Búracie práce...'!F35</f>
        <v>0</v>
      </c>
      <c r="BC55" s="74">
        <f>'01B - SO 01 Búracie práce...'!F36</f>
        <v>0</v>
      </c>
      <c r="BD55" s="76">
        <f>'01B - SO 01 Búracie práce...'!F37</f>
        <v>0</v>
      </c>
      <c r="BT55" s="77" t="s">
        <v>80</v>
      </c>
      <c r="BV55" s="77" t="s">
        <v>74</v>
      </c>
      <c r="BW55" s="77" t="s">
        <v>81</v>
      </c>
      <c r="BX55" s="77" t="s">
        <v>4</v>
      </c>
      <c r="CL55" s="77" t="s">
        <v>1</v>
      </c>
      <c r="CM55" s="77" t="s">
        <v>72</v>
      </c>
    </row>
    <row r="56" spans="1:91" s="5" customFormat="1" ht="27" customHeight="1">
      <c r="A56" s="68" t="s">
        <v>76</v>
      </c>
      <c r="B56" s="69"/>
      <c r="C56" s="70"/>
      <c r="D56" s="215" t="s">
        <v>82</v>
      </c>
      <c r="E56" s="215"/>
      <c r="F56" s="215"/>
      <c r="G56" s="215"/>
      <c r="H56" s="215"/>
      <c r="I56" s="71"/>
      <c r="J56" s="215" t="s">
        <v>83</v>
      </c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08">
        <v>0</v>
      </c>
      <c r="AH56" s="209"/>
      <c r="AI56" s="209"/>
      <c r="AJ56" s="209"/>
      <c r="AK56" s="209"/>
      <c r="AL56" s="209"/>
      <c r="AM56" s="209"/>
      <c r="AN56" s="208">
        <v>0</v>
      </c>
      <c r="AO56" s="209"/>
      <c r="AP56" s="209"/>
      <c r="AQ56" s="72" t="s">
        <v>79</v>
      </c>
      <c r="AR56" s="69"/>
      <c r="AS56" s="73">
        <v>0</v>
      </c>
      <c r="AT56" s="74" t="e">
        <f t="shared" si="0"/>
        <v>#REF!</v>
      </c>
      <c r="AU56" s="75" t="e">
        <f>#REF!</f>
        <v>#REF!</v>
      </c>
      <c r="AV56" s="74" t="e">
        <f>#REF!</f>
        <v>#REF!</v>
      </c>
      <c r="AW56" s="74" t="e">
        <f>#REF!</f>
        <v>#REF!</v>
      </c>
      <c r="AX56" s="74" t="e">
        <f>#REF!</f>
        <v>#REF!</v>
      </c>
      <c r="AY56" s="74" t="e">
        <f>#REF!</f>
        <v>#REF!</v>
      </c>
      <c r="AZ56" s="74" t="e">
        <f>#REF!</f>
        <v>#REF!</v>
      </c>
      <c r="BA56" s="74" t="e">
        <f>#REF!</f>
        <v>#REF!</v>
      </c>
      <c r="BB56" s="74" t="e">
        <f>#REF!</f>
        <v>#REF!</v>
      </c>
      <c r="BC56" s="74" t="e">
        <f>#REF!</f>
        <v>#REF!</v>
      </c>
      <c r="BD56" s="76" t="e">
        <f>#REF!</f>
        <v>#REF!</v>
      </c>
      <c r="BT56" s="77" t="s">
        <v>80</v>
      </c>
      <c r="BV56" s="77" t="s">
        <v>74</v>
      </c>
      <c r="BW56" s="77" t="s">
        <v>84</v>
      </c>
      <c r="BX56" s="77" t="s">
        <v>4</v>
      </c>
      <c r="CL56" s="77" t="s">
        <v>1</v>
      </c>
      <c r="CM56" s="77" t="s">
        <v>72</v>
      </c>
    </row>
    <row r="57" spans="1:91" s="5" customFormat="1" ht="16.5" customHeight="1">
      <c r="A57" s="68" t="s">
        <v>76</v>
      </c>
      <c r="B57" s="69"/>
      <c r="C57" s="70"/>
      <c r="D57" s="215" t="s">
        <v>85</v>
      </c>
      <c r="E57" s="215"/>
      <c r="F57" s="215"/>
      <c r="G57" s="215"/>
      <c r="H57" s="215"/>
      <c r="I57" s="71"/>
      <c r="J57" s="215" t="s">
        <v>86</v>
      </c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08">
        <f>'02P - SO 01 Vonkajšie prí...'!J30</f>
        <v>0</v>
      </c>
      <c r="AH57" s="209"/>
      <c r="AI57" s="209"/>
      <c r="AJ57" s="209"/>
      <c r="AK57" s="209"/>
      <c r="AL57" s="209"/>
      <c r="AM57" s="209"/>
      <c r="AN57" s="208">
        <f t="shared" si="1"/>
        <v>0</v>
      </c>
      <c r="AO57" s="209"/>
      <c r="AP57" s="209"/>
      <c r="AQ57" s="72" t="s">
        <v>79</v>
      </c>
      <c r="AR57" s="69"/>
      <c r="AS57" s="73">
        <v>0</v>
      </c>
      <c r="AT57" s="74">
        <f t="shared" si="0"/>
        <v>0</v>
      </c>
      <c r="AU57" s="75">
        <f>'02P - SO 01 Vonkajšie prí...'!P84</f>
        <v>0</v>
      </c>
      <c r="AV57" s="74">
        <f>'02P - SO 01 Vonkajšie prí...'!J33</f>
        <v>0</v>
      </c>
      <c r="AW57" s="74">
        <f>'02P - SO 01 Vonkajšie prí...'!J34</f>
        <v>0</v>
      </c>
      <c r="AX57" s="74">
        <f>'02P - SO 01 Vonkajšie prí...'!J35</f>
        <v>0</v>
      </c>
      <c r="AY57" s="74">
        <f>'02P - SO 01 Vonkajšie prí...'!J36</f>
        <v>0</v>
      </c>
      <c r="AZ57" s="74">
        <f>'02P - SO 01 Vonkajšie prí...'!F33</f>
        <v>0</v>
      </c>
      <c r="BA57" s="74">
        <f>'02P - SO 01 Vonkajšie prí...'!F34</f>
        <v>0</v>
      </c>
      <c r="BB57" s="74">
        <f>'02P - SO 01 Vonkajšie prí...'!F35</f>
        <v>0</v>
      </c>
      <c r="BC57" s="74">
        <f>'02P - SO 01 Vonkajšie prí...'!F36</f>
        <v>0</v>
      </c>
      <c r="BD57" s="76">
        <f>'02P - SO 01 Vonkajšie prí...'!F37</f>
        <v>0</v>
      </c>
      <c r="BT57" s="77" t="s">
        <v>80</v>
      </c>
      <c r="BV57" s="77" t="s">
        <v>74</v>
      </c>
      <c r="BW57" s="77" t="s">
        <v>87</v>
      </c>
      <c r="BX57" s="77" t="s">
        <v>4</v>
      </c>
      <c r="CL57" s="77" t="s">
        <v>1</v>
      </c>
      <c r="CM57" s="77" t="s">
        <v>72</v>
      </c>
    </row>
    <row r="58" spans="1:91" s="5" customFormat="1" ht="16.5" customHeight="1">
      <c r="A58" s="68" t="s">
        <v>76</v>
      </c>
      <c r="B58" s="69"/>
      <c r="C58" s="70"/>
      <c r="D58" s="215" t="s">
        <v>88</v>
      </c>
      <c r="E58" s="215"/>
      <c r="F58" s="215"/>
      <c r="G58" s="215"/>
      <c r="H58" s="215"/>
      <c r="I58" s="71"/>
      <c r="J58" s="215" t="s">
        <v>89</v>
      </c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08">
        <f>'03 - SO 02 Prípojka vody ...'!J30</f>
        <v>0</v>
      </c>
      <c r="AH58" s="209"/>
      <c r="AI58" s="209"/>
      <c r="AJ58" s="209"/>
      <c r="AK58" s="209"/>
      <c r="AL58" s="209"/>
      <c r="AM58" s="209"/>
      <c r="AN58" s="208">
        <f t="shared" si="1"/>
        <v>0</v>
      </c>
      <c r="AO58" s="209"/>
      <c r="AP58" s="209"/>
      <c r="AQ58" s="72" t="s">
        <v>79</v>
      </c>
      <c r="AR58" s="69"/>
      <c r="AS58" s="73">
        <v>0</v>
      </c>
      <c r="AT58" s="74">
        <f t="shared" si="0"/>
        <v>0</v>
      </c>
      <c r="AU58" s="75">
        <f>'03 - SO 02 Prípojka vody ...'!P88</f>
        <v>0</v>
      </c>
      <c r="AV58" s="74">
        <f>'03 - SO 02 Prípojka vody ...'!J33</f>
        <v>0</v>
      </c>
      <c r="AW58" s="74">
        <f>'03 - SO 02 Prípojka vody ...'!J34</f>
        <v>0</v>
      </c>
      <c r="AX58" s="74">
        <f>'03 - SO 02 Prípojka vody ...'!J35</f>
        <v>0</v>
      </c>
      <c r="AY58" s="74">
        <f>'03 - SO 02 Prípojka vody ...'!J36</f>
        <v>0</v>
      </c>
      <c r="AZ58" s="74">
        <f>'03 - SO 02 Prípojka vody ...'!F33</f>
        <v>0</v>
      </c>
      <c r="BA58" s="74">
        <f>'03 - SO 02 Prípojka vody ...'!F34</f>
        <v>0</v>
      </c>
      <c r="BB58" s="74">
        <f>'03 - SO 02 Prípojka vody ...'!F35</f>
        <v>0</v>
      </c>
      <c r="BC58" s="74">
        <f>'03 - SO 02 Prípojka vody ...'!F36</f>
        <v>0</v>
      </c>
      <c r="BD58" s="76">
        <f>'03 - SO 02 Prípojka vody ...'!F37</f>
        <v>0</v>
      </c>
      <c r="BT58" s="77" t="s">
        <v>80</v>
      </c>
      <c r="BV58" s="77" t="s">
        <v>74</v>
      </c>
      <c r="BW58" s="77" t="s">
        <v>90</v>
      </c>
      <c r="BX58" s="77" t="s">
        <v>4</v>
      </c>
      <c r="CL58" s="77" t="s">
        <v>1</v>
      </c>
      <c r="CM58" s="77" t="s">
        <v>72</v>
      </c>
    </row>
    <row r="59" spans="1:91" s="5" customFormat="1" ht="16.5" customHeight="1">
      <c r="A59" s="68" t="s">
        <v>76</v>
      </c>
      <c r="B59" s="69"/>
      <c r="C59" s="70"/>
      <c r="D59" s="215" t="s">
        <v>91</v>
      </c>
      <c r="E59" s="215"/>
      <c r="F59" s="215"/>
      <c r="G59" s="215"/>
      <c r="H59" s="215"/>
      <c r="I59" s="71"/>
      <c r="J59" s="215" t="s">
        <v>92</v>
      </c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08">
        <f>'04 - SO 03 Prípojka NN'!J30</f>
        <v>0</v>
      </c>
      <c r="AH59" s="209"/>
      <c r="AI59" s="209"/>
      <c r="AJ59" s="209"/>
      <c r="AK59" s="209"/>
      <c r="AL59" s="209"/>
      <c r="AM59" s="209"/>
      <c r="AN59" s="208">
        <f t="shared" si="1"/>
        <v>0</v>
      </c>
      <c r="AO59" s="209"/>
      <c r="AP59" s="209"/>
      <c r="AQ59" s="72" t="s">
        <v>79</v>
      </c>
      <c r="AR59" s="69"/>
      <c r="AS59" s="73">
        <v>0</v>
      </c>
      <c r="AT59" s="74">
        <f t="shared" si="0"/>
        <v>0</v>
      </c>
      <c r="AU59" s="75">
        <f>'04 - SO 03 Prípojka NN'!P83</f>
        <v>0</v>
      </c>
      <c r="AV59" s="74">
        <f>'04 - SO 03 Prípojka NN'!J33</f>
        <v>0</v>
      </c>
      <c r="AW59" s="74">
        <f>'04 - SO 03 Prípojka NN'!J34</f>
        <v>0</v>
      </c>
      <c r="AX59" s="74">
        <f>'04 - SO 03 Prípojka NN'!J35</f>
        <v>0</v>
      </c>
      <c r="AY59" s="74">
        <f>'04 - SO 03 Prípojka NN'!J36</f>
        <v>0</v>
      </c>
      <c r="AZ59" s="74">
        <f>'04 - SO 03 Prípojka NN'!F33</f>
        <v>0</v>
      </c>
      <c r="BA59" s="74">
        <f>'04 - SO 03 Prípojka NN'!F34</f>
        <v>0</v>
      </c>
      <c r="BB59" s="74">
        <f>'04 - SO 03 Prípojka NN'!F35</f>
        <v>0</v>
      </c>
      <c r="BC59" s="74">
        <f>'04 - SO 03 Prípojka NN'!F36</f>
        <v>0</v>
      </c>
      <c r="BD59" s="76">
        <f>'04 - SO 03 Prípojka NN'!F37</f>
        <v>0</v>
      </c>
      <c r="BT59" s="77" t="s">
        <v>80</v>
      </c>
      <c r="BV59" s="77" t="s">
        <v>74</v>
      </c>
      <c r="BW59" s="77" t="s">
        <v>93</v>
      </c>
      <c r="BX59" s="77" t="s">
        <v>4</v>
      </c>
      <c r="CL59" s="77" t="s">
        <v>1</v>
      </c>
      <c r="CM59" s="77" t="s">
        <v>72</v>
      </c>
    </row>
    <row r="60" spans="1:91" s="5" customFormat="1" ht="16.5" customHeight="1">
      <c r="A60" s="68" t="s">
        <v>76</v>
      </c>
      <c r="B60" s="69"/>
      <c r="C60" s="70"/>
      <c r="D60" s="215" t="s">
        <v>94</v>
      </c>
      <c r="E60" s="215"/>
      <c r="F60" s="215"/>
      <c r="G60" s="215"/>
      <c r="H60" s="215"/>
      <c r="I60" s="71"/>
      <c r="J60" s="215" t="s">
        <v>95</v>
      </c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/>
      <c r="AF60" s="215"/>
      <c r="AG60" s="208">
        <f>'05 - SO 04 Telefónna príp...'!J30</f>
        <v>0</v>
      </c>
      <c r="AH60" s="209"/>
      <c r="AI60" s="209"/>
      <c r="AJ60" s="209"/>
      <c r="AK60" s="209"/>
      <c r="AL60" s="209"/>
      <c r="AM60" s="209"/>
      <c r="AN60" s="208">
        <f t="shared" si="1"/>
        <v>0</v>
      </c>
      <c r="AO60" s="209"/>
      <c r="AP60" s="209"/>
      <c r="AQ60" s="72" t="s">
        <v>79</v>
      </c>
      <c r="AR60" s="69"/>
      <c r="AS60" s="73">
        <v>0</v>
      </c>
      <c r="AT60" s="74">
        <f t="shared" si="0"/>
        <v>0</v>
      </c>
      <c r="AU60" s="75">
        <f>'05 - SO 04 Telefónna príp...'!P83</f>
        <v>0</v>
      </c>
      <c r="AV60" s="74">
        <f>'05 - SO 04 Telefónna príp...'!J33</f>
        <v>0</v>
      </c>
      <c r="AW60" s="74">
        <f>'05 - SO 04 Telefónna príp...'!J34</f>
        <v>0</v>
      </c>
      <c r="AX60" s="74">
        <f>'05 - SO 04 Telefónna príp...'!J35</f>
        <v>0</v>
      </c>
      <c r="AY60" s="74">
        <f>'05 - SO 04 Telefónna príp...'!J36</f>
        <v>0</v>
      </c>
      <c r="AZ60" s="74">
        <f>'05 - SO 04 Telefónna príp...'!F33</f>
        <v>0</v>
      </c>
      <c r="BA60" s="74">
        <f>'05 - SO 04 Telefónna príp...'!F34</f>
        <v>0</v>
      </c>
      <c r="BB60" s="74">
        <f>'05 - SO 04 Telefónna príp...'!F35</f>
        <v>0</v>
      </c>
      <c r="BC60" s="74">
        <f>'05 - SO 04 Telefónna príp...'!F36</f>
        <v>0</v>
      </c>
      <c r="BD60" s="76">
        <f>'05 - SO 04 Telefónna príp...'!F37</f>
        <v>0</v>
      </c>
      <c r="BT60" s="77" t="s">
        <v>80</v>
      </c>
      <c r="BV60" s="77" t="s">
        <v>74</v>
      </c>
      <c r="BW60" s="77" t="s">
        <v>96</v>
      </c>
      <c r="BX60" s="77" t="s">
        <v>4</v>
      </c>
      <c r="CL60" s="77" t="s">
        <v>1</v>
      </c>
      <c r="CM60" s="77" t="s">
        <v>72</v>
      </c>
    </row>
    <row r="61" spans="1:91" s="5" customFormat="1" ht="16.5" customHeight="1">
      <c r="A61" s="68" t="s">
        <v>76</v>
      </c>
      <c r="B61" s="69"/>
      <c r="C61" s="70"/>
      <c r="D61" s="215" t="s">
        <v>97</v>
      </c>
      <c r="E61" s="215"/>
      <c r="F61" s="215"/>
      <c r="G61" s="215"/>
      <c r="H61" s="215"/>
      <c r="I61" s="71"/>
      <c r="J61" s="215" t="s">
        <v>98</v>
      </c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5"/>
      <c r="AF61" s="215"/>
      <c r="AG61" s="208">
        <f>'06 - SO 05 Sadové úpravy'!J30</f>
        <v>0</v>
      </c>
      <c r="AH61" s="209"/>
      <c r="AI61" s="209"/>
      <c r="AJ61" s="209"/>
      <c r="AK61" s="209"/>
      <c r="AL61" s="209"/>
      <c r="AM61" s="209"/>
      <c r="AN61" s="208">
        <f t="shared" si="1"/>
        <v>0</v>
      </c>
      <c r="AO61" s="209"/>
      <c r="AP61" s="209"/>
      <c r="AQ61" s="72" t="s">
        <v>79</v>
      </c>
      <c r="AR61" s="69"/>
      <c r="AS61" s="73">
        <v>0</v>
      </c>
      <c r="AT61" s="74">
        <f t="shared" si="0"/>
        <v>0</v>
      </c>
      <c r="AU61" s="75">
        <f>'06 - SO 05 Sadové úpravy'!P81</f>
        <v>0</v>
      </c>
      <c r="AV61" s="74">
        <f>'06 - SO 05 Sadové úpravy'!J33</f>
        <v>0</v>
      </c>
      <c r="AW61" s="74">
        <f>'06 - SO 05 Sadové úpravy'!J34</f>
        <v>0</v>
      </c>
      <c r="AX61" s="74">
        <f>'06 - SO 05 Sadové úpravy'!J35</f>
        <v>0</v>
      </c>
      <c r="AY61" s="74">
        <f>'06 - SO 05 Sadové úpravy'!J36</f>
        <v>0</v>
      </c>
      <c r="AZ61" s="74">
        <f>'06 - SO 05 Sadové úpravy'!F33</f>
        <v>0</v>
      </c>
      <c r="BA61" s="74">
        <f>'06 - SO 05 Sadové úpravy'!F34</f>
        <v>0</v>
      </c>
      <c r="BB61" s="74">
        <f>'06 - SO 05 Sadové úpravy'!F35</f>
        <v>0</v>
      </c>
      <c r="BC61" s="74">
        <f>'06 - SO 05 Sadové úpravy'!F36</f>
        <v>0</v>
      </c>
      <c r="BD61" s="76">
        <f>'06 - SO 05 Sadové úpravy'!F37</f>
        <v>0</v>
      </c>
      <c r="BT61" s="77" t="s">
        <v>80</v>
      </c>
      <c r="BV61" s="77" t="s">
        <v>74</v>
      </c>
      <c r="BW61" s="77" t="s">
        <v>99</v>
      </c>
      <c r="BX61" s="77" t="s">
        <v>4</v>
      </c>
      <c r="CL61" s="77" t="s">
        <v>1</v>
      </c>
      <c r="CM61" s="77" t="s">
        <v>72</v>
      </c>
    </row>
    <row r="62" spans="1:91" s="5" customFormat="1" ht="16.5" customHeight="1">
      <c r="A62" s="68" t="s">
        <v>76</v>
      </c>
      <c r="B62" s="69"/>
      <c r="C62" s="70"/>
      <c r="D62" s="215" t="s">
        <v>100</v>
      </c>
      <c r="E62" s="215"/>
      <c r="F62" s="215"/>
      <c r="G62" s="215"/>
      <c r="H62" s="215"/>
      <c r="I62" s="71"/>
      <c r="J62" s="215" t="s">
        <v>101</v>
      </c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/>
      <c r="AF62" s="215"/>
      <c r="AG62" s="208">
        <f>'07 - SO 06 Parkoviská a k...'!J30</f>
        <v>0</v>
      </c>
      <c r="AH62" s="209"/>
      <c r="AI62" s="209"/>
      <c r="AJ62" s="209"/>
      <c r="AK62" s="209"/>
      <c r="AL62" s="209"/>
      <c r="AM62" s="209"/>
      <c r="AN62" s="208">
        <f t="shared" si="1"/>
        <v>0</v>
      </c>
      <c r="AO62" s="209"/>
      <c r="AP62" s="209"/>
      <c r="AQ62" s="72" t="s">
        <v>79</v>
      </c>
      <c r="AR62" s="69"/>
      <c r="AS62" s="73">
        <v>0</v>
      </c>
      <c r="AT62" s="74">
        <f t="shared" si="0"/>
        <v>0</v>
      </c>
      <c r="AU62" s="75">
        <f>'07 - SO 06 Parkoviská a k...'!P85</f>
        <v>0</v>
      </c>
      <c r="AV62" s="74">
        <f>'07 - SO 06 Parkoviská a k...'!J33</f>
        <v>0</v>
      </c>
      <c r="AW62" s="74">
        <f>'07 - SO 06 Parkoviská a k...'!J34</f>
        <v>0</v>
      </c>
      <c r="AX62" s="74">
        <f>'07 - SO 06 Parkoviská a k...'!J35</f>
        <v>0</v>
      </c>
      <c r="AY62" s="74">
        <f>'07 - SO 06 Parkoviská a k...'!J36</f>
        <v>0</v>
      </c>
      <c r="AZ62" s="74">
        <f>'07 - SO 06 Parkoviská a k...'!F33</f>
        <v>0</v>
      </c>
      <c r="BA62" s="74">
        <f>'07 - SO 06 Parkoviská a k...'!F34</f>
        <v>0</v>
      </c>
      <c r="BB62" s="74">
        <f>'07 - SO 06 Parkoviská a k...'!F35</f>
        <v>0</v>
      </c>
      <c r="BC62" s="74">
        <f>'07 - SO 06 Parkoviská a k...'!F36</f>
        <v>0</v>
      </c>
      <c r="BD62" s="76">
        <f>'07 - SO 06 Parkoviská a k...'!F37</f>
        <v>0</v>
      </c>
      <c r="BT62" s="77" t="s">
        <v>80</v>
      </c>
      <c r="BV62" s="77" t="s">
        <v>74</v>
      </c>
      <c r="BW62" s="77" t="s">
        <v>102</v>
      </c>
      <c r="BX62" s="77" t="s">
        <v>4</v>
      </c>
      <c r="CL62" s="77" t="s">
        <v>1</v>
      </c>
      <c r="CM62" s="77" t="s">
        <v>72</v>
      </c>
    </row>
    <row r="63" spans="1:91" s="5" customFormat="1" ht="16.5" customHeight="1">
      <c r="A63" s="68" t="s">
        <v>76</v>
      </c>
      <c r="B63" s="69"/>
      <c r="C63" s="70"/>
      <c r="D63" s="215" t="s">
        <v>103</v>
      </c>
      <c r="E63" s="215"/>
      <c r="F63" s="215"/>
      <c r="G63" s="215"/>
      <c r="H63" s="215"/>
      <c r="I63" s="71"/>
      <c r="J63" s="215" t="s">
        <v>104</v>
      </c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  <c r="AF63" s="215"/>
      <c r="AG63" s="208">
        <f>'08 - SO 07 Oplotenie'!J30</f>
        <v>0</v>
      </c>
      <c r="AH63" s="209"/>
      <c r="AI63" s="209"/>
      <c r="AJ63" s="209"/>
      <c r="AK63" s="209"/>
      <c r="AL63" s="209"/>
      <c r="AM63" s="209"/>
      <c r="AN63" s="208">
        <f t="shared" si="1"/>
        <v>0</v>
      </c>
      <c r="AO63" s="209"/>
      <c r="AP63" s="209"/>
      <c r="AQ63" s="72" t="s">
        <v>79</v>
      </c>
      <c r="AR63" s="69"/>
      <c r="AS63" s="78">
        <v>0</v>
      </c>
      <c r="AT63" s="79">
        <f t="shared" si="0"/>
        <v>0</v>
      </c>
      <c r="AU63" s="80">
        <f>'08 - SO 07 Oplotenie'!P87</f>
        <v>0</v>
      </c>
      <c r="AV63" s="79">
        <f>'08 - SO 07 Oplotenie'!J33</f>
        <v>0</v>
      </c>
      <c r="AW63" s="79">
        <f>'08 - SO 07 Oplotenie'!J34</f>
        <v>0</v>
      </c>
      <c r="AX63" s="79">
        <f>'08 - SO 07 Oplotenie'!J35</f>
        <v>0</v>
      </c>
      <c r="AY63" s="79">
        <f>'08 - SO 07 Oplotenie'!J36</f>
        <v>0</v>
      </c>
      <c r="AZ63" s="79">
        <f>'08 - SO 07 Oplotenie'!F33</f>
        <v>0</v>
      </c>
      <c r="BA63" s="79">
        <f>'08 - SO 07 Oplotenie'!F34</f>
        <v>0</v>
      </c>
      <c r="BB63" s="79">
        <f>'08 - SO 07 Oplotenie'!F35</f>
        <v>0</v>
      </c>
      <c r="BC63" s="79">
        <f>'08 - SO 07 Oplotenie'!F36</f>
        <v>0</v>
      </c>
      <c r="BD63" s="81">
        <f>'08 - SO 07 Oplotenie'!F37</f>
        <v>0</v>
      </c>
      <c r="BT63" s="77" t="s">
        <v>80</v>
      </c>
      <c r="BV63" s="77" t="s">
        <v>74</v>
      </c>
      <c r="BW63" s="77" t="s">
        <v>105</v>
      </c>
      <c r="BX63" s="77" t="s">
        <v>4</v>
      </c>
      <c r="CL63" s="77" t="s">
        <v>1</v>
      </c>
      <c r="CM63" s="77" t="s">
        <v>72</v>
      </c>
    </row>
    <row r="64" spans="1:91" s="1" customFormat="1" ht="30" customHeight="1">
      <c r="B64" s="30"/>
      <c r="AR64" s="30"/>
    </row>
    <row r="65" spans="2:44" s="1" customFormat="1" ht="6.95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30"/>
    </row>
  </sheetData>
  <mergeCells count="74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X35:AB35"/>
    <mergeCell ref="AN63:AP63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AN55:AP55"/>
    <mergeCell ref="AG55:AM55"/>
    <mergeCell ref="AN56:AP56"/>
    <mergeCell ref="AG56:AM56"/>
    <mergeCell ref="AN57:AP57"/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N62:AP62"/>
  </mergeCells>
  <hyperlinks>
    <hyperlink ref="A55" location="'01B - SO 01 Búracie práce...'!C2" display="/"/>
    <hyperlink ref="A56" location="'02 - SO 01 Rodinný dom s ...'!C2" display="/"/>
    <hyperlink ref="A57" location="'02P - SO 01 Vonkajšie prí...'!C2" display="/"/>
    <hyperlink ref="A58" location="'03 - SO 02 Prípojka vody ...'!C2" display="/"/>
    <hyperlink ref="A59" location="'04 - SO 03 Prípojka NN'!C2" display="/"/>
    <hyperlink ref="A60" location="'05 - SO 04 Telefónna príp...'!C2" display="/"/>
    <hyperlink ref="A61" location="'06 - SO 05 Sadové úpravy'!C2" display="/"/>
    <hyperlink ref="A62" location="'07 - SO 06 Parkoviská a k...'!C2" display="/"/>
    <hyperlink ref="A63" location="'08 - SO 07 Oploteni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3416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ROUND(J87,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ROUND((SUM(BE87:BE192)),  2)</f>
        <v>0</v>
      </c>
      <c r="I33" s="92">
        <v>0.2</v>
      </c>
      <c r="J33" s="91">
        <f>ROUND(((SUM(BE87:BE192))*I33),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ROUND((SUM(BF87:BF192)),  2)</f>
        <v>0</v>
      </c>
      <c r="I34" s="92">
        <v>0.2</v>
      </c>
      <c r="J34" s="91">
        <f>ROUND(((SUM(BF87:BF192))*I34),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ROUND((SUM(BG87:BG192)),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ROUND((SUM(BH87:BH192)),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ROUND((SUM(BI87:BI192)),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08 - SO 07 Oplotenie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J87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J88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J89</f>
        <v>0</v>
      </c>
      <c r="L61" s="111"/>
    </row>
    <row r="62" spans="2:47" s="8" customFormat="1" ht="19.899999999999999" customHeight="1">
      <c r="B62" s="111"/>
      <c r="D62" s="112" t="s">
        <v>292</v>
      </c>
      <c r="E62" s="113"/>
      <c r="F62" s="113"/>
      <c r="G62" s="113"/>
      <c r="H62" s="113"/>
      <c r="I62" s="114"/>
      <c r="J62" s="115">
        <f>J124</f>
        <v>0</v>
      </c>
      <c r="L62" s="111"/>
    </row>
    <row r="63" spans="2:47" s="8" customFormat="1" ht="19.899999999999999" customHeight="1">
      <c r="B63" s="111"/>
      <c r="D63" s="112" t="s">
        <v>116</v>
      </c>
      <c r="E63" s="113"/>
      <c r="F63" s="113"/>
      <c r="G63" s="113"/>
      <c r="H63" s="113"/>
      <c r="I63" s="114"/>
      <c r="J63" s="115">
        <f>J136</f>
        <v>0</v>
      </c>
      <c r="L63" s="111"/>
    </row>
    <row r="64" spans="2:47" s="8" customFormat="1" ht="19.899999999999999" customHeight="1">
      <c r="B64" s="111"/>
      <c r="D64" s="112" t="s">
        <v>119</v>
      </c>
      <c r="E64" s="113"/>
      <c r="F64" s="113"/>
      <c r="G64" s="113"/>
      <c r="H64" s="113"/>
      <c r="I64" s="114"/>
      <c r="J64" s="115">
        <f>J152</f>
        <v>0</v>
      </c>
      <c r="L64" s="111"/>
    </row>
    <row r="65" spans="2:12" s="8" customFormat="1" ht="19.899999999999999" customHeight="1">
      <c r="B65" s="111"/>
      <c r="D65" s="112" t="s">
        <v>120</v>
      </c>
      <c r="E65" s="113"/>
      <c r="F65" s="113"/>
      <c r="G65" s="113"/>
      <c r="H65" s="113"/>
      <c r="I65" s="114"/>
      <c r="J65" s="115">
        <f>J155</f>
        <v>0</v>
      </c>
      <c r="L65" s="111"/>
    </row>
    <row r="66" spans="2:12" s="7" customFormat="1" ht="24.95" customHeight="1">
      <c r="B66" s="106"/>
      <c r="D66" s="107" t="s">
        <v>121</v>
      </c>
      <c r="E66" s="108"/>
      <c r="F66" s="108"/>
      <c r="G66" s="108"/>
      <c r="H66" s="108"/>
      <c r="I66" s="109"/>
      <c r="J66" s="110">
        <f>J157</f>
        <v>0</v>
      </c>
      <c r="L66" s="106"/>
    </row>
    <row r="67" spans="2:12" s="8" customFormat="1" ht="19.899999999999999" customHeight="1">
      <c r="B67" s="111"/>
      <c r="D67" s="112" t="s">
        <v>304</v>
      </c>
      <c r="E67" s="113"/>
      <c r="F67" s="113"/>
      <c r="G67" s="113"/>
      <c r="H67" s="113"/>
      <c r="I67" s="114"/>
      <c r="J67" s="115">
        <f>J158</f>
        <v>0</v>
      </c>
      <c r="L67" s="111"/>
    </row>
    <row r="68" spans="2:12" s="1" customFormat="1" ht="21.75" customHeight="1">
      <c r="B68" s="30"/>
      <c r="I68" s="84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10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101"/>
      <c r="J73" s="42"/>
      <c r="K73" s="42"/>
      <c r="L73" s="30"/>
    </row>
    <row r="74" spans="2:12" s="1" customFormat="1" ht="24.95" customHeight="1">
      <c r="B74" s="30"/>
      <c r="C74" s="20" t="s">
        <v>123</v>
      </c>
      <c r="I74" s="84"/>
      <c r="L74" s="30"/>
    </row>
    <row r="75" spans="2:12" s="1" customFormat="1" ht="6.95" customHeight="1">
      <c r="B75" s="30"/>
      <c r="I75" s="84"/>
      <c r="L75" s="30"/>
    </row>
    <row r="76" spans="2:12" s="1" customFormat="1" ht="12" customHeight="1">
      <c r="B76" s="30"/>
      <c r="C76" s="25" t="s">
        <v>14</v>
      </c>
      <c r="I76" s="84"/>
      <c r="L76" s="30"/>
    </row>
    <row r="77" spans="2:12" s="1" customFormat="1" ht="16.5" customHeight="1">
      <c r="B77" s="30"/>
      <c r="E77" s="246" t="str">
        <f>E7</f>
        <v>Rodinný dom s 2 byt. jednotkami Chocholná-Velčice, Vytvorenie podmienok pre deinštitucionalizáciu DSS Adam. Kochanovce</v>
      </c>
      <c r="F77" s="247"/>
      <c r="G77" s="247"/>
      <c r="H77" s="247"/>
      <c r="I77" s="84"/>
      <c r="L77" s="30"/>
    </row>
    <row r="78" spans="2:12" s="1" customFormat="1" ht="12" customHeight="1">
      <c r="B78" s="30"/>
      <c r="C78" s="25" t="s">
        <v>107</v>
      </c>
      <c r="I78" s="84"/>
      <c r="L78" s="30"/>
    </row>
    <row r="79" spans="2:12" s="1" customFormat="1" ht="16.5" customHeight="1">
      <c r="B79" s="30"/>
      <c r="E79" s="232" t="str">
        <f>E9</f>
        <v>08 - SO 07 Oplotenie</v>
      </c>
      <c r="F79" s="231"/>
      <c r="G79" s="231"/>
      <c r="H79" s="231"/>
      <c r="I79" s="84"/>
      <c r="L79" s="30"/>
    </row>
    <row r="80" spans="2:12" s="1" customFormat="1" ht="6.95" customHeight="1">
      <c r="B80" s="30"/>
      <c r="I80" s="84"/>
      <c r="L80" s="30"/>
    </row>
    <row r="81" spans="2:65" s="1" customFormat="1" ht="12" customHeight="1">
      <c r="B81" s="30"/>
      <c r="C81" s="25" t="s">
        <v>18</v>
      </c>
      <c r="F81" s="16" t="str">
        <f>F12</f>
        <v>parc. č. 580,581,582 Chocholná-Velčice</v>
      </c>
      <c r="I81" s="85" t="s">
        <v>20</v>
      </c>
      <c r="J81" s="46" t="str">
        <f>IF(J12="","",J12)</f>
        <v>27. 12. 2018</v>
      </c>
      <c r="L81" s="30"/>
    </row>
    <row r="82" spans="2:65" s="1" customFormat="1" ht="6.95" customHeight="1">
      <c r="B82" s="30"/>
      <c r="I82" s="84"/>
      <c r="L82" s="30"/>
    </row>
    <row r="83" spans="2:65" s="1" customFormat="1" ht="13.7" customHeight="1">
      <c r="B83" s="30"/>
      <c r="C83" s="25" t="s">
        <v>22</v>
      </c>
      <c r="F83" s="16" t="str">
        <f>E15</f>
        <v>Trenčiansky samosprávny kraj</v>
      </c>
      <c r="I83" s="85" t="s">
        <v>29</v>
      </c>
      <c r="J83" s="28" t="str">
        <f>E21</f>
        <v>ADOM, spol. s r.o.</v>
      </c>
      <c r="L83" s="30"/>
    </row>
    <row r="84" spans="2:65" s="1" customFormat="1" ht="13.7" customHeight="1">
      <c r="B84" s="30"/>
      <c r="C84" s="25" t="s">
        <v>27</v>
      </c>
      <c r="F84" s="16" t="str">
        <f>IF(E18="","",E18)</f>
        <v>Vyplň údaj</v>
      </c>
      <c r="I84" s="85" t="s">
        <v>35</v>
      </c>
      <c r="J84" s="28" t="str">
        <f>E24</f>
        <v>Viera Masnicová</v>
      </c>
      <c r="L84" s="30"/>
    </row>
    <row r="85" spans="2:65" s="1" customFormat="1" ht="10.35" customHeight="1">
      <c r="B85" s="30"/>
      <c r="I85" s="84"/>
      <c r="L85" s="30"/>
    </row>
    <row r="86" spans="2:65" s="9" customFormat="1" ht="29.25" customHeight="1">
      <c r="B86" s="116"/>
      <c r="C86" s="117" t="s">
        <v>124</v>
      </c>
      <c r="D86" s="118" t="s">
        <v>57</v>
      </c>
      <c r="E86" s="118" t="s">
        <v>53</v>
      </c>
      <c r="F86" s="118" t="s">
        <v>54</v>
      </c>
      <c r="G86" s="118" t="s">
        <v>125</v>
      </c>
      <c r="H86" s="118" t="s">
        <v>126</v>
      </c>
      <c r="I86" s="119" t="s">
        <v>127</v>
      </c>
      <c r="J86" s="120" t="s">
        <v>111</v>
      </c>
      <c r="K86" s="121" t="s">
        <v>128</v>
      </c>
      <c r="L86" s="116"/>
      <c r="M86" s="53" t="s">
        <v>1</v>
      </c>
      <c r="N86" s="54" t="s">
        <v>42</v>
      </c>
      <c r="O86" s="54" t="s">
        <v>129</v>
      </c>
      <c r="P86" s="54" t="s">
        <v>130</v>
      </c>
      <c r="Q86" s="54" t="s">
        <v>131</v>
      </c>
      <c r="R86" s="54" t="s">
        <v>132</v>
      </c>
      <c r="S86" s="54" t="s">
        <v>133</v>
      </c>
      <c r="T86" s="55" t="s">
        <v>134</v>
      </c>
    </row>
    <row r="87" spans="2:65" s="1" customFormat="1" ht="22.9" customHeight="1">
      <c r="B87" s="30"/>
      <c r="C87" s="58" t="s">
        <v>112</v>
      </c>
      <c r="I87" s="84"/>
      <c r="J87" s="122">
        <f>BK87</f>
        <v>0</v>
      </c>
      <c r="L87" s="30"/>
      <c r="M87" s="56"/>
      <c r="N87" s="47"/>
      <c r="O87" s="47"/>
      <c r="P87" s="123">
        <f>P88+P157</f>
        <v>0</v>
      </c>
      <c r="Q87" s="47"/>
      <c r="R87" s="123">
        <f>R88+R157</f>
        <v>13.01737589</v>
      </c>
      <c r="S87" s="47"/>
      <c r="T87" s="124">
        <f>T88+T157</f>
        <v>0</v>
      </c>
      <c r="AT87" s="16" t="s">
        <v>71</v>
      </c>
      <c r="AU87" s="16" t="s">
        <v>113</v>
      </c>
      <c r="BK87" s="125">
        <f>BK88+BK157</f>
        <v>0</v>
      </c>
    </row>
    <row r="88" spans="2:65" s="10" customFormat="1" ht="25.9" customHeight="1">
      <c r="B88" s="126"/>
      <c r="D88" s="127" t="s">
        <v>71</v>
      </c>
      <c r="E88" s="128" t="s">
        <v>135</v>
      </c>
      <c r="F88" s="128" t="s">
        <v>136</v>
      </c>
      <c r="I88" s="129"/>
      <c r="J88" s="130">
        <f>BK88</f>
        <v>0</v>
      </c>
      <c r="L88" s="126"/>
      <c r="M88" s="131"/>
      <c r="N88" s="132"/>
      <c r="O88" s="132"/>
      <c r="P88" s="133">
        <f>P89+P124+P136+P152+P155</f>
        <v>0</v>
      </c>
      <c r="Q88" s="132"/>
      <c r="R88" s="133">
        <f>R89+R124+R136+R152+R155</f>
        <v>12.93665463</v>
      </c>
      <c r="S88" s="132"/>
      <c r="T88" s="134">
        <f>T89+T124+T136+T152+T155</f>
        <v>0</v>
      </c>
      <c r="AR88" s="127" t="s">
        <v>80</v>
      </c>
      <c r="AT88" s="135" t="s">
        <v>71</v>
      </c>
      <c r="AU88" s="135" t="s">
        <v>72</v>
      </c>
      <c r="AY88" s="127" t="s">
        <v>137</v>
      </c>
      <c r="BK88" s="136">
        <f>BK89+BK124+BK136+BK152+BK155</f>
        <v>0</v>
      </c>
    </row>
    <row r="89" spans="2:65" s="10" customFormat="1" ht="22.9" customHeight="1">
      <c r="B89" s="126"/>
      <c r="D89" s="127" t="s">
        <v>71</v>
      </c>
      <c r="E89" s="137" t="s">
        <v>80</v>
      </c>
      <c r="F89" s="137" t="s">
        <v>138</v>
      </c>
      <c r="I89" s="129"/>
      <c r="J89" s="138">
        <f>BK89</f>
        <v>0</v>
      </c>
      <c r="L89" s="126"/>
      <c r="M89" s="131"/>
      <c r="N89" s="132"/>
      <c r="O89" s="132"/>
      <c r="P89" s="133">
        <f>SUM(P90:P123)</f>
        <v>0</v>
      </c>
      <c r="Q89" s="132"/>
      <c r="R89" s="133">
        <f>SUM(R90:R123)</f>
        <v>0</v>
      </c>
      <c r="S89" s="132"/>
      <c r="T89" s="134">
        <f>SUM(T90:T123)</f>
        <v>0</v>
      </c>
      <c r="AR89" s="127" t="s">
        <v>80</v>
      </c>
      <c r="AT89" s="135" t="s">
        <v>71</v>
      </c>
      <c r="AU89" s="135" t="s">
        <v>80</v>
      </c>
      <c r="AY89" s="127" t="s">
        <v>137</v>
      </c>
      <c r="BK89" s="136">
        <f>SUM(BK90:BK123)</f>
        <v>0</v>
      </c>
    </row>
    <row r="90" spans="2:65" s="1" customFormat="1" ht="16.5" customHeight="1">
      <c r="B90" s="139"/>
      <c r="C90" s="140" t="s">
        <v>80</v>
      </c>
      <c r="D90" s="140" t="s">
        <v>139</v>
      </c>
      <c r="E90" s="141" t="s">
        <v>355</v>
      </c>
      <c r="F90" s="142" t="s">
        <v>356</v>
      </c>
      <c r="G90" s="143" t="s">
        <v>162</v>
      </c>
      <c r="H90" s="144">
        <v>5.0810000000000004</v>
      </c>
      <c r="I90" s="145"/>
      <c r="J90" s="144">
        <f>ROUND(I90*H90,3)</f>
        <v>0</v>
      </c>
      <c r="K90" s="142" t="s">
        <v>154</v>
      </c>
      <c r="L90" s="30"/>
      <c r="M90" s="146" t="s">
        <v>1</v>
      </c>
      <c r="N90" s="147" t="s">
        <v>44</v>
      </c>
      <c r="O90" s="49"/>
      <c r="P90" s="148">
        <f>O90*H90</f>
        <v>0</v>
      </c>
      <c r="Q90" s="148">
        <v>0</v>
      </c>
      <c r="R90" s="148">
        <f>Q90*H90</f>
        <v>0</v>
      </c>
      <c r="S90" s="148">
        <v>0</v>
      </c>
      <c r="T90" s="149">
        <f>S90*H90</f>
        <v>0</v>
      </c>
      <c r="AR90" s="16" t="s">
        <v>144</v>
      </c>
      <c r="AT90" s="16" t="s">
        <v>139</v>
      </c>
      <c r="AU90" s="16" t="s">
        <v>145</v>
      </c>
      <c r="AY90" s="16" t="s">
        <v>137</v>
      </c>
      <c r="BE90" s="150">
        <f>IF(N90="základná",J90,0)</f>
        <v>0</v>
      </c>
      <c r="BF90" s="150">
        <f>IF(N90="znížená",J90,0)</f>
        <v>0</v>
      </c>
      <c r="BG90" s="150">
        <f>IF(N90="zákl. prenesená",J90,0)</f>
        <v>0</v>
      </c>
      <c r="BH90" s="150">
        <f>IF(N90="zníž. prenesená",J90,0)</f>
        <v>0</v>
      </c>
      <c r="BI90" s="150">
        <f>IF(N90="nulová",J90,0)</f>
        <v>0</v>
      </c>
      <c r="BJ90" s="16" t="s">
        <v>145</v>
      </c>
      <c r="BK90" s="151">
        <f>ROUND(I90*H90,3)</f>
        <v>0</v>
      </c>
      <c r="BL90" s="16" t="s">
        <v>144</v>
      </c>
      <c r="BM90" s="16" t="s">
        <v>3417</v>
      </c>
    </row>
    <row r="91" spans="2:65" s="14" customFormat="1">
      <c r="B91" s="186"/>
      <c r="D91" s="153" t="s">
        <v>147</v>
      </c>
      <c r="E91" s="187" t="s">
        <v>1</v>
      </c>
      <c r="F91" s="188" t="s">
        <v>3418</v>
      </c>
      <c r="H91" s="187" t="s">
        <v>1</v>
      </c>
      <c r="I91" s="189"/>
      <c r="L91" s="186"/>
      <c r="M91" s="190"/>
      <c r="N91" s="191"/>
      <c r="O91" s="191"/>
      <c r="P91" s="191"/>
      <c r="Q91" s="191"/>
      <c r="R91" s="191"/>
      <c r="S91" s="191"/>
      <c r="T91" s="192"/>
      <c r="AT91" s="187" t="s">
        <v>147</v>
      </c>
      <c r="AU91" s="187" t="s">
        <v>145</v>
      </c>
      <c r="AV91" s="14" t="s">
        <v>80</v>
      </c>
      <c r="AW91" s="14" t="s">
        <v>33</v>
      </c>
      <c r="AX91" s="14" t="s">
        <v>72</v>
      </c>
      <c r="AY91" s="187" t="s">
        <v>137</v>
      </c>
    </row>
    <row r="92" spans="2:65" s="11" customFormat="1">
      <c r="B92" s="152"/>
      <c r="D92" s="153" t="s">
        <v>147</v>
      </c>
      <c r="E92" s="154" t="s">
        <v>1</v>
      </c>
      <c r="F92" s="155" t="s">
        <v>3419</v>
      </c>
      <c r="H92" s="156">
        <v>2.9340000000000002</v>
      </c>
      <c r="I92" s="157"/>
      <c r="L92" s="152"/>
      <c r="M92" s="158"/>
      <c r="N92" s="159"/>
      <c r="O92" s="159"/>
      <c r="P92" s="159"/>
      <c r="Q92" s="159"/>
      <c r="R92" s="159"/>
      <c r="S92" s="159"/>
      <c r="T92" s="160"/>
      <c r="AT92" s="154" t="s">
        <v>147</v>
      </c>
      <c r="AU92" s="154" t="s">
        <v>145</v>
      </c>
      <c r="AV92" s="11" t="s">
        <v>145</v>
      </c>
      <c r="AW92" s="11" t="s">
        <v>33</v>
      </c>
      <c r="AX92" s="11" t="s">
        <v>72</v>
      </c>
      <c r="AY92" s="154" t="s">
        <v>137</v>
      </c>
    </row>
    <row r="93" spans="2:65" s="12" customFormat="1">
      <c r="B93" s="161"/>
      <c r="D93" s="153" t="s">
        <v>147</v>
      </c>
      <c r="E93" s="162" t="s">
        <v>1</v>
      </c>
      <c r="F93" s="163" t="s">
        <v>150</v>
      </c>
      <c r="H93" s="164">
        <v>2.9340000000000002</v>
      </c>
      <c r="I93" s="165"/>
      <c r="L93" s="161"/>
      <c r="M93" s="166"/>
      <c r="N93" s="167"/>
      <c r="O93" s="167"/>
      <c r="P93" s="167"/>
      <c r="Q93" s="167"/>
      <c r="R93" s="167"/>
      <c r="S93" s="167"/>
      <c r="T93" s="168"/>
      <c r="AT93" s="162" t="s">
        <v>147</v>
      </c>
      <c r="AU93" s="162" t="s">
        <v>145</v>
      </c>
      <c r="AV93" s="12" t="s">
        <v>151</v>
      </c>
      <c r="AW93" s="12" t="s">
        <v>33</v>
      </c>
      <c r="AX93" s="12" t="s">
        <v>72</v>
      </c>
      <c r="AY93" s="162" t="s">
        <v>137</v>
      </c>
    </row>
    <row r="94" spans="2:65" s="14" customFormat="1">
      <c r="B94" s="186"/>
      <c r="D94" s="153" t="s">
        <v>147</v>
      </c>
      <c r="E94" s="187" t="s">
        <v>1</v>
      </c>
      <c r="F94" s="188" t="s">
        <v>3420</v>
      </c>
      <c r="H94" s="187" t="s">
        <v>1</v>
      </c>
      <c r="I94" s="189"/>
      <c r="L94" s="186"/>
      <c r="M94" s="190"/>
      <c r="N94" s="191"/>
      <c r="O94" s="191"/>
      <c r="P94" s="191"/>
      <c r="Q94" s="191"/>
      <c r="R94" s="191"/>
      <c r="S94" s="191"/>
      <c r="T94" s="192"/>
      <c r="AT94" s="187" t="s">
        <v>147</v>
      </c>
      <c r="AU94" s="187" t="s">
        <v>145</v>
      </c>
      <c r="AV94" s="14" t="s">
        <v>80</v>
      </c>
      <c r="AW94" s="14" t="s">
        <v>33</v>
      </c>
      <c r="AX94" s="14" t="s">
        <v>72</v>
      </c>
      <c r="AY94" s="187" t="s">
        <v>137</v>
      </c>
    </row>
    <row r="95" spans="2:65" s="11" customFormat="1">
      <c r="B95" s="152"/>
      <c r="D95" s="153" t="s">
        <v>147</v>
      </c>
      <c r="E95" s="154" t="s">
        <v>1</v>
      </c>
      <c r="F95" s="155" t="s">
        <v>3421</v>
      </c>
      <c r="H95" s="156">
        <v>1.861</v>
      </c>
      <c r="I95" s="157"/>
      <c r="L95" s="152"/>
      <c r="M95" s="158"/>
      <c r="N95" s="159"/>
      <c r="O95" s="159"/>
      <c r="P95" s="159"/>
      <c r="Q95" s="159"/>
      <c r="R95" s="159"/>
      <c r="S95" s="159"/>
      <c r="T95" s="160"/>
      <c r="AT95" s="154" t="s">
        <v>147</v>
      </c>
      <c r="AU95" s="154" t="s">
        <v>145</v>
      </c>
      <c r="AV95" s="11" t="s">
        <v>145</v>
      </c>
      <c r="AW95" s="11" t="s">
        <v>33</v>
      </c>
      <c r="AX95" s="11" t="s">
        <v>72</v>
      </c>
      <c r="AY95" s="154" t="s">
        <v>137</v>
      </c>
    </row>
    <row r="96" spans="2:65" s="11" customFormat="1">
      <c r="B96" s="152"/>
      <c r="D96" s="153" t="s">
        <v>147</v>
      </c>
      <c r="E96" s="154" t="s">
        <v>1</v>
      </c>
      <c r="F96" s="155" t="s">
        <v>3422</v>
      </c>
      <c r="H96" s="156">
        <v>0.28599999999999998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147</v>
      </c>
      <c r="AU96" s="154" t="s">
        <v>145</v>
      </c>
      <c r="AV96" s="11" t="s">
        <v>145</v>
      </c>
      <c r="AW96" s="11" t="s">
        <v>33</v>
      </c>
      <c r="AX96" s="11" t="s">
        <v>72</v>
      </c>
      <c r="AY96" s="154" t="s">
        <v>137</v>
      </c>
    </row>
    <row r="97" spans="2:65" s="12" customFormat="1">
      <c r="B97" s="161"/>
      <c r="D97" s="153" t="s">
        <v>147</v>
      </c>
      <c r="E97" s="162" t="s">
        <v>1</v>
      </c>
      <c r="F97" s="163" t="s">
        <v>150</v>
      </c>
      <c r="H97" s="164">
        <v>2.1469999999999998</v>
      </c>
      <c r="I97" s="165"/>
      <c r="L97" s="161"/>
      <c r="M97" s="166"/>
      <c r="N97" s="167"/>
      <c r="O97" s="167"/>
      <c r="P97" s="167"/>
      <c r="Q97" s="167"/>
      <c r="R97" s="167"/>
      <c r="S97" s="167"/>
      <c r="T97" s="168"/>
      <c r="AT97" s="162" t="s">
        <v>147</v>
      </c>
      <c r="AU97" s="162" t="s">
        <v>145</v>
      </c>
      <c r="AV97" s="12" t="s">
        <v>151</v>
      </c>
      <c r="AW97" s="12" t="s">
        <v>33</v>
      </c>
      <c r="AX97" s="12" t="s">
        <v>72</v>
      </c>
      <c r="AY97" s="162" t="s">
        <v>137</v>
      </c>
    </row>
    <row r="98" spans="2:65" s="13" customFormat="1">
      <c r="B98" s="169"/>
      <c r="D98" s="153" t="s">
        <v>147</v>
      </c>
      <c r="E98" s="170" t="s">
        <v>1</v>
      </c>
      <c r="F98" s="171" t="s">
        <v>158</v>
      </c>
      <c r="H98" s="172">
        <v>5.0809999999999995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147</v>
      </c>
      <c r="AU98" s="170" t="s">
        <v>145</v>
      </c>
      <c r="AV98" s="13" t="s">
        <v>144</v>
      </c>
      <c r="AW98" s="13" t="s">
        <v>33</v>
      </c>
      <c r="AX98" s="13" t="s">
        <v>80</v>
      </c>
      <c r="AY98" s="170" t="s">
        <v>137</v>
      </c>
    </row>
    <row r="99" spans="2:65" s="1" customFormat="1" ht="16.5" customHeight="1">
      <c r="B99" s="139"/>
      <c r="C99" s="140" t="s">
        <v>145</v>
      </c>
      <c r="D99" s="140" t="s">
        <v>139</v>
      </c>
      <c r="E99" s="141" t="s">
        <v>400</v>
      </c>
      <c r="F99" s="142" t="s">
        <v>401</v>
      </c>
      <c r="G99" s="143" t="s">
        <v>162</v>
      </c>
      <c r="H99" s="144">
        <v>5.0810000000000004</v>
      </c>
      <c r="I99" s="145"/>
      <c r="J99" s="144">
        <f>ROUND(I99*H99,3)</f>
        <v>0</v>
      </c>
      <c r="K99" s="142" t="s">
        <v>154</v>
      </c>
      <c r="L99" s="30"/>
      <c r="M99" s="146" t="s">
        <v>1</v>
      </c>
      <c r="N99" s="147" t="s">
        <v>44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144</v>
      </c>
      <c r="AT99" s="16" t="s">
        <v>139</v>
      </c>
      <c r="AU99" s="16" t="s">
        <v>145</v>
      </c>
      <c r="AY99" s="16" t="s">
        <v>137</v>
      </c>
      <c r="BE99" s="150">
        <f>IF(N99="základná",J99,0)</f>
        <v>0</v>
      </c>
      <c r="BF99" s="150">
        <f>IF(N99="znížená",J99,0)</f>
        <v>0</v>
      </c>
      <c r="BG99" s="150">
        <f>IF(N99="zákl. prenesená",J99,0)</f>
        <v>0</v>
      </c>
      <c r="BH99" s="150">
        <f>IF(N99="zníž. prenesená",J99,0)</f>
        <v>0</v>
      </c>
      <c r="BI99" s="150">
        <f>IF(N99="nulová",J99,0)</f>
        <v>0</v>
      </c>
      <c r="BJ99" s="16" t="s">
        <v>145</v>
      </c>
      <c r="BK99" s="151">
        <f>ROUND(I99*H99,3)</f>
        <v>0</v>
      </c>
      <c r="BL99" s="16" t="s">
        <v>144</v>
      </c>
      <c r="BM99" s="16" t="s">
        <v>3423</v>
      </c>
    </row>
    <row r="100" spans="2:65" s="1" customFormat="1" ht="16.5" customHeight="1">
      <c r="B100" s="139"/>
      <c r="C100" s="140" t="s">
        <v>151</v>
      </c>
      <c r="D100" s="140" t="s">
        <v>139</v>
      </c>
      <c r="E100" s="141" t="s">
        <v>422</v>
      </c>
      <c r="F100" s="142" t="s">
        <v>423</v>
      </c>
      <c r="G100" s="143" t="s">
        <v>162</v>
      </c>
      <c r="H100" s="144">
        <v>0.54900000000000004</v>
      </c>
      <c r="I100" s="145"/>
      <c r="J100" s="144">
        <f>ROUND(I100*H100,3)</f>
        <v>0</v>
      </c>
      <c r="K100" s="142" t="s">
        <v>143</v>
      </c>
      <c r="L100" s="30"/>
      <c r="M100" s="146" t="s">
        <v>1</v>
      </c>
      <c r="N100" s="147" t="s">
        <v>44</v>
      </c>
      <c r="O100" s="49"/>
      <c r="P100" s="148">
        <f>O100*H100</f>
        <v>0</v>
      </c>
      <c r="Q100" s="148">
        <v>0</v>
      </c>
      <c r="R100" s="148">
        <f>Q100*H100</f>
        <v>0</v>
      </c>
      <c r="S100" s="148">
        <v>0</v>
      </c>
      <c r="T100" s="149">
        <f>S100*H100</f>
        <v>0</v>
      </c>
      <c r="AR100" s="16" t="s">
        <v>144</v>
      </c>
      <c r="AT100" s="16" t="s">
        <v>139</v>
      </c>
      <c r="AU100" s="16" t="s">
        <v>145</v>
      </c>
      <c r="AY100" s="16" t="s">
        <v>137</v>
      </c>
      <c r="BE100" s="150">
        <f>IF(N100="základná",J100,0)</f>
        <v>0</v>
      </c>
      <c r="BF100" s="150">
        <f>IF(N100="znížená",J100,0)</f>
        <v>0</v>
      </c>
      <c r="BG100" s="150">
        <f>IF(N100="zákl. prenesená",J100,0)</f>
        <v>0</v>
      </c>
      <c r="BH100" s="150">
        <f>IF(N100="zníž. prenesená",J100,0)</f>
        <v>0</v>
      </c>
      <c r="BI100" s="150">
        <f>IF(N100="nulová",J100,0)</f>
        <v>0</v>
      </c>
      <c r="BJ100" s="16" t="s">
        <v>145</v>
      </c>
      <c r="BK100" s="151">
        <f>ROUND(I100*H100,3)</f>
        <v>0</v>
      </c>
      <c r="BL100" s="16" t="s">
        <v>144</v>
      </c>
      <c r="BM100" s="16" t="s">
        <v>3424</v>
      </c>
    </row>
    <row r="101" spans="2:65" s="14" customFormat="1">
      <c r="B101" s="186"/>
      <c r="D101" s="153" t="s">
        <v>147</v>
      </c>
      <c r="E101" s="187" t="s">
        <v>1</v>
      </c>
      <c r="F101" s="188" t="s">
        <v>3425</v>
      </c>
      <c r="H101" s="187" t="s">
        <v>1</v>
      </c>
      <c r="I101" s="189"/>
      <c r="L101" s="186"/>
      <c r="M101" s="190"/>
      <c r="N101" s="191"/>
      <c r="O101" s="191"/>
      <c r="P101" s="191"/>
      <c r="Q101" s="191"/>
      <c r="R101" s="191"/>
      <c r="S101" s="191"/>
      <c r="T101" s="192"/>
      <c r="AT101" s="187" t="s">
        <v>147</v>
      </c>
      <c r="AU101" s="187" t="s">
        <v>145</v>
      </c>
      <c r="AV101" s="14" t="s">
        <v>80</v>
      </c>
      <c r="AW101" s="14" t="s">
        <v>33</v>
      </c>
      <c r="AX101" s="14" t="s">
        <v>72</v>
      </c>
      <c r="AY101" s="187" t="s">
        <v>137</v>
      </c>
    </row>
    <row r="102" spans="2:65" s="11" customFormat="1">
      <c r="B102" s="152"/>
      <c r="D102" s="153" t="s">
        <v>147</v>
      </c>
      <c r="E102" s="154" t="s">
        <v>1</v>
      </c>
      <c r="F102" s="155" t="s">
        <v>3426</v>
      </c>
      <c r="H102" s="156">
        <v>0.32400000000000001</v>
      </c>
      <c r="I102" s="157"/>
      <c r="L102" s="152"/>
      <c r="M102" s="158"/>
      <c r="N102" s="159"/>
      <c r="O102" s="159"/>
      <c r="P102" s="159"/>
      <c r="Q102" s="159"/>
      <c r="R102" s="159"/>
      <c r="S102" s="159"/>
      <c r="T102" s="160"/>
      <c r="AT102" s="154" t="s">
        <v>147</v>
      </c>
      <c r="AU102" s="154" t="s">
        <v>145</v>
      </c>
      <c r="AV102" s="11" t="s">
        <v>145</v>
      </c>
      <c r="AW102" s="11" t="s">
        <v>33</v>
      </c>
      <c r="AX102" s="11" t="s">
        <v>72</v>
      </c>
      <c r="AY102" s="154" t="s">
        <v>137</v>
      </c>
    </row>
    <row r="103" spans="2:65" s="11" customFormat="1">
      <c r="B103" s="152"/>
      <c r="D103" s="153" t="s">
        <v>147</v>
      </c>
      <c r="E103" s="154" t="s">
        <v>1</v>
      </c>
      <c r="F103" s="155" t="s">
        <v>3427</v>
      </c>
      <c r="H103" s="156">
        <v>0.22500000000000001</v>
      </c>
      <c r="I103" s="157"/>
      <c r="L103" s="152"/>
      <c r="M103" s="158"/>
      <c r="N103" s="159"/>
      <c r="O103" s="159"/>
      <c r="P103" s="159"/>
      <c r="Q103" s="159"/>
      <c r="R103" s="159"/>
      <c r="S103" s="159"/>
      <c r="T103" s="160"/>
      <c r="AT103" s="154" t="s">
        <v>147</v>
      </c>
      <c r="AU103" s="154" t="s">
        <v>145</v>
      </c>
      <c r="AV103" s="11" t="s">
        <v>145</v>
      </c>
      <c r="AW103" s="11" t="s">
        <v>33</v>
      </c>
      <c r="AX103" s="11" t="s">
        <v>72</v>
      </c>
      <c r="AY103" s="154" t="s">
        <v>137</v>
      </c>
    </row>
    <row r="104" spans="2:65" s="13" customFormat="1">
      <c r="B104" s="169"/>
      <c r="D104" s="153" t="s">
        <v>147</v>
      </c>
      <c r="E104" s="170" t="s">
        <v>1</v>
      </c>
      <c r="F104" s="171" t="s">
        <v>158</v>
      </c>
      <c r="H104" s="172">
        <v>0.54900000000000004</v>
      </c>
      <c r="I104" s="173"/>
      <c r="L104" s="169"/>
      <c r="M104" s="174"/>
      <c r="N104" s="175"/>
      <c r="O104" s="175"/>
      <c r="P104" s="175"/>
      <c r="Q104" s="175"/>
      <c r="R104" s="175"/>
      <c r="S104" s="175"/>
      <c r="T104" s="176"/>
      <c r="AT104" s="170" t="s">
        <v>147</v>
      </c>
      <c r="AU104" s="170" t="s">
        <v>145</v>
      </c>
      <c r="AV104" s="13" t="s">
        <v>144</v>
      </c>
      <c r="AW104" s="13" t="s">
        <v>33</v>
      </c>
      <c r="AX104" s="13" t="s">
        <v>80</v>
      </c>
      <c r="AY104" s="170" t="s">
        <v>137</v>
      </c>
    </row>
    <row r="105" spans="2:65" s="1" customFormat="1" ht="16.5" customHeight="1">
      <c r="B105" s="139"/>
      <c r="C105" s="140" t="s">
        <v>144</v>
      </c>
      <c r="D105" s="140" t="s">
        <v>139</v>
      </c>
      <c r="E105" s="141" t="s">
        <v>3428</v>
      </c>
      <c r="F105" s="142" t="s">
        <v>3429</v>
      </c>
      <c r="G105" s="143" t="s">
        <v>162</v>
      </c>
      <c r="H105" s="144">
        <v>1.6679999999999999</v>
      </c>
      <c r="I105" s="145"/>
      <c r="J105" s="144">
        <f>ROUND(I105*H105,3)</f>
        <v>0</v>
      </c>
      <c r="K105" s="142" t="s">
        <v>1</v>
      </c>
      <c r="L105" s="30"/>
      <c r="M105" s="146" t="s">
        <v>1</v>
      </c>
      <c r="N105" s="147" t="s">
        <v>44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144</v>
      </c>
      <c r="AT105" s="16" t="s">
        <v>139</v>
      </c>
      <c r="AU105" s="16" t="s">
        <v>145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144</v>
      </c>
      <c r="BM105" s="16" t="s">
        <v>3430</v>
      </c>
    </row>
    <row r="106" spans="2:65" s="14" customFormat="1">
      <c r="B106" s="186"/>
      <c r="D106" s="153" t="s">
        <v>147</v>
      </c>
      <c r="E106" s="187" t="s">
        <v>1</v>
      </c>
      <c r="F106" s="188" t="s">
        <v>3431</v>
      </c>
      <c r="H106" s="187" t="s">
        <v>1</v>
      </c>
      <c r="I106" s="189"/>
      <c r="L106" s="186"/>
      <c r="M106" s="190"/>
      <c r="N106" s="191"/>
      <c r="O106" s="191"/>
      <c r="P106" s="191"/>
      <c r="Q106" s="191"/>
      <c r="R106" s="191"/>
      <c r="S106" s="191"/>
      <c r="T106" s="192"/>
      <c r="AT106" s="187" t="s">
        <v>147</v>
      </c>
      <c r="AU106" s="187" t="s">
        <v>145</v>
      </c>
      <c r="AV106" s="14" t="s">
        <v>80</v>
      </c>
      <c r="AW106" s="14" t="s">
        <v>33</v>
      </c>
      <c r="AX106" s="14" t="s">
        <v>72</v>
      </c>
      <c r="AY106" s="187" t="s">
        <v>137</v>
      </c>
    </row>
    <row r="107" spans="2:65" s="11" customFormat="1">
      <c r="B107" s="152"/>
      <c r="D107" s="153" t="s">
        <v>147</v>
      </c>
      <c r="E107" s="154" t="s">
        <v>1</v>
      </c>
      <c r="F107" s="155" t="s">
        <v>3432</v>
      </c>
      <c r="H107" s="156">
        <v>1.6679999999999999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147</v>
      </c>
      <c r="AU107" s="154" t="s">
        <v>145</v>
      </c>
      <c r="AV107" s="11" t="s">
        <v>145</v>
      </c>
      <c r="AW107" s="11" t="s">
        <v>33</v>
      </c>
      <c r="AX107" s="11" t="s">
        <v>72</v>
      </c>
      <c r="AY107" s="154" t="s">
        <v>137</v>
      </c>
    </row>
    <row r="108" spans="2:65" s="13" customFormat="1">
      <c r="B108" s="169"/>
      <c r="D108" s="153" t="s">
        <v>147</v>
      </c>
      <c r="E108" s="170" t="s">
        <v>1</v>
      </c>
      <c r="F108" s="171" t="s">
        <v>158</v>
      </c>
      <c r="H108" s="172">
        <v>1.6679999999999999</v>
      </c>
      <c r="I108" s="173"/>
      <c r="L108" s="169"/>
      <c r="M108" s="174"/>
      <c r="N108" s="175"/>
      <c r="O108" s="175"/>
      <c r="P108" s="175"/>
      <c r="Q108" s="175"/>
      <c r="R108" s="175"/>
      <c r="S108" s="175"/>
      <c r="T108" s="176"/>
      <c r="AT108" s="170" t="s">
        <v>147</v>
      </c>
      <c r="AU108" s="170" t="s">
        <v>145</v>
      </c>
      <c r="AV108" s="13" t="s">
        <v>144</v>
      </c>
      <c r="AW108" s="13" t="s">
        <v>33</v>
      </c>
      <c r="AX108" s="13" t="s">
        <v>80</v>
      </c>
      <c r="AY108" s="170" t="s">
        <v>137</v>
      </c>
    </row>
    <row r="109" spans="2:65" s="1" customFormat="1" ht="16.5" customHeight="1">
      <c r="B109" s="139"/>
      <c r="C109" s="140" t="s">
        <v>170</v>
      </c>
      <c r="D109" s="140" t="s">
        <v>139</v>
      </c>
      <c r="E109" s="141" t="s">
        <v>429</v>
      </c>
      <c r="F109" s="142" t="s">
        <v>430</v>
      </c>
      <c r="G109" s="143" t="s">
        <v>162</v>
      </c>
      <c r="H109" s="144">
        <v>2.2170000000000001</v>
      </c>
      <c r="I109" s="145"/>
      <c r="J109" s="144">
        <f>ROUND(I109*H109,3)</f>
        <v>0</v>
      </c>
      <c r="K109" s="142" t="s">
        <v>154</v>
      </c>
      <c r="L109" s="30"/>
      <c r="M109" s="146" t="s">
        <v>1</v>
      </c>
      <c r="N109" s="147" t="s">
        <v>44</v>
      </c>
      <c r="O109" s="49"/>
      <c r="P109" s="148">
        <f>O109*H109</f>
        <v>0</v>
      </c>
      <c r="Q109" s="148">
        <v>0</v>
      </c>
      <c r="R109" s="148">
        <f>Q109*H109</f>
        <v>0</v>
      </c>
      <c r="S109" s="148">
        <v>0</v>
      </c>
      <c r="T109" s="149">
        <f>S109*H109</f>
        <v>0</v>
      </c>
      <c r="AR109" s="16" t="s">
        <v>144</v>
      </c>
      <c r="AT109" s="16" t="s">
        <v>139</v>
      </c>
      <c r="AU109" s="16" t="s">
        <v>145</v>
      </c>
      <c r="AY109" s="16" t="s">
        <v>137</v>
      </c>
      <c r="BE109" s="150">
        <f>IF(N109="základná",J109,0)</f>
        <v>0</v>
      </c>
      <c r="BF109" s="150">
        <f>IF(N109="znížená",J109,0)</f>
        <v>0</v>
      </c>
      <c r="BG109" s="150">
        <f>IF(N109="zákl. prenesená",J109,0)</f>
        <v>0</v>
      </c>
      <c r="BH109" s="150">
        <f>IF(N109="zníž. prenesená",J109,0)</f>
        <v>0</v>
      </c>
      <c r="BI109" s="150">
        <f>IF(N109="nulová",J109,0)</f>
        <v>0</v>
      </c>
      <c r="BJ109" s="16" t="s">
        <v>145</v>
      </c>
      <c r="BK109" s="151">
        <f>ROUND(I109*H109,3)</f>
        <v>0</v>
      </c>
      <c r="BL109" s="16" t="s">
        <v>144</v>
      </c>
      <c r="BM109" s="16" t="s">
        <v>3433</v>
      </c>
    </row>
    <row r="110" spans="2:65" s="11" customFormat="1">
      <c r="B110" s="152"/>
      <c r="D110" s="153" t="s">
        <v>147</v>
      </c>
      <c r="E110" s="154" t="s">
        <v>1</v>
      </c>
      <c r="F110" s="155" t="s">
        <v>3434</v>
      </c>
      <c r="H110" s="156">
        <v>2.2170000000000001</v>
      </c>
      <c r="I110" s="157"/>
      <c r="L110" s="152"/>
      <c r="M110" s="158"/>
      <c r="N110" s="159"/>
      <c r="O110" s="159"/>
      <c r="P110" s="159"/>
      <c r="Q110" s="159"/>
      <c r="R110" s="159"/>
      <c r="S110" s="159"/>
      <c r="T110" s="160"/>
      <c r="AT110" s="154" t="s">
        <v>147</v>
      </c>
      <c r="AU110" s="154" t="s">
        <v>145</v>
      </c>
      <c r="AV110" s="11" t="s">
        <v>145</v>
      </c>
      <c r="AW110" s="11" t="s">
        <v>33</v>
      </c>
      <c r="AX110" s="11" t="s">
        <v>80</v>
      </c>
      <c r="AY110" s="154" t="s">
        <v>137</v>
      </c>
    </row>
    <row r="111" spans="2:65" s="1" customFormat="1" ht="16.5" customHeight="1">
      <c r="B111" s="139"/>
      <c r="C111" s="140" t="s">
        <v>176</v>
      </c>
      <c r="D111" s="140" t="s">
        <v>139</v>
      </c>
      <c r="E111" s="141" t="s">
        <v>432</v>
      </c>
      <c r="F111" s="142" t="s">
        <v>433</v>
      </c>
      <c r="G111" s="143" t="s">
        <v>162</v>
      </c>
      <c r="H111" s="144">
        <v>5.1509999999999998</v>
      </c>
      <c r="I111" s="145"/>
      <c r="J111" s="144">
        <f>ROUND(I111*H111,3)</f>
        <v>0</v>
      </c>
      <c r="K111" s="142" t="s">
        <v>154</v>
      </c>
      <c r="L111" s="30"/>
      <c r="M111" s="146" t="s">
        <v>1</v>
      </c>
      <c r="N111" s="147" t="s">
        <v>44</v>
      </c>
      <c r="O111" s="49"/>
      <c r="P111" s="148">
        <f>O111*H111</f>
        <v>0</v>
      </c>
      <c r="Q111" s="148">
        <v>0</v>
      </c>
      <c r="R111" s="148">
        <f>Q111*H111</f>
        <v>0</v>
      </c>
      <c r="S111" s="148">
        <v>0</v>
      </c>
      <c r="T111" s="149">
        <f>S111*H111</f>
        <v>0</v>
      </c>
      <c r="AR111" s="16" t="s">
        <v>144</v>
      </c>
      <c r="AT111" s="16" t="s">
        <v>139</v>
      </c>
      <c r="AU111" s="16" t="s">
        <v>145</v>
      </c>
      <c r="AY111" s="16" t="s">
        <v>137</v>
      </c>
      <c r="BE111" s="150">
        <f>IF(N111="základná",J111,0)</f>
        <v>0</v>
      </c>
      <c r="BF111" s="150">
        <f>IF(N111="znížená",J111,0)</f>
        <v>0</v>
      </c>
      <c r="BG111" s="150">
        <f>IF(N111="zákl. prenesená",J111,0)</f>
        <v>0</v>
      </c>
      <c r="BH111" s="150">
        <f>IF(N111="zníž. prenesená",J111,0)</f>
        <v>0</v>
      </c>
      <c r="BI111" s="150">
        <f>IF(N111="nulová",J111,0)</f>
        <v>0</v>
      </c>
      <c r="BJ111" s="16" t="s">
        <v>145</v>
      </c>
      <c r="BK111" s="151">
        <f>ROUND(I111*H111,3)</f>
        <v>0</v>
      </c>
      <c r="BL111" s="16" t="s">
        <v>144</v>
      </c>
      <c r="BM111" s="16" t="s">
        <v>3435</v>
      </c>
    </row>
    <row r="112" spans="2:65" s="11" customFormat="1">
      <c r="B112" s="152"/>
      <c r="D112" s="153" t="s">
        <v>147</v>
      </c>
      <c r="E112" s="154" t="s">
        <v>1</v>
      </c>
      <c r="F112" s="155" t="s">
        <v>3436</v>
      </c>
      <c r="H112" s="156">
        <v>5.0810000000000004</v>
      </c>
      <c r="I112" s="157"/>
      <c r="L112" s="152"/>
      <c r="M112" s="158"/>
      <c r="N112" s="159"/>
      <c r="O112" s="159"/>
      <c r="P112" s="159"/>
      <c r="Q112" s="159"/>
      <c r="R112" s="159"/>
      <c r="S112" s="159"/>
      <c r="T112" s="160"/>
      <c r="AT112" s="154" t="s">
        <v>147</v>
      </c>
      <c r="AU112" s="154" t="s">
        <v>145</v>
      </c>
      <c r="AV112" s="11" t="s">
        <v>145</v>
      </c>
      <c r="AW112" s="11" t="s">
        <v>33</v>
      </c>
      <c r="AX112" s="11" t="s">
        <v>72</v>
      </c>
      <c r="AY112" s="154" t="s">
        <v>137</v>
      </c>
    </row>
    <row r="113" spans="2:65" s="11" customFormat="1">
      <c r="B113" s="152"/>
      <c r="D113" s="153" t="s">
        <v>147</v>
      </c>
      <c r="E113" s="154" t="s">
        <v>1</v>
      </c>
      <c r="F113" s="155" t="s">
        <v>3437</v>
      </c>
      <c r="H113" s="156">
        <v>2.2170000000000001</v>
      </c>
      <c r="I113" s="157"/>
      <c r="L113" s="152"/>
      <c r="M113" s="158"/>
      <c r="N113" s="159"/>
      <c r="O113" s="159"/>
      <c r="P113" s="159"/>
      <c r="Q113" s="159"/>
      <c r="R113" s="159"/>
      <c r="S113" s="159"/>
      <c r="T113" s="160"/>
      <c r="AT113" s="154" t="s">
        <v>147</v>
      </c>
      <c r="AU113" s="154" t="s">
        <v>145</v>
      </c>
      <c r="AV113" s="11" t="s">
        <v>145</v>
      </c>
      <c r="AW113" s="11" t="s">
        <v>33</v>
      </c>
      <c r="AX113" s="11" t="s">
        <v>72</v>
      </c>
      <c r="AY113" s="154" t="s">
        <v>137</v>
      </c>
    </row>
    <row r="114" spans="2:65" s="11" customFormat="1">
      <c r="B114" s="152"/>
      <c r="D114" s="153" t="s">
        <v>147</v>
      </c>
      <c r="E114" s="154" t="s">
        <v>1</v>
      </c>
      <c r="F114" s="155" t="s">
        <v>3438</v>
      </c>
      <c r="H114" s="156">
        <v>-2.1469999999999998</v>
      </c>
      <c r="I114" s="157"/>
      <c r="L114" s="152"/>
      <c r="M114" s="158"/>
      <c r="N114" s="159"/>
      <c r="O114" s="159"/>
      <c r="P114" s="159"/>
      <c r="Q114" s="159"/>
      <c r="R114" s="159"/>
      <c r="S114" s="159"/>
      <c r="T114" s="160"/>
      <c r="AT114" s="154" t="s">
        <v>147</v>
      </c>
      <c r="AU114" s="154" t="s">
        <v>145</v>
      </c>
      <c r="AV114" s="11" t="s">
        <v>145</v>
      </c>
      <c r="AW114" s="11" t="s">
        <v>33</v>
      </c>
      <c r="AX114" s="11" t="s">
        <v>72</v>
      </c>
      <c r="AY114" s="154" t="s">
        <v>137</v>
      </c>
    </row>
    <row r="115" spans="2:65" s="13" customFormat="1">
      <c r="B115" s="169"/>
      <c r="D115" s="153" t="s">
        <v>147</v>
      </c>
      <c r="E115" s="170" t="s">
        <v>1</v>
      </c>
      <c r="F115" s="171" t="s">
        <v>158</v>
      </c>
      <c r="H115" s="172">
        <v>5.1509999999999998</v>
      </c>
      <c r="I115" s="173"/>
      <c r="L115" s="169"/>
      <c r="M115" s="174"/>
      <c r="N115" s="175"/>
      <c r="O115" s="175"/>
      <c r="P115" s="175"/>
      <c r="Q115" s="175"/>
      <c r="R115" s="175"/>
      <c r="S115" s="175"/>
      <c r="T115" s="176"/>
      <c r="AT115" s="170" t="s">
        <v>147</v>
      </c>
      <c r="AU115" s="170" t="s">
        <v>145</v>
      </c>
      <c r="AV115" s="13" t="s">
        <v>144</v>
      </c>
      <c r="AW115" s="13" t="s">
        <v>33</v>
      </c>
      <c r="AX115" s="13" t="s">
        <v>80</v>
      </c>
      <c r="AY115" s="170" t="s">
        <v>137</v>
      </c>
    </row>
    <row r="116" spans="2:65" s="1" customFormat="1" ht="22.5" customHeight="1">
      <c r="B116" s="139"/>
      <c r="C116" s="140" t="s">
        <v>182</v>
      </c>
      <c r="D116" s="140" t="s">
        <v>139</v>
      </c>
      <c r="E116" s="141" t="s">
        <v>439</v>
      </c>
      <c r="F116" s="142" t="s">
        <v>440</v>
      </c>
      <c r="G116" s="143" t="s">
        <v>162</v>
      </c>
      <c r="H116" s="144">
        <v>5.1509999999999998</v>
      </c>
      <c r="I116" s="145"/>
      <c r="J116" s="144">
        <f>ROUND(I116*H116,3)</f>
        <v>0</v>
      </c>
      <c r="K116" s="142" t="s">
        <v>154</v>
      </c>
      <c r="L116" s="30"/>
      <c r="M116" s="146" t="s">
        <v>1</v>
      </c>
      <c r="N116" s="147" t="s">
        <v>44</v>
      </c>
      <c r="O116" s="49"/>
      <c r="P116" s="148">
        <f>O116*H116</f>
        <v>0</v>
      </c>
      <c r="Q116" s="148">
        <v>0</v>
      </c>
      <c r="R116" s="148">
        <f>Q116*H116</f>
        <v>0</v>
      </c>
      <c r="S116" s="148">
        <v>0</v>
      </c>
      <c r="T116" s="149">
        <f>S116*H116</f>
        <v>0</v>
      </c>
      <c r="AR116" s="16" t="s">
        <v>144</v>
      </c>
      <c r="AT116" s="16" t="s">
        <v>139</v>
      </c>
      <c r="AU116" s="16" t="s">
        <v>145</v>
      </c>
      <c r="AY116" s="16" t="s">
        <v>137</v>
      </c>
      <c r="BE116" s="150">
        <f>IF(N116="základná",J116,0)</f>
        <v>0</v>
      </c>
      <c r="BF116" s="150">
        <f>IF(N116="znížená",J116,0)</f>
        <v>0</v>
      </c>
      <c r="BG116" s="150">
        <f>IF(N116="zákl. prenesená",J116,0)</f>
        <v>0</v>
      </c>
      <c r="BH116" s="150">
        <f>IF(N116="zníž. prenesená",J116,0)</f>
        <v>0</v>
      </c>
      <c r="BI116" s="150">
        <f>IF(N116="nulová",J116,0)</f>
        <v>0</v>
      </c>
      <c r="BJ116" s="16" t="s">
        <v>145</v>
      </c>
      <c r="BK116" s="151">
        <f>ROUND(I116*H116,3)</f>
        <v>0</v>
      </c>
      <c r="BL116" s="16" t="s">
        <v>144</v>
      </c>
      <c r="BM116" s="16" t="s">
        <v>3439</v>
      </c>
    </row>
    <row r="117" spans="2:65" s="11" customFormat="1">
      <c r="B117" s="152"/>
      <c r="D117" s="153" t="s">
        <v>147</v>
      </c>
      <c r="E117" s="154" t="s">
        <v>1</v>
      </c>
      <c r="F117" s="155" t="s">
        <v>3440</v>
      </c>
      <c r="H117" s="156">
        <v>5.1509999999999998</v>
      </c>
      <c r="I117" s="157"/>
      <c r="L117" s="152"/>
      <c r="M117" s="158"/>
      <c r="N117" s="159"/>
      <c r="O117" s="159"/>
      <c r="P117" s="159"/>
      <c r="Q117" s="159"/>
      <c r="R117" s="159"/>
      <c r="S117" s="159"/>
      <c r="T117" s="160"/>
      <c r="AT117" s="154" t="s">
        <v>147</v>
      </c>
      <c r="AU117" s="154" t="s">
        <v>145</v>
      </c>
      <c r="AV117" s="11" t="s">
        <v>145</v>
      </c>
      <c r="AW117" s="11" t="s">
        <v>33</v>
      </c>
      <c r="AX117" s="11" t="s">
        <v>80</v>
      </c>
      <c r="AY117" s="154" t="s">
        <v>137</v>
      </c>
    </row>
    <row r="118" spans="2:65" s="1" customFormat="1" ht="16.5" customHeight="1">
      <c r="B118" s="139"/>
      <c r="C118" s="140" t="s">
        <v>168</v>
      </c>
      <c r="D118" s="140" t="s">
        <v>139</v>
      </c>
      <c r="E118" s="141" t="s">
        <v>3441</v>
      </c>
      <c r="F118" s="142" t="s">
        <v>3442</v>
      </c>
      <c r="G118" s="143" t="s">
        <v>162</v>
      </c>
      <c r="H118" s="144">
        <v>2.1469999999999998</v>
      </c>
      <c r="I118" s="145"/>
      <c r="J118" s="144">
        <f>ROUND(I118*H118,3)</f>
        <v>0</v>
      </c>
      <c r="K118" s="142" t="s">
        <v>143</v>
      </c>
      <c r="L118" s="30"/>
      <c r="M118" s="146" t="s">
        <v>1</v>
      </c>
      <c r="N118" s="147" t="s">
        <v>44</v>
      </c>
      <c r="O118" s="49"/>
      <c r="P118" s="148">
        <f>O118*H118</f>
        <v>0</v>
      </c>
      <c r="Q118" s="148">
        <v>0</v>
      </c>
      <c r="R118" s="148">
        <f>Q118*H118</f>
        <v>0</v>
      </c>
      <c r="S118" s="148">
        <v>0</v>
      </c>
      <c r="T118" s="149">
        <f>S118*H118</f>
        <v>0</v>
      </c>
      <c r="AR118" s="16" t="s">
        <v>144</v>
      </c>
      <c r="AT118" s="16" t="s">
        <v>139</v>
      </c>
      <c r="AU118" s="16" t="s">
        <v>145</v>
      </c>
      <c r="AY118" s="16" t="s">
        <v>137</v>
      </c>
      <c r="BE118" s="150">
        <f>IF(N118="základná",J118,0)</f>
        <v>0</v>
      </c>
      <c r="BF118" s="150">
        <f>IF(N118="znížená",J118,0)</f>
        <v>0</v>
      </c>
      <c r="BG118" s="150">
        <f>IF(N118="zákl. prenesená",J118,0)</f>
        <v>0</v>
      </c>
      <c r="BH118" s="150">
        <f>IF(N118="zníž. prenesená",J118,0)</f>
        <v>0</v>
      </c>
      <c r="BI118" s="150">
        <f>IF(N118="nulová",J118,0)</f>
        <v>0</v>
      </c>
      <c r="BJ118" s="16" t="s">
        <v>145</v>
      </c>
      <c r="BK118" s="151">
        <f>ROUND(I118*H118,3)</f>
        <v>0</v>
      </c>
      <c r="BL118" s="16" t="s">
        <v>144</v>
      </c>
      <c r="BM118" s="16" t="s">
        <v>3443</v>
      </c>
    </row>
    <row r="119" spans="2:65" s="11" customFormat="1">
      <c r="B119" s="152"/>
      <c r="D119" s="153" t="s">
        <v>147</v>
      </c>
      <c r="E119" s="154" t="s">
        <v>1</v>
      </c>
      <c r="F119" s="155" t="s">
        <v>3444</v>
      </c>
      <c r="H119" s="156">
        <v>2.1469999999999998</v>
      </c>
      <c r="I119" s="157"/>
      <c r="L119" s="152"/>
      <c r="M119" s="158"/>
      <c r="N119" s="159"/>
      <c r="O119" s="159"/>
      <c r="P119" s="159"/>
      <c r="Q119" s="159"/>
      <c r="R119" s="159"/>
      <c r="S119" s="159"/>
      <c r="T119" s="160"/>
      <c r="AT119" s="154" t="s">
        <v>147</v>
      </c>
      <c r="AU119" s="154" t="s">
        <v>145</v>
      </c>
      <c r="AV119" s="11" t="s">
        <v>145</v>
      </c>
      <c r="AW119" s="11" t="s">
        <v>33</v>
      </c>
      <c r="AX119" s="11" t="s">
        <v>80</v>
      </c>
      <c r="AY119" s="154" t="s">
        <v>137</v>
      </c>
    </row>
    <row r="120" spans="2:65" s="1" customFormat="1" ht="16.5" customHeight="1">
      <c r="B120" s="139"/>
      <c r="C120" s="140" t="s">
        <v>192</v>
      </c>
      <c r="D120" s="140" t="s">
        <v>139</v>
      </c>
      <c r="E120" s="141" t="s">
        <v>446</v>
      </c>
      <c r="F120" s="142" t="s">
        <v>447</v>
      </c>
      <c r="G120" s="143" t="s">
        <v>199</v>
      </c>
      <c r="H120" s="144">
        <v>7.7270000000000003</v>
      </c>
      <c r="I120" s="145"/>
      <c r="J120" s="144">
        <f>ROUND(I120*H120,3)</f>
        <v>0</v>
      </c>
      <c r="K120" s="142" t="s">
        <v>154</v>
      </c>
      <c r="L120" s="30"/>
      <c r="M120" s="146" t="s">
        <v>1</v>
      </c>
      <c r="N120" s="147" t="s">
        <v>44</v>
      </c>
      <c r="O120" s="49"/>
      <c r="P120" s="148">
        <f>O120*H120</f>
        <v>0</v>
      </c>
      <c r="Q120" s="148">
        <v>0</v>
      </c>
      <c r="R120" s="148">
        <f>Q120*H120</f>
        <v>0</v>
      </c>
      <c r="S120" s="148">
        <v>0</v>
      </c>
      <c r="T120" s="149">
        <f>S120*H120</f>
        <v>0</v>
      </c>
      <c r="AR120" s="16" t="s">
        <v>144</v>
      </c>
      <c r="AT120" s="16" t="s">
        <v>139</v>
      </c>
      <c r="AU120" s="16" t="s">
        <v>145</v>
      </c>
      <c r="AY120" s="16" t="s">
        <v>137</v>
      </c>
      <c r="BE120" s="150">
        <f>IF(N120="základná",J120,0)</f>
        <v>0</v>
      </c>
      <c r="BF120" s="150">
        <f>IF(N120="znížená",J120,0)</f>
        <v>0</v>
      </c>
      <c r="BG120" s="150">
        <f>IF(N120="zákl. prenesená",J120,0)</f>
        <v>0</v>
      </c>
      <c r="BH120" s="150">
        <f>IF(N120="zníž. prenesená",J120,0)</f>
        <v>0</v>
      </c>
      <c r="BI120" s="150">
        <f>IF(N120="nulová",J120,0)</f>
        <v>0</v>
      </c>
      <c r="BJ120" s="16" t="s">
        <v>145</v>
      </c>
      <c r="BK120" s="151">
        <f>ROUND(I120*H120,3)</f>
        <v>0</v>
      </c>
      <c r="BL120" s="16" t="s">
        <v>144</v>
      </c>
      <c r="BM120" s="16" t="s">
        <v>3445</v>
      </c>
    </row>
    <row r="121" spans="2:65" s="11" customFormat="1">
      <c r="B121" s="152"/>
      <c r="D121" s="153" t="s">
        <v>147</v>
      </c>
      <c r="E121" s="154" t="s">
        <v>1</v>
      </c>
      <c r="F121" s="155" t="s">
        <v>3446</v>
      </c>
      <c r="H121" s="156">
        <v>7.7270000000000003</v>
      </c>
      <c r="I121" s="157"/>
      <c r="L121" s="152"/>
      <c r="M121" s="158"/>
      <c r="N121" s="159"/>
      <c r="O121" s="159"/>
      <c r="P121" s="159"/>
      <c r="Q121" s="159"/>
      <c r="R121" s="159"/>
      <c r="S121" s="159"/>
      <c r="T121" s="160"/>
      <c r="AT121" s="154" t="s">
        <v>147</v>
      </c>
      <c r="AU121" s="154" t="s">
        <v>145</v>
      </c>
      <c r="AV121" s="11" t="s">
        <v>145</v>
      </c>
      <c r="AW121" s="11" t="s">
        <v>33</v>
      </c>
      <c r="AX121" s="11" t="s">
        <v>80</v>
      </c>
      <c r="AY121" s="154" t="s">
        <v>137</v>
      </c>
    </row>
    <row r="122" spans="2:65" s="1" customFormat="1" ht="16.5" customHeight="1">
      <c r="B122" s="139"/>
      <c r="C122" s="140" t="s">
        <v>196</v>
      </c>
      <c r="D122" s="140" t="s">
        <v>139</v>
      </c>
      <c r="E122" s="141" t="s">
        <v>450</v>
      </c>
      <c r="F122" s="142" t="s">
        <v>451</v>
      </c>
      <c r="G122" s="143" t="s">
        <v>162</v>
      </c>
      <c r="H122" s="144">
        <v>2.1469999999999998</v>
      </c>
      <c r="I122" s="145"/>
      <c r="J122" s="144">
        <f>ROUND(I122*H122,3)</f>
        <v>0</v>
      </c>
      <c r="K122" s="142" t="s">
        <v>143</v>
      </c>
      <c r="L122" s="30"/>
      <c r="M122" s="146" t="s">
        <v>1</v>
      </c>
      <c r="N122" s="147" t="s">
        <v>44</v>
      </c>
      <c r="O122" s="49"/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>IF(N122="základná",J122,0)</f>
        <v>0</v>
      </c>
      <c r="BF122" s="150">
        <f>IF(N122="znížená",J122,0)</f>
        <v>0</v>
      </c>
      <c r="BG122" s="150">
        <f>IF(N122="zákl. prenesená",J122,0)</f>
        <v>0</v>
      </c>
      <c r="BH122" s="150">
        <f>IF(N122="zníž. prenesená",J122,0)</f>
        <v>0</v>
      </c>
      <c r="BI122" s="150">
        <f>IF(N122="nulová",J122,0)</f>
        <v>0</v>
      </c>
      <c r="BJ122" s="16" t="s">
        <v>145</v>
      </c>
      <c r="BK122" s="151">
        <f>ROUND(I122*H122,3)</f>
        <v>0</v>
      </c>
      <c r="BL122" s="16" t="s">
        <v>144</v>
      </c>
      <c r="BM122" s="16" t="s">
        <v>3447</v>
      </c>
    </row>
    <row r="123" spans="2:65" s="11" customFormat="1">
      <c r="B123" s="152"/>
      <c r="D123" s="153" t="s">
        <v>147</v>
      </c>
      <c r="E123" s="154" t="s">
        <v>1</v>
      </c>
      <c r="F123" s="155" t="s">
        <v>3448</v>
      </c>
      <c r="H123" s="156">
        <v>2.1469999999999998</v>
      </c>
      <c r="I123" s="157"/>
      <c r="L123" s="152"/>
      <c r="M123" s="158"/>
      <c r="N123" s="159"/>
      <c r="O123" s="159"/>
      <c r="P123" s="159"/>
      <c r="Q123" s="159"/>
      <c r="R123" s="159"/>
      <c r="S123" s="159"/>
      <c r="T123" s="160"/>
      <c r="AT123" s="154" t="s">
        <v>147</v>
      </c>
      <c r="AU123" s="154" t="s">
        <v>145</v>
      </c>
      <c r="AV123" s="11" t="s">
        <v>145</v>
      </c>
      <c r="AW123" s="11" t="s">
        <v>33</v>
      </c>
      <c r="AX123" s="11" t="s">
        <v>80</v>
      </c>
      <c r="AY123" s="154" t="s">
        <v>137</v>
      </c>
    </row>
    <row r="124" spans="2:65" s="10" customFormat="1" ht="22.9" customHeight="1">
      <c r="B124" s="126"/>
      <c r="D124" s="127" t="s">
        <v>71</v>
      </c>
      <c r="E124" s="137" t="s">
        <v>145</v>
      </c>
      <c r="F124" s="137" t="s">
        <v>480</v>
      </c>
      <c r="I124" s="129"/>
      <c r="J124" s="138">
        <f>BK124</f>
        <v>0</v>
      </c>
      <c r="L124" s="126"/>
      <c r="M124" s="131"/>
      <c r="N124" s="132"/>
      <c r="O124" s="132"/>
      <c r="P124" s="133">
        <f>SUM(P125:P135)</f>
        <v>0</v>
      </c>
      <c r="Q124" s="132"/>
      <c r="R124" s="133">
        <f>SUM(R125:R135)</f>
        <v>11.41013463</v>
      </c>
      <c r="S124" s="132"/>
      <c r="T124" s="134">
        <f>SUM(T125:T135)</f>
        <v>0</v>
      </c>
      <c r="AR124" s="127" t="s">
        <v>80</v>
      </c>
      <c r="AT124" s="135" t="s">
        <v>71</v>
      </c>
      <c r="AU124" s="135" t="s">
        <v>80</v>
      </c>
      <c r="AY124" s="127" t="s">
        <v>137</v>
      </c>
      <c r="BK124" s="136">
        <f>SUM(BK125:BK135)</f>
        <v>0</v>
      </c>
    </row>
    <row r="125" spans="2:65" s="1" customFormat="1" ht="16.5" customHeight="1">
      <c r="B125" s="139"/>
      <c r="C125" s="140" t="s">
        <v>203</v>
      </c>
      <c r="D125" s="140" t="s">
        <v>139</v>
      </c>
      <c r="E125" s="141" t="s">
        <v>523</v>
      </c>
      <c r="F125" s="142" t="s">
        <v>3449</v>
      </c>
      <c r="G125" s="143" t="s">
        <v>162</v>
      </c>
      <c r="H125" s="144">
        <v>2.9340000000000002</v>
      </c>
      <c r="I125" s="145"/>
      <c r="J125" s="144">
        <f>ROUND(I125*H125,3)</f>
        <v>0</v>
      </c>
      <c r="K125" s="142" t="s">
        <v>154</v>
      </c>
      <c r="L125" s="30"/>
      <c r="M125" s="146" t="s">
        <v>1</v>
      </c>
      <c r="N125" s="147" t="s">
        <v>44</v>
      </c>
      <c r="O125" s="49"/>
      <c r="P125" s="148">
        <f>O125*H125</f>
        <v>0</v>
      </c>
      <c r="Q125" s="148">
        <v>2.2151299999999998</v>
      </c>
      <c r="R125" s="148">
        <f>Q125*H125</f>
        <v>6.4991914199999998</v>
      </c>
      <c r="S125" s="148">
        <v>0</v>
      </c>
      <c r="T125" s="149">
        <f>S125*H125</f>
        <v>0</v>
      </c>
      <c r="AR125" s="16" t="s">
        <v>144</v>
      </c>
      <c r="AT125" s="16" t="s">
        <v>139</v>
      </c>
      <c r="AU125" s="16" t="s">
        <v>145</v>
      </c>
      <c r="AY125" s="16" t="s">
        <v>137</v>
      </c>
      <c r="BE125" s="150">
        <f>IF(N125="základná",J125,0)</f>
        <v>0</v>
      </c>
      <c r="BF125" s="150">
        <f>IF(N125="znížená",J125,0)</f>
        <v>0</v>
      </c>
      <c r="BG125" s="150">
        <f>IF(N125="zákl. prenesená",J125,0)</f>
        <v>0</v>
      </c>
      <c r="BH125" s="150">
        <f>IF(N125="zníž. prenesená",J125,0)</f>
        <v>0</v>
      </c>
      <c r="BI125" s="150">
        <f>IF(N125="nulová",J125,0)</f>
        <v>0</v>
      </c>
      <c r="BJ125" s="16" t="s">
        <v>145</v>
      </c>
      <c r="BK125" s="151">
        <f>ROUND(I125*H125,3)</f>
        <v>0</v>
      </c>
      <c r="BL125" s="16" t="s">
        <v>144</v>
      </c>
      <c r="BM125" s="16" t="s">
        <v>3450</v>
      </c>
    </row>
    <row r="126" spans="2:65" s="14" customFormat="1">
      <c r="B126" s="186"/>
      <c r="D126" s="153" t="s">
        <v>147</v>
      </c>
      <c r="E126" s="187" t="s">
        <v>1</v>
      </c>
      <c r="F126" s="188" t="s">
        <v>3451</v>
      </c>
      <c r="H126" s="187" t="s">
        <v>1</v>
      </c>
      <c r="I126" s="189"/>
      <c r="L126" s="186"/>
      <c r="M126" s="190"/>
      <c r="N126" s="191"/>
      <c r="O126" s="191"/>
      <c r="P126" s="191"/>
      <c r="Q126" s="191"/>
      <c r="R126" s="191"/>
      <c r="S126" s="191"/>
      <c r="T126" s="192"/>
      <c r="AT126" s="187" t="s">
        <v>147</v>
      </c>
      <c r="AU126" s="187" t="s">
        <v>145</v>
      </c>
      <c r="AV126" s="14" t="s">
        <v>80</v>
      </c>
      <c r="AW126" s="14" t="s">
        <v>33</v>
      </c>
      <c r="AX126" s="14" t="s">
        <v>72</v>
      </c>
      <c r="AY126" s="187" t="s">
        <v>137</v>
      </c>
    </row>
    <row r="127" spans="2:65" s="11" customFormat="1">
      <c r="B127" s="152"/>
      <c r="D127" s="153" t="s">
        <v>147</v>
      </c>
      <c r="E127" s="154" t="s">
        <v>1</v>
      </c>
      <c r="F127" s="155" t="s">
        <v>3419</v>
      </c>
      <c r="H127" s="156">
        <v>2.9340000000000002</v>
      </c>
      <c r="I127" s="157"/>
      <c r="L127" s="152"/>
      <c r="M127" s="158"/>
      <c r="N127" s="159"/>
      <c r="O127" s="159"/>
      <c r="P127" s="159"/>
      <c r="Q127" s="159"/>
      <c r="R127" s="159"/>
      <c r="S127" s="159"/>
      <c r="T127" s="160"/>
      <c r="AT127" s="154" t="s">
        <v>147</v>
      </c>
      <c r="AU127" s="154" t="s">
        <v>145</v>
      </c>
      <c r="AV127" s="11" t="s">
        <v>145</v>
      </c>
      <c r="AW127" s="11" t="s">
        <v>33</v>
      </c>
      <c r="AX127" s="11" t="s">
        <v>72</v>
      </c>
      <c r="AY127" s="154" t="s">
        <v>137</v>
      </c>
    </row>
    <row r="128" spans="2:65" s="13" customFormat="1">
      <c r="B128" s="169"/>
      <c r="D128" s="153" t="s">
        <v>147</v>
      </c>
      <c r="E128" s="170" t="s">
        <v>1</v>
      </c>
      <c r="F128" s="171" t="s">
        <v>158</v>
      </c>
      <c r="H128" s="172">
        <v>2.9340000000000002</v>
      </c>
      <c r="I128" s="173"/>
      <c r="L128" s="169"/>
      <c r="M128" s="174"/>
      <c r="N128" s="175"/>
      <c r="O128" s="175"/>
      <c r="P128" s="175"/>
      <c r="Q128" s="175"/>
      <c r="R128" s="175"/>
      <c r="S128" s="175"/>
      <c r="T128" s="176"/>
      <c r="AT128" s="170" t="s">
        <v>147</v>
      </c>
      <c r="AU128" s="170" t="s">
        <v>145</v>
      </c>
      <c r="AV128" s="13" t="s">
        <v>144</v>
      </c>
      <c r="AW128" s="13" t="s">
        <v>33</v>
      </c>
      <c r="AX128" s="13" t="s">
        <v>80</v>
      </c>
      <c r="AY128" s="170" t="s">
        <v>137</v>
      </c>
    </row>
    <row r="129" spans="2:65" s="1" customFormat="1" ht="16.5" customHeight="1">
      <c r="B129" s="139"/>
      <c r="C129" s="140" t="s">
        <v>211</v>
      </c>
      <c r="D129" s="140" t="s">
        <v>139</v>
      </c>
      <c r="E129" s="141" t="s">
        <v>567</v>
      </c>
      <c r="F129" s="142" t="s">
        <v>3452</v>
      </c>
      <c r="G129" s="143" t="s">
        <v>162</v>
      </c>
      <c r="H129" s="144">
        <v>2.2170000000000001</v>
      </c>
      <c r="I129" s="145"/>
      <c r="J129" s="144">
        <f>ROUND(I129*H129,3)</f>
        <v>0</v>
      </c>
      <c r="K129" s="142" t="s">
        <v>143</v>
      </c>
      <c r="L129" s="30"/>
      <c r="M129" s="146" t="s">
        <v>1</v>
      </c>
      <c r="N129" s="147" t="s">
        <v>44</v>
      </c>
      <c r="O129" s="49"/>
      <c r="P129" s="148">
        <f>O129*H129</f>
        <v>0</v>
      </c>
      <c r="Q129" s="148">
        <v>2.2151299999999998</v>
      </c>
      <c r="R129" s="148">
        <f>Q129*H129</f>
        <v>4.9109432100000001</v>
      </c>
      <c r="S129" s="148">
        <v>0</v>
      </c>
      <c r="T129" s="149">
        <f>S129*H129</f>
        <v>0</v>
      </c>
      <c r="AR129" s="16" t="s">
        <v>144</v>
      </c>
      <c r="AT129" s="16" t="s">
        <v>139</v>
      </c>
      <c r="AU129" s="16" t="s">
        <v>145</v>
      </c>
      <c r="AY129" s="16" t="s">
        <v>137</v>
      </c>
      <c r="BE129" s="150">
        <f>IF(N129="základná",J129,0)</f>
        <v>0</v>
      </c>
      <c r="BF129" s="150">
        <f>IF(N129="znížená",J129,0)</f>
        <v>0</v>
      </c>
      <c r="BG129" s="150">
        <f>IF(N129="zákl. prenesená",J129,0)</f>
        <v>0</v>
      </c>
      <c r="BH129" s="150">
        <f>IF(N129="zníž. prenesená",J129,0)</f>
        <v>0</v>
      </c>
      <c r="BI129" s="150">
        <f>IF(N129="nulová",J129,0)</f>
        <v>0</v>
      </c>
      <c r="BJ129" s="16" t="s">
        <v>145</v>
      </c>
      <c r="BK129" s="151">
        <f>ROUND(I129*H129,3)</f>
        <v>0</v>
      </c>
      <c r="BL129" s="16" t="s">
        <v>144</v>
      </c>
      <c r="BM129" s="16" t="s">
        <v>3453</v>
      </c>
    </row>
    <row r="130" spans="2:65" s="14" customFormat="1">
      <c r="B130" s="186"/>
      <c r="D130" s="153" t="s">
        <v>147</v>
      </c>
      <c r="E130" s="187" t="s">
        <v>1</v>
      </c>
      <c r="F130" s="188" t="s">
        <v>3425</v>
      </c>
      <c r="H130" s="187" t="s">
        <v>1</v>
      </c>
      <c r="I130" s="189"/>
      <c r="L130" s="186"/>
      <c r="M130" s="190"/>
      <c r="N130" s="191"/>
      <c r="O130" s="191"/>
      <c r="P130" s="191"/>
      <c r="Q130" s="191"/>
      <c r="R130" s="191"/>
      <c r="S130" s="191"/>
      <c r="T130" s="192"/>
      <c r="AT130" s="187" t="s">
        <v>147</v>
      </c>
      <c r="AU130" s="187" t="s">
        <v>145</v>
      </c>
      <c r="AV130" s="14" t="s">
        <v>80</v>
      </c>
      <c r="AW130" s="14" t="s">
        <v>33</v>
      </c>
      <c r="AX130" s="14" t="s">
        <v>72</v>
      </c>
      <c r="AY130" s="187" t="s">
        <v>137</v>
      </c>
    </row>
    <row r="131" spans="2:65" s="11" customFormat="1">
      <c r="B131" s="152"/>
      <c r="D131" s="153" t="s">
        <v>147</v>
      </c>
      <c r="E131" s="154" t="s">
        <v>1</v>
      </c>
      <c r="F131" s="155" t="s">
        <v>3426</v>
      </c>
      <c r="H131" s="156">
        <v>0.32400000000000001</v>
      </c>
      <c r="I131" s="157"/>
      <c r="L131" s="152"/>
      <c r="M131" s="158"/>
      <c r="N131" s="159"/>
      <c r="O131" s="159"/>
      <c r="P131" s="159"/>
      <c r="Q131" s="159"/>
      <c r="R131" s="159"/>
      <c r="S131" s="159"/>
      <c r="T131" s="160"/>
      <c r="AT131" s="154" t="s">
        <v>147</v>
      </c>
      <c r="AU131" s="154" t="s">
        <v>145</v>
      </c>
      <c r="AV131" s="11" t="s">
        <v>145</v>
      </c>
      <c r="AW131" s="11" t="s">
        <v>33</v>
      </c>
      <c r="AX131" s="11" t="s">
        <v>72</v>
      </c>
      <c r="AY131" s="154" t="s">
        <v>137</v>
      </c>
    </row>
    <row r="132" spans="2:65" s="11" customFormat="1">
      <c r="B132" s="152"/>
      <c r="D132" s="153" t="s">
        <v>147</v>
      </c>
      <c r="E132" s="154" t="s">
        <v>1</v>
      </c>
      <c r="F132" s="155" t="s">
        <v>3454</v>
      </c>
      <c r="H132" s="156">
        <v>0.22500000000000001</v>
      </c>
      <c r="I132" s="157"/>
      <c r="L132" s="152"/>
      <c r="M132" s="158"/>
      <c r="N132" s="159"/>
      <c r="O132" s="159"/>
      <c r="P132" s="159"/>
      <c r="Q132" s="159"/>
      <c r="R132" s="159"/>
      <c r="S132" s="159"/>
      <c r="T132" s="160"/>
      <c r="AT132" s="154" t="s">
        <v>147</v>
      </c>
      <c r="AU132" s="154" t="s">
        <v>145</v>
      </c>
      <c r="AV132" s="11" t="s">
        <v>145</v>
      </c>
      <c r="AW132" s="11" t="s">
        <v>33</v>
      </c>
      <c r="AX132" s="11" t="s">
        <v>72</v>
      </c>
      <c r="AY132" s="154" t="s">
        <v>137</v>
      </c>
    </row>
    <row r="133" spans="2:65" s="14" customFormat="1">
      <c r="B133" s="186"/>
      <c r="D133" s="153" t="s">
        <v>147</v>
      </c>
      <c r="E133" s="187" t="s">
        <v>1</v>
      </c>
      <c r="F133" s="188" t="s">
        <v>3455</v>
      </c>
      <c r="H133" s="187" t="s">
        <v>1</v>
      </c>
      <c r="I133" s="189"/>
      <c r="L133" s="186"/>
      <c r="M133" s="190"/>
      <c r="N133" s="191"/>
      <c r="O133" s="191"/>
      <c r="P133" s="191"/>
      <c r="Q133" s="191"/>
      <c r="R133" s="191"/>
      <c r="S133" s="191"/>
      <c r="T133" s="192"/>
      <c r="AT133" s="187" t="s">
        <v>147</v>
      </c>
      <c r="AU133" s="187" t="s">
        <v>145</v>
      </c>
      <c r="AV133" s="14" t="s">
        <v>80</v>
      </c>
      <c r="AW133" s="14" t="s">
        <v>33</v>
      </c>
      <c r="AX133" s="14" t="s">
        <v>72</v>
      </c>
      <c r="AY133" s="187" t="s">
        <v>137</v>
      </c>
    </row>
    <row r="134" spans="2:65" s="11" customFormat="1">
      <c r="B134" s="152"/>
      <c r="D134" s="153" t="s">
        <v>147</v>
      </c>
      <c r="E134" s="154" t="s">
        <v>1</v>
      </c>
      <c r="F134" s="155" t="s">
        <v>3456</v>
      </c>
      <c r="H134" s="156">
        <v>1.6679999999999999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3" customFormat="1">
      <c r="B135" s="169"/>
      <c r="D135" s="153" t="s">
        <v>147</v>
      </c>
      <c r="E135" s="170" t="s">
        <v>1</v>
      </c>
      <c r="F135" s="171" t="s">
        <v>158</v>
      </c>
      <c r="H135" s="172">
        <v>2.2170000000000001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147</v>
      </c>
      <c r="AU135" s="170" t="s">
        <v>145</v>
      </c>
      <c r="AV135" s="13" t="s">
        <v>144</v>
      </c>
      <c r="AW135" s="13" t="s">
        <v>33</v>
      </c>
      <c r="AX135" s="13" t="s">
        <v>80</v>
      </c>
      <c r="AY135" s="170" t="s">
        <v>137</v>
      </c>
    </row>
    <row r="136" spans="2:65" s="10" customFormat="1" ht="22.9" customHeight="1">
      <c r="B136" s="126"/>
      <c r="D136" s="127" t="s">
        <v>71</v>
      </c>
      <c r="E136" s="137" t="s">
        <v>151</v>
      </c>
      <c r="F136" s="137" t="s">
        <v>159</v>
      </c>
      <c r="I136" s="129"/>
      <c r="J136" s="138">
        <f>BK136</f>
        <v>0</v>
      </c>
      <c r="L136" s="126"/>
      <c r="M136" s="131"/>
      <c r="N136" s="132"/>
      <c r="O136" s="132"/>
      <c r="P136" s="133">
        <f>SUM(P137:P151)</f>
        <v>0</v>
      </c>
      <c r="Q136" s="132"/>
      <c r="R136" s="133">
        <f>SUM(R137:R151)</f>
        <v>1.52644</v>
      </c>
      <c r="S136" s="132"/>
      <c r="T136" s="134">
        <f>SUM(T137:T151)</f>
        <v>0</v>
      </c>
      <c r="AR136" s="127" t="s">
        <v>80</v>
      </c>
      <c r="AT136" s="135" t="s">
        <v>71</v>
      </c>
      <c r="AU136" s="135" t="s">
        <v>80</v>
      </c>
      <c r="AY136" s="127" t="s">
        <v>137</v>
      </c>
      <c r="BK136" s="136">
        <f>SUM(BK137:BK151)</f>
        <v>0</v>
      </c>
    </row>
    <row r="137" spans="2:65" s="1" customFormat="1" ht="16.5" customHeight="1">
      <c r="B137" s="139"/>
      <c r="C137" s="140" t="s">
        <v>222</v>
      </c>
      <c r="D137" s="140" t="s">
        <v>139</v>
      </c>
      <c r="E137" s="141" t="s">
        <v>3457</v>
      </c>
      <c r="F137" s="142" t="s">
        <v>3458</v>
      </c>
      <c r="G137" s="143" t="s">
        <v>167</v>
      </c>
      <c r="H137" s="144">
        <v>34</v>
      </c>
      <c r="I137" s="145"/>
      <c r="J137" s="144">
        <f>ROUND(I137*H137,3)</f>
        <v>0</v>
      </c>
      <c r="K137" s="142" t="s">
        <v>154</v>
      </c>
      <c r="L137" s="30"/>
      <c r="M137" s="146" t="s">
        <v>1</v>
      </c>
      <c r="N137" s="147" t="s">
        <v>44</v>
      </c>
      <c r="O137" s="49"/>
      <c r="P137" s="148">
        <f>O137*H137</f>
        <v>0</v>
      </c>
      <c r="Q137" s="148">
        <v>6.3600000000000002E-3</v>
      </c>
      <c r="R137" s="148">
        <f>Q137*H137</f>
        <v>0.21624000000000002</v>
      </c>
      <c r="S137" s="148">
        <v>0</v>
      </c>
      <c r="T137" s="149">
        <f>S137*H137</f>
        <v>0</v>
      </c>
      <c r="AR137" s="16" t="s">
        <v>144</v>
      </c>
      <c r="AT137" s="16" t="s">
        <v>139</v>
      </c>
      <c r="AU137" s="16" t="s">
        <v>145</v>
      </c>
      <c r="AY137" s="16" t="s">
        <v>137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6" t="s">
        <v>145</v>
      </c>
      <c r="BK137" s="151">
        <f>ROUND(I137*H137,3)</f>
        <v>0</v>
      </c>
      <c r="BL137" s="16" t="s">
        <v>144</v>
      </c>
      <c r="BM137" s="16" t="s">
        <v>3459</v>
      </c>
    </row>
    <row r="138" spans="2:65" s="11" customFormat="1">
      <c r="B138" s="152"/>
      <c r="D138" s="153" t="s">
        <v>147</v>
      </c>
      <c r="E138" s="154" t="s">
        <v>1</v>
      </c>
      <c r="F138" s="155" t="s">
        <v>3460</v>
      </c>
      <c r="H138" s="156">
        <v>34</v>
      </c>
      <c r="I138" s="157"/>
      <c r="L138" s="152"/>
      <c r="M138" s="158"/>
      <c r="N138" s="159"/>
      <c r="O138" s="159"/>
      <c r="P138" s="159"/>
      <c r="Q138" s="159"/>
      <c r="R138" s="159"/>
      <c r="S138" s="159"/>
      <c r="T138" s="160"/>
      <c r="AT138" s="154" t="s">
        <v>147</v>
      </c>
      <c r="AU138" s="154" t="s">
        <v>145</v>
      </c>
      <c r="AV138" s="11" t="s">
        <v>145</v>
      </c>
      <c r="AW138" s="11" t="s">
        <v>33</v>
      </c>
      <c r="AX138" s="11" t="s">
        <v>80</v>
      </c>
      <c r="AY138" s="154" t="s">
        <v>137</v>
      </c>
    </row>
    <row r="139" spans="2:65" s="1" customFormat="1" ht="16.5" customHeight="1">
      <c r="B139" s="139"/>
      <c r="C139" s="177" t="s">
        <v>230</v>
      </c>
      <c r="D139" s="177" t="s">
        <v>164</v>
      </c>
      <c r="E139" s="178" t="s">
        <v>3461</v>
      </c>
      <c r="F139" s="179" t="s">
        <v>3462</v>
      </c>
      <c r="G139" s="180" t="s">
        <v>167</v>
      </c>
      <c r="H139" s="181">
        <v>22</v>
      </c>
      <c r="I139" s="182"/>
      <c r="J139" s="181">
        <f>ROUND(I139*H139,3)</f>
        <v>0</v>
      </c>
      <c r="K139" s="179" t="s">
        <v>1</v>
      </c>
      <c r="L139" s="183"/>
      <c r="M139" s="184" t="s">
        <v>1</v>
      </c>
      <c r="N139" s="185" t="s">
        <v>44</v>
      </c>
      <c r="O139" s="49"/>
      <c r="P139" s="148">
        <f>O139*H139</f>
        <v>0</v>
      </c>
      <c r="Q139" s="148">
        <v>2.3999999999999998E-3</v>
      </c>
      <c r="R139" s="148">
        <f>Q139*H139</f>
        <v>5.2799999999999993E-2</v>
      </c>
      <c r="S139" s="148">
        <v>0</v>
      </c>
      <c r="T139" s="149">
        <f>S139*H139</f>
        <v>0</v>
      </c>
      <c r="AR139" s="16" t="s">
        <v>168</v>
      </c>
      <c r="AT139" s="16" t="s">
        <v>164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144</v>
      </c>
      <c r="BM139" s="16" t="s">
        <v>3463</v>
      </c>
    </row>
    <row r="140" spans="2:65" s="1" customFormat="1" ht="16.5" customHeight="1">
      <c r="B140" s="139"/>
      <c r="C140" s="177" t="s">
        <v>234</v>
      </c>
      <c r="D140" s="177" t="s">
        <v>164</v>
      </c>
      <c r="E140" s="178" t="s">
        <v>3464</v>
      </c>
      <c r="F140" s="179" t="s">
        <v>3465</v>
      </c>
      <c r="G140" s="180" t="s">
        <v>167</v>
      </c>
      <c r="H140" s="181">
        <v>4</v>
      </c>
      <c r="I140" s="182"/>
      <c r="J140" s="181">
        <f>ROUND(I140*H140,3)</f>
        <v>0</v>
      </c>
      <c r="K140" s="179" t="s">
        <v>1</v>
      </c>
      <c r="L140" s="183"/>
      <c r="M140" s="184" t="s">
        <v>1</v>
      </c>
      <c r="N140" s="185" t="s">
        <v>44</v>
      </c>
      <c r="O140" s="49"/>
      <c r="P140" s="148">
        <f>O140*H140</f>
        <v>0</v>
      </c>
      <c r="Q140" s="148">
        <v>3.5000000000000001E-3</v>
      </c>
      <c r="R140" s="148">
        <f>Q140*H140</f>
        <v>1.4E-2</v>
      </c>
      <c r="S140" s="148">
        <v>0</v>
      </c>
      <c r="T140" s="149">
        <f>S140*H140</f>
        <v>0</v>
      </c>
      <c r="AR140" s="16" t="s">
        <v>168</v>
      </c>
      <c r="AT140" s="16" t="s">
        <v>164</v>
      </c>
      <c r="AU140" s="16" t="s">
        <v>145</v>
      </c>
      <c r="AY140" s="16" t="s">
        <v>137</v>
      </c>
      <c r="BE140" s="150">
        <f>IF(N140="základná",J140,0)</f>
        <v>0</v>
      </c>
      <c r="BF140" s="150">
        <f>IF(N140="znížená",J140,0)</f>
        <v>0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6" t="s">
        <v>145</v>
      </c>
      <c r="BK140" s="151">
        <f>ROUND(I140*H140,3)</f>
        <v>0</v>
      </c>
      <c r="BL140" s="16" t="s">
        <v>144</v>
      </c>
      <c r="BM140" s="16" t="s">
        <v>3466</v>
      </c>
    </row>
    <row r="141" spans="2:65" s="1" customFormat="1" ht="16.5" customHeight="1">
      <c r="B141" s="139"/>
      <c r="C141" s="177" t="s">
        <v>238</v>
      </c>
      <c r="D141" s="177" t="s">
        <v>164</v>
      </c>
      <c r="E141" s="178" t="s">
        <v>3467</v>
      </c>
      <c r="F141" s="179" t="s">
        <v>3468</v>
      </c>
      <c r="G141" s="180" t="s">
        <v>167</v>
      </c>
      <c r="H141" s="181">
        <v>8</v>
      </c>
      <c r="I141" s="182"/>
      <c r="J141" s="181">
        <f>ROUND(I141*H141,3)</f>
        <v>0</v>
      </c>
      <c r="K141" s="179" t="s">
        <v>1</v>
      </c>
      <c r="L141" s="183"/>
      <c r="M141" s="184" t="s">
        <v>1</v>
      </c>
      <c r="N141" s="185" t="s">
        <v>44</v>
      </c>
      <c r="O141" s="49"/>
      <c r="P141" s="148">
        <f>O141*H141</f>
        <v>0</v>
      </c>
      <c r="Q141" s="148">
        <v>2.3E-3</v>
      </c>
      <c r="R141" s="148">
        <f>Q141*H141</f>
        <v>1.84E-2</v>
      </c>
      <c r="S141" s="148">
        <v>0</v>
      </c>
      <c r="T141" s="149">
        <f>S141*H141</f>
        <v>0</v>
      </c>
      <c r="AR141" s="16" t="s">
        <v>168</v>
      </c>
      <c r="AT141" s="16" t="s">
        <v>164</v>
      </c>
      <c r="AU141" s="16" t="s">
        <v>145</v>
      </c>
      <c r="AY141" s="16" t="s">
        <v>137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145</v>
      </c>
      <c r="BK141" s="151">
        <f>ROUND(I141*H141,3)</f>
        <v>0</v>
      </c>
      <c r="BL141" s="16" t="s">
        <v>144</v>
      </c>
      <c r="BM141" s="16" t="s">
        <v>3469</v>
      </c>
    </row>
    <row r="142" spans="2:65" s="1" customFormat="1" ht="16.5" customHeight="1">
      <c r="B142" s="139"/>
      <c r="C142" s="140" t="s">
        <v>243</v>
      </c>
      <c r="D142" s="140" t="s">
        <v>139</v>
      </c>
      <c r="E142" s="141" t="s">
        <v>3470</v>
      </c>
      <c r="F142" s="142" t="s">
        <v>3471</v>
      </c>
      <c r="G142" s="143" t="s">
        <v>167</v>
      </c>
      <c r="H142" s="144">
        <v>21</v>
      </c>
      <c r="I142" s="145"/>
      <c r="J142" s="144">
        <f>ROUND(I142*H142,3)</f>
        <v>0</v>
      </c>
      <c r="K142" s="142" t="s">
        <v>1</v>
      </c>
      <c r="L142" s="30"/>
      <c r="M142" s="146" t="s">
        <v>1</v>
      </c>
      <c r="N142" s="147" t="s">
        <v>44</v>
      </c>
      <c r="O142" s="49"/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AR142" s="16" t="s">
        <v>144</v>
      </c>
      <c r="AT142" s="16" t="s">
        <v>139</v>
      </c>
      <c r="AU142" s="16" t="s">
        <v>145</v>
      </c>
      <c r="AY142" s="16" t="s">
        <v>137</v>
      </c>
      <c r="BE142" s="150">
        <f>IF(N142="základná",J142,0)</f>
        <v>0</v>
      </c>
      <c r="BF142" s="150">
        <f>IF(N142="znížená",J142,0)</f>
        <v>0</v>
      </c>
      <c r="BG142" s="150">
        <f>IF(N142="zákl. prenesená",J142,0)</f>
        <v>0</v>
      </c>
      <c r="BH142" s="150">
        <f>IF(N142="zníž. prenesená",J142,0)</f>
        <v>0</v>
      </c>
      <c r="BI142" s="150">
        <f>IF(N142="nulová",J142,0)</f>
        <v>0</v>
      </c>
      <c r="BJ142" s="16" t="s">
        <v>145</v>
      </c>
      <c r="BK142" s="151">
        <f>ROUND(I142*H142,3)</f>
        <v>0</v>
      </c>
      <c r="BL142" s="16" t="s">
        <v>144</v>
      </c>
      <c r="BM142" s="16" t="s">
        <v>3472</v>
      </c>
    </row>
    <row r="143" spans="2:65" s="11" customFormat="1">
      <c r="B143" s="152"/>
      <c r="D143" s="153" t="s">
        <v>147</v>
      </c>
      <c r="E143" s="154" t="s">
        <v>1</v>
      </c>
      <c r="F143" s="155" t="s">
        <v>3473</v>
      </c>
      <c r="H143" s="156">
        <v>14</v>
      </c>
      <c r="I143" s="157"/>
      <c r="L143" s="152"/>
      <c r="M143" s="158"/>
      <c r="N143" s="159"/>
      <c r="O143" s="159"/>
      <c r="P143" s="159"/>
      <c r="Q143" s="159"/>
      <c r="R143" s="159"/>
      <c r="S143" s="159"/>
      <c r="T143" s="160"/>
      <c r="AT143" s="154" t="s">
        <v>147</v>
      </c>
      <c r="AU143" s="154" t="s">
        <v>145</v>
      </c>
      <c r="AV143" s="11" t="s">
        <v>145</v>
      </c>
      <c r="AW143" s="11" t="s">
        <v>33</v>
      </c>
      <c r="AX143" s="11" t="s">
        <v>72</v>
      </c>
      <c r="AY143" s="154" t="s">
        <v>137</v>
      </c>
    </row>
    <row r="144" spans="2:65" s="11" customFormat="1">
      <c r="B144" s="152"/>
      <c r="D144" s="153" t="s">
        <v>147</v>
      </c>
      <c r="E144" s="154" t="s">
        <v>1</v>
      </c>
      <c r="F144" s="155" t="s">
        <v>3474</v>
      </c>
      <c r="H144" s="156">
        <v>7</v>
      </c>
      <c r="I144" s="157"/>
      <c r="L144" s="152"/>
      <c r="M144" s="158"/>
      <c r="N144" s="159"/>
      <c r="O144" s="159"/>
      <c r="P144" s="159"/>
      <c r="Q144" s="159"/>
      <c r="R144" s="159"/>
      <c r="S144" s="159"/>
      <c r="T144" s="160"/>
      <c r="AT144" s="154" t="s">
        <v>147</v>
      </c>
      <c r="AU144" s="154" t="s">
        <v>145</v>
      </c>
      <c r="AV144" s="11" t="s">
        <v>145</v>
      </c>
      <c r="AW144" s="11" t="s">
        <v>33</v>
      </c>
      <c r="AX144" s="11" t="s">
        <v>72</v>
      </c>
      <c r="AY144" s="154" t="s">
        <v>137</v>
      </c>
    </row>
    <row r="145" spans="2:65" s="13" customFormat="1">
      <c r="B145" s="169"/>
      <c r="D145" s="153" t="s">
        <v>147</v>
      </c>
      <c r="E145" s="170" t="s">
        <v>1</v>
      </c>
      <c r="F145" s="171" t="s">
        <v>158</v>
      </c>
      <c r="H145" s="172">
        <v>21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147</v>
      </c>
      <c r="AU145" s="170" t="s">
        <v>145</v>
      </c>
      <c r="AV145" s="13" t="s">
        <v>144</v>
      </c>
      <c r="AW145" s="13" t="s">
        <v>33</v>
      </c>
      <c r="AX145" s="13" t="s">
        <v>80</v>
      </c>
      <c r="AY145" s="170" t="s">
        <v>137</v>
      </c>
    </row>
    <row r="146" spans="2:65" s="1" customFormat="1" ht="16.5" customHeight="1">
      <c r="B146" s="139"/>
      <c r="C146" s="177" t="s">
        <v>248</v>
      </c>
      <c r="D146" s="177" t="s">
        <v>164</v>
      </c>
      <c r="E146" s="178" t="s">
        <v>3475</v>
      </c>
      <c r="F146" s="179" t="s">
        <v>3476</v>
      </c>
      <c r="G146" s="180" t="s">
        <v>167</v>
      </c>
      <c r="H146" s="181">
        <v>14</v>
      </c>
      <c r="I146" s="182"/>
      <c r="J146" s="181">
        <f>ROUND(I146*H146,3)</f>
        <v>0</v>
      </c>
      <c r="K146" s="179" t="s">
        <v>1</v>
      </c>
      <c r="L146" s="183"/>
      <c r="M146" s="184" t="s">
        <v>1</v>
      </c>
      <c r="N146" s="185" t="s">
        <v>44</v>
      </c>
      <c r="O146" s="49"/>
      <c r="P146" s="148">
        <f>O146*H146</f>
        <v>0</v>
      </c>
      <c r="Q146" s="148">
        <v>5.5E-2</v>
      </c>
      <c r="R146" s="148">
        <f>Q146*H146</f>
        <v>0.77</v>
      </c>
      <c r="S146" s="148">
        <v>0</v>
      </c>
      <c r="T146" s="149">
        <f>S146*H146</f>
        <v>0</v>
      </c>
      <c r="AR146" s="16" t="s">
        <v>168</v>
      </c>
      <c r="AT146" s="16" t="s">
        <v>164</v>
      </c>
      <c r="AU146" s="16" t="s">
        <v>145</v>
      </c>
      <c r="AY146" s="16" t="s">
        <v>137</v>
      </c>
      <c r="BE146" s="150">
        <f>IF(N146="základná",J146,0)</f>
        <v>0</v>
      </c>
      <c r="BF146" s="150">
        <f>IF(N146="znížená",J146,0)</f>
        <v>0</v>
      </c>
      <c r="BG146" s="150">
        <f>IF(N146="zákl. prenesená",J146,0)</f>
        <v>0</v>
      </c>
      <c r="BH146" s="150">
        <f>IF(N146="zníž. prenesená",J146,0)</f>
        <v>0</v>
      </c>
      <c r="BI146" s="150">
        <f>IF(N146="nulová",J146,0)</f>
        <v>0</v>
      </c>
      <c r="BJ146" s="16" t="s">
        <v>145</v>
      </c>
      <c r="BK146" s="151">
        <f>ROUND(I146*H146,3)</f>
        <v>0</v>
      </c>
      <c r="BL146" s="16" t="s">
        <v>144</v>
      </c>
      <c r="BM146" s="16" t="s">
        <v>3477</v>
      </c>
    </row>
    <row r="147" spans="2:65" s="11" customFormat="1">
      <c r="B147" s="152"/>
      <c r="D147" s="153" t="s">
        <v>147</v>
      </c>
      <c r="E147" s="154" t="s">
        <v>1</v>
      </c>
      <c r="F147" s="155" t="s">
        <v>230</v>
      </c>
      <c r="H147" s="156">
        <v>14</v>
      </c>
      <c r="I147" s="157"/>
      <c r="L147" s="152"/>
      <c r="M147" s="158"/>
      <c r="N147" s="159"/>
      <c r="O147" s="159"/>
      <c r="P147" s="159"/>
      <c r="Q147" s="159"/>
      <c r="R147" s="159"/>
      <c r="S147" s="159"/>
      <c r="T147" s="160"/>
      <c r="AT147" s="154" t="s">
        <v>147</v>
      </c>
      <c r="AU147" s="154" t="s">
        <v>145</v>
      </c>
      <c r="AV147" s="11" t="s">
        <v>145</v>
      </c>
      <c r="AW147" s="11" t="s">
        <v>33</v>
      </c>
      <c r="AX147" s="11" t="s">
        <v>80</v>
      </c>
      <c r="AY147" s="154" t="s">
        <v>137</v>
      </c>
    </row>
    <row r="148" spans="2:65" s="1" customFormat="1" ht="16.5" customHeight="1">
      <c r="B148" s="139"/>
      <c r="C148" s="177" t="s">
        <v>259</v>
      </c>
      <c r="D148" s="177" t="s">
        <v>164</v>
      </c>
      <c r="E148" s="178" t="s">
        <v>3478</v>
      </c>
      <c r="F148" s="179" t="s">
        <v>3479</v>
      </c>
      <c r="G148" s="180" t="s">
        <v>167</v>
      </c>
      <c r="H148" s="181">
        <v>7</v>
      </c>
      <c r="I148" s="182"/>
      <c r="J148" s="181">
        <f>ROUND(I148*H148,3)</f>
        <v>0</v>
      </c>
      <c r="K148" s="179" t="s">
        <v>1</v>
      </c>
      <c r="L148" s="183"/>
      <c r="M148" s="184" t="s">
        <v>1</v>
      </c>
      <c r="N148" s="185" t="s">
        <v>44</v>
      </c>
      <c r="O148" s="49"/>
      <c r="P148" s="148">
        <f>O148*H148</f>
        <v>0</v>
      </c>
      <c r="Q148" s="148">
        <v>6.5000000000000002E-2</v>
      </c>
      <c r="R148" s="148">
        <f>Q148*H148</f>
        <v>0.45500000000000002</v>
      </c>
      <c r="S148" s="148">
        <v>0</v>
      </c>
      <c r="T148" s="149">
        <f>S148*H148</f>
        <v>0</v>
      </c>
      <c r="AR148" s="16" t="s">
        <v>168</v>
      </c>
      <c r="AT148" s="16" t="s">
        <v>164</v>
      </c>
      <c r="AU148" s="16" t="s">
        <v>145</v>
      </c>
      <c r="AY148" s="16" t="s">
        <v>137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145</v>
      </c>
      <c r="BK148" s="151">
        <f>ROUND(I148*H148,3)</f>
        <v>0</v>
      </c>
      <c r="BL148" s="16" t="s">
        <v>144</v>
      </c>
      <c r="BM148" s="16" t="s">
        <v>3480</v>
      </c>
    </row>
    <row r="149" spans="2:65" s="1" customFormat="1" ht="16.5" customHeight="1">
      <c r="B149" s="139"/>
      <c r="C149" s="177" t="s">
        <v>7</v>
      </c>
      <c r="D149" s="177" t="s">
        <v>164</v>
      </c>
      <c r="E149" s="178" t="s">
        <v>3481</v>
      </c>
      <c r="F149" s="179" t="s">
        <v>3482</v>
      </c>
      <c r="G149" s="180" t="s">
        <v>167</v>
      </c>
      <c r="H149" s="181">
        <v>16</v>
      </c>
      <c r="I149" s="182"/>
      <c r="J149" s="181">
        <f>ROUND(I149*H149,3)</f>
        <v>0</v>
      </c>
      <c r="K149" s="179" t="s">
        <v>1</v>
      </c>
      <c r="L149" s="183"/>
      <c r="M149" s="184" t="s">
        <v>1</v>
      </c>
      <c r="N149" s="185" t="s">
        <v>44</v>
      </c>
      <c r="O149" s="49"/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AR149" s="16" t="s">
        <v>168</v>
      </c>
      <c r="AT149" s="16" t="s">
        <v>164</v>
      </c>
      <c r="AU149" s="16" t="s">
        <v>145</v>
      </c>
      <c r="AY149" s="16" t="s">
        <v>137</v>
      </c>
      <c r="BE149" s="150">
        <f>IF(N149="základná",J149,0)</f>
        <v>0</v>
      </c>
      <c r="BF149" s="150">
        <f>IF(N149="znížená",J149,0)</f>
        <v>0</v>
      </c>
      <c r="BG149" s="150">
        <f>IF(N149="zákl. prenesená",J149,0)</f>
        <v>0</v>
      </c>
      <c r="BH149" s="150">
        <f>IF(N149="zníž. prenesená",J149,0)</f>
        <v>0</v>
      </c>
      <c r="BI149" s="150">
        <f>IF(N149="nulová",J149,0)</f>
        <v>0</v>
      </c>
      <c r="BJ149" s="16" t="s">
        <v>145</v>
      </c>
      <c r="BK149" s="151">
        <f>ROUND(I149*H149,3)</f>
        <v>0</v>
      </c>
      <c r="BL149" s="16" t="s">
        <v>144</v>
      </c>
      <c r="BM149" s="16" t="s">
        <v>3483</v>
      </c>
    </row>
    <row r="150" spans="2:65" s="1" customFormat="1" ht="16.5" customHeight="1">
      <c r="B150" s="139"/>
      <c r="C150" s="177" t="s">
        <v>272</v>
      </c>
      <c r="D150" s="177" t="s">
        <v>164</v>
      </c>
      <c r="E150" s="178" t="s">
        <v>3484</v>
      </c>
      <c r="F150" s="179" t="s">
        <v>3485</v>
      </c>
      <c r="G150" s="180" t="s">
        <v>167</v>
      </c>
      <c r="H150" s="181">
        <v>10</v>
      </c>
      <c r="I150" s="182"/>
      <c r="J150" s="181">
        <f>ROUND(I150*H150,3)</f>
        <v>0</v>
      </c>
      <c r="K150" s="179" t="s">
        <v>1</v>
      </c>
      <c r="L150" s="183"/>
      <c r="M150" s="184" t="s">
        <v>1</v>
      </c>
      <c r="N150" s="185" t="s">
        <v>44</v>
      </c>
      <c r="O150" s="49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AR150" s="16" t="s">
        <v>168</v>
      </c>
      <c r="AT150" s="16" t="s">
        <v>164</v>
      </c>
      <c r="AU150" s="16" t="s">
        <v>145</v>
      </c>
      <c r="AY150" s="16" t="s">
        <v>137</v>
      </c>
      <c r="BE150" s="150">
        <f>IF(N150="základná",J150,0)</f>
        <v>0</v>
      </c>
      <c r="BF150" s="150">
        <f>IF(N150="znížená",J150,0)</f>
        <v>0</v>
      </c>
      <c r="BG150" s="150">
        <f>IF(N150="zákl. prenesená",J150,0)</f>
        <v>0</v>
      </c>
      <c r="BH150" s="150">
        <f>IF(N150="zníž. prenesená",J150,0)</f>
        <v>0</v>
      </c>
      <c r="BI150" s="150">
        <f>IF(N150="nulová",J150,0)</f>
        <v>0</v>
      </c>
      <c r="BJ150" s="16" t="s">
        <v>145</v>
      </c>
      <c r="BK150" s="151">
        <f>ROUND(I150*H150,3)</f>
        <v>0</v>
      </c>
      <c r="BL150" s="16" t="s">
        <v>144</v>
      </c>
      <c r="BM150" s="16" t="s">
        <v>3486</v>
      </c>
    </row>
    <row r="151" spans="2:65" s="1" customFormat="1" ht="16.5" customHeight="1">
      <c r="B151" s="139"/>
      <c r="C151" s="177" t="s">
        <v>277</v>
      </c>
      <c r="D151" s="177" t="s">
        <v>164</v>
      </c>
      <c r="E151" s="178" t="s">
        <v>3487</v>
      </c>
      <c r="F151" s="179" t="s">
        <v>3488</v>
      </c>
      <c r="G151" s="180" t="s">
        <v>167</v>
      </c>
      <c r="H151" s="181">
        <v>100</v>
      </c>
      <c r="I151" s="182"/>
      <c r="J151" s="181">
        <f>ROUND(I151*H151,3)</f>
        <v>0</v>
      </c>
      <c r="K151" s="179" t="s">
        <v>1</v>
      </c>
      <c r="L151" s="183"/>
      <c r="M151" s="184" t="s">
        <v>1</v>
      </c>
      <c r="N151" s="185" t="s">
        <v>44</v>
      </c>
      <c r="O151" s="49"/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AR151" s="16" t="s">
        <v>168</v>
      </c>
      <c r="AT151" s="16" t="s">
        <v>164</v>
      </c>
      <c r="AU151" s="16" t="s">
        <v>145</v>
      </c>
      <c r="AY151" s="16" t="s">
        <v>137</v>
      </c>
      <c r="BE151" s="150">
        <f>IF(N151="základná",J151,0)</f>
        <v>0</v>
      </c>
      <c r="BF151" s="150">
        <f>IF(N151="znížená",J151,0)</f>
        <v>0</v>
      </c>
      <c r="BG151" s="150">
        <f>IF(N151="zákl. prenesená",J151,0)</f>
        <v>0</v>
      </c>
      <c r="BH151" s="150">
        <f>IF(N151="zníž. prenesená",J151,0)</f>
        <v>0</v>
      </c>
      <c r="BI151" s="150">
        <f>IF(N151="nulová",J151,0)</f>
        <v>0</v>
      </c>
      <c r="BJ151" s="16" t="s">
        <v>145</v>
      </c>
      <c r="BK151" s="151">
        <f>ROUND(I151*H151,3)</f>
        <v>0</v>
      </c>
      <c r="BL151" s="16" t="s">
        <v>144</v>
      </c>
      <c r="BM151" s="16" t="s">
        <v>3489</v>
      </c>
    </row>
    <row r="152" spans="2:65" s="10" customFormat="1" ht="22.9" customHeight="1">
      <c r="B152" s="126"/>
      <c r="D152" s="127" t="s">
        <v>71</v>
      </c>
      <c r="E152" s="137" t="s">
        <v>192</v>
      </c>
      <c r="F152" s="137" t="s">
        <v>210</v>
      </c>
      <c r="I152" s="129"/>
      <c r="J152" s="138">
        <f>BK152</f>
        <v>0</v>
      </c>
      <c r="L152" s="126"/>
      <c r="M152" s="131"/>
      <c r="N152" s="132"/>
      <c r="O152" s="132"/>
      <c r="P152" s="133">
        <f>SUM(P153:P154)</f>
        <v>0</v>
      </c>
      <c r="Q152" s="132"/>
      <c r="R152" s="133">
        <f>SUM(R153:R154)</f>
        <v>8.0000000000000007E-5</v>
      </c>
      <c r="S152" s="132"/>
      <c r="T152" s="134">
        <f>SUM(T153:T154)</f>
        <v>0</v>
      </c>
      <c r="AR152" s="127" t="s">
        <v>80</v>
      </c>
      <c r="AT152" s="135" t="s">
        <v>71</v>
      </c>
      <c r="AU152" s="135" t="s">
        <v>80</v>
      </c>
      <c r="AY152" s="127" t="s">
        <v>137</v>
      </c>
      <c r="BK152" s="136">
        <f>SUM(BK153:BK154)</f>
        <v>0</v>
      </c>
    </row>
    <row r="153" spans="2:65" s="1" customFormat="1" ht="16.5" customHeight="1">
      <c r="B153" s="139"/>
      <c r="C153" s="140" t="s">
        <v>282</v>
      </c>
      <c r="D153" s="140" t="s">
        <v>139</v>
      </c>
      <c r="E153" s="141" t="s">
        <v>3490</v>
      </c>
      <c r="F153" s="142" t="s">
        <v>3491</v>
      </c>
      <c r="G153" s="143" t="s">
        <v>269</v>
      </c>
      <c r="H153" s="144">
        <v>2</v>
      </c>
      <c r="I153" s="145"/>
      <c r="J153" s="144">
        <f>ROUND(I153*H153,3)</f>
        <v>0</v>
      </c>
      <c r="K153" s="142" t="s">
        <v>1</v>
      </c>
      <c r="L153" s="30"/>
      <c r="M153" s="146" t="s">
        <v>1</v>
      </c>
      <c r="N153" s="147" t="s">
        <v>44</v>
      </c>
      <c r="O153" s="49"/>
      <c r="P153" s="148">
        <f>O153*H153</f>
        <v>0</v>
      </c>
      <c r="Q153" s="148">
        <v>4.0000000000000003E-5</v>
      </c>
      <c r="R153" s="148">
        <f>Q153*H153</f>
        <v>8.0000000000000007E-5</v>
      </c>
      <c r="S153" s="148">
        <v>0</v>
      </c>
      <c r="T153" s="149">
        <f>S153*H153</f>
        <v>0</v>
      </c>
      <c r="AR153" s="16" t="s">
        <v>144</v>
      </c>
      <c r="AT153" s="16" t="s">
        <v>139</v>
      </c>
      <c r="AU153" s="16" t="s">
        <v>145</v>
      </c>
      <c r="AY153" s="16" t="s">
        <v>137</v>
      </c>
      <c r="BE153" s="150">
        <f>IF(N153="základná",J153,0)</f>
        <v>0</v>
      </c>
      <c r="BF153" s="150">
        <f>IF(N153="znížená",J153,0)</f>
        <v>0</v>
      </c>
      <c r="BG153" s="150">
        <f>IF(N153="zákl. prenesená",J153,0)</f>
        <v>0</v>
      </c>
      <c r="BH153" s="150">
        <f>IF(N153="zníž. prenesená",J153,0)</f>
        <v>0</v>
      </c>
      <c r="BI153" s="150">
        <f>IF(N153="nulová",J153,0)</f>
        <v>0</v>
      </c>
      <c r="BJ153" s="16" t="s">
        <v>145</v>
      </c>
      <c r="BK153" s="151">
        <f>ROUND(I153*H153,3)</f>
        <v>0</v>
      </c>
      <c r="BL153" s="16" t="s">
        <v>144</v>
      </c>
      <c r="BM153" s="16" t="s">
        <v>3492</v>
      </c>
    </row>
    <row r="154" spans="2:65" s="11" customFormat="1">
      <c r="B154" s="152"/>
      <c r="D154" s="153" t="s">
        <v>147</v>
      </c>
      <c r="E154" s="154" t="s">
        <v>1</v>
      </c>
      <c r="F154" s="155" t="s">
        <v>3493</v>
      </c>
      <c r="H154" s="156">
        <v>2</v>
      </c>
      <c r="I154" s="157"/>
      <c r="L154" s="152"/>
      <c r="M154" s="158"/>
      <c r="N154" s="159"/>
      <c r="O154" s="159"/>
      <c r="P154" s="159"/>
      <c r="Q154" s="159"/>
      <c r="R154" s="159"/>
      <c r="S154" s="159"/>
      <c r="T154" s="160"/>
      <c r="AT154" s="154" t="s">
        <v>147</v>
      </c>
      <c r="AU154" s="154" t="s">
        <v>145</v>
      </c>
      <c r="AV154" s="11" t="s">
        <v>145</v>
      </c>
      <c r="AW154" s="11" t="s">
        <v>33</v>
      </c>
      <c r="AX154" s="11" t="s">
        <v>80</v>
      </c>
      <c r="AY154" s="154" t="s">
        <v>137</v>
      </c>
    </row>
    <row r="155" spans="2:65" s="10" customFormat="1" ht="22.9" customHeight="1">
      <c r="B155" s="126"/>
      <c r="D155" s="127" t="s">
        <v>71</v>
      </c>
      <c r="E155" s="137" t="s">
        <v>257</v>
      </c>
      <c r="F155" s="137" t="s">
        <v>258</v>
      </c>
      <c r="I155" s="129"/>
      <c r="J155" s="138">
        <f>BK155</f>
        <v>0</v>
      </c>
      <c r="L155" s="126"/>
      <c r="M155" s="131"/>
      <c r="N155" s="132"/>
      <c r="O155" s="132"/>
      <c r="P155" s="133">
        <f>P156</f>
        <v>0</v>
      </c>
      <c r="Q155" s="132"/>
      <c r="R155" s="133">
        <f>R156</f>
        <v>0</v>
      </c>
      <c r="S155" s="132"/>
      <c r="T155" s="134">
        <f>T156</f>
        <v>0</v>
      </c>
      <c r="AR155" s="127" t="s">
        <v>80</v>
      </c>
      <c r="AT155" s="135" t="s">
        <v>71</v>
      </c>
      <c r="AU155" s="135" t="s">
        <v>80</v>
      </c>
      <c r="AY155" s="127" t="s">
        <v>137</v>
      </c>
      <c r="BK155" s="136">
        <f>BK156</f>
        <v>0</v>
      </c>
    </row>
    <row r="156" spans="2:65" s="1" customFormat="1" ht="16.5" customHeight="1">
      <c r="B156" s="139"/>
      <c r="C156" s="140" t="s">
        <v>286</v>
      </c>
      <c r="D156" s="140" t="s">
        <v>139</v>
      </c>
      <c r="E156" s="141" t="s">
        <v>3494</v>
      </c>
      <c r="F156" s="142" t="s">
        <v>3495</v>
      </c>
      <c r="G156" s="143" t="s">
        <v>199</v>
      </c>
      <c r="H156" s="144">
        <v>12.936999999999999</v>
      </c>
      <c r="I156" s="145"/>
      <c r="J156" s="144">
        <f>ROUND(I156*H156,3)</f>
        <v>0</v>
      </c>
      <c r="K156" s="142" t="s">
        <v>154</v>
      </c>
      <c r="L156" s="30"/>
      <c r="M156" s="146" t="s">
        <v>1</v>
      </c>
      <c r="N156" s="147" t="s">
        <v>44</v>
      </c>
      <c r="O156" s="49"/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6" t="s">
        <v>144</v>
      </c>
      <c r="AT156" s="16" t="s">
        <v>139</v>
      </c>
      <c r="AU156" s="16" t="s">
        <v>145</v>
      </c>
      <c r="AY156" s="16" t="s">
        <v>137</v>
      </c>
      <c r="BE156" s="150">
        <f>IF(N156="základná",J156,0)</f>
        <v>0</v>
      </c>
      <c r="BF156" s="150">
        <f>IF(N156="znížená",J156,0)</f>
        <v>0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6" t="s">
        <v>145</v>
      </c>
      <c r="BK156" s="151">
        <f>ROUND(I156*H156,3)</f>
        <v>0</v>
      </c>
      <c r="BL156" s="16" t="s">
        <v>144</v>
      </c>
      <c r="BM156" s="16" t="s">
        <v>3496</v>
      </c>
    </row>
    <row r="157" spans="2:65" s="10" customFormat="1" ht="25.9" customHeight="1">
      <c r="B157" s="126"/>
      <c r="D157" s="127" t="s">
        <v>71</v>
      </c>
      <c r="E157" s="128" t="s">
        <v>263</v>
      </c>
      <c r="F157" s="128" t="s">
        <v>264</v>
      </c>
      <c r="I157" s="129"/>
      <c r="J157" s="130">
        <f>BK157</f>
        <v>0</v>
      </c>
      <c r="L157" s="126"/>
      <c r="M157" s="131"/>
      <c r="N157" s="132"/>
      <c r="O157" s="132"/>
      <c r="P157" s="133">
        <f>P158</f>
        <v>0</v>
      </c>
      <c r="Q157" s="132"/>
      <c r="R157" s="133">
        <f>R158</f>
        <v>8.0721259999999989E-2</v>
      </c>
      <c r="S157" s="132"/>
      <c r="T157" s="134">
        <f>T158</f>
        <v>0</v>
      </c>
      <c r="AR157" s="127" t="s">
        <v>145</v>
      </c>
      <c r="AT157" s="135" t="s">
        <v>71</v>
      </c>
      <c r="AU157" s="135" t="s">
        <v>72</v>
      </c>
      <c r="AY157" s="127" t="s">
        <v>137</v>
      </c>
      <c r="BK157" s="136">
        <f>BK158</f>
        <v>0</v>
      </c>
    </row>
    <row r="158" spans="2:65" s="10" customFormat="1" ht="22.9" customHeight="1">
      <c r="B158" s="126"/>
      <c r="D158" s="127" t="s">
        <v>71</v>
      </c>
      <c r="E158" s="137" t="s">
        <v>1974</v>
      </c>
      <c r="F158" s="137" t="s">
        <v>1975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SUM(P159:P192)</f>
        <v>0</v>
      </c>
      <c r="Q158" s="132"/>
      <c r="R158" s="133">
        <f>SUM(R159:R192)</f>
        <v>8.0721259999999989E-2</v>
      </c>
      <c r="S158" s="132"/>
      <c r="T158" s="134">
        <f>SUM(T159:T192)</f>
        <v>0</v>
      </c>
      <c r="AR158" s="127" t="s">
        <v>145</v>
      </c>
      <c r="AT158" s="135" t="s">
        <v>71</v>
      </c>
      <c r="AU158" s="135" t="s">
        <v>80</v>
      </c>
      <c r="AY158" s="127" t="s">
        <v>137</v>
      </c>
      <c r="BK158" s="136">
        <f>SUM(BK159:BK192)</f>
        <v>0</v>
      </c>
    </row>
    <row r="159" spans="2:65" s="1" customFormat="1" ht="22.5" customHeight="1">
      <c r="B159" s="139"/>
      <c r="C159" s="140" t="s">
        <v>522</v>
      </c>
      <c r="D159" s="140" t="s">
        <v>139</v>
      </c>
      <c r="E159" s="141" t="s">
        <v>3497</v>
      </c>
      <c r="F159" s="142" t="s">
        <v>3498</v>
      </c>
      <c r="G159" s="143" t="s">
        <v>167</v>
      </c>
      <c r="H159" s="144">
        <v>1</v>
      </c>
      <c r="I159" s="145"/>
      <c r="J159" s="144">
        <f>ROUND(I159*H159,3)</f>
        <v>0</v>
      </c>
      <c r="K159" s="142" t="s">
        <v>1</v>
      </c>
      <c r="L159" s="30"/>
      <c r="M159" s="146" t="s">
        <v>1</v>
      </c>
      <c r="N159" s="147" t="s">
        <v>44</v>
      </c>
      <c r="O159" s="49"/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AR159" s="16" t="s">
        <v>238</v>
      </c>
      <c r="AT159" s="16" t="s">
        <v>139</v>
      </c>
      <c r="AU159" s="16" t="s">
        <v>145</v>
      </c>
      <c r="AY159" s="16" t="s">
        <v>137</v>
      </c>
      <c r="BE159" s="150">
        <f>IF(N159="základná",J159,0)</f>
        <v>0</v>
      </c>
      <c r="BF159" s="150">
        <f>IF(N159="znížená",J159,0)</f>
        <v>0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6" t="s">
        <v>145</v>
      </c>
      <c r="BK159" s="151">
        <f>ROUND(I159*H159,3)</f>
        <v>0</v>
      </c>
      <c r="BL159" s="16" t="s">
        <v>238</v>
      </c>
      <c r="BM159" s="16" t="s">
        <v>3499</v>
      </c>
    </row>
    <row r="160" spans="2:65" s="14" customFormat="1">
      <c r="B160" s="186"/>
      <c r="D160" s="153" t="s">
        <v>147</v>
      </c>
      <c r="E160" s="187" t="s">
        <v>1</v>
      </c>
      <c r="F160" s="188" t="s">
        <v>3500</v>
      </c>
      <c r="H160" s="187" t="s">
        <v>1</v>
      </c>
      <c r="I160" s="189"/>
      <c r="L160" s="186"/>
      <c r="M160" s="190"/>
      <c r="N160" s="191"/>
      <c r="O160" s="191"/>
      <c r="P160" s="191"/>
      <c r="Q160" s="191"/>
      <c r="R160" s="191"/>
      <c r="S160" s="191"/>
      <c r="T160" s="192"/>
      <c r="AT160" s="187" t="s">
        <v>147</v>
      </c>
      <c r="AU160" s="187" t="s">
        <v>145</v>
      </c>
      <c r="AV160" s="14" t="s">
        <v>80</v>
      </c>
      <c r="AW160" s="14" t="s">
        <v>33</v>
      </c>
      <c r="AX160" s="14" t="s">
        <v>72</v>
      </c>
      <c r="AY160" s="187" t="s">
        <v>137</v>
      </c>
    </row>
    <row r="161" spans="2:65" s="11" customFormat="1">
      <c r="B161" s="152"/>
      <c r="D161" s="153" t="s">
        <v>147</v>
      </c>
      <c r="E161" s="154" t="s">
        <v>1</v>
      </c>
      <c r="F161" s="155" t="s">
        <v>80</v>
      </c>
      <c r="H161" s="156">
        <v>1</v>
      </c>
      <c r="I161" s="157"/>
      <c r="L161" s="152"/>
      <c r="M161" s="158"/>
      <c r="N161" s="159"/>
      <c r="O161" s="159"/>
      <c r="P161" s="159"/>
      <c r="Q161" s="159"/>
      <c r="R161" s="159"/>
      <c r="S161" s="159"/>
      <c r="T161" s="160"/>
      <c r="AT161" s="154" t="s">
        <v>147</v>
      </c>
      <c r="AU161" s="154" t="s">
        <v>145</v>
      </c>
      <c r="AV161" s="11" t="s">
        <v>145</v>
      </c>
      <c r="AW161" s="11" t="s">
        <v>33</v>
      </c>
      <c r="AX161" s="11" t="s">
        <v>72</v>
      </c>
      <c r="AY161" s="154" t="s">
        <v>137</v>
      </c>
    </row>
    <row r="162" spans="2:65" s="13" customFormat="1">
      <c r="B162" s="169"/>
      <c r="D162" s="153" t="s">
        <v>147</v>
      </c>
      <c r="E162" s="170" t="s">
        <v>1</v>
      </c>
      <c r="F162" s="171" t="s">
        <v>158</v>
      </c>
      <c r="H162" s="172">
        <v>1</v>
      </c>
      <c r="I162" s="173"/>
      <c r="L162" s="169"/>
      <c r="M162" s="174"/>
      <c r="N162" s="175"/>
      <c r="O162" s="175"/>
      <c r="P162" s="175"/>
      <c r="Q162" s="175"/>
      <c r="R162" s="175"/>
      <c r="S162" s="175"/>
      <c r="T162" s="176"/>
      <c r="AT162" s="170" t="s">
        <v>147</v>
      </c>
      <c r="AU162" s="170" t="s">
        <v>145</v>
      </c>
      <c r="AV162" s="13" t="s">
        <v>144</v>
      </c>
      <c r="AW162" s="13" t="s">
        <v>33</v>
      </c>
      <c r="AX162" s="13" t="s">
        <v>80</v>
      </c>
      <c r="AY162" s="170" t="s">
        <v>137</v>
      </c>
    </row>
    <row r="163" spans="2:65" s="1" customFormat="1" ht="22.5" customHeight="1">
      <c r="B163" s="139"/>
      <c r="C163" s="140" t="s">
        <v>526</v>
      </c>
      <c r="D163" s="140" t="s">
        <v>139</v>
      </c>
      <c r="E163" s="141" t="s">
        <v>3501</v>
      </c>
      <c r="F163" s="142" t="s">
        <v>3502</v>
      </c>
      <c r="G163" s="143" t="s">
        <v>167</v>
      </c>
      <c r="H163" s="144">
        <v>1</v>
      </c>
      <c r="I163" s="145"/>
      <c r="J163" s="144">
        <f>ROUND(I163*H163,3)</f>
        <v>0</v>
      </c>
      <c r="K163" s="142" t="s">
        <v>1</v>
      </c>
      <c r="L163" s="30"/>
      <c r="M163" s="146" t="s">
        <v>1</v>
      </c>
      <c r="N163" s="147" t="s">
        <v>44</v>
      </c>
      <c r="O163" s="49"/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AR163" s="16" t="s">
        <v>238</v>
      </c>
      <c r="AT163" s="16" t="s">
        <v>139</v>
      </c>
      <c r="AU163" s="16" t="s">
        <v>145</v>
      </c>
      <c r="AY163" s="16" t="s">
        <v>137</v>
      </c>
      <c r="BE163" s="150">
        <f>IF(N163="základná",J163,0)</f>
        <v>0</v>
      </c>
      <c r="BF163" s="150">
        <f>IF(N163="znížená",J163,0)</f>
        <v>0</v>
      </c>
      <c r="BG163" s="150">
        <f>IF(N163="zákl. prenesená",J163,0)</f>
        <v>0</v>
      </c>
      <c r="BH163" s="150">
        <f>IF(N163="zníž. prenesená",J163,0)</f>
        <v>0</v>
      </c>
      <c r="BI163" s="150">
        <f>IF(N163="nulová",J163,0)</f>
        <v>0</v>
      </c>
      <c r="BJ163" s="16" t="s">
        <v>145</v>
      </c>
      <c r="BK163" s="151">
        <f>ROUND(I163*H163,3)</f>
        <v>0</v>
      </c>
      <c r="BL163" s="16" t="s">
        <v>238</v>
      </c>
      <c r="BM163" s="16" t="s">
        <v>3503</v>
      </c>
    </row>
    <row r="164" spans="2:65" s="14" customFormat="1">
      <c r="B164" s="186"/>
      <c r="D164" s="153" t="s">
        <v>147</v>
      </c>
      <c r="E164" s="187" t="s">
        <v>1</v>
      </c>
      <c r="F164" s="188" t="s">
        <v>3500</v>
      </c>
      <c r="H164" s="187" t="s">
        <v>1</v>
      </c>
      <c r="I164" s="189"/>
      <c r="L164" s="186"/>
      <c r="M164" s="190"/>
      <c r="N164" s="191"/>
      <c r="O164" s="191"/>
      <c r="P164" s="191"/>
      <c r="Q164" s="191"/>
      <c r="R164" s="191"/>
      <c r="S164" s="191"/>
      <c r="T164" s="192"/>
      <c r="AT164" s="187" t="s">
        <v>147</v>
      </c>
      <c r="AU164" s="187" t="s">
        <v>145</v>
      </c>
      <c r="AV164" s="14" t="s">
        <v>80</v>
      </c>
      <c r="AW164" s="14" t="s">
        <v>33</v>
      </c>
      <c r="AX164" s="14" t="s">
        <v>72</v>
      </c>
      <c r="AY164" s="187" t="s">
        <v>137</v>
      </c>
    </row>
    <row r="165" spans="2:65" s="11" customFormat="1">
      <c r="B165" s="152"/>
      <c r="D165" s="153" t="s">
        <v>147</v>
      </c>
      <c r="E165" s="154" t="s">
        <v>1</v>
      </c>
      <c r="F165" s="155" t="s">
        <v>80</v>
      </c>
      <c r="H165" s="156">
        <v>1</v>
      </c>
      <c r="I165" s="157"/>
      <c r="L165" s="152"/>
      <c r="M165" s="158"/>
      <c r="N165" s="159"/>
      <c r="O165" s="159"/>
      <c r="P165" s="159"/>
      <c r="Q165" s="159"/>
      <c r="R165" s="159"/>
      <c r="S165" s="159"/>
      <c r="T165" s="160"/>
      <c r="AT165" s="154" t="s">
        <v>147</v>
      </c>
      <c r="AU165" s="154" t="s">
        <v>145</v>
      </c>
      <c r="AV165" s="11" t="s">
        <v>145</v>
      </c>
      <c r="AW165" s="11" t="s">
        <v>33</v>
      </c>
      <c r="AX165" s="11" t="s">
        <v>72</v>
      </c>
      <c r="AY165" s="154" t="s">
        <v>137</v>
      </c>
    </row>
    <row r="166" spans="2:65" s="13" customFormat="1">
      <c r="B166" s="169"/>
      <c r="D166" s="153" t="s">
        <v>147</v>
      </c>
      <c r="E166" s="170" t="s">
        <v>1</v>
      </c>
      <c r="F166" s="171" t="s">
        <v>158</v>
      </c>
      <c r="H166" s="172">
        <v>1</v>
      </c>
      <c r="I166" s="173"/>
      <c r="L166" s="169"/>
      <c r="M166" s="174"/>
      <c r="N166" s="175"/>
      <c r="O166" s="175"/>
      <c r="P166" s="175"/>
      <c r="Q166" s="175"/>
      <c r="R166" s="175"/>
      <c r="S166" s="175"/>
      <c r="T166" s="176"/>
      <c r="AT166" s="170" t="s">
        <v>147</v>
      </c>
      <c r="AU166" s="170" t="s">
        <v>145</v>
      </c>
      <c r="AV166" s="13" t="s">
        <v>144</v>
      </c>
      <c r="AW166" s="13" t="s">
        <v>33</v>
      </c>
      <c r="AX166" s="13" t="s">
        <v>80</v>
      </c>
      <c r="AY166" s="170" t="s">
        <v>137</v>
      </c>
    </row>
    <row r="167" spans="2:65" s="1" customFormat="1" ht="33.75" customHeight="1">
      <c r="B167" s="139"/>
      <c r="C167" s="140" t="s">
        <v>547</v>
      </c>
      <c r="D167" s="140" t="s">
        <v>139</v>
      </c>
      <c r="E167" s="141" t="s">
        <v>3504</v>
      </c>
      <c r="F167" s="142" t="s">
        <v>3505</v>
      </c>
      <c r="G167" s="143" t="s">
        <v>167</v>
      </c>
      <c r="H167" s="144">
        <v>1</v>
      </c>
      <c r="I167" s="145"/>
      <c r="J167" s="144">
        <f>ROUND(I167*H167,3)</f>
        <v>0</v>
      </c>
      <c r="K167" s="142" t="s">
        <v>1</v>
      </c>
      <c r="L167" s="30"/>
      <c r="M167" s="146" t="s">
        <v>1</v>
      </c>
      <c r="N167" s="147" t="s">
        <v>44</v>
      </c>
      <c r="O167" s="49"/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AR167" s="16" t="s">
        <v>238</v>
      </c>
      <c r="AT167" s="16" t="s">
        <v>139</v>
      </c>
      <c r="AU167" s="16" t="s">
        <v>145</v>
      </c>
      <c r="AY167" s="16" t="s">
        <v>137</v>
      </c>
      <c r="BE167" s="150">
        <f>IF(N167="základná",J167,0)</f>
        <v>0</v>
      </c>
      <c r="BF167" s="150">
        <f>IF(N167="znížená",J167,0)</f>
        <v>0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6" t="s">
        <v>145</v>
      </c>
      <c r="BK167" s="151">
        <f>ROUND(I167*H167,3)</f>
        <v>0</v>
      </c>
      <c r="BL167" s="16" t="s">
        <v>238</v>
      </c>
      <c r="BM167" s="16" t="s">
        <v>3506</v>
      </c>
    </row>
    <row r="168" spans="2:65" s="11" customFormat="1">
      <c r="B168" s="152"/>
      <c r="D168" s="153" t="s">
        <v>147</v>
      </c>
      <c r="E168" s="154" t="s">
        <v>1</v>
      </c>
      <c r="F168" s="155" t="s">
        <v>80</v>
      </c>
      <c r="H168" s="156">
        <v>1</v>
      </c>
      <c r="I168" s="157"/>
      <c r="L168" s="152"/>
      <c r="M168" s="158"/>
      <c r="N168" s="159"/>
      <c r="O168" s="159"/>
      <c r="P168" s="159"/>
      <c r="Q168" s="159"/>
      <c r="R168" s="159"/>
      <c r="S168" s="159"/>
      <c r="T168" s="160"/>
      <c r="AT168" s="154" t="s">
        <v>147</v>
      </c>
      <c r="AU168" s="154" t="s">
        <v>145</v>
      </c>
      <c r="AV168" s="11" t="s">
        <v>145</v>
      </c>
      <c r="AW168" s="11" t="s">
        <v>33</v>
      </c>
      <c r="AX168" s="11" t="s">
        <v>72</v>
      </c>
      <c r="AY168" s="154" t="s">
        <v>137</v>
      </c>
    </row>
    <row r="169" spans="2:65" s="13" customFormat="1">
      <c r="B169" s="169"/>
      <c r="D169" s="153" t="s">
        <v>147</v>
      </c>
      <c r="E169" s="170" t="s">
        <v>1</v>
      </c>
      <c r="F169" s="171" t="s">
        <v>158</v>
      </c>
      <c r="H169" s="172">
        <v>1</v>
      </c>
      <c r="I169" s="173"/>
      <c r="L169" s="169"/>
      <c r="M169" s="174"/>
      <c r="N169" s="175"/>
      <c r="O169" s="175"/>
      <c r="P169" s="175"/>
      <c r="Q169" s="175"/>
      <c r="R169" s="175"/>
      <c r="S169" s="175"/>
      <c r="T169" s="176"/>
      <c r="AT169" s="170" t="s">
        <v>147</v>
      </c>
      <c r="AU169" s="170" t="s">
        <v>145</v>
      </c>
      <c r="AV169" s="13" t="s">
        <v>144</v>
      </c>
      <c r="AW169" s="13" t="s">
        <v>33</v>
      </c>
      <c r="AX169" s="13" t="s">
        <v>80</v>
      </c>
      <c r="AY169" s="170" t="s">
        <v>137</v>
      </c>
    </row>
    <row r="170" spans="2:65" s="1" customFormat="1" ht="16.5" customHeight="1">
      <c r="B170" s="139"/>
      <c r="C170" s="140" t="s">
        <v>556</v>
      </c>
      <c r="D170" s="140" t="s">
        <v>139</v>
      </c>
      <c r="E170" s="141" t="s">
        <v>3507</v>
      </c>
      <c r="F170" s="142" t="s">
        <v>3508</v>
      </c>
      <c r="G170" s="143" t="s">
        <v>167</v>
      </c>
      <c r="H170" s="144">
        <v>1</v>
      </c>
      <c r="I170" s="145"/>
      <c r="J170" s="144">
        <f>ROUND(I170*H170,3)</f>
        <v>0</v>
      </c>
      <c r="K170" s="142" t="s">
        <v>1</v>
      </c>
      <c r="L170" s="30"/>
      <c r="M170" s="146" t="s">
        <v>1</v>
      </c>
      <c r="N170" s="147" t="s">
        <v>44</v>
      </c>
      <c r="O170" s="49"/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AR170" s="16" t="s">
        <v>238</v>
      </c>
      <c r="AT170" s="16" t="s">
        <v>139</v>
      </c>
      <c r="AU170" s="16" t="s">
        <v>145</v>
      </c>
      <c r="AY170" s="16" t="s">
        <v>137</v>
      </c>
      <c r="BE170" s="150">
        <f>IF(N170="základná",J170,0)</f>
        <v>0</v>
      </c>
      <c r="BF170" s="150">
        <f>IF(N170="znížená",J170,0)</f>
        <v>0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6" t="s">
        <v>145</v>
      </c>
      <c r="BK170" s="151">
        <f>ROUND(I170*H170,3)</f>
        <v>0</v>
      </c>
      <c r="BL170" s="16" t="s">
        <v>238</v>
      </c>
      <c r="BM170" s="16" t="s">
        <v>3509</v>
      </c>
    </row>
    <row r="171" spans="2:65" s="14" customFormat="1">
      <c r="B171" s="186"/>
      <c r="D171" s="153" t="s">
        <v>147</v>
      </c>
      <c r="E171" s="187" t="s">
        <v>1</v>
      </c>
      <c r="F171" s="188" t="s">
        <v>3510</v>
      </c>
      <c r="H171" s="187" t="s">
        <v>1</v>
      </c>
      <c r="I171" s="189"/>
      <c r="L171" s="186"/>
      <c r="M171" s="190"/>
      <c r="N171" s="191"/>
      <c r="O171" s="191"/>
      <c r="P171" s="191"/>
      <c r="Q171" s="191"/>
      <c r="R171" s="191"/>
      <c r="S171" s="191"/>
      <c r="T171" s="192"/>
      <c r="AT171" s="187" t="s">
        <v>147</v>
      </c>
      <c r="AU171" s="187" t="s">
        <v>145</v>
      </c>
      <c r="AV171" s="14" t="s">
        <v>80</v>
      </c>
      <c r="AW171" s="14" t="s">
        <v>33</v>
      </c>
      <c r="AX171" s="14" t="s">
        <v>72</v>
      </c>
      <c r="AY171" s="187" t="s">
        <v>137</v>
      </c>
    </row>
    <row r="172" spans="2:65" s="14" customFormat="1">
      <c r="B172" s="186"/>
      <c r="D172" s="153" t="s">
        <v>147</v>
      </c>
      <c r="E172" s="187" t="s">
        <v>1</v>
      </c>
      <c r="F172" s="188" t="s">
        <v>3511</v>
      </c>
      <c r="H172" s="187" t="s">
        <v>1</v>
      </c>
      <c r="I172" s="189"/>
      <c r="L172" s="186"/>
      <c r="M172" s="190"/>
      <c r="N172" s="191"/>
      <c r="O172" s="191"/>
      <c r="P172" s="191"/>
      <c r="Q172" s="191"/>
      <c r="R172" s="191"/>
      <c r="S172" s="191"/>
      <c r="T172" s="192"/>
      <c r="AT172" s="187" t="s">
        <v>147</v>
      </c>
      <c r="AU172" s="187" t="s">
        <v>145</v>
      </c>
      <c r="AV172" s="14" t="s">
        <v>80</v>
      </c>
      <c r="AW172" s="14" t="s">
        <v>33</v>
      </c>
      <c r="AX172" s="14" t="s">
        <v>72</v>
      </c>
      <c r="AY172" s="187" t="s">
        <v>137</v>
      </c>
    </row>
    <row r="173" spans="2:65" s="14" customFormat="1">
      <c r="B173" s="186"/>
      <c r="D173" s="153" t="s">
        <v>147</v>
      </c>
      <c r="E173" s="187" t="s">
        <v>1</v>
      </c>
      <c r="F173" s="188" t="s">
        <v>3512</v>
      </c>
      <c r="H173" s="187" t="s">
        <v>1</v>
      </c>
      <c r="I173" s="189"/>
      <c r="L173" s="186"/>
      <c r="M173" s="190"/>
      <c r="N173" s="191"/>
      <c r="O173" s="191"/>
      <c r="P173" s="191"/>
      <c r="Q173" s="191"/>
      <c r="R173" s="191"/>
      <c r="S173" s="191"/>
      <c r="T173" s="192"/>
      <c r="AT173" s="187" t="s">
        <v>147</v>
      </c>
      <c r="AU173" s="187" t="s">
        <v>145</v>
      </c>
      <c r="AV173" s="14" t="s">
        <v>80</v>
      </c>
      <c r="AW173" s="14" t="s">
        <v>33</v>
      </c>
      <c r="AX173" s="14" t="s">
        <v>72</v>
      </c>
      <c r="AY173" s="187" t="s">
        <v>137</v>
      </c>
    </row>
    <row r="174" spans="2:65" s="11" customFormat="1">
      <c r="B174" s="152"/>
      <c r="D174" s="153" t="s">
        <v>147</v>
      </c>
      <c r="E174" s="154" t="s">
        <v>1</v>
      </c>
      <c r="F174" s="155" t="s">
        <v>80</v>
      </c>
      <c r="H174" s="156">
        <v>1</v>
      </c>
      <c r="I174" s="157"/>
      <c r="L174" s="152"/>
      <c r="M174" s="158"/>
      <c r="N174" s="159"/>
      <c r="O174" s="159"/>
      <c r="P174" s="159"/>
      <c r="Q174" s="159"/>
      <c r="R174" s="159"/>
      <c r="S174" s="159"/>
      <c r="T174" s="160"/>
      <c r="AT174" s="154" t="s">
        <v>147</v>
      </c>
      <c r="AU174" s="154" t="s">
        <v>145</v>
      </c>
      <c r="AV174" s="11" t="s">
        <v>145</v>
      </c>
      <c r="AW174" s="11" t="s">
        <v>33</v>
      </c>
      <c r="AX174" s="11" t="s">
        <v>80</v>
      </c>
      <c r="AY174" s="154" t="s">
        <v>137</v>
      </c>
    </row>
    <row r="175" spans="2:65" s="1" customFormat="1" ht="16.5" customHeight="1">
      <c r="B175" s="139"/>
      <c r="C175" s="140" t="s">
        <v>560</v>
      </c>
      <c r="D175" s="140" t="s">
        <v>139</v>
      </c>
      <c r="E175" s="141" t="s">
        <v>3513</v>
      </c>
      <c r="F175" s="142" t="s">
        <v>3514</v>
      </c>
      <c r="G175" s="143" t="s">
        <v>167</v>
      </c>
      <c r="H175" s="144">
        <v>1</v>
      </c>
      <c r="I175" s="145"/>
      <c r="J175" s="144">
        <f>ROUND(I175*H175,3)</f>
        <v>0</v>
      </c>
      <c r="K175" s="142" t="s">
        <v>1</v>
      </c>
      <c r="L175" s="30"/>
      <c r="M175" s="146" t="s">
        <v>1</v>
      </c>
      <c r="N175" s="147" t="s">
        <v>44</v>
      </c>
      <c r="O175" s="49"/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AR175" s="16" t="s">
        <v>238</v>
      </c>
      <c r="AT175" s="16" t="s">
        <v>139</v>
      </c>
      <c r="AU175" s="16" t="s">
        <v>145</v>
      </c>
      <c r="AY175" s="16" t="s">
        <v>137</v>
      </c>
      <c r="BE175" s="150">
        <f>IF(N175="základná",J175,0)</f>
        <v>0</v>
      </c>
      <c r="BF175" s="150">
        <f>IF(N175="znížená",J175,0)</f>
        <v>0</v>
      </c>
      <c r="BG175" s="150">
        <f>IF(N175="zákl. prenesená",J175,0)</f>
        <v>0</v>
      </c>
      <c r="BH175" s="150">
        <f>IF(N175="zníž. prenesená",J175,0)</f>
        <v>0</v>
      </c>
      <c r="BI175" s="150">
        <f>IF(N175="nulová",J175,0)</f>
        <v>0</v>
      </c>
      <c r="BJ175" s="16" t="s">
        <v>145</v>
      </c>
      <c r="BK175" s="151">
        <f>ROUND(I175*H175,3)</f>
        <v>0</v>
      </c>
      <c r="BL175" s="16" t="s">
        <v>238</v>
      </c>
      <c r="BM175" s="16" t="s">
        <v>3515</v>
      </c>
    </row>
    <row r="176" spans="2:65" s="1" customFormat="1" ht="16.5" customHeight="1">
      <c r="B176" s="139"/>
      <c r="C176" s="140" t="s">
        <v>566</v>
      </c>
      <c r="D176" s="140" t="s">
        <v>139</v>
      </c>
      <c r="E176" s="141" t="s">
        <v>3516</v>
      </c>
      <c r="F176" s="142" t="s">
        <v>3517</v>
      </c>
      <c r="G176" s="143" t="s">
        <v>269</v>
      </c>
      <c r="H176" s="144">
        <v>53.685000000000002</v>
      </c>
      <c r="I176" s="145"/>
      <c r="J176" s="144">
        <f>ROUND(I176*H176,3)</f>
        <v>0</v>
      </c>
      <c r="K176" s="142" t="s">
        <v>154</v>
      </c>
      <c r="L176" s="30"/>
      <c r="M176" s="146" t="s">
        <v>1</v>
      </c>
      <c r="N176" s="147" t="s">
        <v>44</v>
      </c>
      <c r="O176" s="49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AR176" s="16" t="s">
        <v>238</v>
      </c>
      <c r="AT176" s="16" t="s">
        <v>139</v>
      </c>
      <c r="AU176" s="16" t="s">
        <v>145</v>
      </c>
      <c r="AY176" s="16" t="s">
        <v>137</v>
      </c>
      <c r="BE176" s="150">
        <f>IF(N176="základná",J176,0)</f>
        <v>0</v>
      </c>
      <c r="BF176" s="150">
        <f>IF(N176="znížená",J176,0)</f>
        <v>0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6" t="s">
        <v>145</v>
      </c>
      <c r="BK176" s="151">
        <f>ROUND(I176*H176,3)</f>
        <v>0</v>
      </c>
      <c r="BL176" s="16" t="s">
        <v>238</v>
      </c>
      <c r="BM176" s="16" t="s">
        <v>3518</v>
      </c>
    </row>
    <row r="177" spans="2:65" s="14" customFormat="1">
      <c r="B177" s="186"/>
      <c r="D177" s="153" t="s">
        <v>147</v>
      </c>
      <c r="E177" s="187" t="s">
        <v>1</v>
      </c>
      <c r="F177" s="188" t="s">
        <v>3519</v>
      </c>
      <c r="H177" s="187" t="s">
        <v>1</v>
      </c>
      <c r="I177" s="189"/>
      <c r="L177" s="186"/>
      <c r="M177" s="190"/>
      <c r="N177" s="191"/>
      <c r="O177" s="191"/>
      <c r="P177" s="191"/>
      <c r="Q177" s="191"/>
      <c r="R177" s="191"/>
      <c r="S177" s="191"/>
      <c r="T177" s="192"/>
      <c r="AT177" s="187" t="s">
        <v>147</v>
      </c>
      <c r="AU177" s="187" t="s">
        <v>145</v>
      </c>
      <c r="AV177" s="14" t="s">
        <v>80</v>
      </c>
      <c r="AW177" s="14" t="s">
        <v>33</v>
      </c>
      <c r="AX177" s="14" t="s">
        <v>72</v>
      </c>
      <c r="AY177" s="187" t="s">
        <v>137</v>
      </c>
    </row>
    <row r="178" spans="2:65" s="11" customFormat="1">
      <c r="B178" s="152"/>
      <c r="D178" s="153" t="s">
        <v>147</v>
      </c>
      <c r="E178" s="154" t="s">
        <v>1</v>
      </c>
      <c r="F178" s="155" t="s">
        <v>3520</v>
      </c>
      <c r="H178" s="156">
        <v>46.53</v>
      </c>
      <c r="I178" s="157"/>
      <c r="L178" s="152"/>
      <c r="M178" s="158"/>
      <c r="N178" s="159"/>
      <c r="O178" s="159"/>
      <c r="P178" s="159"/>
      <c r="Q178" s="159"/>
      <c r="R178" s="159"/>
      <c r="S178" s="159"/>
      <c r="T178" s="160"/>
      <c r="AT178" s="154" t="s">
        <v>147</v>
      </c>
      <c r="AU178" s="154" t="s">
        <v>145</v>
      </c>
      <c r="AV178" s="11" t="s">
        <v>145</v>
      </c>
      <c r="AW178" s="11" t="s">
        <v>33</v>
      </c>
      <c r="AX178" s="11" t="s">
        <v>72</v>
      </c>
      <c r="AY178" s="154" t="s">
        <v>137</v>
      </c>
    </row>
    <row r="179" spans="2:65" s="12" customFormat="1">
      <c r="B179" s="161"/>
      <c r="D179" s="153" t="s">
        <v>147</v>
      </c>
      <c r="E179" s="162" t="s">
        <v>1</v>
      </c>
      <c r="F179" s="163" t="s">
        <v>150</v>
      </c>
      <c r="H179" s="164">
        <v>46.53</v>
      </c>
      <c r="I179" s="165"/>
      <c r="L179" s="161"/>
      <c r="M179" s="166"/>
      <c r="N179" s="167"/>
      <c r="O179" s="167"/>
      <c r="P179" s="167"/>
      <c r="Q179" s="167"/>
      <c r="R179" s="167"/>
      <c r="S179" s="167"/>
      <c r="T179" s="168"/>
      <c r="AT179" s="162" t="s">
        <v>147</v>
      </c>
      <c r="AU179" s="162" t="s">
        <v>145</v>
      </c>
      <c r="AV179" s="12" t="s">
        <v>151</v>
      </c>
      <c r="AW179" s="12" t="s">
        <v>33</v>
      </c>
      <c r="AX179" s="12" t="s">
        <v>72</v>
      </c>
      <c r="AY179" s="162" t="s">
        <v>137</v>
      </c>
    </row>
    <row r="180" spans="2:65" s="11" customFormat="1">
      <c r="B180" s="152"/>
      <c r="D180" s="153" t="s">
        <v>147</v>
      </c>
      <c r="E180" s="154" t="s">
        <v>1</v>
      </c>
      <c r="F180" s="155" t="s">
        <v>3521</v>
      </c>
      <c r="H180" s="156">
        <v>7.1550000000000002</v>
      </c>
      <c r="I180" s="157"/>
      <c r="L180" s="152"/>
      <c r="M180" s="158"/>
      <c r="N180" s="159"/>
      <c r="O180" s="159"/>
      <c r="P180" s="159"/>
      <c r="Q180" s="159"/>
      <c r="R180" s="159"/>
      <c r="S180" s="159"/>
      <c r="T180" s="160"/>
      <c r="AT180" s="154" t="s">
        <v>147</v>
      </c>
      <c r="AU180" s="154" t="s">
        <v>145</v>
      </c>
      <c r="AV180" s="11" t="s">
        <v>145</v>
      </c>
      <c r="AW180" s="11" t="s">
        <v>33</v>
      </c>
      <c r="AX180" s="11" t="s">
        <v>72</v>
      </c>
      <c r="AY180" s="154" t="s">
        <v>137</v>
      </c>
    </row>
    <row r="181" spans="2:65" s="12" customFormat="1">
      <c r="B181" s="161"/>
      <c r="D181" s="153" t="s">
        <v>147</v>
      </c>
      <c r="E181" s="162" t="s">
        <v>1</v>
      </c>
      <c r="F181" s="163" t="s">
        <v>150</v>
      </c>
      <c r="H181" s="164">
        <v>7.1550000000000002</v>
      </c>
      <c r="I181" s="165"/>
      <c r="L181" s="161"/>
      <c r="M181" s="166"/>
      <c r="N181" s="167"/>
      <c r="O181" s="167"/>
      <c r="P181" s="167"/>
      <c r="Q181" s="167"/>
      <c r="R181" s="167"/>
      <c r="S181" s="167"/>
      <c r="T181" s="168"/>
      <c r="AT181" s="162" t="s">
        <v>147</v>
      </c>
      <c r="AU181" s="162" t="s">
        <v>145</v>
      </c>
      <c r="AV181" s="12" t="s">
        <v>151</v>
      </c>
      <c r="AW181" s="12" t="s">
        <v>33</v>
      </c>
      <c r="AX181" s="12" t="s">
        <v>72</v>
      </c>
      <c r="AY181" s="162" t="s">
        <v>137</v>
      </c>
    </row>
    <row r="182" spans="2:65" s="13" customFormat="1">
      <c r="B182" s="169"/>
      <c r="D182" s="153" t="s">
        <v>147</v>
      </c>
      <c r="E182" s="170" t="s">
        <v>1</v>
      </c>
      <c r="F182" s="171" t="s">
        <v>158</v>
      </c>
      <c r="H182" s="172">
        <v>53.685000000000002</v>
      </c>
      <c r="I182" s="173"/>
      <c r="L182" s="169"/>
      <c r="M182" s="174"/>
      <c r="N182" s="175"/>
      <c r="O182" s="175"/>
      <c r="P182" s="175"/>
      <c r="Q182" s="175"/>
      <c r="R182" s="175"/>
      <c r="S182" s="175"/>
      <c r="T182" s="176"/>
      <c r="AT182" s="170" t="s">
        <v>147</v>
      </c>
      <c r="AU182" s="170" t="s">
        <v>145</v>
      </c>
      <c r="AV182" s="13" t="s">
        <v>144</v>
      </c>
      <c r="AW182" s="13" t="s">
        <v>33</v>
      </c>
      <c r="AX182" s="13" t="s">
        <v>80</v>
      </c>
      <c r="AY182" s="170" t="s">
        <v>137</v>
      </c>
    </row>
    <row r="183" spans="2:65" s="1" customFormat="1" ht="16.5" customHeight="1">
      <c r="B183" s="139"/>
      <c r="C183" s="177" t="s">
        <v>570</v>
      </c>
      <c r="D183" s="177" t="s">
        <v>164</v>
      </c>
      <c r="E183" s="178" t="s">
        <v>3522</v>
      </c>
      <c r="F183" s="179" t="s">
        <v>3523</v>
      </c>
      <c r="G183" s="180" t="s">
        <v>269</v>
      </c>
      <c r="H183" s="181">
        <v>51.183</v>
      </c>
      <c r="I183" s="182"/>
      <c r="J183" s="181">
        <f>ROUND(I183*H183,3)</f>
        <v>0</v>
      </c>
      <c r="K183" s="179" t="s">
        <v>1</v>
      </c>
      <c r="L183" s="183"/>
      <c r="M183" s="184" t="s">
        <v>1</v>
      </c>
      <c r="N183" s="185" t="s">
        <v>44</v>
      </c>
      <c r="O183" s="49"/>
      <c r="P183" s="148">
        <f>O183*H183</f>
        <v>0</v>
      </c>
      <c r="Q183" s="148">
        <v>1.24E-3</v>
      </c>
      <c r="R183" s="148">
        <f>Q183*H183</f>
        <v>6.3466919999999996E-2</v>
      </c>
      <c r="S183" s="148">
        <v>0</v>
      </c>
      <c r="T183" s="149">
        <f>S183*H183</f>
        <v>0</v>
      </c>
      <c r="AR183" s="16" t="s">
        <v>577</v>
      </c>
      <c r="AT183" s="16" t="s">
        <v>164</v>
      </c>
      <c r="AU183" s="16" t="s">
        <v>145</v>
      </c>
      <c r="AY183" s="16" t="s">
        <v>137</v>
      </c>
      <c r="BE183" s="150">
        <f>IF(N183="základná",J183,0)</f>
        <v>0</v>
      </c>
      <c r="BF183" s="150">
        <f>IF(N183="znížená",J183,0)</f>
        <v>0</v>
      </c>
      <c r="BG183" s="150">
        <f>IF(N183="zákl. prenesená",J183,0)</f>
        <v>0</v>
      </c>
      <c r="BH183" s="150">
        <f>IF(N183="zníž. prenesená",J183,0)</f>
        <v>0</v>
      </c>
      <c r="BI183" s="150">
        <f>IF(N183="nulová",J183,0)</f>
        <v>0</v>
      </c>
      <c r="BJ183" s="16" t="s">
        <v>145</v>
      </c>
      <c r="BK183" s="151">
        <f>ROUND(I183*H183,3)</f>
        <v>0</v>
      </c>
      <c r="BL183" s="16" t="s">
        <v>238</v>
      </c>
      <c r="BM183" s="16" t="s">
        <v>3524</v>
      </c>
    </row>
    <row r="184" spans="2:65" s="11" customFormat="1">
      <c r="B184" s="152"/>
      <c r="D184" s="153" t="s">
        <v>147</v>
      </c>
      <c r="E184" s="154" t="s">
        <v>1</v>
      </c>
      <c r="F184" s="155" t="s">
        <v>3525</v>
      </c>
      <c r="H184" s="156">
        <v>51.183</v>
      </c>
      <c r="I184" s="157"/>
      <c r="L184" s="152"/>
      <c r="M184" s="158"/>
      <c r="N184" s="159"/>
      <c r="O184" s="159"/>
      <c r="P184" s="159"/>
      <c r="Q184" s="159"/>
      <c r="R184" s="159"/>
      <c r="S184" s="159"/>
      <c r="T184" s="160"/>
      <c r="AT184" s="154" t="s">
        <v>147</v>
      </c>
      <c r="AU184" s="154" t="s">
        <v>145</v>
      </c>
      <c r="AV184" s="11" t="s">
        <v>145</v>
      </c>
      <c r="AW184" s="11" t="s">
        <v>33</v>
      </c>
      <c r="AX184" s="11" t="s">
        <v>80</v>
      </c>
      <c r="AY184" s="154" t="s">
        <v>137</v>
      </c>
    </row>
    <row r="185" spans="2:65" s="1" customFormat="1" ht="16.5" customHeight="1">
      <c r="B185" s="139"/>
      <c r="C185" s="177" t="s">
        <v>577</v>
      </c>
      <c r="D185" s="177" t="s">
        <v>164</v>
      </c>
      <c r="E185" s="178" t="s">
        <v>3526</v>
      </c>
      <c r="F185" s="179" t="s">
        <v>3527</v>
      </c>
      <c r="G185" s="180" t="s">
        <v>269</v>
      </c>
      <c r="H185" s="181">
        <v>7.8710000000000004</v>
      </c>
      <c r="I185" s="182"/>
      <c r="J185" s="181">
        <f>ROUND(I185*H185,3)</f>
        <v>0</v>
      </c>
      <c r="K185" s="179" t="s">
        <v>1</v>
      </c>
      <c r="L185" s="183"/>
      <c r="M185" s="184" t="s">
        <v>1</v>
      </c>
      <c r="N185" s="185" t="s">
        <v>44</v>
      </c>
      <c r="O185" s="49"/>
      <c r="P185" s="148">
        <f>O185*H185</f>
        <v>0</v>
      </c>
      <c r="Q185" s="148">
        <v>1.24E-3</v>
      </c>
      <c r="R185" s="148">
        <f>Q185*H185</f>
        <v>9.7600400000000011E-3</v>
      </c>
      <c r="S185" s="148">
        <v>0</v>
      </c>
      <c r="T185" s="149">
        <f>S185*H185</f>
        <v>0</v>
      </c>
      <c r="AR185" s="16" t="s">
        <v>577</v>
      </c>
      <c r="AT185" s="16" t="s">
        <v>164</v>
      </c>
      <c r="AU185" s="16" t="s">
        <v>145</v>
      </c>
      <c r="AY185" s="16" t="s">
        <v>137</v>
      </c>
      <c r="BE185" s="150">
        <f>IF(N185="základná",J185,0)</f>
        <v>0</v>
      </c>
      <c r="BF185" s="150">
        <f>IF(N185="znížená",J185,0)</f>
        <v>0</v>
      </c>
      <c r="BG185" s="150">
        <f>IF(N185="zákl. prenesená",J185,0)</f>
        <v>0</v>
      </c>
      <c r="BH185" s="150">
        <f>IF(N185="zníž. prenesená",J185,0)</f>
        <v>0</v>
      </c>
      <c r="BI185" s="150">
        <f>IF(N185="nulová",J185,0)</f>
        <v>0</v>
      </c>
      <c r="BJ185" s="16" t="s">
        <v>145</v>
      </c>
      <c r="BK185" s="151">
        <f>ROUND(I185*H185,3)</f>
        <v>0</v>
      </c>
      <c r="BL185" s="16" t="s">
        <v>238</v>
      </c>
      <c r="BM185" s="16" t="s">
        <v>3528</v>
      </c>
    </row>
    <row r="186" spans="2:65" s="11" customFormat="1">
      <c r="B186" s="152"/>
      <c r="D186" s="153" t="s">
        <v>147</v>
      </c>
      <c r="E186" s="154" t="s">
        <v>1</v>
      </c>
      <c r="F186" s="155" t="s">
        <v>3529</v>
      </c>
      <c r="H186" s="156">
        <v>7.8710000000000004</v>
      </c>
      <c r="I186" s="157"/>
      <c r="L186" s="152"/>
      <c r="M186" s="158"/>
      <c r="N186" s="159"/>
      <c r="O186" s="159"/>
      <c r="P186" s="159"/>
      <c r="Q186" s="159"/>
      <c r="R186" s="159"/>
      <c r="S186" s="159"/>
      <c r="T186" s="160"/>
      <c r="AT186" s="154" t="s">
        <v>147</v>
      </c>
      <c r="AU186" s="154" t="s">
        <v>145</v>
      </c>
      <c r="AV186" s="11" t="s">
        <v>145</v>
      </c>
      <c r="AW186" s="11" t="s">
        <v>33</v>
      </c>
      <c r="AX186" s="11" t="s">
        <v>80</v>
      </c>
      <c r="AY186" s="154" t="s">
        <v>137</v>
      </c>
    </row>
    <row r="187" spans="2:65" s="1" customFormat="1" ht="16.5" customHeight="1">
      <c r="B187" s="139"/>
      <c r="C187" s="140" t="s">
        <v>582</v>
      </c>
      <c r="D187" s="140" t="s">
        <v>139</v>
      </c>
      <c r="E187" s="141" t="s">
        <v>3530</v>
      </c>
      <c r="F187" s="142" t="s">
        <v>3531</v>
      </c>
      <c r="G187" s="143" t="s">
        <v>269</v>
      </c>
      <c r="H187" s="144">
        <v>161.05500000000001</v>
      </c>
      <c r="I187" s="145"/>
      <c r="J187" s="144">
        <f>ROUND(I187*H187,3)</f>
        <v>0</v>
      </c>
      <c r="K187" s="142" t="s">
        <v>154</v>
      </c>
      <c r="L187" s="30"/>
      <c r="M187" s="146" t="s">
        <v>1</v>
      </c>
      <c r="N187" s="147" t="s">
        <v>44</v>
      </c>
      <c r="O187" s="49"/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AR187" s="16" t="s">
        <v>238</v>
      </c>
      <c r="AT187" s="16" t="s">
        <v>139</v>
      </c>
      <c r="AU187" s="16" t="s">
        <v>145</v>
      </c>
      <c r="AY187" s="16" t="s">
        <v>137</v>
      </c>
      <c r="BE187" s="150">
        <f>IF(N187="základná",J187,0)</f>
        <v>0</v>
      </c>
      <c r="BF187" s="150">
        <f>IF(N187="znížená",J187,0)</f>
        <v>0</v>
      </c>
      <c r="BG187" s="150">
        <f>IF(N187="zákl. prenesená",J187,0)</f>
        <v>0</v>
      </c>
      <c r="BH187" s="150">
        <f>IF(N187="zníž. prenesená",J187,0)</f>
        <v>0</v>
      </c>
      <c r="BI187" s="150">
        <f>IF(N187="nulová",J187,0)</f>
        <v>0</v>
      </c>
      <c r="BJ187" s="16" t="s">
        <v>145</v>
      </c>
      <c r="BK187" s="151">
        <f>ROUND(I187*H187,3)</f>
        <v>0</v>
      </c>
      <c r="BL187" s="16" t="s">
        <v>238</v>
      </c>
      <c r="BM187" s="16" t="s">
        <v>3532</v>
      </c>
    </row>
    <row r="188" spans="2:65" s="11" customFormat="1">
      <c r="B188" s="152"/>
      <c r="D188" s="153" t="s">
        <v>147</v>
      </c>
      <c r="E188" s="154" t="s">
        <v>1</v>
      </c>
      <c r="F188" s="155" t="s">
        <v>3533</v>
      </c>
      <c r="H188" s="156">
        <v>161.05500000000001</v>
      </c>
      <c r="I188" s="157"/>
      <c r="L188" s="152"/>
      <c r="M188" s="158"/>
      <c r="N188" s="159"/>
      <c r="O188" s="159"/>
      <c r="P188" s="159"/>
      <c r="Q188" s="159"/>
      <c r="R188" s="159"/>
      <c r="S188" s="159"/>
      <c r="T188" s="160"/>
      <c r="AT188" s="154" t="s">
        <v>147</v>
      </c>
      <c r="AU188" s="154" t="s">
        <v>145</v>
      </c>
      <c r="AV188" s="11" t="s">
        <v>145</v>
      </c>
      <c r="AW188" s="11" t="s">
        <v>33</v>
      </c>
      <c r="AX188" s="11" t="s">
        <v>80</v>
      </c>
      <c r="AY188" s="154" t="s">
        <v>137</v>
      </c>
    </row>
    <row r="189" spans="2:65" s="1" customFormat="1" ht="16.5" customHeight="1">
      <c r="B189" s="139"/>
      <c r="C189" s="177" t="s">
        <v>589</v>
      </c>
      <c r="D189" s="177" t="s">
        <v>164</v>
      </c>
      <c r="E189" s="178" t="s">
        <v>3534</v>
      </c>
      <c r="F189" s="179" t="s">
        <v>3535</v>
      </c>
      <c r="G189" s="180" t="s">
        <v>167</v>
      </c>
      <c r="H189" s="181">
        <v>2.2709999999999999</v>
      </c>
      <c r="I189" s="182"/>
      <c r="J189" s="181">
        <f>ROUND(I189*H189,3)</f>
        <v>0</v>
      </c>
      <c r="K189" s="179" t="s">
        <v>154</v>
      </c>
      <c r="L189" s="183"/>
      <c r="M189" s="184" t="s">
        <v>1</v>
      </c>
      <c r="N189" s="185" t="s">
        <v>44</v>
      </c>
      <c r="O189" s="49"/>
      <c r="P189" s="148">
        <f>O189*H189</f>
        <v>0</v>
      </c>
      <c r="Q189" s="148">
        <v>3.3E-3</v>
      </c>
      <c r="R189" s="148">
        <f>Q189*H189</f>
        <v>7.4942999999999997E-3</v>
      </c>
      <c r="S189" s="148">
        <v>0</v>
      </c>
      <c r="T189" s="149">
        <f>S189*H189</f>
        <v>0</v>
      </c>
      <c r="AR189" s="16" t="s">
        <v>577</v>
      </c>
      <c r="AT189" s="16" t="s">
        <v>164</v>
      </c>
      <c r="AU189" s="16" t="s">
        <v>145</v>
      </c>
      <c r="AY189" s="16" t="s">
        <v>137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6" t="s">
        <v>145</v>
      </c>
      <c r="BK189" s="151">
        <f>ROUND(I189*H189,3)</f>
        <v>0</v>
      </c>
      <c r="BL189" s="16" t="s">
        <v>238</v>
      </c>
      <c r="BM189" s="16" t="s">
        <v>3536</v>
      </c>
    </row>
    <row r="190" spans="2:65" s="11" customFormat="1">
      <c r="B190" s="152"/>
      <c r="D190" s="153" t="s">
        <v>147</v>
      </c>
      <c r="E190" s="154" t="s">
        <v>1</v>
      </c>
      <c r="F190" s="155" t="s">
        <v>3537</v>
      </c>
      <c r="H190" s="156">
        <v>2.2709999999999999</v>
      </c>
      <c r="I190" s="157"/>
      <c r="L190" s="152"/>
      <c r="M190" s="158"/>
      <c r="N190" s="159"/>
      <c r="O190" s="159"/>
      <c r="P190" s="159"/>
      <c r="Q190" s="159"/>
      <c r="R190" s="159"/>
      <c r="S190" s="159"/>
      <c r="T190" s="160"/>
      <c r="AT190" s="154" t="s">
        <v>147</v>
      </c>
      <c r="AU190" s="154" t="s">
        <v>145</v>
      </c>
      <c r="AV190" s="11" t="s">
        <v>145</v>
      </c>
      <c r="AW190" s="11" t="s">
        <v>33</v>
      </c>
      <c r="AX190" s="11" t="s">
        <v>80</v>
      </c>
      <c r="AY190" s="154" t="s">
        <v>137</v>
      </c>
    </row>
    <row r="191" spans="2:65" s="1" customFormat="1" ht="16.5" customHeight="1">
      <c r="B191" s="139"/>
      <c r="C191" s="177" t="s">
        <v>599</v>
      </c>
      <c r="D191" s="177" t="s">
        <v>164</v>
      </c>
      <c r="E191" s="178" t="s">
        <v>3538</v>
      </c>
      <c r="F191" s="179" t="s">
        <v>3539</v>
      </c>
      <c r="G191" s="180" t="s">
        <v>325</v>
      </c>
      <c r="H191" s="181">
        <v>1</v>
      </c>
      <c r="I191" s="182"/>
      <c r="J191" s="181">
        <f>ROUND(I191*H191,3)</f>
        <v>0</v>
      </c>
      <c r="K191" s="179" t="s">
        <v>1</v>
      </c>
      <c r="L191" s="183"/>
      <c r="M191" s="184" t="s">
        <v>1</v>
      </c>
      <c r="N191" s="185" t="s">
        <v>44</v>
      </c>
      <c r="O191" s="49"/>
      <c r="P191" s="148">
        <f>O191*H191</f>
        <v>0</v>
      </c>
      <c r="Q191" s="148">
        <v>0</v>
      </c>
      <c r="R191" s="148">
        <f>Q191*H191</f>
        <v>0</v>
      </c>
      <c r="S191" s="148">
        <v>0</v>
      </c>
      <c r="T191" s="149">
        <f>S191*H191</f>
        <v>0</v>
      </c>
      <c r="AR191" s="16" t="s">
        <v>577</v>
      </c>
      <c r="AT191" s="16" t="s">
        <v>164</v>
      </c>
      <c r="AU191" s="16" t="s">
        <v>145</v>
      </c>
      <c r="AY191" s="16" t="s">
        <v>137</v>
      </c>
      <c r="BE191" s="150">
        <f>IF(N191="základná",J191,0)</f>
        <v>0</v>
      </c>
      <c r="BF191" s="150">
        <f>IF(N191="znížená",J191,0)</f>
        <v>0</v>
      </c>
      <c r="BG191" s="150">
        <f>IF(N191="zákl. prenesená",J191,0)</f>
        <v>0</v>
      </c>
      <c r="BH191" s="150">
        <f>IF(N191="zníž. prenesená",J191,0)</f>
        <v>0</v>
      </c>
      <c r="BI191" s="150">
        <f>IF(N191="nulová",J191,0)</f>
        <v>0</v>
      </c>
      <c r="BJ191" s="16" t="s">
        <v>145</v>
      </c>
      <c r="BK191" s="151">
        <f>ROUND(I191*H191,3)</f>
        <v>0</v>
      </c>
      <c r="BL191" s="16" t="s">
        <v>238</v>
      </c>
      <c r="BM191" s="16" t="s">
        <v>3540</v>
      </c>
    </row>
    <row r="192" spans="2:65" s="1" customFormat="1" ht="16.5" customHeight="1">
      <c r="B192" s="139"/>
      <c r="C192" s="140" t="s">
        <v>623</v>
      </c>
      <c r="D192" s="140" t="s">
        <v>139</v>
      </c>
      <c r="E192" s="141" t="s">
        <v>3541</v>
      </c>
      <c r="F192" s="142" t="s">
        <v>3542</v>
      </c>
      <c r="G192" s="143" t="s">
        <v>289</v>
      </c>
      <c r="H192" s="145"/>
      <c r="I192" s="145"/>
      <c r="J192" s="144">
        <f>ROUND(I192*H192,3)</f>
        <v>0</v>
      </c>
      <c r="K192" s="142" t="s">
        <v>154</v>
      </c>
      <c r="L192" s="30"/>
      <c r="M192" s="193" t="s">
        <v>1</v>
      </c>
      <c r="N192" s="194" t="s">
        <v>44</v>
      </c>
      <c r="O192" s="195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AR192" s="16" t="s">
        <v>238</v>
      </c>
      <c r="AT192" s="16" t="s">
        <v>139</v>
      </c>
      <c r="AU192" s="16" t="s">
        <v>145</v>
      </c>
      <c r="AY192" s="16" t="s">
        <v>137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6" t="s">
        <v>145</v>
      </c>
      <c r="BK192" s="151">
        <f>ROUND(I192*H192,3)</f>
        <v>0</v>
      </c>
      <c r="BL192" s="16" t="s">
        <v>238</v>
      </c>
      <c r="BM192" s="16" t="s">
        <v>3543</v>
      </c>
    </row>
    <row r="193" spans="2:12" s="1" customFormat="1" ht="6.95" customHeight="1">
      <c r="B193" s="39"/>
      <c r="C193" s="40"/>
      <c r="D193" s="40"/>
      <c r="E193" s="40"/>
      <c r="F193" s="40"/>
      <c r="G193" s="40"/>
      <c r="H193" s="40"/>
      <c r="I193" s="100"/>
      <c r="J193" s="40"/>
      <c r="K193" s="40"/>
      <c r="L193" s="30"/>
    </row>
  </sheetData>
  <autoFilter ref="C86:K19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108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ROUND(J88,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ROUND((SUM(BE88:BE165)),  2)</f>
        <v>0</v>
      </c>
      <c r="I33" s="92">
        <v>0.2</v>
      </c>
      <c r="J33" s="91">
        <f>ROUND(((SUM(BE88:BE165))*I33),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ROUND((SUM(BF88:BF165)),  2)</f>
        <v>0</v>
      </c>
      <c r="I34" s="92">
        <v>0.2</v>
      </c>
      <c r="J34" s="91">
        <f>ROUND(((SUM(BF88:BF165))*I34),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ROUND((SUM(BG88:BG165)),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ROUND((SUM(BH88:BH165)),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ROUND((SUM(BI88:BI165)),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01B - SO 01 Búracie práce a stavebné úpravy - existujúci RD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J88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J89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J90</f>
        <v>0</v>
      </c>
      <c r="L61" s="111"/>
    </row>
    <row r="62" spans="2:47" s="8" customFormat="1" ht="19.899999999999999" customHeight="1">
      <c r="B62" s="111"/>
      <c r="D62" s="112" t="s">
        <v>116</v>
      </c>
      <c r="E62" s="113"/>
      <c r="F62" s="113"/>
      <c r="G62" s="113"/>
      <c r="H62" s="113"/>
      <c r="I62" s="114"/>
      <c r="J62" s="115">
        <f>J99</f>
        <v>0</v>
      </c>
      <c r="L62" s="111"/>
    </row>
    <row r="63" spans="2:47" s="8" customFormat="1" ht="19.899999999999999" customHeight="1">
      <c r="B63" s="111"/>
      <c r="D63" s="112" t="s">
        <v>117</v>
      </c>
      <c r="E63" s="113"/>
      <c r="F63" s="113"/>
      <c r="G63" s="113"/>
      <c r="H63" s="113"/>
      <c r="I63" s="114"/>
      <c r="J63" s="115">
        <f>J106</f>
        <v>0</v>
      </c>
      <c r="L63" s="111"/>
    </row>
    <row r="64" spans="2:47" s="8" customFormat="1" ht="19.899999999999999" customHeight="1">
      <c r="B64" s="111"/>
      <c r="D64" s="112" t="s">
        <v>118</v>
      </c>
      <c r="E64" s="113"/>
      <c r="F64" s="113"/>
      <c r="G64" s="113"/>
      <c r="H64" s="113"/>
      <c r="I64" s="114"/>
      <c r="J64" s="115">
        <f>J115</f>
        <v>0</v>
      </c>
      <c r="L64" s="111"/>
    </row>
    <row r="65" spans="2:12" s="8" customFormat="1" ht="19.899999999999999" customHeight="1">
      <c r="B65" s="111"/>
      <c r="D65" s="112" t="s">
        <v>119</v>
      </c>
      <c r="E65" s="113"/>
      <c r="F65" s="113"/>
      <c r="G65" s="113"/>
      <c r="H65" s="113"/>
      <c r="I65" s="114"/>
      <c r="J65" s="115">
        <f>J121</f>
        <v>0</v>
      </c>
      <c r="L65" s="111"/>
    </row>
    <row r="66" spans="2:12" s="8" customFormat="1" ht="19.899999999999999" customHeight="1">
      <c r="B66" s="111"/>
      <c r="D66" s="112" t="s">
        <v>120</v>
      </c>
      <c r="E66" s="113"/>
      <c r="F66" s="113"/>
      <c r="G66" s="113"/>
      <c r="H66" s="113"/>
      <c r="I66" s="114"/>
      <c r="J66" s="115">
        <f>J154</f>
        <v>0</v>
      </c>
      <c r="L66" s="111"/>
    </row>
    <row r="67" spans="2:12" s="7" customFormat="1" ht="24.95" customHeight="1">
      <c r="B67" s="106"/>
      <c r="D67" s="107" t="s">
        <v>121</v>
      </c>
      <c r="E67" s="108"/>
      <c r="F67" s="108"/>
      <c r="G67" s="108"/>
      <c r="H67" s="108"/>
      <c r="I67" s="109"/>
      <c r="J67" s="110">
        <f>J156</f>
        <v>0</v>
      </c>
      <c r="L67" s="106"/>
    </row>
    <row r="68" spans="2:12" s="8" customFormat="1" ht="19.899999999999999" customHeight="1">
      <c r="B68" s="111"/>
      <c r="D68" s="112" t="s">
        <v>122</v>
      </c>
      <c r="E68" s="113"/>
      <c r="F68" s="113"/>
      <c r="G68" s="113"/>
      <c r="H68" s="113"/>
      <c r="I68" s="114"/>
      <c r="J68" s="115">
        <f>J157</f>
        <v>0</v>
      </c>
      <c r="L68" s="111"/>
    </row>
    <row r="69" spans="2:12" s="1" customFormat="1" ht="21.75" customHeight="1">
      <c r="B69" s="30"/>
      <c r="I69" s="84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10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101"/>
      <c r="J74" s="42"/>
      <c r="K74" s="42"/>
      <c r="L74" s="30"/>
    </row>
    <row r="75" spans="2:12" s="1" customFormat="1" ht="24.95" customHeight="1">
      <c r="B75" s="30"/>
      <c r="C75" s="20" t="s">
        <v>123</v>
      </c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14</v>
      </c>
      <c r="I77" s="84"/>
      <c r="L77" s="30"/>
    </row>
    <row r="78" spans="2:12" s="1" customFormat="1" ht="16.5" customHeight="1">
      <c r="B78" s="30"/>
      <c r="E78" s="246" t="str">
        <f>E7</f>
        <v>Rodinný dom s 2 byt. jednotkami Chocholná-Velčice, Vytvorenie podmienok pre deinštitucionalizáciu DSS Adam. Kochanovce</v>
      </c>
      <c r="F78" s="247"/>
      <c r="G78" s="247"/>
      <c r="H78" s="247"/>
      <c r="I78" s="84"/>
      <c r="L78" s="30"/>
    </row>
    <row r="79" spans="2:12" s="1" customFormat="1" ht="12" customHeight="1">
      <c r="B79" s="30"/>
      <c r="C79" s="25" t="s">
        <v>107</v>
      </c>
      <c r="I79" s="84"/>
      <c r="L79" s="30"/>
    </row>
    <row r="80" spans="2:12" s="1" customFormat="1" ht="16.5" customHeight="1">
      <c r="B80" s="30"/>
      <c r="E80" s="232" t="str">
        <f>E9</f>
        <v>01B - SO 01 Búracie práce a stavebné úpravy - existujúci RD</v>
      </c>
      <c r="F80" s="231"/>
      <c r="G80" s="231"/>
      <c r="H80" s="231"/>
      <c r="I80" s="84"/>
      <c r="L80" s="30"/>
    </row>
    <row r="81" spans="2:65" s="1" customFormat="1" ht="6.95" customHeight="1">
      <c r="B81" s="30"/>
      <c r="I81" s="84"/>
      <c r="L81" s="30"/>
    </row>
    <row r="82" spans="2:65" s="1" customFormat="1" ht="12" customHeight="1">
      <c r="B82" s="30"/>
      <c r="C82" s="25" t="s">
        <v>18</v>
      </c>
      <c r="F82" s="16" t="str">
        <f>F12</f>
        <v>parc. č. 580,581,582 Chocholná-Velčice</v>
      </c>
      <c r="I82" s="85" t="s">
        <v>20</v>
      </c>
      <c r="J82" s="46" t="str">
        <f>IF(J12="","",J12)</f>
        <v>27. 12. 2018</v>
      </c>
      <c r="L82" s="30"/>
    </row>
    <row r="83" spans="2:65" s="1" customFormat="1" ht="6.95" customHeight="1">
      <c r="B83" s="30"/>
      <c r="I83" s="84"/>
      <c r="L83" s="30"/>
    </row>
    <row r="84" spans="2:65" s="1" customFormat="1" ht="13.7" customHeight="1">
      <c r="B84" s="30"/>
      <c r="C84" s="25" t="s">
        <v>22</v>
      </c>
      <c r="F84" s="16" t="str">
        <f>E15</f>
        <v>Trenčiansky samosprávny kraj</v>
      </c>
      <c r="I84" s="85" t="s">
        <v>29</v>
      </c>
      <c r="J84" s="28" t="str">
        <f>E21</f>
        <v>ADOM, spol. s r.o.</v>
      </c>
      <c r="L84" s="30"/>
    </row>
    <row r="85" spans="2:65" s="1" customFormat="1" ht="13.7" customHeight="1">
      <c r="B85" s="30"/>
      <c r="C85" s="25" t="s">
        <v>27</v>
      </c>
      <c r="F85" s="16" t="str">
        <f>IF(E18="","",E18)</f>
        <v>Vyplň údaj</v>
      </c>
      <c r="I85" s="85" t="s">
        <v>35</v>
      </c>
      <c r="J85" s="28" t="str">
        <f>E24</f>
        <v>Viera Masnicová</v>
      </c>
      <c r="L85" s="30"/>
    </row>
    <row r="86" spans="2:65" s="1" customFormat="1" ht="10.35" customHeight="1">
      <c r="B86" s="30"/>
      <c r="I86" s="84"/>
      <c r="L86" s="30"/>
    </row>
    <row r="87" spans="2:65" s="9" customFormat="1" ht="29.25" customHeight="1">
      <c r="B87" s="116"/>
      <c r="C87" s="117" t="s">
        <v>124</v>
      </c>
      <c r="D87" s="118" t="s">
        <v>57</v>
      </c>
      <c r="E87" s="118" t="s">
        <v>53</v>
      </c>
      <c r="F87" s="118" t="s">
        <v>54</v>
      </c>
      <c r="G87" s="118" t="s">
        <v>125</v>
      </c>
      <c r="H87" s="118" t="s">
        <v>126</v>
      </c>
      <c r="I87" s="119" t="s">
        <v>127</v>
      </c>
      <c r="J87" s="120" t="s">
        <v>111</v>
      </c>
      <c r="K87" s="121" t="s">
        <v>128</v>
      </c>
      <c r="L87" s="116"/>
      <c r="M87" s="53" t="s">
        <v>1</v>
      </c>
      <c r="N87" s="54" t="s">
        <v>42</v>
      </c>
      <c r="O87" s="54" t="s">
        <v>129</v>
      </c>
      <c r="P87" s="54" t="s">
        <v>130</v>
      </c>
      <c r="Q87" s="54" t="s">
        <v>131</v>
      </c>
      <c r="R87" s="54" t="s">
        <v>132</v>
      </c>
      <c r="S87" s="54" t="s">
        <v>133</v>
      </c>
      <c r="T87" s="55" t="s">
        <v>134</v>
      </c>
    </row>
    <row r="88" spans="2:65" s="1" customFormat="1" ht="22.9" customHeight="1">
      <c r="B88" s="30"/>
      <c r="C88" s="58" t="s">
        <v>112</v>
      </c>
      <c r="I88" s="84"/>
      <c r="J88" s="122">
        <f>BK88</f>
        <v>0</v>
      </c>
      <c r="L88" s="30"/>
      <c r="M88" s="56"/>
      <c r="N88" s="47"/>
      <c r="O88" s="47"/>
      <c r="P88" s="123">
        <f>P89+P156</f>
        <v>0</v>
      </c>
      <c r="Q88" s="47"/>
      <c r="R88" s="123">
        <f>R89+R156</f>
        <v>2.1697607400000001</v>
      </c>
      <c r="S88" s="47"/>
      <c r="T88" s="124">
        <f>T89+T156</f>
        <v>311.91510599999998</v>
      </c>
      <c r="AT88" s="16" t="s">
        <v>71</v>
      </c>
      <c r="AU88" s="16" t="s">
        <v>113</v>
      </c>
      <c r="BK88" s="125">
        <f>BK89+BK156</f>
        <v>0</v>
      </c>
    </row>
    <row r="89" spans="2:65" s="10" customFormat="1" ht="25.9" customHeight="1">
      <c r="B89" s="126"/>
      <c r="D89" s="127" t="s">
        <v>71</v>
      </c>
      <c r="E89" s="128" t="s">
        <v>135</v>
      </c>
      <c r="F89" s="128" t="s">
        <v>136</v>
      </c>
      <c r="I89" s="129"/>
      <c r="J89" s="130">
        <f>BK89</f>
        <v>0</v>
      </c>
      <c r="L89" s="126"/>
      <c r="M89" s="131"/>
      <c r="N89" s="132"/>
      <c r="O89" s="132"/>
      <c r="P89" s="133">
        <f>P90+P99+P106+P115+P121+P154</f>
        <v>0</v>
      </c>
      <c r="Q89" s="132"/>
      <c r="R89" s="133">
        <f>R90+R99+R106+R115+R121+R154</f>
        <v>2.0739107400000001</v>
      </c>
      <c r="S89" s="132"/>
      <c r="T89" s="134">
        <f>T90+T99+T106+T115+T121+T154</f>
        <v>311.894406</v>
      </c>
      <c r="AR89" s="127" t="s">
        <v>80</v>
      </c>
      <c r="AT89" s="135" t="s">
        <v>71</v>
      </c>
      <c r="AU89" s="135" t="s">
        <v>72</v>
      </c>
      <c r="AY89" s="127" t="s">
        <v>137</v>
      </c>
      <c r="BK89" s="136">
        <f>BK90+BK99+BK106+BK115+BK121+BK154</f>
        <v>0</v>
      </c>
    </row>
    <row r="90" spans="2:65" s="10" customFormat="1" ht="22.9" customHeight="1">
      <c r="B90" s="126"/>
      <c r="D90" s="127" t="s">
        <v>71</v>
      </c>
      <c r="E90" s="137" t="s">
        <v>80</v>
      </c>
      <c r="F90" s="137" t="s">
        <v>138</v>
      </c>
      <c r="I90" s="129"/>
      <c r="J90" s="138">
        <f>BK90</f>
        <v>0</v>
      </c>
      <c r="L90" s="126"/>
      <c r="M90" s="131"/>
      <c r="N90" s="132"/>
      <c r="O90" s="132"/>
      <c r="P90" s="133">
        <f>SUM(P91:P98)</f>
        <v>0</v>
      </c>
      <c r="Q90" s="132"/>
      <c r="R90" s="133">
        <f>SUM(R91:R98)</f>
        <v>0</v>
      </c>
      <c r="S90" s="132"/>
      <c r="T90" s="134">
        <f>SUM(T91:T98)</f>
        <v>41.48104</v>
      </c>
      <c r="AR90" s="127" t="s">
        <v>80</v>
      </c>
      <c r="AT90" s="135" t="s">
        <v>71</v>
      </c>
      <c r="AU90" s="135" t="s">
        <v>80</v>
      </c>
      <c r="AY90" s="127" t="s">
        <v>137</v>
      </c>
      <c r="BK90" s="136">
        <f>SUM(BK91:BK98)</f>
        <v>0</v>
      </c>
    </row>
    <row r="91" spans="2:65" s="1" customFormat="1" ht="16.5" customHeight="1">
      <c r="B91" s="139"/>
      <c r="C91" s="140" t="s">
        <v>80</v>
      </c>
      <c r="D91" s="140" t="s">
        <v>139</v>
      </c>
      <c r="E91" s="141" t="s">
        <v>140</v>
      </c>
      <c r="F91" s="142" t="s">
        <v>141</v>
      </c>
      <c r="G91" s="143" t="s">
        <v>142</v>
      </c>
      <c r="H91" s="144">
        <v>116.848</v>
      </c>
      <c r="I91" s="145"/>
      <c r="J91" s="144">
        <f>ROUND(I91*H91,3)</f>
        <v>0</v>
      </c>
      <c r="K91" s="142" t="s">
        <v>143</v>
      </c>
      <c r="L91" s="30"/>
      <c r="M91" s="146" t="s">
        <v>1</v>
      </c>
      <c r="N91" s="147" t="s">
        <v>44</v>
      </c>
      <c r="O91" s="49"/>
      <c r="P91" s="148">
        <f>O91*H91</f>
        <v>0</v>
      </c>
      <c r="Q91" s="148">
        <v>0</v>
      </c>
      <c r="R91" s="148">
        <f>Q91*H91</f>
        <v>0</v>
      </c>
      <c r="S91" s="148">
        <v>0.13</v>
      </c>
      <c r="T91" s="149">
        <f>S91*H91</f>
        <v>15.190240000000001</v>
      </c>
      <c r="AR91" s="16" t="s">
        <v>144</v>
      </c>
      <c r="AT91" s="16" t="s">
        <v>139</v>
      </c>
      <c r="AU91" s="16" t="s">
        <v>145</v>
      </c>
      <c r="AY91" s="16" t="s">
        <v>137</v>
      </c>
      <c r="BE91" s="150">
        <f>IF(N91="základná",J91,0)</f>
        <v>0</v>
      </c>
      <c r="BF91" s="150">
        <f>IF(N91="znížená",J91,0)</f>
        <v>0</v>
      </c>
      <c r="BG91" s="150">
        <f>IF(N91="zákl. prenesená",J91,0)</f>
        <v>0</v>
      </c>
      <c r="BH91" s="150">
        <f>IF(N91="zníž. prenesená",J91,0)</f>
        <v>0</v>
      </c>
      <c r="BI91" s="150">
        <f>IF(N91="nulová",J91,0)</f>
        <v>0</v>
      </c>
      <c r="BJ91" s="16" t="s">
        <v>145</v>
      </c>
      <c r="BK91" s="151">
        <f>ROUND(I91*H91,3)</f>
        <v>0</v>
      </c>
      <c r="BL91" s="16" t="s">
        <v>144</v>
      </c>
      <c r="BM91" s="16" t="s">
        <v>146</v>
      </c>
    </row>
    <row r="92" spans="2:65" s="11" customFormat="1">
      <c r="B92" s="152"/>
      <c r="D92" s="153" t="s">
        <v>147</v>
      </c>
      <c r="E92" s="154" t="s">
        <v>1</v>
      </c>
      <c r="F92" s="155" t="s">
        <v>148</v>
      </c>
      <c r="H92" s="156">
        <v>112</v>
      </c>
      <c r="I92" s="157"/>
      <c r="L92" s="152"/>
      <c r="M92" s="158"/>
      <c r="N92" s="159"/>
      <c r="O92" s="159"/>
      <c r="P92" s="159"/>
      <c r="Q92" s="159"/>
      <c r="R92" s="159"/>
      <c r="S92" s="159"/>
      <c r="T92" s="160"/>
      <c r="AT92" s="154" t="s">
        <v>147</v>
      </c>
      <c r="AU92" s="154" t="s">
        <v>145</v>
      </c>
      <c r="AV92" s="11" t="s">
        <v>145</v>
      </c>
      <c r="AW92" s="11" t="s">
        <v>33</v>
      </c>
      <c r="AX92" s="11" t="s">
        <v>72</v>
      </c>
      <c r="AY92" s="154" t="s">
        <v>137</v>
      </c>
    </row>
    <row r="93" spans="2:65" s="11" customFormat="1">
      <c r="B93" s="152"/>
      <c r="D93" s="153" t="s">
        <v>147</v>
      </c>
      <c r="E93" s="154" t="s">
        <v>1</v>
      </c>
      <c r="F93" s="155" t="s">
        <v>149</v>
      </c>
      <c r="H93" s="156">
        <v>4.8479999999999999</v>
      </c>
      <c r="I93" s="157"/>
      <c r="L93" s="152"/>
      <c r="M93" s="158"/>
      <c r="N93" s="159"/>
      <c r="O93" s="159"/>
      <c r="P93" s="159"/>
      <c r="Q93" s="159"/>
      <c r="R93" s="159"/>
      <c r="S93" s="159"/>
      <c r="T93" s="160"/>
      <c r="AT93" s="154" t="s">
        <v>147</v>
      </c>
      <c r="AU93" s="154" t="s">
        <v>145</v>
      </c>
      <c r="AV93" s="11" t="s">
        <v>145</v>
      </c>
      <c r="AW93" s="11" t="s">
        <v>33</v>
      </c>
      <c r="AX93" s="11" t="s">
        <v>72</v>
      </c>
      <c r="AY93" s="154" t="s">
        <v>137</v>
      </c>
    </row>
    <row r="94" spans="2:65" s="12" customFormat="1">
      <c r="B94" s="161"/>
      <c r="D94" s="153" t="s">
        <v>147</v>
      </c>
      <c r="E94" s="162" t="s">
        <v>1</v>
      </c>
      <c r="F94" s="163" t="s">
        <v>150</v>
      </c>
      <c r="H94" s="164">
        <v>116.848</v>
      </c>
      <c r="I94" s="165"/>
      <c r="L94" s="161"/>
      <c r="M94" s="166"/>
      <c r="N94" s="167"/>
      <c r="O94" s="167"/>
      <c r="P94" s="167"/>
      <c r="Q94" s="167"/>
      <c r="R94" s="167"/>
      <c r="S94" s="167"/>
      <c r="T94" s="168"/>
      <c r="AT94" s="162" t="s">
        <v>147</v>
      </c>
      <c r="AU94" s="162" t="s">
        <v>145</v>
      </c>
      <c r="AV94" s="12" t="s">
        <v>151</v>
      </c>
      <c r="AW94" s="12" t="s">
        <v>33</v>
      </c>
      <c r="AX94" s="12" t="s">
        <v>80</v>
      </c>
      <c r="AY94" s="162" t="s">
        <v>137</v>
      </c>
    </row>
    <row r="95" spans="2:65" s="1" customFormat="1" ht="16.5" customHeight="1">
      <c r="B95" s="139"/>
      <c r="C95" s="140" t="s">
        <v>145</v>
      </c>
      <c r="D95" s="140" t="s">
        <v>139</v>
      </c>
      <c r="E95" s="141" t="s">
        <v>152</v>
      </c>
      <c r="F95" s="142" t="s">
        <v>153</v>
      </c>
      <c r="G95" s="143" t="s">
        <v>142</v>
      </c>
      <c r="H95" s="144">
        <v>116.848</v>
      </c>
      <c r="I95" s="145"/>
      <c r="J95" s="144">
        <f>ROUND(I95*H95,3)</f>
        <v>0</v>
      </c>
      <c r="K95" s="142" t="s">
        <v>154</v>
      </c>
      <c r="L95" s="30"/>
      <c r="M95" s="146" t="s">
        <v>1</v>
      </c>
      <c r="N95" s="147" t="s">
        <v>44</v>
      </c>
      <c r="O95" s="49"/>
      <c r="P95" s="148">
        <f>O95*H95</f>
        <v>0</v>
      </c>
      <c r="Q95" s="148">
        <v>0</v>
      </c>
      <c r="R95" s="148">
        <f>Q95*H95</f>
        <v>0</v>
      </c>
      <c r="S95" s="148">
        <v>0.22500000000000001</v>
      </c>
      <c r="T95" s="149">
        <f>S95*H95</f>
        <v>26.290800000000001</v>
      </c>
      <c r="AR95" s="16" t="s">
        <v>144</v>
      </c>
      <c r="AT95" s="16" t="s">
        <v>139</v>
      </c>
      <c r="AU95" s="16" t="s">
        <v>145</v>
      </c>
      <c r="AY95" s="16" t="s">
        <v>137</v>
      </c>
      <c r="BE95" s="150">
        <f>IF(N95="základná",J95,0)</f>
        <v>0</v>
      </c>
      <c r="BF95" s="150">
        <f>IF(N95="znížená",J95,0)</f>
        <v>0</v>
      </c>
      <c r="BG95" s="150">
        <f>IF(N95="zákl. prenesená",J95,0)</f>
        <v>0</v>
      </c>
      <c r="BH95" s="150">
        <f>IF(N95="zníž. prenesená",J95,0)</f>
        <v>0</v>
      </c>
      <c r="BI95" s="150">
        <f>IF(N95="nulová",J95,0)</f>
        <v>0</v>
      </c>
      <c r="BJ95" s="16" t="s">
        <v>145</v>
      </c>
      <c r="BK95" s="151">
        <f>ROUND(I95*H95,3)</f>
        <v>0</v>
      </c>
      <c r="BL95" s="16" t="s">
        <v>144</v>
      </c>
      <c r="BM95" s="16" t="s">
        <v>155</v>
      </c>
    </row>
    <row r="96" spans="2:65" s="11" customFormat="1">
      <c r="B96" s="152"/>
      <c r="D96" s="153" t="s">
        <v>147</v>
      </c>
      <c r="E96" s="154" t="s">
        <v>1</v>
      </c>
      <c r="F96" s="155" t="s">
        <v>156</v>
      </c>
      <c r="H96" s="156">
        <v>112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147</v>
      </c>
      <c r="AU96" s="154" t="s">
        <v>145</v>
      </c>
      <c r="AV96" s="11" t="s">
        <v>145</v>
      </c>
      <c r="AW96" s="11" t="s">
        <v>33</v>
      </c>
      <c r="AX96" s="11" t="s">
        <v>72</v>
      </c>
      <c r="AY96" s="154" t="s">
        <v>137</v>
      </c>
    </row>
    <row r="97" spans="2:65" s="11" customFormat="1">
      <c r="B97" s="152"/>
      <c r="D97" s="153" t="s">
        <v>147</v>
      </c>
      <c r="E97" s="154" t="s">
        <v>1</v>
      </c>
      <c r="F97" s="155" t="s">
        <v>157</v>
      </c>
      <c r="H97" s="156">
        <v>4.8479999999999999</v>
      </c>
      <c r="I97" s="157"/>
      <c r="L97" s="152"/>
      <c r="M97" s="158"/>
      <c r="N97" s="159"/>
      <c r="O97" s="159"/>
      <c r="P97" s="159"/>
      <c r="Q97" s="159"/>
      <c r="R97" s="159"/>
      <c r="S97" s="159"/>
      <c r="T97" s="160"/>
      <c r="AT97" s="154" t="s">
        <v>147</v>
      </c>
      <c r="AU97" s="154" t="s">
        <v>145</v>
      </c>
      <c r="AV97" s="11" t="s">
        <v>145</v>
      </c>
      <c r="AW97" s="11" t="s">
        <v>33</v>
      </c>
      <c r="AX97" s="11" t="s">
        <v>72</v>
      </c>
      <c r="AY97" s="154" t="s">
        <v>137</v>
      </c>
    </row>
    <row r="98" spans="2:65" s="13" customFormat="1">
      <c r="B98" s="169"/>
      <c r="D98" s="153" t="s">
        <v>147</v>
      </c>
      <c r="E98" s="170" t="s">
        <v>1</v>
      </c>
      <c r="F98" s="171" t="s">
        <v>158</v>
      </c>
      <c r="H98" s="172">
        <v>116.848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147</v>
      </c>
      <c r="AU98" s="170" t="s">
        <v>145</v>
      </c>
      <c r="AV98" s="13" t="s">
        <v>144</v>
      </c>
      <c r="AW98" s="13" t="s">
        <v>33</v>
      </c>
      <c r="AX98" s="13" t="s">
        <v>80</v>
      </c>
      <c r="AY98" s="170" t="s">
        <v>137</v>
      </c>
    </row>
    <row r="99" spans="2:65" s="10" customFormat="1" ht="22.9" customHeight="1">
      <c r="B99" s="126"/>
      <c r="D99" s="127" t="s">
        <v>71</v>
      </c>
      <c r="E99" s="137" t="s">
        <v>151</v>
      </c>
      <c r="F99" s="137" t="s">
        <v>159</v>
      </c>
      <c r="I99" s="129"/>
      <c r="J99" s="138">
        <f>BK99</f>
        <v>0</v>
      </c>
      <c r="L99" s="126"/>
      <c r="M99" s="131"/>
      <c r="N99" s="132"/>
      <c r="O99" s="132"/>
      <c r="P99" s="133">
        <f>SUM(P100:P105)</f>
        <v>0</v>
      </c>
      <c r="Q99" s="132"/>
      <c r="R99" s="133">
        <f>SUM(R100:R105)</f>
        <v>0.70438701999999997</v>
      </c>
      <c r="S99" s="132"/>
      <c r="T99" s="134">
        <f>SUM(T100:T105)</f>
        <v>0</v>
      </c>
      <c r="AR99" s="127" t="s">
        <v>80</v>
      </c>
      <c r="AT99" s="135" t="s">
        <v>71</v>
      </c>
      <c r="AU99" s="135" t="s">
        <v>80</v>
      </c>
      <c r="AY99" s="127" t="s">
        <v>137</v>
      </c>
      <c r="BK99" s="136">
        <f>SUM(BK100:BK105)</f>
        <v>0</v>
      </c>
    </row>
    <row r="100" spans="2:65" s="1" customFormat="1" ht="16.5" customHeight="1">
      <c r="B100" s="139"/>
      <c r="C100" s="140" t="s">
        <v>151</v>
      </c>
      <c r="D100" s="140" t="s">
        <v>139</v>
      </c>
      <c r="E100" s="141" t="s">
        <v>160</v>
      </c>
      <c r="F100" s="142" t="s">
        <v>161</v>
      </c>
      <c r="G100" s="143" t="s">
        <v>162</v>
      </c>
      <c r="H100" s="144">
        <v>0.54</v>
      </c>
      <c r="I100" s="145"/>
      <c r="J100" s="144">
        <f>ROUND(I100*H100,3)</f>
        <v>0</v>
      </c>
      <c r="K100" s="142" t="s">
        <v>143</v>
      </c>
      <c r="L100" s="30"/>
      <c r="M100" s="146" t="s">
        <v>1</v>
      </c>
      <c r="N100" s="147" t="s">
        <v>44</v>
      </c>
      <c r="O100" s="49"/>
      <c r="P100" s="148">
        <f>O100*H100</f>
        <v>0</v>
      </c>
      <c r="Q100" s="148">
        <v>1.6815800000000001</v>
      </c>
      <c r="R100" s="148">
        <f>Q100*H100</f>
        <v>0.90805320000000012</v>
      </c>
      <c r="S100" s="148">
        <v>0</v>
      </c>
      <c r="T100" s="149">
        <f>S100*H100</f>
        <v>0</v>
      </c>
      <c r="AR100" s="16" t="s">
        <v>144</v>
      </c>
      <c r="AT100" s="16" t="s">
        <v>139</v>
      </c>
      <c r="AU100" s="16" t="s">
        <v>145</v>
      </c>
      <c r="AY100" s="16" t="s">
        <v>137</v>
      </c>
      <c r="BE100" s="150">
        <f>IF(N100="základná",J100,0)</f>
        <v>0</v>
      </c>
      <c r="BF100" s="150">
        <f>IF(N100="znížená",J100,0)</f>
        <v>0</v>
      </c>
      <c r="BG100" s="150">
        <f>IF(N100="zákl. prenesená",J100,0)</f>
        <v>0</v>
      </c>
      <c r="BH100" s="150">
        <f>IF(N100="zníž. prenesená",J100,0)</f>
        <v>0</v>
      </c>
      <c r="BI100" s="150">
        <f>IF(N100="nulová",J100,0)</f>
        <v>0</v>
      </c>
      <c r="BJ100" s="16" t="s">
        <v>145</v>
      </c>
      <c r="BK100" s="151">
        <f>ROUND(I100*H100,3)</f>
        <v>0</v>
      </c>
      <c r="BL100" s="16" t="s">
        <v>144</v>
      </c>
      <c r="BM100" s="16" t="s">
        <v>163</v>
      </c>
    </row>
    <row r="101" spans="2:65" s="1" customFormat="1" ht="16.5" customHeight="1">
      <c r="B101" s="139"/>
      <c r="C101" s="177" t="s">
        <v>144</v>
      </c>
      <c r="D101" s="177" t="s">
        <v>164</v>
      </c>
      <c r="E101" s="178" t="s">
        <v>165</v>
      </c>
      <c r="F101" s="179" t="s">
        <v>166</v>
      </c>
      <c r="G101" s="180" t="s">
        <v>167</v>
      </c>
      <c r="H101" s="181">
        <v>-171.148</v>
      </c>
      <c r="I101" s="182"/>
      <c r="J101" s="181">
        <f>ROUND(I101*H101,3)</f>
        <v>0</v>
      </c>
      <c r="K101" s="179" t="s">
        <v>143</v>
      </c>
      <c r="L101" s="183"/>
      <c r="M101" s="184" t="s">
        <v>1</v>
      </c>
      <c r="N101" s="185" t="s">
        <v>44</v>
      </c>
      <c r="O101" s="49"/>
      <c r="P101" s="148">
        <f>O101*H101</f>
        <v>0</v>
      </c>
      <c r="Q101" s="148">
        <v>4.1000000000000003E-3</v>
      </c>
      <c r="R101" s="148">
        <f>Q101*H101</f>
        <v>-0.70170680000000007</v>
      </c>
      <c r="S101" s="148">
        <v>0</v>
      </c>
      <c r="T101" s="149">
        <f>S101*H101</f>
        <v>0</v>
      </c>
      <c r="AR101" s="16" t="s">
        <v>168</v>
      </c>
      <c r="AT101" s="16" t="s">
        <v>164</v>
      </c>
      <c r="AU101" s="16" t="s">
        <v>145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144</v>
      </c>
      <c r="BM101" s="16" t="s">
        <v>169</v>
      </c>
    </row>
    <row r="102" spans="2:65" s="1" customFormat="1" ht="16.5" customHeight="1">
      <c r="B102" s="139"/>
      <c r="C102" s="140" t="s">
        <v>170</v>
      </c>
      <c r="D102" s="140" t="s">
        <v>139</v>
      </c>
      <c r="E102" s="141" t="s">
        <v>171</v>
      </c>
      <c r="F102" s="142" t="s">
        <v>172</v>
      </c>
      <c r="G102" s="143" t="s">
        <v>142</v>
      </c>
      <c r="H102" s="144">
        <v>10.625999999999999</v>
      </c>
      <c r="I102" s="145"/>
      <c r="J102" s="144">
        <f>ROUND(I102*H102,3)</f>
        <v>0</v>
      </c>
      <c r="K102" s="142" t="s">
        <v>143</v>
      </c>
      <c r="L102" s="30"/>
      <c r="M102" s="146" t="s">
        <v>1</v>
      </c>
      <c r="N102" s="147" t="s">
        <v>44</v>
      </c>
      <c r="O102" s="49"/>
      <c r="P102" s="148">
        <f>O102*H102</f>
        <v>0</v>
      </c>
      <c r="Q102" s="148">
        <v>4.6870000000000002E-2</v>
      </c>
      <c r="R102" s="148">
        <f>Q102*H102</f>
        <v>0.49804061999999999</v>
      </c>
      <c r="S102" s="148">
        <v>0</v>
      </c>
      <c r="T102" s="149">
        <f>S102*H102</f>
        <v>0</v>
      </c>
      <c r="AR102" s="16" t="s">
        <v>144</v>
      </c>
      <c r="AT102" s="16" t="s">
        <v>139</v>
      </c>
      <c r="AU102" s="16" t="s">
        <v>145</v>
      </c>
      <c r="AY102" s="16" t="s">
        <v>137</v>
      </c>
      <c r="BE102" s="150">
        <f>IF(N102="základná",J102,0)</f>
        <v>0</v>
      </c>
      <c r="BF102" s="150">
        <f>IF(N102="znížená",J102,0)</f>
        <v>0</v>
      </c>
      <c r="BG102" s="150">
        <f>IF(N102="zákl. prenesená",J102,0)</f>
        <v>0</v>
      </c>
      <c r="BH102" s="150">
        <f>IF(N102="zníž. prenesená",J102,0)</f>
        <v>0</v>
      </c>
      <c r="BI102" s="150">
        <f>IF(N102="nulová",J102,0)</f>
        <v>0</v>
      </c>
      <c r="BJ102" s="16" t="s">
        <v>145</v>
      </c>
      <c r="BK102" s="151">
        <f>ROUND(I102*H102,3)</f>
        <v>0</v>
      </c>
      <c r="BL102" s="16" t="s">
        <v>144</v>
      </c>
      <c r="BM102" s="16" t="s">
        <v>173</v>
      </c>
    </row>
    <row r="103" spans="2:65" s="14" customFormat="1">
      <c r="B103" s="186"/>
      <c r="D103" s="153" t="s">
        <v>147</v>
      </c>
      <c r="E103" s="187" t="s">
        <v>1</v>
      </c>
      <c r="F103" s="188" t="s">
        <v>174</v>
      </c>
      <c r="H103" s="187" t="s">
        <v>1</v>
      </c>
      <c r="I103" s="189"/>
      <c r="L103" s="186"/>
      <c r="M103" s="190"/>
      <c r="N103" s="191"/>
      <c r="O103" s="191"/>
      <c r="P103" s="191"/>
      <c r="Q103" s="191"/>
      <c r="R103" s="191"/>
      <c r="S103" s="191"/>
      <c r="T103" s="192"/>
      <c r="AT103" s="187" t="s">
        <v>147</v>
      </c>
      <c r="AU103" s="187" t="s">
        <v>145</v>
      </c>
      <c r="AV103" s="14" t="s">
        <v>80</v>
      </c>
      <c r="AW103" s="14" t="s">
        <v>33</v>
      </c>
      <c r="AX103" s="14" t="s">
        <v>72</v>
      </c>
      <c r="AY103" s="187" t="s">
        <v>137</v>
      </c>
    </row>
    <row r="104" spans="2:65" s="11" customFormat="1">
      <c r="B104" s="152"/>
      <c r="D104" s="153" t="s">
        <v>147</v>
      </c>
      <c r="E104" s="154" t="s">
        <v>1</v>
      </c>
      <c r="F104" s="155" t="s">
        <v>175</v>
      </c>
      <c r="H104" s="156">
        <v>10.625999999999999</v>
      </c>
      <c r="I104" s="157"/>
      <c r="L104" s="152"/>
      <c r="M104" s="158"/>
      <c r="N104" s="159"/>
      <c r="O104" s="159"/>
      <c r="P104" s="159"/>
      <c r="Q104" s="159"/>
      <c r="R104" s="159"/>
      <c r="S104" s="159"/>
      <c r="T104" s="160"/>
      <c r="AT104" s="154" t="s">
        <v>147</v>
      </c>
      <c r="AU104" s="154" t="s">
        <v>145</v>
      </c>
      <c r="AV104" s="11" t="s">
        <v>145</v>
      </c>
      <c r="AW104" s="11" t="s">
        <v>33</v>
      </c>
      <c r="AX104" s="11" t="s">
        <v>80</v>
      </c>
      <c r="AY104" s="154" t="s">
        <v>137</v>
      </c>
    </row>
    <row r="105" spans="2:65" s="1" customFormat="1" ht="16.5" customHeight="1">
      <c r="B105" s="139"/>
      <c r="C105" s="140" t="s">
        <v>176</v>
      </c>
      <c r="D105" s="140" t="s">
        <v>139</v>
      </c>
      <c r="E105" s="141" t="s">
        <v>177</v>
      </c>
      <c r="F105" s="142" t="s">
        <v>178</v>
      </c>
      <c r="G105" s="143" t="s">
        <v>179</v>
      </c>
      <c r="H105" s="144">
        <v>10</v>
      </c>
      <c r="I105" s="145"/>
      <c r="J105" s="144">
        <f>ROUND(I105*H105,3)</f>
        <v>0</v>
      </c>
      <c r="K105" s="142" t="s">
        <v>1</v>
      </c>
      <c r="L105" s="30"/>
      <c r="M105" s="146" t="s">
        <v>1</v>
      </c>
      <c r="N105" s="147" t="s">
        <v>44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144</v>
      </c>
      <c r="AT105" s="16" t="s">
        <v>139</v>
      </c>
      <c r="AU105" s="16" t="s">
        <v>145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144</v>
      </c>
      <c r="BM105" s="16" t="s">
        <v>180</v>
      </c>
    </row>
    <row r="106" spans="2:65" s="10" customFormat="1" ht="22.9" customHeight="1">
      <c r="B106" s="126"/>
      <c r="D106" s="127" t="s">
        <v>71</v>
      </c>
      <c r="E106" s="137" t="s">
        <v>144</v>
      </c>
      <c r="F106" s="137" t="s">
        <v>181</v>
      </c>
      <c r="I106" s="129"/>
      <c r="J106" s="138">
        <f>BK106</f>
        <v>0</v>
      </c>
      <c r="L106" s="126"/>
      <c r="M106" s="131"/>
      <c r="N106" s="132"/>
      <c r="O106" s="132"/>
      <c r="P106" s="133">
        <f>SUM(P107:P114)</f>
        <v>0</v>
      </c>
      <c r="Q106" s="132"/>
      <c r="R106" s="133">
        <f>SUM(R107:R114)</f>
        <v>0.32334650000000004</v>
      </c>
      <c r="S106" s="132"/>
      <c r="T106" s="134">
        <f>SUM(T107:T114)</f>
        <v>0</v>
      </c>
      <c r="AR106" s="127" t="s">
        <v>80</v>
      </c>
      <c r="AT106" s="135" t="s">
        <v>71</v>
      </c>
      <c r="AU106" s="135" t="s">
        <v>80</v>
      </c>
      <c r="AY106" s="127" t="s">
        <v>137</v>
      </c>
      <c r="BK106" s="136">
        <f>SUM(BK107:BK114)</f>
        <v>0</v>
      </c>
    </row>
    <row r="107" spans="2:65" s="1" customFormat="1" ht="16.5" customHeight="1">
      <c r="B107" s="139"/>
      <c r="C107" s="140" t="s">
        <v>182</v>
      </c>
      <c r="D107" s="140" t="s">
        <v>139</v>
      </c>
      <c r="E107" s="141" t="s">
        <v>183</v>
      </c>
      <c r="F107" s="142" t="s">
        <v>184</v>
      </c>
      <c r="G107" s="143" t="s">
        <v>162</v>
      </c>
      <c r="H107" s="144">
        <v>0.13500000000000001</v>
      </c>
      <c r="I107" s="145"/>
      <c r="J107" s="144">
        <f>ROUND(I107*H107,3)</f>
        <v>0</v>
      </c>
      <c r="K107" s="142" t="s">
        <v>154</v>
      </c>
      <c r="L107" s="30"/>
      <c r="M107" s="146" t="s">
        <v>1</v>
      </c>
      <c r="N107" s="147" t="s">
        <v>44</v>
      </c>
      <c r="O107" s="49"/>
      <c r="P107" s="148">
        <f>O107*H107</f>
        <v>0</v>
      </c>
      <c r="Q107" s="148">
        <v>2.29698</v>
      </c>
      <c r="R107" s="148">
        <f>Q107*H107</f>
        <v>0.31009230000000004</v>
      </c>
      <c r="S107" s="148">
        <v>0</v>
      </c>
      <c r="T107" s="149">
        <f>S107*H107</f>
        <v>0</v>
      </c>
      <c r="AR107" s="16" t="s">
        <v>144</v>
      </c>
      <c r="AT107" s="16" t="s">
        <v>139</v>
      </c>
      <c r="AU107" s="16" t="s">
        <v>145</v>
      </c>
      <c r="AY107" s="16" t="s">
        <v>137</v>
      </c>
      <c r="BE107" s="150">
        <f>IF(N107="základná",J107,0)</f>
        <v>0</v>
      </c>
      <c r="BF107" s="150">
        <f>IF(N107="znížená",J107,0)</f>
        <v>0</v>
      </c>
      <c r="BG107" s="150">
        <f>IF(N107="zákl. prenesená",J107,0)</f>
        <v>0</v>
      </c>
      <c r="BH107" s="150">
        <f>IF(N107="zníž. prenesená",J107,0)</f>
        <v>0</v>
      </c>
      <c r="BI107" s="150">
        <f>IF(N107="nulová",J107,0)</f>
        <v>0</v>
      </c>
      <c r="BJ107" s="16" t="s">
        <v>145</v>
      </c>
      <c r="BK107" s="151">
        <f>ROUND(I107*H107,3)</f>
        <v>0</v>
      </c>
      <c r="BL107" s="16" t="s">
        <v>144</v>
      </c>
      <c r="BM107" s="16" t="s">
        <v>185</v>
      </c>
    </row>
    <row r="108" spans="2:65" s="14" customFormat="1">
      <c r="B108" s="186"/>
      <c r="D108" s="153" t="s">
        <v>147</v>
      </c>
      <c r="E108" s="187" t="s">
        <v>1</v>
      </c>
      <c r="F108" s="188" t="s">
        <v>186</v>
      </c>
      <c r="H108" s="187" t="s">
        <v>1</v>
      </c>
      <c r="I108" s="189"/>
      <c r="L108" s="186"/>
      <c r="M108" s="190"/>
      <c r="N108" s="191"/>
      <c r="O108" s="191"/>
      <c r="P108" s="191"/>
      <c r="Q108" s="191"/>
      <c r="R108" s="191"/>
      <c r="S108" s="191"/>
      <c r="T108" s="192"/>
      <c r="AT108" s="187" t="s">
        <v>147</v>
      </c>
      <c r="AU108" s="187" t="s">
        <v>145</v>
      </c>
      <c r="AV108" s="14" t="s">
        <v>80</v>
      </c>
      <c r="AW108" s="14" t="s">
        <v>33</v>
      </c>
      <c r="AX108" s="14" t="s">
        <v>72</v>
      </c>
      <c r="AY108" s="187" t="s">
        <v>137</v>
      </c>
    </row>
    <row r="109" spans="2:65" s="11" customFormat="1">
      <c r="B109" s="152"/>
      <c r="D109" s="153" t="s">
        <v>147</v>
      </c>
      <c r="E109" s="154" t="s">
        <v>1</v>
      </c>
      <c r="F109" s="155" t="s">
        <v>187</v>
      </c>
      <c r="H109" s="156">
        <v>0.13500000000000001</v>
      </c>
      <c r="I109" s="157"/>
      <c r="L109" s="152"/>
      <c r="M109" s="158"/>
      <c r="N109" s="159"/>
      <c r="O109" s="159"/>
      <c r="P109" s="159"/>
      <c r="Q109" s="159"/>
      <c r="R109" s="159"/>
      <c r="S109" s="159"/>
      <c r="T109" s="160"/>
      <c r="AT109" s="154" t="s">
        <v>147</v>
      </c>
      <c r="AU109" s="154" t="s">
        <v>145</v>
      </c>
      <c r="AV109" s="11" t="s">
        <v>145</v>
      </c>
      <c r="AW109" s="11" t="s">
        <v>33</v>
      </c>
      <c r="AX109" s="11" t="s">
        <v>80</v>
      </c>
      <c r="AY109" s="154" t="s">
        <v>137</v>
      </c>
    </row>
    <row r="110" spans="2:65" s="1" customFormat="1" ht="16.5" customHeight="1">
      <c r="B110" s="139"/>
      <c r="C110" s="140" t="s">
        <v>168</v>
      </c>
      <c r="D110" s="140" t="s">
        <v>139</v>
      </c>
      <c r="E110" s="141" t="s">
        <v>188</v>
      </c>
      <c r="F110" s="142" t="s">
        <v>189</v>
      </c>
      <c r="G110" s="143" t="s">
        <v>142</v>
      </c>
      <c r="H110" s="144">
        <v>1.8</v>
      </c>
      <c r="I110" s="145"/>
      <c r="J110" s="144">
        <f>ROUND(I110*H110,3)</f>
        <v>0</v>
      </c>
      <c r="K110" s="142" t="s">
        <v>154</v>
      </c>
      <c r="L110" s="30"/>
      <c r="M110" s="146" t="s">
        <v>1</v>
      </c>
      <c r="N110" s="147" t="s">
        <v>44</v>
      </c>
      <c r="O110" s="49"/>
      <c r="P110" s="148">
        <f>O110*H110</f>
        <v>0</v>
      </c>
      <c r="Q110" s="148">
        <v>3.4099999999999998E-3</v>
      </c>
      <c r="R110" s="148">
        <f>Q110*H110</f>
        <v>6.1380000000000002E-3</v>
      </c>
      <c r="S110" s="148">
        <v>0</v>
      </c>
      <c r="T110" s="149">
        <f>S110*H110</f>
        <v>0</v>
      </c>
      <c r="AR110" s="16" t="s">
        <v>144</v>
      </c>
      <c r="AT110" s="16" t="s">
        <v>139</v>
      </c>
      <c r="AU110" s="16" t="s">
        <v>145</v>
      </c>
      <c r="AY110" s="16" t="s">
        <v>137</v>
      </c>
      <c r="BE110" s="150">
        <f>IF(N110="základná",J110,0)</f>
        <v>0</v>
      </c>
      <c r="BF110" s="150">
        <f>IF(N110="znížená",J110,0)</f>
        <v>0</v>
      </c>
      <c r="BG110" s="150">
        <f>IF(N110="zákl. prenesená",J110,0)</f>
        <v>0</v>
      </c>
      <c r="BH110" s="150">
        <f>IF(N110="zníž. prenesená",J110,0)</f>
        <v>0</v>
      </c>
      <c r="BI110" s="150">
        <f>IF(N110="nulová",J110,0)</f>
        <v>0</v>
      </c>
      <c r="BJ110" s="16" t="s">
        <v>145</v>
      </c>
      <c r="BK110" s="151">
        <f>ROUND(I110*H110,3)</f>
        <v>0</v>
      </c>
      <c r="BL110" s="16" t="s">
        <v>144</v>
      </c>
      <c r="BM110" s="16" t="s">
        <v>190</v>
      </c>
    </row>
    <row r="111" spans="2:65" s="11" customFormat="1">
      <c r="B111" s="152"/>
      <c r="D111" s="153" t="s">
        <v>147</v>
      </c>
      <c r="E111" s="154" t="s">
        <v>1</v>
      </c>
      <c r="F111" s="155" t="s">
        <v>191</v>
      </c>
      <c r="H111" s="156">
        <v>1.8</v>
      </c>
      <c r="I111" s="157"/>
      <c r="L111" s="152"/>
      <c r="M111" s="158"/>
      <c r="N111" s="159"/>
      <c r="O111" s="159"/>
      <c r="P111" s="159"/>
      <c r="Q111" s="159"/>
      <c r="R111" s="159"/>
      <c r="S111" s="159"/>
      <c r="T111" s="160"/>
      <c r="AT111" s="154" t="s">
        <v>147</v>
      </c>
      <c r="AU111" s="154" t="s">
        <v>145</v>
      </c>
      <c r="AV111" s="11" t="s">
        <v>145</v>
      </c>
      <c r="AW111" s="11" t="s">
        <v>33</v>
      </c>
      <c r="AX111" s="11" t="s">
        <v>80</v>
      </c>
      <c r="AY111" s="154" t="s">
        <v>137</v>
      </c>
    </row>
    <row r="112" spans="2:65" s="1" customFormat="1" ht="16.5" customHeight="1">
      <c r="B112" s="139"/>
      <c r="C112" s="140" t="s">
        <v>192</v>
      </c>
      <c r="D112" s="140" t="s">
        <v>139</v>
      </c>
      <c r="E112" s="141" t="s">
        <v>193</v>
      </c>
      <c r="F112" s="142" t="s">
        <v>194</v>
      </c>
      <c r="G112" s="143" t="s">
        <v>142</v>
      </c>
      <c r="H112" s="144">
        <v>1.8</v>
      </c>
      <c r="I112" s="145"/>
      <c r="J112" s="144">
        <f>ROUND(I112*H112,3)</f>
        <v>0</v>
      </c>
      <c r="K112" s="142" t="s">
        <v>154</v>
      </c>
      <c r="L112" s="30"/>
      <c r="M112" s="146" t="s">
        <v>1</v>
      </c>
      <c r="N112" s="147" t="s">
        <v>44</v>
      </c>
      <c r="O112" s="49"/>
      <c r="P112" s="148">
        <f>O112*H112</f>
        <v>0</v>
      </c>
      <c r="Q112" s="148">
        <v>0</v>
      </c>
      <c r="R112" s="148">
        <f>Q112*H112</f>
        <v>0</v>
      </c>
      <c r="S112" s="148">
        <v>0</v>
      </c>
      <c r="T112" s="149">
        <f>S112*H112</f>
        <v>0</v>
      </c>
      <c r="AR112" s="16" t="s">
        <v>144</v>
      </c>
      <c r="AT112" s="16" t="s">
        <v>139</v>
      </c>
      <c r="AU112" s="16" t="s">
        <v>145</v>
      </c>
      <c r="AY112" s="16" t="s">
        <v>137</v>
      </c>
      <c r="BE112" s="150">
        <f>IF(N112="základná",J112,0)</f>
        <v>0</v>
      </c>
      <c r="BF112" s="150">
        <f>IF(N112="znížená",J112,0)</f>
        <v>0</v>
      </c>
      <c r="BG112" s="150">
        <f>IF(N112="zákl. prenesená",J112,0)</f>
        <v>0</v>
      </c>
      <c r="BH112" s="150">
        <f>IF(N112="zníž. prenesená",J112,0)</f>
        <v>0</v>
      </c>
      <c r="BI112" s="150">
        <f>IF(N112="nulová",J112,0)</f>
        <v>0</v>
      </c>
      <c r="BJ112" s="16" t="s">
        <v>145</v>
      </c>
      <c r="BK112" s="151">
        <f>ROUND(I112*H112,3)</f>
        <v>0</v>
      </c>
      <c r="BL112" s="16" t="s">
        <v>144</v>
      </c>
      <c r="BM112" s="16" t="s">
        <v>195</v>
      </c>
    </row>
    <row r="113" spans="2:65" s="1" customFormat="1" ht="16.5" customHeight="1">
      <c r="B113" s="139"/>
      <c r="C113" s="140" t="s">
        <v>196</v>
      </c>
      <c r="D113" s="140" t="s">
        <v>139</v>
      </c>
      <c r="E113" s="141" t="s">
        <v>197</v>
      </c>
      <c r="F113" s="142" t="s">
        <v>198</v>
      </c>
      <c r="G113" s="143" t="s">
        <v>199</v>
      </c>
      <c r="H113" s="144">
        <v>7.0000000000000001E-3</v>
      </c>
      <c r="I113" s="145"/>
      <c r="J113" s="144">
        <f>ROUND(I113*H113,3)</f>
        <v>0</v>
      </c>
      <c r="K113" s="142" t="s">
        <v>154</v>
      </c>
      <c r="L113" s="30"/>
      <c r="M113" s="146" t="s">
        <v>1</v>
      </c>
      <c r="N113" s="147" t="s">
        <v>44</v>
      </c>
      <c r="O113" s="49"/>
      <c r="P113" s="148">
        <f>O113*H113</f>
        <v>0</v>
      </c>
      <c r="Q113" s="148">
        <v>1.0165999999999999</v>
      </c>
      <c r="R113" s="148">
        <f>Q113*H113</f>
        <v>7.1161999999999996E-3</v>
      </c>
      <c r="S113" s="148">
        <v>0</v>
      </c>
      <c r="T113" s="149">
        <f>S113*H113</f>
        <v>0</v>
      </c>
      <c r="AR113" s="16" t="s">
        <v>144</v>
      </c>
      <c r="AT113" s="16" t="s">
        <v>139</v>
      </c>
      <c r="AU113" s="16" t="s">
        <v>145</v>
      </c>
      <c r="AY113" s="16" t="s">
        <v>137</v>
      </c>
      <c r="BE113" s="150">
        <f>IF(N113="základná",J113,0)</f>
        <v>0</v>
      </c>
      <c r="BF113" s="150">
        <f>IF(N113="znížená",J113,0)</f>
        <v>0</v>
      </c>
      <c r="BG113" s="150">
        <f>IF(N113="zákl. prenesená",J113,0)</f>
        <v>0</v>
      </c>
      <c r="BH113" s="150">
        <f>IF(N113="zníž. prenesená",J113,0)</f>
        <v>0</v>
      </c>
      <c r="BI113" s="150">
        <f>IF(N113="nulová",J113,0)</f>
        <v>0</v>
      </c>
      <c r="BJ113" s="16" t="s">
        <v>145</v>
      </c>
      <c r="BK113" s="151">
        <f>ROUND(I113*H113,3)</f>
        <v>0</v>
      </c>
      <c r="BL113" s="16" t="s">
        <v>144</v>
      </c>
      <c r="BM113" s="16" t="s">
        <v>200</v>
      </c>
    </row>
    <row r="114" spans="2:65" s="11" customFormat="1">
      <c r="B114" s="152"/>
      <c r="D114" s="153" t="s">
        <v>147</v>
      </c>
      <c r="E114" s="154" t="s">
        <v>1</v>
      </c>
      <c r="F114" s="155" t="s">
        <v>201</v>
      </c>
      <c r="H114" s="156">
        <v>7.0000000000000001E-3</v>
      </c>
      <c r="I114" s="157"/>
      <c r="L114" s="152"/>
      <c r="M114" s="158"/>
      <c r="N114" s="159"/>
      <c r="O114" s="159"/>
      <c r="P114" s="159"/>
      <c r="Q114" s="159"/>
      <c r="R114" s="159"/>
      <c r="S114" s="159"/>
      <c r="T114" s="160"/>
      <c r="AT114" s="154" t="s">
        <v>147</v>
      </c>
      <c r="AU114" s="154" t="s">
        <v>145</v>
      </c>
      <c r="AV114" s="11" t="s">
        <v>145</v>
      </c>
      <c r="AW114" s="11" t="s">
        <v>33</v>
      </c>
      <c r="AX114" s="11" t="s">
        <v>80</v>
      </c>
      <c r="AY114" s="154" t="s">
        <v>137</v>
      </c>
    </row>
    <row r="115" spans="2:65" s="10" customFormat="1" ht="22.9" customHeight="1">
      <c r="B115" s="126"/>
      <c r="D115" s="127" t="s">
        <v>71</v>
      </c>
      <c r="E115" s="137" t="s">
        <v>176</v>
      </c>
      <c r="F115" s="137" t="s">
        <v>202</v>
      </c>
      <c r="I115" s="129"/>
      <c r="J115" s="138">
        <f>BK115</f>
        <v>0</v>
      </c>
      <c r="L115" s="126"/>
      <c r="M115" s="131"/>
      <c r="N115" s="132"/>
      <c r="O115" s="132"/>
      <c r="P115" s="133">
        <f>SUM(P116:P120)</f>
        <v>0</v>
      </c>
      <c r="Q115" s="132"/>
      <c r="R115" s="133">
        <f>SUM(R116:R120)</f>
        <v>0.69583919999999999</v>
      </c>
      <c r="S115" s="132"/>
      <c r="T115" s="134">
        <f>SUM(T116:T120)</f>
        <v>0</v>
      </c>
      <c r="AR115" s="127" t="s">
        <v>80</v>
      </c>
      <c r="AT115" s="135" t="s">
        <v>71</v>
      </c>
      <c r="AU115" s="135" t="s">
        <v>80</v>
      </c>
      <c r="AY115" s="127" t="s">
        <v>137</v>
      </c>
      <c r="BK115" s="136">
        <f>SUM(BK116:BK120)</f>
        <v>0</v>
      </c>
    </row>
    <row r="116" spans="2:65" s="1" customFormat="1" ht="16.5" customHeight="1">
      <c r="B116" s="139"/>
      <c r="C116" s="140" t="s">
        <v>203</v>
      </c>
      <c r="D116" s="140" t="s">
        <v>139</v>
      </c>
      <c r="E116" s="141" t="s">
        <v>204</v>
      </c>
      <c r="F116" s="142" t="s">
        <v>205</v>
      </c>
      <c r="G116" s="143" t="s">
        <v>142</v>
      </c>
      <c r="H116" s="144">
        <v>23.667999999999999</v>
      </c>
      <c r="I116" s="145"/>
      <c r="J116" s="144">
        <f>ROUND(I116*H116,3)</f>
        <v>0</v>
      </c>
      <c r="K116" s="142" t="s">
        <v>154</v>
      </c>
      <c r="L116" s="30"/>
      <c r="M116" s="146" t="s">
        <v>1</v>
      </c>
      <c r="N116" s="147" t="s">
        <v>44</v>
      </c>
      <c r="O116" s="49"/>
      <c r="P116" s="148">
        <f>O116*H116</f>
        <v>0</v>
      </c>
      <c r="Q116" s="148">
        <v>2.9399999999999999E-2</v>
      </c>
      <c r="R116" s="148">
        <f>Q116*H116</f>
        <v>0.69583919999999999</v>
      </c>
      <c r="S116" s="148">
        <v>0</v>
      </c>
      <c r="T116" s="149">
        <f>S116*H116</f>
        <v>0</v>
      </c>
      <c r="AR116" s="16" t="s">
        <v>144</v>
      </c>
      <c r="AT116" s="16" t="s">
        <v>139</v>
      </c>
      <c r="AU116" s="16" t="s">
        <v>145</v>
      </c>
      <c r="AY116" s="16" t="s">
        <v>137</v>
      </c>
      <c r="BE116" s="150">
        <f>IF(N116="základná",J116,0)</f>
        <v>0</v>
      </c>
      <c r="BF116" s="150">
        <f>IF(N116="znížená",J116,0)</f>
        <v>0</v>
      </c>
      <c r="BG116" s="150">
        <f>IF(N116="zákl. prenesená",J116,0)</f>
        <v>0</v>
      </c>
      <c r="BH116" s="150">
        <f>IF(N116="zníž. prenesená",J116,0)</f>
        <v>0</v>
      </c>
      <c r="BI116" s="150">
        <f>IF(N116="nulová",J116,0)</f>
        <v>0</v>
      </c>
      <c r="BJ116" s="16" t="s">
        <v>145</v>
      </c>
      <c r="BK116" s="151">
        <f>ROUND(I116*H116,3)</f>
        <v>0</v>
      </c>
      <c r="BL116" s="16" t="s">
        <v>144</v>
      </c>
      <c r="BM116" s="16" t="s">
        <v>206</v>
      </c>
    </row>
    <row r="117" spans="2:65" s="14" customFormat="1">
      <c r="B117" s="186"/>
      <c r="D117" s="153" t="s">
        <v>147</v>
      </c>
      <c r="E117" s="187" t="s">
        <v>1</v>
      </c>
      <c r="F117" s="188" t="s">
        <v>207</v>
      </c>
      <c r="H117" s="187" t="s">
        <v>1</v>
      </c>
      <c r="I117" s="189"/>
      <c r="L117" s="186"/>
      <c r="M117" s="190"/>
      <c r="N117" s="191"/>
      <c r="O117" s="191"/>
      <c r="P117" s="191"/>
      <c r="Q117" s="191"/>
      <c r="R117" s="191"/>
      <c r="S117" s="191"/>
      <c r="T117" s="192"/>
      <c r="AT117" s="187" t="s">
        <v>147</v>
      </c>
      <c r="AU117" s="187" t="s">
        <v>145</v>
      </c>
      <c r="AV117" s="14" t="s">
        <v>80</v>
      </c>
      <c r="AW117" s="14" t="s">
        <v>33</v>
      </c>
      <c r="AX117" s="14" t="s">
        <v>72</v>
      </c>
      <c r="AY117" s="187" t="s">
        <v>137</v>
      </c>
    </row>
    <row r="118" spans="2:65" s="11" customFormat="1">
      <c r="B118" s="152"/>
      <c r="D118" s="153" t="s">
        <v>147</v>
      </c>
      <c r="E118" s="154" t="s">
        <v>1</v>
      </c>
      <c r="F118" s="155" t="s">
        <v>208</v>
      </c>
      <c r="H118" s="156">
        <v>21.867999999999999</v>
      </c>
      <c r="I118" s="157"/>
      <c r="L118" s="152"/>
      <c r="M118" s="158"/>
      <c r="N118" s="159"/>
      <c r="O118" s="159"/>
      <c r="P118" s="159"/>
      <c r="Q118" s="159"/>
      <c r="R118" s="159"/>
      <c r="S118" s="159"/>
      <c r="T118" s="160"/>
      <c r="AT118" s="154" t="s">
        <v>147</v>
      </c>
      <c r="AU118" s="154" t="s">
        <v>145</v>
      </c>
      <c r="AV118" s="11" t="s">
        <v>145</v>
      </c>
      <c r="AW118" s="11" t="s">
        <v>33</v>
      </c>
      <c r="AX118" s="11" t="s">
        <v>72</v>
      </c>
      <c r="AY118" s="154" t="s">
        <v>137</v>
      </c>
    </row>
    <row r="119" spans="2:65" s="11" customFormat="1">
      <c r="B119" s="152"/>
      <c r="D119" s="153" t="s">
        <v>147</v>
      </c>
      <c r="E119" s="154" t="s">
        <v>1</v>
      </c>
      <c r="F119" s="155" t="s">
        <v>209</v>
      </c>
      <c r="H119" s="156">
        <v>1.8</v>
      </c>
      <c r="I119" s="157"/>
      <c r="L119" s="152"/>
      <c r="M119" s="158"/>
      <c r="N119" s="159"/>
      <c r="O119" s="159"/>
      <c r="P119" s="159"/>
      <c r="Q119" s="159"/>
      <c r="R119" s="159"/>
      <c r="S119" s="159"/>
      <c r="T119" s="160"/>
      <c r="AT119" s="154" t="s">
        <v>147</v>
      </c>
      <c r="AU119" s="154" t="s">
        <v>145</v>
      </c>
      <c r="AV119" s="11" t="s">
        <v>145</v>
      </c>
      <c r="AW119" s="11" t="s">
        <v>33</v>
      </c>
      <c r="AX119" s="11" t="s">
        <v>72</v>
      </c>
      <c r="AY119" s="154" t="s">
        <v>137</v>
      </c>
    </row>
    <row r="120" spans="2:65" s="13" customFormat="1">
      <c r="B120" s="169"/>
      <c r="D120" s="153" t="s">
        <v>147</v>
      </c>
      <c r="E120" s="170" t="s">
        <v>1</v>
      </c>
      <c r="F120" s="171" t="s">
        <v>158</v>
      </c>
      <c r="H120" s="172">
        <v>23.667999999999999</v>
      </c>
      <c r="I120" s="173"/>
      <c r="L120" s="169"/>
      <c r="M120" s="174"/>
      <c r="N120" s="175"/>
      <c r="O120" s="175"/>
      <c r="P120" s="175"/>
      <c r="Q120" s="175"/>
      <c r="R120" s="175"/>
      <c r="S120" s="175"/>
      <c r="T120" s="176"/>
      <c r="AT120" s="170" t="s">
        <v>147</v>
      </c>
      <c r="AU120" s="170" t="s">
        <v>145</v>
      </c>
      <c r="AV120" s="13" t="s">
        <v>144</v>
      </c>
      <c r="AW120" s="13" t="s">
        <v>33</v>
      </c>
      <c r="AX120" s="13" t="s">
        <v>80</v>
      </c>
      <c r="AY120" s="170" t="s">
        <v>137</v>
      </c>
    </row>
    <row r="121" spans="2:65" s="10" customFormat="1" ht="22.9" customHeight="1">
      <c r="B121" s="126"/>
      <c r="D121" s="127" t="s">
        <v>71</v>
      </c>
      <c r="E121" s="137" t="s">
        <v>192</v>
      </c>
      <c r="F121" s="137" t="s">
        <v>210</v>
      </c>
      <c r="I121" s="129"/>
      <c r="J121" s="138">
        <f>BK121</f>
        <v>0</v>
      </c>
      <c r="L121" s="126"/>
      <c r="M121" s="131"/>
      <c r="N121" s="132"/>
      <c r="O121" s="132"/>
      <c r="P121" s="133">
        <f>SUM(P122:P153)</f>
        <v>0</v>
      </c>
      <c r="Q121" s="132"/>
      <c r="R121" s="133">
        <f>SUM(R122:R153)</f>
        <v>0.35033801999999997</v>
      </c>
      <c r="S121" s="132"/>
      <c r="T121" s="134">
        <f>SUM(T122:T153)</f>
        <v>270.413366</v>
      </c>
      <c r="AR121" s="127" t="s">
        <v>80</v>
      </c>
      <c r="AT121" s="135" t="s">
        <v>71</v>
      </c>
      <c r="AU121" s="135" t="s">
        <v>80</v>
      </c>
      <c r="AY121" s="127" t="s">
        <v>137</v>
      </c>
      <c r="BK121" s="136">
        <f>SUM(BK122:BK153)</f>
        <v>0</v>
      </c>
    </row>
    <row r="122" spans="2:65" s="1" customFormat="1" ht="16.5" customHeight="1">
      <c r="B122" s="139"/>
      <c r="C122" s="140" t="s">
        <v>211</v>
      </c>
      <c r="D122" s="140" t="s">
        <v>139</v>
      </c>
      <c r="E122" s="141" t="s">
        <v>212</v>
      </c>
      <c r="F122" s="142" t="s">
        <v>213</v>
      </c>
      <c r="G122" s="143" t="s">
        <v>162</v>
      </c>
      <c r="H122" s="144">
        <v>23.902999999999999</v>
      </c>
      <c r="I122" s="145"/>
      <c r="J122" s="144">
        <f>ROUND(I122*H122,3)</f>
        <v>0</v>
      </c>
      <c r="K122" s="142" t="s">
        <v>143</v>
      </c>
      <c r="L122" s="30"/>
      <c r="M122" s="146" t="s">
        <v>1</v>
      </c>
      <c r="N122" s="147" t="s">
        <v>44</v>
      </c>
      <c r="O122" s="49"/>
      <c r="P122" s="148">
        <f>O122*H122</f>
        <v>0</v>
      </c>
      <c r="Q122" s="148">
        <v>0</v>
      </c>
      <c r="R122" s="148">
        <f>Q122*H122</f>
        <v>0</v>
      </c>
      <c r="S122" s="148">
        <v>2.2000000000000002</v>
      </c>
      <c r="T122" s="149">
        <f>S122*H122</f>
        <v>52.586600000000004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>IF(N122="základná",J122,0)</f>
        <v>0</v>
      </c>
      <c r="BF122" s="150">
        <f>IF(N122="znížená",J122,0)</f>
        <v>0</v>
      </c>
      <c r="BG122" s="150">
        <f>IF(N122="zákl. prenesená",J122,0)</f>
        <v>0</v>
      </c>
      <c r="BH122" s="150">
        <f>IF(N122="zníž. prenesená",J122,0)</f>
        <v>0</v>
      </c>
      <c r="BI122" s="150">
        <f>IF(N122="nulová",J122,0)</f>
        <v>0</v>
      </c>
      <c r="BJ122" s="16" t="s">
        <v>145</v>
      </c>
      <c r="BK122" s="151">
        <f>ROUND(I122*H122,3)</f>
        <v>0</v>
      </c>
      <c r="BL122" s="16" t="s">
        <v>144</v>
      </c>
      <c r="BM122" s="16" t="s">
        <v>214</v>
      </c>
    </row>
    <row r="123" spans="2:65" s="14" customFormat="1">
      <c r="B123" s="186"/>
      <c r="D123" s="153" t="s">
        <v>147</v>
      </c>
      <c r="E123" s="187" t="s">
        <v>1</v>
      </c>
      <c r="F123" s="188" t="s">
        <v>215</v>
      </c>
      <c r="H123" s="187" t="s">
        <v>1</v>
      </c>
      <c r="I123" s="189"/>
      <c r="L123" s="186"/>
      <c r="M123" s="190"/>
      <c r="N123" s="191"/>
      <c r="O123" s="191"/>
      <c r="P123" s="191"/>
      <c r="Q123" s="191"/>
      <c r="R123" s="191"/>
      <c r="S123" s="191"/>
      <c r="T123" s="192"/>
      <c r="AT123" s="187" t="s">
        <v>147</v>
      </c>
      <c r="AU123" s="187" t="s">
        <v>145</v>
      </c>
      <c r="AV123" s="14" t="s">
        <v>80</v>
      </c>
      <c r="AW123" s="14" t="s">
        <v>33</v>
      </c>
      <c r="AX123" s="14" t="s">
        <v>72</v>
      </c>
      <c r="AY123" s="187" t="s">
        <v>137</v>
      </c>
    </row>
    <row r="124" spans="2:65" s="14" customFormat="1">
      <c r="B124" s="186"/>
      <c r="D124" s="153" t="s">
        <v>147</v>
      </c>
      <c r="E124" s="187" t="s">
        <v>1</v>
      </c>
      <c r="F124" s="188" t="s">
        <v>216</v>
      </c>
      <c r="H124" s="187" t="s">
        <v>1</v>
      </c>
      <c r="I124" s="189"/>
      <c r="L124" s="186"/>
      <c r="M124" s="190"/>
      <c r="N124" s="191"/>
      <c r="O124" s="191"/>
      <c r="P124" s="191"/>
      <c r="Q124" s="191"/>
      <c r="R124" s="191"/>
      <c r="S124" s="191"/>
      <c r="T124" s="192"/>
      <c r="AT124" s="187" t="s">
        <v>147</v>
      </c>
      <c r="AU124" s="187" t="s">
        <v>145</v>
      </c>
      <c r="AV124" s="14" t="s">
        <v>80</v>
      </c>
      <c r="AW124" s="14" t="s">
        <v>33</v>
      </c>
      <c r="AX124" s="14" t="s">
        <v>72</v>
      </c>
      <c r="AY124" s="187" t="s">
        <v>137</v>
      </c>
    </row>
    <row r="125" spans="2:65" s="11" customFormat="1">
      <c r="B125" s="152"/>
      <c r="D125" s="153" t="s">
        <v>147</v>
      </c>
      <c r="E125" s="154" t="s">
        <v>1</v>
      </c>
      <c r="F125" s="155" t="s">
        <v>217</v>
      </c>
      <c r="H125" s="156">
        <v>7.367</v>
      </c>
      <c r="I125" s="157"/>
      <c r="L125" s="152"/>
      <c r="M125" s="158"/>
      <c r="N125" s="159"/>
      <c r="O125" s="159"/>
      <c r="P125" s="159"/>
      <c r="Q125" s="159"/>
      <c r="R125" s="159"/>
      <c r="S125" s="159"/>
      <c r="T125" s="160"/>
      <c r="AT125" s="154" t="s">
        <v>147</v>
      </c>
      <c r="AU125" s="154" t="s">
        <v>145</v>
      </c>
      <c r="AV125" s="11" t="s">
        <v>145</v>
      </c>
      <c r="AW125" s="11" t="s">
        <v>33</v>
      </c>
      <c r="AX125" s="11" t="s">
        <v>72</v>
      </c>
      <c r="AY125" s="154" t="s">
        <v>137</v>
      </c>
    </row>
    <row r="126" spans="2:65" s="11" customFormat="1">
      <c r="B126" s="152"/>
      <c r="D126" s="153" t="s">
        <v>147</v>
      </c>
      <c r="E126" s="154" t="s">
        <v>1</v>
      </c>
      <c r="F126" s="155" t="s">
        <v>218</v>
      </c>
      <c r="H126" s="156">
        <v>4.5789999999999997</v>
      </c>
      <c r="I126" s="157"/>
      <c r="L126" s="152"/>
      <c r="M126" s="158"/>
      <c r="N126" s="159"/>
      <c r="O126" s="159"/>
      <c r="P126" s="159"/>
      <c r="Q126" s="159"/>
      <c r="R126" s="159"/>
      <c r="S126" s="159"/>
      <c r="T126" s="160"/>
      <c r="AT126" s="154" t="s">
        <v>147</v>
      </c>
      <c r="AU126" s="154" t="s">
        <v>145</v>
      </c>
      <c r="AV126" s="11" t="s">
        <v>145</v>
      </c>
      <c r="AW126" s="11" t="s">
        <v>33</v>
      </c>
      <c r="AX126" s="11" t="s">
        <v>72</v>
      </c>
      <c r="AY126" s="154" t="s">
        <v>137</v>
      </c>
    </row>
    <row r="127" spans="2:65" s="12" customFormat="1">
      <c r="B127" s="161"/>
      <c r="D127" s="153" t="s">
        <v>147</v>
      </c>
      <c r="E127" s="162" t="s">
        <v>1</v>
      </c>
      <c r="F127" s="163" t="s">
        <v>150</v>
      </c>
      <c r="H127" s="164">
        <v>11.946</v>
      </c>
      <c r="I127" s="165"/>
      <c r="L127" s="161"/>
      <c r="M127" s="166"/>
      <c r="N127" s="167"/>
      <c r="O127" s="167"/>
      <c r="P127" s="167"/>
      <c r="Q127" s="167"/>
      <c r="R127" s="167"/>
      <c r="S127" s="167"/>
      <c r="T127" s="168"/>
      <c r="AT127" s="162" t="s">
        <v>147</v>
      </c>
      <c r="AU127" s="162" t="s">
        <v>145</v>
      </c>
      <c r="AV127" s="12" t="s">
        <v>151</v>
      </c>
      <c r="AW127" s="12" t="s">
        <v>33</v>
      </c>
      <c r="AX127" s="12" t="s">
        <v>72</v>
      </c>
      <c r="AY127" s="162" t="s">
        <v>137</v>
      </c>
    </row>
    <row r="128" spans="2:65" s="14" customFormat="1">
      <c r="B128" s="186"/>
      <c r="D128" s="153" t="s">
        <v>147</v>
      </c>
      <c r="E128" s="187" t="s">
        <v>1</v>
      </c>
      <c r="F128" s="188" t="s">
        <v>219</v>
      </c>
      <c r="H128" s="187" t="s">
        <v>1</v>
      </c>
      <c r="I128" s="189"/>
      <c r="L128" s="186"/>
      <c r="M128" s="190"/>
      <c r="N128" s="191"/>
      <c r="O128" s="191"/>
      <c r="P128" s="191"/>
      <c r="Q128" s="191"/>
      <c r="R128" s="191"/>
      <c r="S128" s="191"/>
      <c r="T128" s="192"/>
      <c r="AT128" s="187" t="s">
        <v>147</v>
      </c>
      <c r="AU128" s="187" t="s">
        <v>145</v>
      </c>
      <c r="AV128" s="14" t="s">
        <v>80</v>
      </c>
      <c r="AW128" s="14" t="s">
        <v>33</v>
      </c>
      <c r="AX128" s="14" t="s">
        <v>72</v>
      </c>
      <c r="AY128" s="187" t="s">
        <v>137</v>
      </c>
    </row>
    <row r="129" spans="2:65" s="11" customFormat="1">
      <c r="B129" s="152"/>
      <c r="D129" s="153" t="s">
        <v>147</v>
      </c>
      <c r="E129" s="154" t="s">
        <v>1</v>
      </c>
      <c r="F129" s="155" t="s">
        <v>220</v>
      </c>
      <c r="H129" s="156">
        <v>10.395</v>
      </c>
      <c r="I129" s="157"/>
      <c r="L129" s="152"/>
      <c r="M129" s="158"/>
      <c r="N129" s="159"/>
      <c r="O129" s="159"/>
      <c r="P129" s="159"/>
      <c r="Q129" s="159"/>
      <c r="R129" s="159"/>
      <c r="S129" s="159"/>
      <c r="T129" s="160"/>
      <c r="AT129" s="154" t="s">
        <v>147</v>
      </c>
      <c r="AU129" s="154" t="s">
        <v>145</v>
      </c>
      <c r="AV129" s="11" t="s">
        <v>145</v>
      </c>
      <c r="AW129" s="11" t="s">
        <v>33</v>
      </c>
      <c r="AX129" s="11" t="s">
        <v>72</v>
      </c>
      <c r="AY129" s="154" t="s">
        <v>137</v>
      </c>
    </row>
    <row r="130" spans="2:65" s="11" customFormat="1">
      <c r="B130" s="152"/>
      <c r="D130" s="153" t="s">
        <v>147</v>
      </c>
      <c r="E130" s="154" t="s">
        <v>1</v>
      </c>
      <c r="F130" s="155" t="s">
        <v>221</v>
      </c>
      <c r="H130" s="156">
        <v>1.5620000000000001</v>
      </c>
      <c r="I130" s="157"/>
      <c r="L130" s="152"/>
      <c r="M130" s="158"/>
      <c r="N130" s="159"/>
      <c r="O130" s="159"/>
      <c r="P130" s="159"/>
      <c r="Q130" s="159"/>
      <c r="R130" s="159"/>
      <c r="S130" s="159"/>
      <c r="T130" s="160"/>
      <c r="AT130" s="154" t="s">
        <v>147</v>
      </c>
      <c r="AU130" s="154" t="s">
        <v>145</v>
      </c>
      <c r="AV130" s="11" t="s">
        <v>145</v>
      </c>
      <c r="AW130" s="11" t="s">
        <v>33</v>
      </c>
      <c r="AX130" s="11" t="s">
        <v>72</v>
      </c>
      <c r="AY130" s="154" t="s">
        <v>137</v>
      </c>
    </row>
    <row r="131" spans="2:65" s="12" customFormat="1">
      <c r="B131" s="161"/>
      <c r="D131" s="153" t="s">
        <v>147</v>
      </c>
      <c r="E131" s="162" t="s">
        <v>1</v>
      </c>
      <c r="F131" s="163" t="s">
        <v>150</v>
      </c>
      <c r="H131" s="164">
        <v>11.956999999999999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147</v>
      </c>
      <c r="AU131" s="162" t="s">
        <v>145</v>
      </c>
      <c r="AV131" s="12" t="s">
        <v>151</v>
      </c>
      <c r="AW131" s="12" t="s">
        <v>33</v>
      </c>
      <c r="AX131" s="12" t="s">
        <v>72</v>
      </c>
      <c r="AY131" s="162" t="s">
        <v>137</v>
      </c>
    </row>
    <row r="132" spans="2:65" s="13" customFormat="1">
      <c r="B132" s="169"/>
      <c r="D132" s="153" t="s">
        <v>147</v>
      </c>
      <c r="E132" s="170" t="s">
        <v>1</v>
      </c>
      <c r="F132" s="171" t="s">
        <v>158</v>
      </c>
      <c r="H132" s="172">
        <v>23.903000000000002</v>
      </c>
      <c r="I132" s="173"/>
      <c r="L132" s="169"/>
      <c r="M132" s="174"/>
      <c r="N132" s="175"/>
      <c r="O132" s="175"/>
      <c r="P132" s="175"/>
      <c r="Q132" s="175"/>
      <c r="R132" s="175"/>
      <c r="S132" s="175"/>
      <c r="T132" s="176"/>
      <c r="AT132" s="170" t="s">
        <v>147</v>
      </c>
      <c r="AU132" s="170" t="s">
        <v>145</v>
      </c>
      <c r="AV132" s="13" t="s">
        <v>144</v>
      </c>
      <c r="AW132" s="13" t="s">
        <v>33</v>
      </c>
      <c r="AX132" s="13" t="s">
        <v>80</v>
      </c>
      <c r="AY132" s="170" t="s">
        <v>137</v>
      </c>
    </row>
    <row r="133" spans="2:65" s="1" customFormat="1" ht="16.5" customHeight="1">
      <c r="B133" s="139"/>
      <c r="C133" s="140" t="s">
        <v>222</v>
      </c>
      <c r="D133" s="140" t="s">
        <v>139</v>
      </c>
      <c r="E133" s="141" t="s">
        <v>223</v>
      </c>
      <c r="F133" s="142" t="s">
        <v>224</v>
      </c>
      <c r="G133" s="143" t="s">
        <v>199</v>
      </c>
      <c r="H133" s="144">
        <v>260.13600000000002</v>
      </c>
      <c r="I133" s="145"/>
      <c r="J133" s="144">
        <f>ROUND(I133*H133,3)</f>
        <v>0</v>
      </c>
      <c r="K133" s="142" t="s">
        <v>154</v>
      </c>
      <c r="L133" s="30"/>
      <c r="M133" s="146" t="s">
        <v>1</v>
      </c>
      <c r="N133" s="147" t="s">
        <v>44</v>
      </c>
      <c r="O133" s="49"/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AR133" s="16" t="s">
        <v>144</v>
      </c>
      <c r="AT133" s="16" t="s">
        <v>139</v>
      </c>
      <c r="AU133" s="16" t="s">
        <v>145</v>
      </c>
      <c r="AY133" s="16" t="s">
        <v>137</v>
      </c>
      <c r="BE133" s="150">
        <f>IF(N133="základná",J133,0)</f>
        <v>0</v>
      </c>
      <c r="BF133" s="150">
        <f>IF(N133="znížená",J133,0)</f>
        <v>0</v>
      </c>
      <c r="BG133" s="150">
        <f>IF(N133="zákl. prenesená",J133,0)</f>
        <v>0</v>
      </c>
      <c r="BH133" s="150">
        <f>IF(N133="zníž. prenesená",J133,0)</f>
        <v>0</v>
      </c>
      <c r="BI133" s="150">
        <f>IF(N133="nulová",J133,0)</f>
        <v>0</v>
      </c>
      <c r="BJ133" s="16" t="s">
        <v>145</v>
      </c>
      <c r="BK133" s="151">
        <f>ROUND(I133*H133,3)</f>
        <v>0</v>
      </c>
      <c r="BL133" s="16" t="s">
        <v>144</v>
      </c>
      <c r="BM133" s="16" t="s">
        <v>225</v>
      </c>
    </row>
    <row r="134" spans="2:65" s="11" customFormat="1">
      <c r="B134" s="152"/>
      <c r="D134" s="153" t="s">
        <v>147</v>
      </c>
      <c r="E134" s="154" t="s">
        <v>1</v>
      </c>
      <c r="F134" s="155" t="s">
        <v>226</v>
      </c>
      <c r="H134" s="156">
        <v>311.89400000000001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1" customFormat="1">
      <c r="B135" s="152"/>
      <c r="D135" s="153" t="s">
        <v>147</v>
      </c>
      <c r="E135" s="154" t="s">
        <v>1</v>
      </c>
      <c r="F135" s="155" t="s">
        <v>227</v>
      </c>
      <c r="H135" s="156">
        <v>-49.100999999999999</v>
      </c>
      <c r="I135" s="157"/>
      <c r="L135" s="152"/>
      <c r="M135" s="158"/>
      <c r="N135" s="159"/>
      <c r="O135" s="159"/>
      <c r="P135" s="159"/>
      <c r="Q135" s="159"/>
      <c r="R135" s="159"/>
      <c r="S135" s="159"/>
      <c r="T135" s="160"/>
      <c r="AT135" s="154" t="s">
        <v>147</v>
      </c>
      <c r="AU135" s="154" t="s">
        <v>145</v>
      </c>
      <c r="AV135" s="11" t="s">
        <v>145</v>
      </c>
      <c r="AW135" s="11" t="s">
        <v>33</v>
      </c>
      <c r="AX135" s="11" t="s">
        <v>72</v>
      </c>
      <c r="AY135" s="154" t="s">
        <v>137</v>
      </c>
    </row>
    <row r="136" spans="2:65" s="11" customFormat="1">
      <c r="B136" s="152"/>
      <c r="D136" s="153" t="s">
        <v>147</v>
      </c>
      <c r="E136" s="154" t="s">
        <v>1</v>
      </c>
      <c r="F136" s="155" t="s">
        <v>228</v>
      </c>
      <c r="H136" s="156">
        <v>-0.70199999999999996</v>
      </c>
      <c r="I136" s="157"/>
      <c r="L136" s="152"/>
      <c r="M136" s="158"/>
      <c r="N136" s="159"/>
      <c r="O136" s="159"/>
      <c r="P136" s="159"/>
      <c r="Q136" s="159"/>
      <c r="R136" s="159"/>
      <c r="S136" s="159"/>
      <c r="T136" s="160"/>
      <c r="AT136" s="154" t="s">
        <v>147</v>
      </c>
      <c r="AU136" s="154" t="s">
        <v>145</v>
      </c>
      <c r="AV136" s="11" t="s">
        <v>145</v>
      </c>
      <c r="AW136" s="11" t="s">
        <v>33</v>
      </c>
      <c r="AX136" s="11" t="s">
        <v>72</v>
      </c>
      <c r="AY136" s="154" t="s">
        <v>137</v>
      </c>
    </row>
    <row r="137" spans="2:65" s="11" customFormat="1" ht="22.5">
      <c r="B137" s="152"/>
      <c r="D137" s="153" t="s">
        <v>147</v>
      </c>
      <c r="E137" s="154" t="s">
        <v>1</v>
      </c>
      <c r="F137" s="155" t="s">
        <v>229</v>
      </c>
      <c r="H137" s="156">
        <v>-1.9550000000000001</v>
      </c>
      <c r="I137" s="157"/>
      <c r="L137" s="152"/>
      <c r="M137" s="158"/>
      <c r="N137" s="159"/>
      <c r="O137" s="159"/>
      <c r="P137" s="159"/>
      <c r="Q137" s="159"/>
      <c r="R137" s="159"/>
      <c r="S137" s="159"/>
      <c r="T137" s="160"/>
      <c r="AT137" s="154" t="s">
        <v>147</v>
      </c>
      <c r="AU137" s="154" t="s">
        <v>145</v>
      </c>
      <c r="AV137" s="11" t="s">
        <v>145</v>
      </c>
      <c r="AW137" s="11" t="s">
        <v>33</v>
      </c>
      <c r="AX137" s="11" t="s">
        <v>72</v>
      </c>
      <c r="AY137" s="154" t="s">
        <v>137</v>
      </c>
    </row>
    <row r="138" spans="2:65" s="13" customFormat="1">
      <c r="B138" s="169"/>
      <c r="D138" s="153" t="s">
        <v>147</v>
      </c>
      <c r="E138" s="170" t="s">
        <v>1</v>
      </c>
      <c r="F138" s="171" t="s">
        <v>158</v>
      </c>
      <c r="H138" s="172">
        <v>260.13600000000002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147</v>
      </c>
      <c r="AU138" s="170" t="s">
        <v>145</v>
      </c>
      <c r="AV138" s="13" t="s">
        <v>144</v>
      </c>
      <c r="AW138" s="13" t="s">
        <v>33</v>
      </c>
      <c r="AX138" s="13" t="s">
        <v>80</v>
      </c>
      <c r="AY138" s="170" t="s">
        <v>137</v>
      </c>
    </row>
    <row r="139" spans="2:65" s="1" customFormat="1" ht="16.5" customHeight="1">
      <c r="B139" s="139"/>
      <c r="C139" s="140" t="s">
        <v>230</v>
      </c>
      <c r="D139" s="140" t="s">
        <v>139</v>
      </c>
      <c r="E139" s="141" t="s">
        <v>231</v>
      </c>
      <c r="F139" s="142" t="s">
        <v>232</v>
      </c>
      <c r="G139" s="143" t="s">
        <v>199</v>
      </c>
      <c r="H139" s="144">
        <v>260.13600000000002</v>
      </c>
      <c r="I139" s="145"/>
      <c r="J139" s="144">
        <f>ROUND(I139*H139,3)</f>
        <v>0</v>
      </c>
      <c r="K139" s="142" t="s">
        <v>154</v>
      </c>
      <c r="L139" s="30"/>
      <c r="M139" s="146" t="s">
        <v>1</v>
      </c>
      <c r="N139" s="147" t="s">
        <v>44</v>
      </c>
      <c r="O139" s="49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AR139" s="16" t="s">
        <v>144</v>
      </c>
      <c r="AT139" s="16" t="s">
        <v>139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144</v>
      </c>
      <c r="BM139" s="16" t="s">
        <v>233</v>
      </c>
    </row>
    <row r="140" spans="2:65" s="1" customFormat="1" ht="16.5" customHeight="1">
      <c r="B140" s="139"/>
      <c r="C140" s="140" t="s">
        <v>234</v>
      </c>
      <c r="D140" s="140" t="s">
        <v>139</v>
      </c>
      <c r="E140" s="141" t="s">
        <v>235</v>
      </c>
      <c r="F140" s="142" t="s">
        <v>236</v>
      </c>
      <c r="G140" s="143" t="s">
        <v>199</v>
      </c>
      <c r="H140" s="144">
        <v>260.13600000000002</v>
      </c>
      <c r="I140" s="145"/>
      <c r="J140" s="144">
        <f>ROUND(I140*H140,3)</f>
        <v>0</v>
      </c>
      <c r="K140" s="142" t="s">
        <v>154</v>
      </c>
      <c r="L140" s="30"/>
      <c r="M140" s="146" t="s">
        <v>1</v>
      </c>
      <c r="N140" s="147" t="s">
        <v>44</v>
      </c>
      <c r="O140" s="49"/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AR140" s="16" t="s">
        <v>144</v>
      </c>
      <c r="AT140" s="16" t="s">
        <v>139</v>
      </c>
      <c r="AU140" s="16" t="s">
        <v>145</v>
      </c>
      <c r="AY140" s="16" t="s">
        <v>137</v>
      </c>
      <c r="BE140" s="150">
        <f>IF(N140="základná",J140,0)</f>
        <v>0</v>
      </c>
      <c r="BF140" s="150">
        <f>IF(N140="znížená",J140,0)</f>
        <v>0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6" t="s">
        <v>145</v>
      </c>
      <c r="BK140" s="151">
        <f>ROUND(I140*H140,3)</f>
        <v>0</v>
      </c>
      <c r="BL140" s="16" t="s">
        <v>144</v>
      </c>
      <c r="BM140" s="16" t="s">
        <v>237</v>
      </c>
    </row>
    <row r="141" spans="2:65" s="1" customFormat="1" ht="16.5" customHeight="1">
      <c r="B141" s="139"/>
      <c r="C141" s="140" t="s">
        <v>238</v>
      </c>
      <c r="D141" s="140" t="s">
        <v>139</v>
      </c>
      <c r="E141" s="141" t="s">
        <v>239</v>
      </c>
      <c r="F141" s="142" t="s">
        <v>240</v>
      </c>
      <c r="G141" s="143" t="s">
        <v>162</v>
      </c>
      <c r="H141" s="144">
        <v>14.544</v>
      </c>
      <c r="I141" s="145"/>
      <c r="J141" s="144">
        <f>ROUND(I141*H141,3)</f>
        <v>0</v>
      </c>
      <c r="K141" s="142" t="s">
        <v>143</v>
      </c>
      <c r="L141" s="30"/>
      <c r="M141" s="146" t="s">
        <v>1</v>
      </c>
      <c r="N141" s="147" t="s">
        <v>44</v>
      </c>
      <c r="O141" s="49"/>
      <c r="P141" s="148">
        <f>O141*H141</f>
        <v>0</v>
      </c>
      <c r="Q141" s="148">
        <v>0</v>
      </c>
      <c r="R141" s="148">
        <f>Q141*H141</f>
        <v>0</v>
      </c>
      <c r="S141" s="148">
        <v>3.9E-2</v>
      </c>
      <c r="T141" s="149">
        <f>S141*H141</f>
        <v>0.56721600000000005</v>
      </c>
      <c r="AR141" s="16" t="s">
        <v>144</v>
      </c>
      <c r="AT141" s="16" t="s">
        <v>139</v>
      </c>
      <c r="AU141" s="16" t="s">
        <v>145</v>
      </c>
      <c r="AY141" s="16" t="s">
        <v>137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145</v>
      </c>
      <c r="BK141" s="151">
        <f>ROUND(I141*H141,3)</f>
        <v>0</v>
      </c>
      <c r="BL141" s="16" t="s">
        <v>144</v>
      </c>
      <c r="BM141" s="16" t="s">
        <v>241</v>
      </c>
    </row>
    <row r="142" spans="2:65" s="11" customFormat="1">
      <c r="B142" s="152"/>
      <c r="D142" s="153" t="s">
        <v>147</v>
      </c>
      <c r="E142" s="154" t="s">
        <v>1</v>
      </c>
      <c r="F142" s="155" t="s">
        <v>242</v>
      </c>
      <c r="H142" s="156">
        <v>14.544</v>
      </c>
      <c r="I142" s="157"/>
      <c r="L142" s="152"/>
      <c r="M142" s="158"/>
      <c r="N142" s="159"/>
      <c r="O142" s="159"/>
      <c r="P142" s="159"/>
      <c r="Q142" s="159"/>
      <c r="R142" s="159"/>
      <c r="S142" s="159"/>
      <c r="T142" s="160"/>
      <c r="AT142" s="154" t="s">
        <v>147</v>
      </c>
      <c r="AU142" s="154" t="s">
        <v>145</v>
      </c>
      <c r="AV142" s="11" t="s">
        <v>145</v>
      </c>
      <c r="AW142" s="11" t="s">
        <v>33</v>
      </c>
      <c r="AX142" s="11" t="s">
        <v>80</v>
      </c>
      <c r="AY142" s="154" t="s">
        <v>137</v>
      </c>
    </row>
    <row r="143" spans="2:65" s="1" customFormat="1" ht="16.5" customHeight="1">
      <c r="B143" s="139"/>
      <c r="C143" s="140" t="s">
        <v>243</v>
      </c>
      <c r="D143" s="140" t="s">
        <v>139</v>
      </c>
      <c r="E143" s="141" t="s">
        <v>244</v>
      </c>
      <c r="F143" s="142" t="s">
        <v>245</v>
      </c>
      <c r="G143" s="143" t="s">
        <v>162</v>
      </c>
      <c r="H143" s="144">
        <v>163.83600000000001</v>
      </c>
      <c r="I143" s="145"/>
      <c r="J143" s="144">
        <f>ROUND(I143*H143,3)</f>
        <v>0</v>
      </c>
      <c r="K143" s="142" t="s">
        <v>143</v>
      </c>
      <c r="L143" s="30"/>
      <c r="M143" s="146" t="s">
        <v>1</v>
      </c>
      <c r="N143" s="147" t="s">
        <v>44</v>
      </c>
      <c r="O143" s="49"/>
      <c r="P143" s="148">
        <f>O143*H143</f>
        <v>0</v>
      </c>
      <c r="Q143" s="148">
        <v>6.2E-4</v>
      </c>
      <c r="R143" s="148">
        <f>Q143*H143</f>
        <v>0.10157832000000001</v>
      </c>
      <c r="S143" s="148">
        <v>0.35</v>
      </c>
      <c r="T143" s="149">
        <f>S143*H143</f>
        <v>57.342599999999997</v>
      </c>
      <c r="AR143" s="16" t="s">
        <v>144</v>
      </c>
      <c r="AT143" s="16" t="s">
        <v>139</v>
      </c>
      <c r="AU143" s="16" t="s">
        <v>145</v>
      </c>
      <c r="AY143" s="16" t="s">
        <v>137</v>
      </c>
      <c r="BE143" s="150">
        <f>IF(N143="základná",J143,0)</f>
        <v>0</v>
      </c>
      <c r="BF143" s="150">
        <f>IF(N143="znížená",J143,0)</f>
        <v>0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6" t="s">
        <v>145</v>
      </c>
      <c r="BK143" s="151">
        <f>ROUND(I143*H143,3)</f>
        <v>0</v>
      </c>
      <c r="BL143" s="16" t="s">
        <v>144</v>
      </c>
      <c r="BM143" s="16" t="s">
        <v>246</v>
      </c>
    </row>
    <row r="144" spans="2:65" s="14" customFormat="1">
      <c r="B144" s="186"/>
      <c r="D144" s="153" t="s">
        <v>147</v>
      </c>
      <c r="E144" s="187" t="s">
        <v>1</v>
      </c>
      <c r="F144" s="188" t="s">
        <v>219</v>
      </c>
      <c r="H144" s="187" t="s">
        <v>1</v>
      </c>
      <c r="I144" s="189"/>
      <c r="L144" s="186"/>
      <c r="M144" s="190"/>
      <c r="N144" s="191"/>
      <c r="O144" s="191"/>
      <c r="P144" s="191"/>
      <c r="Q144" s="191"/>
      <c r="R144" s="191"/>
      <c r="S144" s="191"/>
      <c r="T144" s="192"/>
      <c r="AT144" s="187" t="s">
        <v>147</v>
      </c>
      <c r="AU144" s="187" t="s">
        <v>145</v>
      </c>
      <c r="AV144" s="14" t="s">
        <v>80</v>
      </c>
      <c r="AW144" s="14" t="s">
        <v>33</v>
      </c>
      <c r="AX144" s="14" t="s">
        <v>72</v>
      </c>
      <c r="AY144" s="187" t="s">
        <v>137</v>
      </c>
    </row>
    <row r="145" spans="2:65" s="11" customFormat="1">
      <c r="B145" s="152"/>
      <c r="D145" s="153" t="s">
        <v>147</v>
      </c>
      <c r="E145" s="154" t="s">
        <v>1</v>
      </c>
      <c r="F145" s="155" t="s">
        <v>247</v>
      </c>
      <c r="H145" s="156">
        <v>163.83600000000001</v>
      </c>
      <c r="I145" s="157"/>
      <c r="L145" s="152"/>
      <c r="M145" s="158"/>
      <c r="N145" s="159"/>
      <c r="O145" s="159"/>
      <c r="P145" s="159"/>
      <c r="Q145" s="159"/>
      <c r="R145" s="159"/>
      <c r="S145" s="159"/>
      <c r="T145" s="160"/>
      <c r="AT145" s="154" t="s">
        <v>147</v>
      </c>
      <c r="AU145" s="154" t="s">
        <v>145</v>
      </c>
      <c r="AV145" s="11" t="s">
        <v>145</v>
      </c>
      <c r="AW145" s="11" t="s">
        <v>33</v>
      </c>
      <c r="AX145" s="11" t="s">
        <v>72</v>
      </c>
      <c r="AY145" s="154" t="s">
        <v>137</v>
      </c>
    </row>
    <row r="146" spans="2:65" s="13" customFormat="1">
      <c r="B146" s="169"/>
      <c r="D146" s="153" t="s">
        <v>147</v>
      </c>
      <c r="E146" s="170" t="s">
        <v>1</v>
      </c>
      <c r="F146" s="171" t="s">
        <v>158</v>
      </c>
      <c r="H146" s="172">
        <v>163.83600000000001</v>
      </c>
      <c r="I146" s="173"/>
      <c r="L146" s="169"/>
      <c r="M146" s="174"/>
      <c r="N146" s="175"/>
      <c r="O146" s="175"/>
      <c r="P146" s="175"/>
      <c r="Q146" s="175"/>
      <c r="R146" s="175"/>
      <c r="S146" s="175"/>
      <c r="T146" s="176"/>
      <c r="AT146" s="170" t="s">
        <v>147</v>
      </c>
      <c r="AU146" s="170" t="s">
        <v>145</v>
      </c>
      <c r="AV146" s="13" t="s">
        <v>144</v>
      </c>
      <c r="AW146" s="13" t="s">
        <v>33</v>
      </c>
      <c r="AX146" s="13" t="s">
        <v>80</v>
      </c>
      <c r="AY146" s="170" t="s">
        <v>137</v>
      </c>
    </row>
    <row r="147" spans="2:65" s="1" customFormat="1" ht="16.5" customHeight="1">
      <c r="B147" s="139"/>
      <c r="C147" s="140" t="s">
        <v>248</v>
      </c>
      <c r="D147" s="140" t="s">
        <v>139</v>
      </c>
      <c r="E147" s="141" t="s">
        <v>249</v>
      </c>
      <c r="F147" s="142" t="s">
        <v>250</v>
      </c>
      <c r="G147" s="143" t="s">
        <v>162</v>
      </c>
      <c r="H147" s="144">
        <v>355.37099999999998</v>
      </c>
      <c r="I147" s="145"/>
      <c r="J147" s="144">
        <f>ROUND(I147*H147,3)</f>
        <v>0</v>
      </c>
      <c r="K147" s="142" t="s">
        <v>143</v>
      </c>
      <c r="L147" s="30"/>
      <c r="M147" s="146" t="s">
        <v>1</v>
      </c>
      <c r="N147" s="147" t="s">
        <v>44</v>
      </c>
      <c r="O147" s="49"/>
      <c r="P147" s="148">
        <f>O147*H147</f>
        <v>0</v>
      </c>
      <c r="Q147" s="148">
        <v>6.9999999999999999E-4</v>
      </c>
      <c r="R147" s="148">
        <f>Q147*H147</f>
        <v>0.24875969999999997</v>
      </c>
      <c r="S147" s="148">
        <v>0.45</v>
      </c>
      <c r="T147" s="149">
        <f>S147*H147</f>
        <v>159.91694999999999</v>
      </c>
      <c r="AR147" s="16" t="s">
        <v>144</v>
      </c>
      <c r="AT147" s="16" t="s">
        <v>139</v>
      </c>
      <c r="AU147" s="16" t="s">
        <v>145</v>
      </c>
      <c r="AY147" s="16" t="s">
        <v>137</v>
      </c>
      <c r="BE147" s="150">
        <f>IF(N147="základná",J147,0)</f>
        <v>0</v>
      </c>
      <c r="BF147" s="150">
        <f>IF(N147="znížená",J147,0)</f>
        <v>0</v>
      </c>
      <c r="BG147" s="150">
        <f>IF(N147="zákl. prenesená",J147,0)</f>
        <v>0</v>
      </c>
      <c r="BH147" s="150">
        <f>IF(N147="zníž. prenesená",J147,0)</f>
        <v>0</v>
      </c>
      <c r="BI147" s="150">
        <f>IF(N147="nulová",J147,0)</f>
        <v>0</v>
      </c>
      <c r="BJ147" s="16" t="s">
        <v>145</v>
      </c>
      <c r="BK147" s="151">
        <f>ROUND(I147*H147,3)</f>
        <v>0</v>
      </c>
      <c r="BL147" s="16" t="s">
        <v>144</v>
      </c>
      <c r="BM147" s="16" t="s">
        <v>251</v>
      </c>
    </row>
    <row r="148" spans="2:65" s="14" customFormat="1">
      <c r="B148" s="186"/>
      <c r="D148" s="153" t="s">
        <v>147</v>
      </c>
      <c r="E148" s="187" t="s">
        <v>1</v>
      </c>
      <c r="F148" s="188" t="s">
        <v>252</v>
      </c>
      <c r="H148" s="187" t="s">
        <v>1</v>
      </c>
      <c r="I148" s="189"/>
      <c r="L148" s="186"/>
      <c r="M148" s="190"/>
      <c r="N148" s="191"/>
      <c r="O148" s="191"/>
      <c r="P148" s="191"/>
      <c r="Q148" s="191"/>
      <c r="R148" s="191"/>
      <c r="S148" s="191"/>
      <c r="T148" s="192"/>
      <c r="AT148" s="187" t="s">
        <v>147</v>
      </c>
      <c r="AU148" s="187" t="s">
        <v>145</v>
      </c>
      <c r="AV148" s="14" t="s">
        <v>80</v>
      </c>
      <c r="AW148" s="14" t="s">
        <v>33</v>
      </c>
      <c r="AX148" s="14" t="s">
        <v>72</v>
      </c>
      <c r="AY148" s="187" t="s">
        <v>137</v>
      </c>
    </row>
    <row r="149" spans="2:65" s="14" customFormat="1">
      <c r="B149" s="186"/>
      <c r="D149" s="153" t="s">
        <v>147</v>
      </c>
      <c r="E149" s="187" t="s">
        <v>1</v>
      </c>
      <c r="F149" s="188" t="s">
        <v>253</v>
      </c>
      <c r="H149" s="187" t="s">
        <v>1</v>
      </c>
      <c r="I149" s="189"/>
      <c r="L149" s="186"/>
      <c r="M149" s="190"/>
      <c r="N149" s="191"/>
      <c r="O149" s="191"/>
      <c r="P149" s="191"/>
      <c r="Q149" s="191"/>
      <c r="R149" s="191"/>
      <c r="S149" s="191"/>
      <c r="T149" s="192"/>
      <c r="AT149" s="187" t="s">
        <v>147</v>
      </c>
      <c r="AU149" s="187" t="s">
        <v>145</v>
      </c>
      <c r="AV149" s="14" t="s">
        <v>80</v>
      </c>
      <c r="AW149" s="14" t="s">
        <v>33</v>
      </c>
      <c r="AX149" s="14" t="s">
        <v>72</v>
      </c>
      <c r="AY149" s="187" t="s">
        <v>137</v>
      </c>
    </row>
    <row r="150" spans="2:65" s="11" customFormat="1">
      <c r="B150" s="152"/>
      <c r="D150" s="153" t="s">
        <v>147</v>
      </c>
      <c r="E150" s="154" t="s">
        <v>1</v>
      </c>
      <c r="F150" s="155" t="s">
        <v>254</v>
      </c>
      <c r="H150" s="156">
        <v>295.10399999999998</v>
      </c>
      <c r="I150" s="157"/>
      <c r="L150" s="152"/>
      <c r="M150" s="158"/>
      <c r="N150" s="159"/>
      <c r="O150" s="159"/>
      <c r="P150" s="159"/>
      <c r="Q150" s="159"/>
      <c r="R150" s="159"/>
      <c r="S150" s="159"/>
      <c r="T150" s="160"/>
      <c r="AT150" s="154" t="s">
        <v>147</v>
      </c>
      <c r="AU150" s="154" t="s">
        <v>145</v>
      </c>
      <c r="AV150" s="11" t="s">
        <v>145</v>
      </c>
      <c r="AW150" s="11" t="s">
        <v>33</v>
      </c>
      <c r="AX150" s="11" t="s">
        <v>72</v>
      </c>
      <c r="AY150" s="154" t="s">
        <v>137</v>
      </c>
    </row>
    <row r="151" spans="2:65" s="11" customFormat="1">
      <c r="B151" s="152"/>
      <c r="D151" s="153" t="s">
        <v>147</v>
      </c>
      <c r="E151" s="154" t="s">
        <v>1</v>
      </c>
      <c r="F151" s="155" t="s">
        <v>255</v>
      </c>
      <c r="H151" s="156">
        <v>59.786999999999999</v>
      </c>
      <c r="I151" s="157"/>
      <c r="L151" s="152"/>
      <c r="M151" s="158"/>
      <c r="N151" s="159"/>
      <c r="O151" s="159"/>
      <c r="P151" s="159"/>
      <c r="Q151" s="159"/>
      <c r="R151" s="159"/>
      <c r="S151" s="159"/>
      <c r="T151" s="160"/>
      <c r="AT151" s="154" t="s">
        <v>147</v>
      </c>
      <c r="AU151" s="154" t="s">
        <v>145</v>
      </c>
      <c r="AV151" s="11" t="s">
        <v>145</v>
      </c>
      <c r="AW151" s="11" t="s">
        <v>33</v>
      </c>
      <c r="AX151" s="11" t="s">
        <v>72</v>
      </c>
      <c r="AY151" s="154" t="s">
        <v>137</v>
      </c>
    </row>
    <row r="152" spans="2:65" s="11" customFormat="1">
      <c r="B152" s="152"/>
      <c r="D152" s="153" t="s">
        <v>147</v>
      </c>
      <c r="E152" s="154" t="s">
        <v>1</v>
      </c>
      <c r="F152" s="155" t="s">
        <v>256</v>
      </c>
      <c r="H152" s="156">
        <v>0.48</v>
      </c>
      <c r="I152" s="157"/>
      <c r="L152" s="152"/>
      <c r="M152" s="158"/>
      <c r="N152" s="159"/>
      <c r="O152" s="159"/>
      <c r="P152" s="159"/>
      <c r="Q152" s="159"/>
      <c r="R152" s="159"/>
      <c r="S152" s="159"/>
      <c r="T152" s="160"/>
      <c r="AT152" s="154" t="s">
        <v>147</v>
      </c>
      <c r="AU152" s="154" t="s">
        <v>145</v>
      </c>
      <c r="AV152" s="11" t="s">
        <v>145</v>
      </c>
      <c r="AW152" s="11" t="s">
        <v>33</v>
      </c>
      <c r="AX152" s="11" t="s">
        <v>72</v>
      </c>
      <c r="AY152" s="154" t="s">
        <v>137</v>
      </c>
    </row>
    <row r="153" spans="2:65" s="13" customFormat="1">
      <c r="B153" s="169"/>
      <c r="D153" s="153" t="s">
        <v>147</v>
      </c>
      <c r="E153" s="170" t="s">
        <v>1</v>
      </c>
      <c r="F153" s="171" t="s">
        <v>158</v>
      </c>
      <c r="H153" s="172">
        <v>355.37099999999998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147</v>
      </c>
      <c r="AU153" s="170" t="s">
        <v>145</v>
      </c>
      <c r="AV153" s="13" t="s">
        <v>144</v>
      </c>
      <c r="AW153" s="13" t="s">
        <v>33</v>
      </c>
      <c r="AX153" s="13" t="s">
        <v>80</v>
      </c>
      <c r="AY153" s="170" t="s">
        <v>137</v>
      </c>
    </row>
    <row r="154" spans="2:65" s="10" customFormat="1" ht="22.9" customHeight="1">
      <c r="B154" s="126"/>
      <c r="D154" s="127" t="s">
        <v>71</v>
      </c>
      <c r="E154" s="137" t="s">
        <v>257</v>
      </c>
      <c r="F154" s="137" t="s">
        <v>258</v>
      </c>
      <c r="I154" s="129"/>
      <c r="J154" s="138">
        <f>BK154</f>
        <v>0</v>
      </c>
      <c r="L154" s="126"/>
      <c r="M154" s="131"/>
      <c r="N154" s="132"/>
      <c r="O154" s="132"/>
      <c r="P154" s="133">
        <f>P155</f>
        <v>0</v>
      </c>
      <c r="Q154" s="132"/>
      <c r="R154" s="133">
        <f>R155</f>
        <v>0</v>
      </c>
      <c r="S154" s="132"/>
      <c r="T154" s="134">
        <f>T155</f>
        <v>0</v>
      </c>
      <c r="AR154" s="127" t="s">
        <v>80</v>
      </c>
      <c r="AT154" s="135" t="s">
        <v>71</v>
      </c>
      <c r="AU154" s="135" t="s">
        <v>80</v>
      </c>
      <c r="AY154" s="127" t="s">
        <v>137</v>
      </c>
      <c r="BK154" s="136">
        <f>BK155</f>
        <v>0</v>
      </c>
    </row>
    <row r="155" spans="2:65" s="1" customFormat="1" ht="16.5" customHeight="1">
      <c r="B155" s="139"/>
      <c r="C155" s="140" t="s">
        <v>259</v>
      </c>
      <c r="D155" s="140" t="s">
        <v>139</v>
      </c>
      <c r="E155" s="141" t="s">
        <v>260</v>
      </c>
      <c r="F155" s="142" t="s">
        <v>261</v>
      </c>
      <c r="G155" s="143" t="s">
        <v>199</v>
      </c>
      <c r="H155" s="144">
        <v>2.0739999999999998</v>
      </c>
      <c r="I155" s="145"/>
      <c r="J155" s="144">
        <f>ROUND(I155*H155,3)</f>
        <v>0</v>
      </c>
      <c r="K155" s="142" t="s">
        <v>143</v>
      </c>
      <c r="L155" s="30"/>
      <c r="M155" s="146" t="s">
        <v>1</v>
      </c>
      <c r="N155" s="147" t="s">
        <v>44</v>
      </c>
      <c r="O155" s="49"/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AR155" s="16" t="s">
        <v>144</v>
      </c>
      <c r="AT155" s="16" t="s">
        <v>139</v>
      </c>
      <c r="AU155" s="16" t="s">
        <v>145</v>
      </c>
      <c r="AY155" s="16" t="s">
        <v>137</v>
      </c>
      <c r="BE155" s="150">
        <f>IF(N155="základná",J155,0)</f>
        <v>0</v>
      </c>
      <c r="BF155" s="150">
        <f>IF(N155="znížená",J155,0)</f>
        <v>0</v>
      </c>
      <c r="BG155" s="150">
        <f>IF(N155="zákl. prenesená",J155,0)</f>
        <v>0</v>
      </c>
      <c r="BH155" s="150">
        <f>IF(N155="zníž. prenesená",J155,0)</f>
        <v>0</v>
      </c>
      <c r="BI155" s="150">
        <f>IF(N155="nulová",J155,0)</f>
        <v>0</v>
      </c>
      <c r="BJ155" s="16" t="s">
        <v>145</v>
      </c>
      <c r="BK155" s="151">
        <f>ROUND(I155*H155,3)</f>
        <v>0</v>
      </c>
      <c r="BL155" s="16" t="s">
        <v>144</v>
      </c>
      <c r="BM155" s="16" t="s">
        <v>262</v>
      </c>
    </row>
    <row r="156" spans="2:65" s="10" customFormat="1" ht="25.9" customHeight="1">
      <c r="B156" s="126"/>
      <c r="D156" s="127" t="s">
        <v>71</v>
      </c>
      <c r="E156" s="128" t="s">
        <v>263</v>
      </c>
      <c r="F156" s="128" t="s">
        <v>264</v>
      </c>
      <c r="I156" s="129"/>
      <c r="J156" s="130">
        <f>BK156</f>
        <v>0</v>
      </c>
      <c r="L156" s="126"/>
      <c r="M156" s="131"/>
      <c r="N156" s="132"/>
      <c r="O156" s="132"/>
      <c r="P156" s="133">
        <f>P157</f>
        <v>0</v>
      </c>
      <c r="Q156" s="132"/>
      <c r="R156" s="133">
        <f>R157</f>
        <v>9.5850000000000005E-2</v>
      </c>
      <c r="S156" s="132"/>
      <c r="T156" s="134">
        <f>T157</f>
        <v>2.07E-2</v>
      </c>
      <c r="AR156" s="127" t="s">
        <v>145</v>
      </c>
      <c r="AT156" s="135" t="s">
        <v>71</v>
      </c>
      <c r="AU156" s="135" t="s">
        <v>72</v>
      </c>
      <c r="AY156" s="127" t="s">
        <v>137</v>
      </c>
      <c r="BK156" s="136">
        <f>BK157</f>
        <v>0</v>
      </c>
    </row>
    <row r="157" spans="2:65" s="10" customFormat="1" ht="22.9" customHeight="1">
      <c r="B157" s="126"/>
      <c r="D157" s="127" t="s">
        <v>71</v>
      </c>
      <c r="E157" s="137" t="s">
        <v>265</v>
      </c>
      <c r="F157" s="137" t="s">
        <v>266</v>
      </c>
      <c r="I157" s="129"/>
      <c r="J157" s="138">
        <f>BK157</f>
        <v>0</v>
      </c>
      <c r="L157" s="126"/>
      <c r="M157" s="131"/>
      <c r="N157" s="132"/>
      <c r="O157" s="132"/>
      <c r="P157" s="133">
        <f>SUM(P158:P165)</f>
        <v>0</v>
      </c>
      <c r="Q157" s="132"/>
      <c r="R157" s="133">
        <f>SUM(R158:R165)</f>
        <v>9.5850000000000005E-2</v>
      </c>
      <c r="S157" s="132"/>
      <c r="T157" s="134">
        <f>SUM(T158:T165)</f>
        <v>2.07E-2</v>
      </c>
      <c r="AR157" s="127" t="s">
        <v>145</v>
      </c>
      <c r="AT157" s="135" t="s">
        <v>71</v>
      </c>
      <c r="AU157" s="135" t="s">
        <v>80</v>
      </c>
      <c r="AY157" s="127" t="s">
        <v>137</v>
      </c>
      <c r="BK157" s="136">
        <f>SUM(BK158:BK165)</f>
        <v>0</v>
      </c>
    </row>
    <row r="158" spans="2:65" s="1" customFormat="1" ht="22.5" customHeight="1">
      <c r="B158" s="139"/>
      <c r="C158" s="140" t="s">
        <v>7</v>
      </c>
      <c r="D158" s="140" t="s">
        <v>139</v>
      </c>
      <c r="E158" s="141" t="s">
        <v>267</v>
      </c>
      <c r="F158" s="142" t="s">
        <v>268</v>
      </c>
      <c r="G158" s="143" t="s">
        <v>269</v>
      </c>
      <c r="H158" s="144">
        <v>9</v>
      </c>
      <c r="I158" s="145"/>
      <c r="J158" s="144">
        <f>ROUND(I158*H158,3)</f>
        <v>0</v>
      </c>
      <c r="K158" s="142" t="s">
        <v>143</v>
      </c>
      <c r="L158" s="30"/>
      <c r="M158" s="146" t="s">
        <v>1</v>
      </c>
      <c r="N158" s="147" t="s">
        <v>44</v>
      </c>
      <c r="O158" s="49"/>
      <c r="P158" s="148">
        <f>O158*H158</f>
        <v>0</v>
      </c>
      <c r="Q158" s="148">
        <v>4.3400000000000001E-3</v>
      </c>
      <c r="R158" s="148">
        <f>Q158*H158</f>
        <v>3.9059999999999997E-2</v>
      </c>
      <c r="S158" s="148">
        <v>0</v>
      </c>
      <c r="T158" s="149">
        <f>S158*H158</f>
        <v>0</v>
      </c>
      <c r="AR158" s="16" t="s">
        <v>238</v>
      </c>
      <c r="AT158" s="16" t="s">
        <v>139</v>
      </c>
      <c r="AU158" s="16" t="s">
        <v>145</v>
      </c>
      <c r="AY158" s="16" t="s">
        <v>137</v>
      </c>
      <c r="BE158" s="150">
        <f>IF(N158="základná",J158,0)</f>
        <v>0</v>
      </c>
      <c r="BF158" s="150">
        <f>IF(N158="znížená",J158,0)</f>
        <v>0</v>
      </c>
      <c r="BG158" s="150">
        <f>IF(N158="zákl. prenesená",J158,0)</f>
        <v>0</v>
      </c>
      <c r="BH158" s="150">
        <f>IF(N158="zníž. prenesená",J158,0)</f>
        <v>0</v>
      </c>
      <c r="BI158" s="150">
        <f>IF(N158="nulová",J158,0)</f>
        <v>0</v>
      </c>
      <c r="BJ158" s="16" t="s">
        <v>145</v>
      </c>
      <c r="BK158" s="151">
        <f>ROUND(I158*H158,3)</f>
        <v>0</v>
      </c>
      <c r="BL158" s="16" t="s">
        <v>238</v>
      </c>
      <c r="BM158" s="16" t="s">
        <v>270</v>
      </c>
    </row>
    <row r="159" spans="2:65" s="11" customFormat="1">
      <c r="B159" s="152"/>
      <c r="D159" s="153" t="s">
        <v>147</v>
      </c>
      <c r="E159" s="154" t="s">
        <v>1</v>
      </c>
      <c r="F159" s="155" t="s">
        <v>271</v>
      </c>
      <c r="H159" s="156">
        <v>9</v>
      </c>
      <c r="I159" s="157"/>
      <c r="L159" s="152"/>
      <c r="M159" s="158"/>
      <c r="N159" s="159"/>
      <c r="O159" s="159"/>
      <c r="P159" s="159"/>
      <c r="Q159" s="159"/>
      <c r="R159" s="159"/>
      <c r="S159" s="159"/>
      <c r="T159" s="160"/>
      <c r="AT159" s="154" t="s">
        <v>147</v>
      </c>
      <c r="AU159" s="154" t="s">
        <v>145</v>
      </c>
      <c r="AV159" s="11" t="s">
        <v>145</v>
      </c>
      <c r="AW159" s="11" t="s">
        <v>33</v>
      </c>
      <c r="AX159" s="11" t="s">
        <v>80</v>
      </c>
      <c r="AY159" s="154" t="s">
        <v>137</v>
      </c>
    </row>
    <row r="160" spans="2:65" s="1" customFormat="1" ht="16.5" customHeight="1">
      <c r="B160" s="139"/>
      <c r="C160" s="140" t="s">
        <v>272</v>
      </c>
      <c r="D160" s="140" t="s">
        <v>139</v>
      </c>
      <c r="E160" s="141" t="s">
        <v>273</v>
      </c>
      <c r="F160" s="142" t="s">
        <v>274</v>
      </c>
      <c r="G160" s="143" t="s">
        <v>269</v>
      </c>
      <c r="H160" s="144">
        <v>9</v>
      </c>
      <c r="I160" s="145"/>
      <c r="J160" s="144">
        <f>ROUND(I160*H160,3)</f>
        <v>0</v>
      </c>
      <c r="K160" s="142" t="s">
        <v>143</v>
      </c>
      <c r="L160" s="30"/>
      <c r="M160" s="146" t="s">
        <v>1</v>
      </c>
      <c r="N160" s="147" t="s">
        <v>44</v>
      </c>
      <c r="O160" s="49"/>
      <c r="P160" s="148">
        <f>O160*H160</f>
        <v>0</v>
      </c>
      <c r="Q160" s="148">
        <v>2.8700000000000002E-3</v>
      </c>
      <c r="R160" s="148">
        <f>Q160*H160</f>
        <v>2.5830000000000002E-2</v>
      </c>
      <c r="S160" s="148">
        <v>0</v>
      </c>
      <c r="T160" s="149">
        <f>S160*H160</f>
        <v>0</v>
      </c>
      <c r="AR160" s="16" t="s">
        <v>238</v>
      </c>
      <c r="AT160" s="16" t="s">
        <v>139</v>
      </c>
      <c r="AU160" s="16" t="s">
        <v>145</v>
      </c>
      <c r="AY160" s="16" t="s">
        <v>137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16" t="s">
        <v>145</v>
      </c>
      <c r="BK160" s="151">
        <f>ROUND(I160*H160,3)</f>
        <v>0</v>
      </c>
      <c r="BL160" s="16" t="s">
        <v>238</v>
      </c>
      <c r="BM160" s="16" t="s">
        <v>275</v>
      </c>
    </row>
    <row r="161" spans="2:65" s="11" customFormat="1">
      <c r="B161" s="152"/>
      <c r="D161" s="153" t="s">
        <v>147</v>
      </c>
      <c r="E161" s="154" t="s">
        <v>1</v>
      </c>
      <c r="F161" s="155" t="s">
        <v>276</v>
      </c>
      <c r="H161" s="156">
        <v>9</v>
      </c>
      <c r="I161" s="157"/>
      <c r="L161" s="152"/>
      <c r="M161" s="158"/>
      <c r="N161" s="159"/>
      <c r="O161" s="159"/>
      <c r="P161" s="159"/>
      <c r="Q161" s="159"/>
      <c r="R161" s="159"/>
      <c r="S161" s="159"/>
      <c r="T161" s="160"/>
      <c r="AT161" s="154" t="s">
        <v>147</v>
      </c>
      <c r="AU161" s="154" t="s">
        <v>145</v>
      </c>
      <c r="AV161" s="11" t="s">
        <v>145</v>
      </c>
      <c r="AW161" s="11" t="s">
        <v>33</v>
      </c>
      <c r="AX161" s="11" t="s">
        <v>80</v>
      </c>
      <c r="AY161" s="154" t="s">
        <v>137</v>
      </c>
    </row>
    <row r="162" spans="2:65" s="1" customFormat="1" ht="22.5" customHeight="1">
      <c r="B162" s="139"/>
      <c r="C162" s="140" t="s">
        <v>277</v>
      </c>
      <c r="D162" s="140" t="s">
        <v>139</v>
      </c>
      <c r="E162" s="141" t="s">
        <v>278</v>
      </c>
      <c r="F162" s="142" t="s">
        <v>279</v>
      </c>
      <c r="G162" s="143" t="s">
        <v>269</v>
      </c>
      <c r="H162" s="144">
        <v>9</v>
      </c>
      <c r="I162" s="145"/>
      <c r="J162" s="144">
        <f>ROUND(I162*H162,3)</f>
        <v>0</v>
      </c>
      <c r="K162" s="142" t="s">
        <v>143</v>
      </c>
      <c r="L162" s="30"/>
      <c r="M162" s="146" t="s">
        <v>1</v>
      </c>
      <c r="N162" s="147" t="s">
        <v>44</v>
      </c>
      <c r="O162" s="49"/>
      <c r="P162" s="148">
        <f>O162*H162</f>
        <v>0</v>
      </c>
      <c r="Q162" s="148">
        <v>3.4399999999999999E-3</v>
      </c>
      <c r="R162" s="148">
        <f>Q162*H162</f>
        <v>3.0959999999999998E-2</v>
      </c>
      <c r="S162" s="148">
        <v>0</v>
      </c>
      <c r="T162" s="149">
        <f>S162*H162</f>
        <v>0</v>
      </c>
      <c r="AR162" s="16" t="s">
        <v>238</v>
      </c>
      <c r="AT162" s="16" t="s">
        <v>139</v>
      </c>
      <c r="AU162" s="16" t="s">
        <v>145</v>
      </c>
      <c r="AY162" s="16" t="s">
        <v>137</v>
      </c>
      <c r="BE162" s="150">
        <f>IF(N162="základná",J162,0)</f>
        <v>0</v>
      </c>
      <c r="BF162" s="150">
        <f>IF(N162="znížená",J162,0)</f>
        <v>0</v>
      </c>
      <c r="BG162" s="150">
        <f>IF(N162="zákl. prenesená",J162,0)</f>
        <v>0</v>
      </c>
      <c r="BH162" s="150">
        <f>IF(N162="zníž. prenesená",J162,0)</f>
        <v>0</v>
      </c>
      <c r="BI162" s="150">
        <f>IF(N162="nulová",J162,0)</f>
        <v>0</v>
      </c>
      <c r="BJ162" s="16" t="s">
        <v>145</v>
      </c>
      <c r="BK162" s="151">
        <f>ROUND(I162*H162,3)</f>
        <v>0</v>
      </c>
      <c r="BL162" s="16" t="s">
        <v>238</v>
      </c>
      <c r="BM162" s="16" t="s">
        <v>280</v>
      </c>
    </row>
    <row r="163" spans="2:65" s="11" customFormat="1">
      <c r="B163" s="152"/>
      <c r="D163" s="153" t="s">
        <v>147</v>
      </c>
      <c r="E163" s="154" t="s">
        <v>1</v>
      </c>
      <c r="F163" s="155" t="s">
        <v>281</v>
      </c>
      <c r="H163" s="156">
        <v>9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147</v>
      </c>
      <c r="AU163" s="154" t="s">
        <v>145</v>
      </c>
      <c r="AV163" s="11" t="s">
        <v>145</v>
      </c>
      <c r="AW163" s="11" t="s">
        <v>33</v>
      </c>
      <c r="AX163" s="11" t="s">
        <v>80</v>
      </c>
      <c r="AY163" s="154" t="s">
        <v>137</v>
      </c>
    </row>
    <row r="164" spans="2:65" s="1" customFormat="1" ht="16.5" customHeight="1">
      <c r="B164" s="139"/>
      <c r="C164" s="140" t="s">
        <v>282</v>
      </c>
      <c r="D164" s="140" t="s">
        <v>139</v>
      </c>
      <c r="E164" s="141" t="s">
        <v>283</v>
      </c>
      <c r="F164" s="142" t="s">
        <v>284</v>
      </c>
      <c r="G164" s="143" t="s">
        <v>269</v>
      </c>
      <c r="H164" s="144">
        <v>9</v>
      </c>
      <c r="I164" s="145"/>
      <c r="J164" s="144">
        <f>ROUND(I164*H164,3)</f>
        <v>0</v>
      </c>
      <c r="K164" s="142" t="s">
        <v>143</v>
      </c>
      <c r="L164" s="30"/>
      <c r="M164" s="146" t="s">
        <v>1</v>
      </c>
      <c r="N164" s="147" t="s">
        <v>44</v>
      </c>
      <c r="O164" s="49"/>
      <c r="P164" s="148">
        <f>O164*H164</f>
        <v>0</v>
      </c>
      <c r="Q164" s="148">
        <v>0</v>
      </c>
      <c r="R164" s="148">
        <f>Q164*H164</f>
        <v>0</v>
      </c>
      <c r="S164" s="148">
        <v>2.3E-3</v>
      </c>
      <c r="T164" s="149">
        <f>S164*H164</f>
        <v>2.07E-2</v>
      </c>
      <c r="AR164" s="16" t="s">
        <v>238</v>
      </c>
      <c r="AT164" s="16" t="s">
        <v>139</v>
      </c>
      <c r="AU164" s="16" t="s">
        <v>145</v>
      </c>
      <c r="AY164" s="16" t="s">
        <v>137</v>
      </c>
      <c r="BE164" s="150">
        <f>IF(N164="základná",J164,0)</f>
        <v>0</v>
      </c>
      <c r="BF164" s="150">
        <f>IF(N164="znížená",J164,0)</f>
        <v>0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6" t="s">
        <v>145</v>
      </c>
      <c r="BK164" s="151">
        <f>ROUND(I164*H164,3)</f>
        <v>0</v>
      </c>
      <c r="BL164" s="16" t="s">
        <v>238</v>
      </c>
      <c r="BM164" s="16" t="s">
        <v>285</v>
      </c>
    </row>
    <row r="165" spans="2:65" s="1" customFormat="1" ht="16.5" customHeight="1">
      <c r="B165" s="139"/>
      <c r="C165" s="140" t="s">
        <v>286</v>
      </c>
      <c r="D165" s="140" t="s">
        <v>139</v>
      </c>
      <c r="E165" s="141" t="s">
        <v>287</v>
      </c>
      <c r="F165" s="142" t="s">
        <v>288</v>
      </c>
      <c r="G165" s="143" t="s">
        <v>289</v>
      </c>
      <c r="H165" s="145"/>
      <c r="I165" s="145"/>
      <c r="J165" s="144">
        <f>ROUND(I165*H165,3)</f>
        <v>0</v>
      </c>
      <c r="K165" s="142" t="s">
        <v>154</v>
      </c>
      <c r="L165" s="30"/>
      <c r="M165" s="193" t="s">
        <v>1</v>
      </c>
      <c r="N165" s="194" t="s">
        <v>44</v>
      </c>
      <c r="O165" s="195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16" t="s">
        <v>238</v>
      </c>
      <c r="AT165" s="16" t="s">
        <v>139</v>
      </c>
      <c r="AU165" s="16" t="s">
        <v>145</v>
      </c>
      <c r="AY165" s="16" t="s">
        <v>137</v>
      </c>
      <c r="BE165" s="150">
        <f>IF(N165="základná",J165,0)</f>
        <v>0</v>
      </c>
      <c r="BF165" s="150">
        <f>IF(N165="znížená",J165,0)</f>
        <v>0</v>
      </c>
      <c r="BG165" s="150">
        <f>IF(N165="zákl. prenesená",J165,0)</f>
        <v>0</v>
      </c>
      <c r="BH165" s="150">
        <f>IF(N165="zníž. prenesená",J165,0)</f>
        <v>0</v>
      </c>
      <c r="BI165" s="150">
        <f>IF(N165="nulová",J165,0)</f>
        <v>0</v>
      </c>
      <c r="BJ165" s="16" t="s">
        <v>145</v>
      </c>
      <c r="BK165" s="151">
        <f>ROUND(I165*H165,3)</f>
        <v>0</v>
      </c>
      <c r="BL165" s="16" t="s">
        <v>238</v>
      </c>
      <c r="BM165" s="16" t="s">
        <v>290</v>
      </c>
    </row>
    <row r="166" spans="2:65" s="1" customFormat="1" ht="6.95" customHeight="1">
      <c r="B166" s="39"/>
      <c r="C166" s="40"/>
      <c r="D166" s="40"/>
      <c r="E166" s="40"/>
      <c r="F166" s="40"/>
      <c r="G166" s="40"/>
      <c r="H166" s="40"/>
      <c r="I166" s="100"/>
      <c r="J166" s="40"/>
      <c r="K166" s="40"/>
      <c r="L166" s="30"/>
    </row>
  </sheetData>
  <autoFilter ref="C87:K16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968"/>
  <sheetViews>
    <sheetView tabSelected="1" workbookViewId="0">
      <selection activeCell="I7" sqref="I7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50.83203125" style="202" customWidth="1"/>
    <col min="7" max="7" width="7.5" style="202" customWidth="1"/>
    <col min="8" max="8" width="11.5" style="202" customWidth="1"/>
    <col min="9" max="10" width="20.1640625" style="202" customWidth="1"/>
    <col min="11" max="11" width="20.1640625" style="202" hidden="1" customWidth="1"/>
    <col min="12" max="12" width="9.33203125" style="202" customWidth="1"/>
    <col min="13" max="13" width="10.83203125" style="202" hidden="1" customWidth="1"/>
    <col min="14" max="14" width="9.33203125" style="202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16384" width="9.33203125" style="202"/>
  </cols>
  <sheetData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205" t="s">
        <v>84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205" t="s">
        <v>72</v>
      </c>
    </row>
    <row r="4" spans="1:46" ht="24.95" customHeight="1">
      <c r="B4" s="19"/>
      <c r="D4" s="20" t="s">
        <v>106</v>
      </c>
      <c r="L4" s="19"/>
      <c r="M4" s="249" t="s">
        <v>9</v>
      </c>
      <c r="AT4" s="205" t="s">
        <v>3</v>
      </c>
    </row>
    <row r="5" spans="1:46" ht="6.95" customHeight="1">
      <c r="B5" s="19"/>
      <c r="L5" s="19"/>
    </row>
    <row r="6" spans="1:46" ht="12" customHeight="1">
      <c r="B6" s="19"/>
      <c r="D6" s="250" t="s">
        <v>14</v>
      </c>
      <c r="L6" s="19"/>
    </row>
    <row r="7" spans="1:46" ht="23.25" customHeight="1">
      <c r="B7" s="19"/>
      <c r="E7" s="251" t="str">
        <f>'[1]Rekapitulácia stavby'!K6</f>
        <v>Rodinný dom s 2 byt. jednotkami Chocholná-Velčice, Vytvorenie podmienok pre deinštitucionalizáciu DSS Adam. Kochanovce</v>
      </c>
      <c r="F7" s="252"/>
      <c r="G7" s="252"/>
      <c r="H7" s="252"/>
      <c r="L7" s="19"/>
    </row>
    <row r="8" spans="1:46" s="254" customFormat="1" ht="12" customHeight="1">
      <c r="A8" s="204"/>
      <c r="B8" s="30"/>
      <c r="C8" s="204"/>
      <c r="D8" s="250" t="s">
        <v>107</v>
      </c>
      <c r="E8" s="204"/>
      <c r="F8" s="204"/>
      <c r="G8" s="204"/>
      <c r="H8" s="204"/>
      <c r="I8" s="204"/>
      <c r="J8" s="204"/>
      <c r="K8" s="204"/>
      <c r="L8" s="253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</row>
    <row r="9" spans="1:46" s="254" customFormat="1" ht="16.5" customHeight="1">
      <c r="A9" s="204"/>
      <c r="B9" s="30"/>
      <c r="C9" s="204"/>
      <c r="D9" s="204"/>
      <c r="E9" s="232" t="s">
        <v>291</v>
      </c>
      <c r="F9" s="231"/>
      <c r="G9" s="231"/>
      <c r="H9" s="231"/>
      <c r="I9" s="204"/>
      <c r="J9" s="204"/>
      <c r="K9" s="204"/>
      <c r="L9" s="253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</row>
    <row r="10" spans="1:46" s="254" customFormat="1">
      <c r="A10" s="204"/>
      <c r="B10" s="30"/>
      <c r="C10" s="204"/>
      <c r="D10" s="204"/>
      <c r="E10" s="204"/>
      <c r="F10" s="204"/>
      <c r="G10" s="204"/>
      <c r="H10" s="204"/>
      <c r="I10" s="204"/>
      <c r="J10" s="204"/>
      <c r="K10" s="204"/>
      <c r="L10" s="253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</row>
    <row r="11" spans="1:46" s="254" customFormat="1" ht="12" customHeight="1">
      <c r="A11" s="204"/>
      <c r="B11" s="30"/>
      <c r="C11" s="204"/>
      <c r="D11" s="250" t="s">
        <v>16</v>
      </c>
      <c r="E11" s="204"/>
      <c r="F11" s="255" t="s">
        <v>1</v>
      </c>
      <c r="G11" s="204"/>
      <c r="H11" s="204"/>
      <c r="I11" s="250" t="s">
        <v>17</v>
      </c>
      <c r="J11" s="255" t="s">
        <v>1</v>
      </c>
      <c r="K11" s="204"/>
      <c r="L11" s="253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</row>
    <row r="12" spans="1:46" s="254" customFormat="1" ht="12" customHeight="1">
      <c r="A12" s="204"/>
      <c r="B12" s="30"/>
      <c r="C12" s="204"/>
      <c r="D12" s="250" t="s">
        <v>18</v>
      </c>
      <c r="E12" s="204"/>
      <c r="F12" s="255" t="s">
        <v>19</v>
      </c>
      <c r="G12" s="204"/>
      <c r="H12" s="204"/>
      <c r="I12" s="250" t="s">
        <v>20</v>
      </c>
      <c r="J12" s="256" t="str">
        <f>'[1]Rekapitulácia stavby'!AN8</f>
        <v>27. 12. 2018</v>
      </c>
      <c r="K12" s="204"/>
      <c r="L12" s="253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</row>
    <row r="13" spans="1:46" s="254" customFormat="1" ht="10.7" customHeight="1">
      <c r="A13" s="204"/>
      <c r="B13" s="30"/>
      <c r="C13" s="204"/>
      <c r="D13" s="204"/>
      <c r="E13" s="204"/>
      <c r="F13" s="204"/>
      <c r="G13" s="204"/>
      <c r="H13" s="204"/>
      <c r="I13" s="204"/>
      <c r="J13" s="204"/>
      <c r="K13" s="204"/>
      <c r="L13" s="253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</row>
    <row r="14" spans="1:46" s="254" customFormat="1" ht="12" customHeight="1">
      <c r="A14" s="204"/>
      <c r="B14" s="30"/>
      <c r="C14" s="204"/>
      <c r="D14" s="250" t="s">
        <v>22</v>
      </c>
      <c r="E14" s="204"/>
      <c r="F14" s="204"/>
      <c r="G14" s="204"/>
      <c r="H14" s="204"/>
      <c r="I14" s="250" t="s">
        <v>23</v>
      </c>
      <c r="J14" s="255" t="s">
        <v>24</v>
      </c>
      <c r="K14" s="204"/>
      <c r="L14" s="253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</row>
    <row r="15" spans="1:46" s="254" customFormat="1" ht="18" customHeight="1">
      <c r="A15" s="204"/>
      <c r="B15" s="30"/>
      <c r="C15" s="204"/>
      <c r="D15" s="204"/>
      <c r="E15" s="255" t="s">
        <v>25</v>
      </c>
      <c r="F15" s="204"/>
      <c r="G15" s="204"/>
      <c r="H15" s="204"/>
      <c r="I15" s="250" t="s">
        <v>26</v>
      </c>
      <c r="J15" s="255" t="s">
        <v>1</v>
      </c>
      <c r="K15" s="204"/>
      <c r="L15" s="253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</row>
    <row r="16" spans="1:46" s="254" customFormat="1" ht="6.95" customHeight="1">
      <c r="A16" s="204"/>
      <c r="B16" s="30"/>
      <c r="C16" s="204"/>
      <c r="D16" s="204"/>
      <c r="E16" s="204"/>
      <c r="F16" s="204"/>
      <c r="G16" s="204"/>
      <c r="H16" s="204"/>
      <c r="I16" s="204"/>
      <c r="J16" s="204"/>
      <c r="K16" s="204"/>
      <c r="L16" s="253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</row>
    <row r="17" spans="1:31" s="254" customFormat="1" ht="12" customHeight="1">
      <c r="A17" s="204"/>
      <c r="B17" s="30"/>
      <c r="C17" s="204"/>
      <c r="D17" s="250" t="s">
        <v>27</v>
      </c>
      <c r="E17" s="204"/>
      <c r="F17" s="204"/>
      <c r="G17" s="204"/>
      <c r="H17" s="204"/>
      <c r="I17" s="250" t="s">
        <v>23</v>
      </c>
      <c r="J17" s="257" t="str">
        <f>'[1]Rekapitulácia stavby'!AN13</f>
        <v>Vyplň údaj</v>
      </c>
      <c r="K17" s="204"/>
      <c r="L17" s="253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</row>
    <row r="18" spans="1:31" s="254" customFormat="1" ht="18" customHeight="1">
      <c r="A18" s="204"/>
      <c r="B18" s="30"/>
      <c r="C18" s="204"/>
      <c r="D18" s="204"/>
      <c r="E18" s="258" t="str">
        <f>'[1]Rekapitulácia stavby'!E14</f>
        <v>Vyplň údaj</v>
      </c>
      <c r="F18" s="259"/>
      <c r="G18" s="259"/>
      <c r="H18" s="259"/>
      <c r="I18" s="250" t="s">
        <v>26</v>
      </c>
      <c r="J18" s="257" t="str">
        <f>'[1]Rekapitulácia stavby'!AN14</f>
        <v>Vyplň údaj</v>
      </c>
      <c r="K18" s="204"/>
      <c r="L18" s="253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</row>
    <row r="19" spans="1:31" s="254" customFormat="1" ht="6.95" customHeight="1">
      <c r="A19" s="204"/>
      <c r="B19" s="30"/>
      <c r="C19" s="204"/>
      <c r="D19" s="204"/>
      <c r="E19" s="204"/>
      <c r="F19" s="204"/>
      <c r="G19" s="204"/>
      <c r="H19" s="204"/>
      <c r="I19" s="204"/>
      <c r="J19" s="204"/>
      <c r="K19" s="204"/>
      <c r="L19" s="253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</row>
    <row r="20" spans="1:31" s="254" customFormat="1" ht="12" customHeight="1">
      <c r="A20" s="204"/>
      <c r="B20" s="30"/>
      <c r="C20" s="204"/>
      <c r="D20" s="250" t="s">
        <v>29</v>
      </c>
      <c r="E20" s="204"/>
      <c r="F20" s="204"/>
      <c r="G20" s="204"/>
      <c r="H20" s="204"/>
      <c r="I20" s="250" t="s">
        <v>23</v>
      </c>
      <c r="J20" s="255" t="s">
        <v>30</v>
      </c>
      <c r="K20" s="204"/>
      <c r="L20" s="253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</row>
    <row r="21" spans="1:31" s="254" customFormat="1" ht="18" customHeight="1">
      <c r="A21" s="204"/>
      <c r="B21" s="30"/>
      <c r="C21" s="204"/>
      <c r="D21" s="204"/>
      <c r="E21" s="255" t="s">
        <v>31</v>
      </c>
      <c r="F21" s="204"/>
      <c r="G21" s="204"/>
      <c r="H21" s="204"/>
      <c r="I21" s="250" t="s">
        <v>26</v>
      </c>
      <c r="J21" s="255" t="s">
        <v>32</v>
      </c>
      <c r="K21" s="204"/>
      <c r="L21" s="253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</row>
    <row r="22" spans="1:31" s="254" customFormat="1" ht="6.95" customHeight="1">
      <c r="A22" s="204"/>
      <c r="B22" s="30"/>
      <c r="C22" s="204"/>
      <c r="D22" s="204"/>
      <c r="E22" s="204"/>
      <c r="F22" s="204"/>
      <c r="G22" s="204"/>
      <c r="H22" s="204"/>
      <c r="I22" s="204"/>
      <c r="J22" s="204"/>
      <c r="K22" s="204"/>
      <c r="L22" s="253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</row>
    <row r="23" spans="1:31" s="254" customFormat="1" ht="12" customHeight="1">
      <c r="A23" s="204"/>
      <c r="B23" s="30"/>
      <c r="C23" s="204"/>
      <c r="D23" s="250" t="s">
        <v>35</v>
      </c>
      <c r="E23" s="204"/>
      <c r="F23" s="204"/>
      <c r="G23" s="204"/>
      <c r="H23" s="204"/>
      <c r="I23" s="250" t="s">
        <v>23</v>
      </c>
      <c r="J23" s="255" t="s">
        <v>1</v>
      </c>
      <c r="K23" s="204"/>
      <c r="L23" s="253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</row>
    <row r="24" spans="1:31" s="254" customFormat="1" ht="18" customHeight="1">
      <c r="A24" s="204"/>
      <c r="B24" s="30"/>
      <c r="C24" s="204"/>
      <c r="D24" s="204"/>
      <c r="E24" s="255" t="s">
        <v>36</v>
      </c>
      <c r="F24" s="204"/>
      <c r="G24" s="204"/>
      <c r="H24" s="204"/>
      <c r="I24" s="250" t="s">
        <v>26</v>
      </c>
      <c r="J24" s="255" t="s">
        <v>1</v>
      </c>
      <c r="K24" s="204"/>
      <c r="L24" s="253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</row>
    <row r="25" spans="1:31" s="254" customFormat="1" ht="6.95" customHeight="1">
      <c r="A25" s="204"/>
      <c r="B25" s="30"/>
      <c r="C25" s="204"/>
      <c r="D25" s="204"/>
      <c r="E25" s="204"/>
      <c r="F25" s="204"/>
      <c r="G25" s="204"/>
      <c r="H25" s="204"/>
      <c r="I25" s="204"/>
      <c r="J25" s="204"/>
      <c r="K25" s="204"/>
      <c r="L25" s="253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</row>
    <row r="26" spans="1:31" s="254" customFormat="1" ht="12" customHeight="1">
      <c r="A26" s="204"/>
      <c r="B26" s="30"/>
      <c r="C26" s="204"/>
      <c r="D26" s="250" t="s">
        <v>37</v>
      </c>
      <c r="E26" s="204"/>
      <c r="F26" s="204"/>
      <c r="G26" s="204"/>
      <c r="H26" s="204"/>
      <c r="I26" s="204"/>
      <c r="J26" s="204"/>
      <c r="K26" s="204"/>
      <c r="L26" s="253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</row>
    <row r="27" spans="1:31" s="262" customFormat="1" ht="16.5" customHeight="1">
      <c r="A27" s="203"/>
      <c r="B27" s="86"/>
      <c r="C27" s="203"/>
      <c r="D27" s="203"/>
      <c r="E27" s="260" t="s">
        <v>1</v>
      </c>
      <c r="F27" s="260"/>
      <c r="G27" s="260"/>
      <c r="H27" s="260"/>
      <c r="I27" s="203"/>
      <c r="J27" s="203"/>
      <c r="K27" s="203"/>
      <c r="L27" s="261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</row>
    <row r="28" spans="1:31" s="254" customFormat="1" ht="6.95" customHeight="1">
      <c r="A28" s="204"/>
      <c r="B28" s="30"/>
      <c r="C28" s="204"/>
      <c r="D28" s="204"/>
      <c r="E28" s="204"/>
      <c r="F28" s="204"/>
      <c r="G28" s="204"/>
      <c r="H28" s="204"/>
      <c r="I28" s="204"/>
      <c r="J28" s="204"/>
      <c r="K28" s="204"/>
      <c r="L28" s="253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</row>
    <row r="29" spans="1:31" s="254" customFormat="1" ht="6.95" customHeight="1">
      <c r="A29" s="204"/>
      <c r="B29" s="30"/>
      <c r="C29" s="204"/>
      <c r="D29" s="47"/>
      <c r="E29" s="47"/>
      <c r="F29" s="47"/>
      <c r="G29" s="47"/>
      <c r="H29" s="47"/>
      <c r="I29" s="47"/>
      <c r="J29" s="47"/>
      <c r="K29" s="47"/>
      <c r="L29" s="253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</row>
    <row r="30" spans="1:31" s="254" customFormat="1" ht="25.35" customHeight="1">
      <c r="A30" s="204"/>
      <c r="B30" s="30"/>
      <c r="C30" s="204"/>
      <c r="D30" s="89" t="s">
        <v>38</v>
      </c>
      <c r="E30" s="204"/>
      <c r="F30" s="204"/>
      <c r="G30" s="204"/>
      <c r="H30" s="204"/>
      <c r="I30" s="204"/>
      <c r="J30" s="206">
        <f>ROUND(J156, 2)</f>
        <v>0</v>
      </c>
      <c r="K30" s="204"/>
      <c r="L30" s="253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</row>
    <row r="31" spans="1:31" s="254" customFormat="1" ht="6.95" customHeight="1">
      <c r="A31" s="204"/>
      <c r="B31" s="30"/>
      <c r="C31" s="204"/>
      <c r="D31" s="47"/>
      <c r="E31" s="47"/>
      <c r="F31" s="47"/>
      <c r="G31" s="47"/>
      <c r="H31" s="47"/>
      <c r="I31" s="47"/>
      <c r="J31" s="47"/>
      <c r="K31" s="47"/>
      <c r="L31" s="253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</row>
    <row r="32" spans="1:31" s="254" customFormat="1" ht="14.45" customHeight="1">
      <c r="A32" s="204"/>
      <c r="B32" s="30"/>
      <c r="C32" s="204"/>
      <c r="D32" s="204"/>
      <c r="E32" s="204"/>
      <c r="F32" s="263" t="s">
        <v>40</v>
      </c>
      <c r="G32" s="204"/>
      <c r="H32" s="204"/>
      <c r="I32" s="263" t="s">
        <v>39</v>
      </c>
      <c r="J32" s="263" t="s">
        <v>41</v>
      </c>
      <c r="K32" s="204"/>
      <c r="L32" s="253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</row>
    <row r="33" spans="1:31" s="254" customFormat="1" ht="14.45" customHeight="1">
      <c r="A33" s="204"/>
      <c r="B33" s="30"/>
      <c r="C33" s="204"/>
      <c r="D33" s="207" t="s">
        <v>42</v>
      </c>
      <c r="E33" s="250" t="s">
        <v>43</v>
      </c>
      <c r="F33" s="264">
        <f>ROUND((SUM(BE156:BE1967)),  2)</f>
        <v>0</v>
      </c>
      <c r="G33" s="204"/>
      <c r="H33" s="204"/>
      <c r="I33" s="265">
        <v>0.2</v>
      </c>
      <c r="J33" s="264">
        <f>ROUND(((SUM(BE156:BE1967))*I33),  2)</f>
        <v>0</v>
      </c>
      <c r="K33" s="204"/>
      <c r="L33" s="253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</row>
    <row r="34" spans="1:31" s="254" customFormat="1" ht="14.45" customHeight="1">
      <c r="A34" s="204"/>
      <c r="B34" s="30"/>
      <c r="C34" s="204"/>
      <c r="D34" s="204"/>
      <c r="E34" s="250" t="s">
        <v>44</v>
      </c>
      <c r="F34" s="264">
        <f>ROUND((SUM(BF156:BF1967)),  2)</f>
        <v>0</v>
      </c>
      <c r="G34" s="204"/>
      <c r="H34" s="204"/>
      <c r="I34" s="265">
        <v>0.2</v>
      </c>
      <c r="J34" s="264">
        <f>ROUND(((SUM(BF156:BF1967))*I34),  2)</f>
        <v>0</v>
      </c>
      <c r="K34" s="204"/>
      <c r="L34" s="253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</row>
    <row r="35" spans="1:31" s="254" customFormat="1" ht="14.45" hidden="1" customHeight="1">
      <c r="A35" s="204"/>
      <c r="B35" s="30"/>
      <c r="C35" s="204"/>
      <c r="D35" s="204"/>
      <c r="E35" s="250" t="s">
        <v>45</v>
      </c>
      <c r="F35" s="264">
        <f>ROUND((SUM(BG156:BG1967)),  2)</f>
        <v>0</v>
      </c>
      <c r="G35" s="204"/>
      <c r="H35" s="204"/>
      <c r="I35" s="265">
        <v>0.2</v>
      </c>
      <c r="J35" s="264">
        <f>0</f>
        <v>0</v>
      </c>
      <c r="K35" s="204"/>
      <c r="L35" s="253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</row>
    <row r="36" spans="1:31" s="254" customFormat="1" ht="14.45" hidden="1" customHeight="1">
      <c r="A36" s="204"/>
      <c r="B36" s="30"/>
      <c r="C36" s="204"/>
      <c r="D36" s="204"/>
      <c r="E36" s="250" t="s">
        <v>46</v>
      </c>
      <c r="F36" s="264">
        <f>ROUND((SUM(BH156:BH1967)),  2)</f>
        <v>0</v>
      </c>
      <c r="G36" s="204"/>
      <c r="H36" s="204"/>
      <c r="I36" s="265">
        <v>0.2</v>
      </c>
      <c r="J36" s="264">
        <f>0</f>
        <v>0</v>
      </c>
      <c r="K36" s="204"/>
      <c r="L36" s="253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4"/>
      <c r="AD36" s="204"/>
      <c r="AE36" s="204"/>
    </row>
    <row r="37" spans="1:31" s="254" customFormat="1" ht="14.45" hidden="1" customHeight="1">
      <c r="A37" s="204"/>
      <c r="B37" s="30"/>
      <c r="C37" s="204"/>
      <c r="D37" s="204"/>
      <c r="E37" s="250" t="s">
        <v>47</v>
      </c>
      <c r="F37" s="264">
        <f>ROUND((SUM(BI156:BI1967)),  2)</f>
        <v>0</v>
      </c>
      <c r="G37" s="204"/>
      <c r="H37" s="204"/>
      <c r="I37" s="265">
        <v>0</v>
      </c>
      <c r="J37" s="264">
        <f>0</f>
        <v>0</v>
      </c>
      <c r="K37" s="204"/>
      <c r="L37" s="253"/>
      <c r="S37" s="204"/>
      <c r="T37" s="204"/>
      <c r="U37" s="204"/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</row>
    <row r="38" spans="1:31" s="254" customFormat="1" ht="6.95" customHeight="1">
      <c r="A38" s="204"/>
      <c r="B38" s="30"/>
      <c r="C38" s="204"/>
      <c r="D38" s="204"/>
      <c r="E38" s="204"/>
      <c r="F38" s="204"/>
      <c r="G38" s="204"/>
      <c r="H38" s="204"/>
      <c r="I38" s="204"/>
      <c r="J38" s="204"/>
      <c r="K38" s="204"/>
      <c r="L38" s="253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</row>
    <row r="39" spans="1:31" s="254" customFormat="1" ht="25.35" customHeight="1">
      <c r="A39" s="204"/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51"/>
      <c r="J39" s="98">
        <f>SUM(J30:J37)</f>
        <v>0</v>
      </c>
      <c r="K39" s="99"/>
      <c r="L39" s="253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</row>
    <row r="40" spans="1:31" s="254" customFormat="1" ht="14.45" customHeight="1">
      <c r="A40" s="204"/>
      <c r="B40" s="30"/>
      <c r="C40" s="204"/>
      <c r="D40" s="204"/>
      <c r="E40" s="204"/>
      <c r="F40" s="204"/>
      <c r="G40" s="204"/>
      <c r="H40" s="204"/>
      <c r="I40" s="204"/>
      <c r="J40" s="204"/>
      <c r="K40" s="204"/>
      <c r="L40" s="253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</row>
    <row r="41" spans="1:31" ht="14.45" customHeight="1">
      <c r="B41" s="19"/>
      <c r="L41" s="19"/>
    </row>
    <row r="42" spans="1:31" ht="14.45" customHeight="1">
      <c r="B42" s="19"/>
      <c r="L42" s="19"/>
    </row>
    <row r="43" spans="1:31" ht="14.45" customHeight="1">
      <c r="B43" s="19"/>
      <c r="L43" s="19"/>
    </row>
    <row r="44" spans="1:31" ht="14.45" customHeight="1">
      <c r="B44" s="19"/>
      <c r="L44" s="19"/>
    </row>
    <row r="45" spans="1:31" ht="14.45" customHeight="1">
      <c r="B45" s="19"/>
      <c r="L45" s="19"/>
    </row>
    <row r="46" spans="1:31" ht="14.45" customHeight="1">
      <c r="B46" s="19"/>
      <c r="L46" s="19"/>
    </row>
    <row r="47" spans="1:31" ht="14.45" customHeight="1">
      <c r="B47" s="19"/>
      <c r="L47" s="19"/>
    </row>
    <row r="48" spans="1:31" ht="14.45" customHeight="1">
      <c r="B48" s="19"/>
      <c r="L48" s="19"/>
    </row>
    <row r="49" spans="1:31" ht="14.45" customHeight="1">
      <c r="B49" s="19"/>
      <c r="L49" s="19"/>
    </row>
    <row r="50" spans="1:31" s="254" customFormat="1" ht="14.45" customHeight="1">
      <c r="B50" s="253"/>
      <c r="D50" s="266" t="s">
        <v>3544</v>
      </c>
      <c r="E50" s="267"/>
      <c r="F50" s="267"/>
      <c r="G50" s="266" t="s">
        <v>3545</v>
      </c>
      <c r="H50" s="267"/>
      <c r="I50" s="267"/>
      <c r="J50" s="267"/>
      <c r="K50" s="267"/>
      <c r="L50" s="253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54" customFormat="1" ht="12.75">
      <c r="A61" s="204"/>
      <c r="B61" s="30"/>
      <c r="C61" s="204"/>
      <c r="D61" s="268" t="s">
        <v>3546</v>
      </c>
      <c r="E61" s="201"/>
      <c r="F61" s="269" t="s">
        <v>3547</v>
      </c>
      <c r="G61" s="268" t="s">
        <v>3546</v>
      </c>
      <c r="H61" s="201"/>
      <c r="I61" s="201"/>
      <c r="J61" s="270" t="s">
        <v>3547</v>
      </c>
      <c r="K61" s="201"/>
      <c r="L61" s="253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54" customFormat="1" ht="12.75">
      <c r="A65" s="204"/>
      <c r="B65" s="30"/>
      <c r="C65" s="204"/>
      <c r="D65" s="266" t="s">
        <v>3548</v>
      </c>
      <c r="E65" s="271"/>
      <c r="F65" s="271"/>
      <c r="G65" s="266" t="s">
        <v>3549</v>
      </c>
      <c r="H65" s="271"/>
      <c r="I65" s="271"/>
      <c r="J65" s="271"/>
      <c r="K65" s="271"/>
      <c r="L65" s="253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204"/>
      <c r="AD65" s="204"/>
      <c r="AE65" s="204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54" customFormat="1" ht="12.75">
      <c r="A76" s="204"/>
      <c r="B76" s="30"/>
      <c r="C76" s="204"/>
      <c r="D76" s="268" t="s">
        <v>3546</v>
      </c>
      <c r="E76" s="201"/>
      <c r="F76" s="269" t="s">
        <v>3547</v>
      </c>
      <c r="G76" s="268" t="s">
        <v>3546</v>
      </c>
      <c r="H76" s="201"/>
      <c r="I76" s="201"/>
      <c r="J76" s="270" t="s">
        <v>3547</v>
      </c>
      <c r="K76" s="201"/>
      <c r="L76" s="253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/>
      <c r="AD76" s="204"/>
      <c r="AE76" s="204"/>
    </row>
    <row r="77" spans="1:31" s="254" customFormat="1" ht="14.45" customHeight="1">
      <c r="A77" s="204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3"/>
      <c r="S77" s="204"/>
      <c r="T77" s="204"/>
      <c r="U77" s="204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</row>
    <row r="81" spans="1:47" s="254" customFormat="1" ht="6.95" customHeight="1">
      <c r="A81" s="204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3"/>
      <c r="S81" s="204"/>
      <c r="T81" s="204"/>
      <c r="U81" s="204"/>
      <c r="V81" s="204"/>
      <c r="W81" s="204"/>
      <c r="X81" s="204"/>
      <c r="Y81" s="204"/>
      <c r="Z81" s="204"/>
      <c r="AA81" s="204"/>
      <c r="AB81" s="204"/>
      <c r="AC81" s="204"/>
      <c r="AD81" s="204"/>
      <c r="AE81" s="204"/>
    </row>
    <row r="82" spans="1:47" s="254" customFormat="1" ht="24.95" customHeight="1">
      <c r="A82" s="204"/>
      <c r="B82" s="30"/>
      <c r="C82" s="20" t="s">
        <v>109</v>
      </c>
      <c r="D82" s="204"/>
      <c r="E82" s="204"/>
      <c r="F82" s="204"/>
      <c r="G82" s="204"/>
      <c r="H82" s="204"/>
      <c r="I82" s="204"/>
      <c r="J82" s="204"/>
      <c r="K82" s="204"/>
      <c r="L82" s="253"/>
      <c r="S82" s="204"/>
      <c r="T82" s="204"/>
      <c r="U82" s="204"/>
      <c r="V82" s="204"/>
      <c r="W82" s="204"/>
      <c r="X82" s="204"/>
      <c r="Y82" s="204"/>
      <c r="Z82" s="204"/>
      <c r="AA82" s="204"/>
      <c r="AB82" s="204"/>
      <c r="AC82" s="204"/>
      <c r="AD82" s="204"/>
      <c r="AE82" s="204"/>
    </row>
    <row r="83" spans="1:47" s="254" customFormat="1" ht="6.95" customHeight="1">
      <c r="A83" s="204"/>
      <c r="B83" s="30"/>
      <c r="C83" s="204"/>
      <c r="D83" s="204"/>
      <c r="E83" s="204"/>
      <c r="F83" s="204"/>
      <c r="G83" s="204"/>
      <c r="H83" s="204"/>
      <c r="I83" s="204"/>
      <c r="J83" s="204"/>
      <c r="K83" s="204"/>
      <c r="L83" s="253"/>
      <c r="S83" s="204"/>
      <c r="T83" s="204"/>
      <c r="U83" s="204"/>
      <c r="V83" s="204"/>
      <c r="W83" s="204"/>
      <c r="X83" s="204"/>
      <c r="Y83" s="204"/>
      <c r="Z83" s="204"/>
      <c r="AA83" s="204"/>
      <c r="AB83" s="204"/>
      <c r="AC83" s="204"/>
      <c r="AD83" s="204"/>
      <c r="AE83" s="204"/>
    </row>
    <row r="84" spans="1:47" s="254" customFormat="1" ht="12" customHeight="1">
      <c r="A84" s="204"/>
      <c r="B84" s="30"/>
      <c r="C84" s="250" t="s">
        <v>14</v>
      </c>
      <c r="D84" s="204"/>
      <c r="E84" s="204"/>
      <c r="F84" s="204"/>
      <c r="G84" s="204"/>
      <c r="H84" s="204"/>
      <c r="I84" s="204"/>
      <c r="J84" s="204"/>
      <c r="K84" s="204"/>
      <c r="L84" s="253"/>
      <c r="S84" s="204"/>
      <c r="T84" s="204"/>
      <c r="U84" s="204"/>
      <c r="V84" s="204"/>
      <c r="W84" s="204"/>
      <c r="X84" s="204"/>
      <c r="Y84" s="204"/>
      <c r="Z84" s="204"/>
      <c r="AA84" s="204"/>
      <c r="AB84" s="204"/>
      <c r="AC84" s="204"/>
      <c r="AD84" s="204"/>
      <c r="AE84" s="204"/>
    </row>
    <row r="85" spans="1:47" s="254" customFormat="1" ht="23.25" customHeight="1">
      <c r="A85" s="204"/>
      <c r="B85" s="30"/>
      <c r="C85" s="204"/>
      <c r="D85" s="204"/>
      <c r="E85" s="251" t="str">
        <f>E7</f>
        <v>Rodinný dom s 2 byt. jednotkami Chocholná-Velčice, Vytvorenie podmienok pre deinštitucionalizáciu DSS Adam. Kochanovce</v>
      </c>
      <c r="F85" s="252"/>
      <c r="G85" s="252"/>
      <c r="H85" s="252"/>
      <c r="I85" s="204"/>
      <c r="J85" s="204"/>
      <c r="K85" s="204"/>
      <c r="L85" s="253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</row>
    <row r="86" spans="1:47" s="254" customFormat="1" ht="12" customHeight="1">
      <c r="A86" s="204"/>
      <c r="B86" s="30"/>
      <c r="C86" s="250" t="s">
        <v>107</v>
      </c>
      <c r="D86" s="204"/>
      <c r="E86" s="204"/>
      <c r="F86" s="204"/>
      <c r="G86" s="204"/>
      <c r="H86" s="204"/>
      <c r="I86" s="204"/>
      <c r="J86" s="204"/>
      <c r="K86" s="204"/>
      <c r="L86" s="253"/>
      <c r="S86" s="204"/>
      <c r="T86" s="204"/>
      <c r="U86" s="204"/>
      <c r="V86" s="204"/>
      <c r="W86" s="204"/>
      <c r="X86" s="204"/>
      <c r="Y86" s="204"/>
      <c r="Z86" s="204"/>
      <c r="AA86" s="204"/>
      <c r="AB86" s="204"/>
      <c r="AC86" s="204"/>
      <c r="AD86" s="204"/>
      <c r="AE86" s="204"/>
    </row>
    <row r="87" spans="1:47" s="254" customFormat="1" ht="16.5" customHeight="1">
      <c r="A87" s="204"/>
      <c r="B87" s="30"/>
      <c r="C87" s="204"/>
      <c r="D87" s="204"/>
      <c r="E87" s="232" t="str">
        <f>E9</f>
        <v>02 - SO 01 Rodinný dom s 2 byt. jednotkami</v>
      </c>
      <c r="F87" s="231"/>
      <c r="G87" s="231"/>
      <c r="H87" s="231"/>
      <c r="I87" s="204"/>
      <c r="J87" s="204"/>
      <c r="K87" s="204"/>
      <c r="L87" s="253"/>
      <c r="S87" s="204"/>
      <c r="T87" s="204"/>
      <c r="U87" s="204"/>
      <c r="V87" s="204"/>
      <c r="W87" s="204"/>
      <c r="X87" s="204"/>
      <c r="Y87" s="204"/>
      <c r="Z87" s="204"/>
      <c r="AA87" s="204"/>
      <c r="AB87" s="204"/>
      <c r="AC87" s="204"/>
      <c r="AD87" s="204"/>
      <c r="AE87" s="204"/>
    </row>
    <row r="88" spans="1:47" s="254" customFormat="1" ht="6.95" customHeight="1">
      <c r="A88" s="204"/>
      <c r="B88" s="30"/>
      <c r="C88" s="204"/>
      <c r="D88" s="204"/>
      <c r="E88" s="204"/>
      <c r="F88" s="204"/>
      <c r="G88" s="204"/>
      <c r="H88" s="204"/>
      <c r="I88" s="204"/>
      <c r="J88" s="204"/>
      <c r="K88" s="204"/>
      <c r="L88" s="253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</row>
    <row r="89" spans="1:47" s="254" customFormat="1" ht="12" customHeight="1">
      <c r="A89" s="204"/>
      <c r="B89" s="30"/>
      <c r="C89" s="250" t="s">
        <v>18</v>
      </c>
      <c r="D89" s="204"/>
      <c r="E89" s="204"/>
      <c r="F89" s="255" t="str">
        <f>F12</f>
        <v>parc. č. 580,581,582 Chocholná-Velčice</v>
      </c>
      <c r="G89" s="204"/>
      <c r="H89" s="204"/>
      <c r="I89" s="250" t="s">
        <v>20</v>
      </c>
      <c r="J89" s="256" t="str">
        <f>IF(J12="","",J12)</f>
        <v>27. 12. 2018</v>
      </c>
      <c r="K89" s="204"/>
      <c r="L89" s="253"/>
      <c r="S89" s="204"/>
      <c r="T89" s="204"/>
      <c r="U89" s="204"/>
      <c r="V89" s="204"/>
      <c r="W89" s="204"/>
      <c r="X89" s="204"/>
      <c r="Y89" s="204"/>
      <c r="Z89" s="204"/>
      <c r="AA89" s="204"/>
      <c r="AB89" s="204"/>
      <c r="AC89" s="204"/>
      <c r="AD89" s="204"/>
      <c r="AE89" s="204"/>
    </row>
    <row r="90" spans="1:47" s="254" customFormat="1" ht="6.95" customHeight="1">
      <c r="A90" s="204"/>
      <c r="B90" s="30"/>
      <c r="C90" s="204"/>
      <c r="D90" s="204"/>
      <c r="E90" s="204"/>
      <c r="F90" s="204"/>
      <c r="G90" s="204"/>
      <c r="H90" s="204"/>
      <c r="I90" s="204"/>
      <c r="J90" s="204"/>
      <c r="K90" s="204"/>
      <c r="L90" s="253"/>
      <c r="S90" s="204"/>
      <c r="T90" s="204"/>
      <c r="U90" s="204"/>
      <c r="V90" s="204"/>
      <c r="W90" s="204"/>
      <c r="X90" s="204"/>
      <c r="Y90" s="204"/>
      <c r="Z90" s="204"/>
      <c r="AA90" s="204"/>
      <c r="AB90" s="204"/>
      <c r="AC90" s="204"/>
      <c r="AD90" s="204"/>
      <c r="AE90" s="204"/>
    </row>
    <row r="91" spans="1:47" s="254" customFormat="1" ht="15.2" customHeight="1">
      <c r="A91" s="204"/>
      <c r="B91" s="30"/>
      <c r="C91" s="250" t="s">
        <v>22</v>
      </c>
      <c r="D91" s="204"/>
      <c r="E91" s="204"/>
      <c r="F91" s="255" t="str">
        <f>E15</f>
        <v>Trenčiansky samosprávny kraj</v>
      </c>
      <c r="G91" s="204"/>
      <c r="H91" s="204"/>
      <c r="I91" s="250" t="s">
        <v>29</v>
      </c>
      <c r="J91" s="272" t="str">
        <f>E21</f>
        <v>ADOM, spol. s r.o.</v>
      </c>
      <c r="K91" s="204"/>
      <c r="L91" s="253"/>
      <c r="S91" s="204"/>
      <c r="T91" s="204"/>
      <c r="U91" s="204"/>
      <c r="V91" s="204"/>
      <c r="W91" s="204"/>
      <c r="X91" s="204"/>
      <c r="Y91" s="204"/>
      <c r="Z91" s="204"/>
      <c r="AA91" s="204"/>
      <c r="AB91" s="204"/>
      <c r="AC91" s="204"/>
      <c r="AD91" s="204"/>
      <c r="AE91" s="204"/>
    </row>
    <row r="92" spans="1:47" s="254" customFormat="1" ht="15.2" customHeight="1">
      <c r="A92" s="204"/>
      <c r="B92" s="30"/>
      <c r="C92" s="250" t="s">
        <v>27</v>
      </c>
      <c r="D92" s="204"/>
      <c r="E92" s="204"/>
      <c r="F92" s="255" t="str">
        <f>IF(E18="","",E18)</f>
        <v>Vyplň údaj</v>
      </c>
      <c r="G92" s="204"/>
      <c r="H92" s="204"/>
      <c r="I92" s="250" t="s">
        <v>35</v>
      </c>
      <c r="J92" s="272" t="str">
        <f>E24</f>
        <v>Viera Masnicová</v>
      </c>
      <c r="K92" s="204"/>
      <c r="L92" s="253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</row>
    <row r="93" spans="1:47" s="254" customFormat="1" ht="10.35" customHeight="1">
      <c r="A93" s="204"/>
      <c r="B93" s="30"/>
      <c r="C93" s="204"/>
      <c r="D93" s="204"/>
      <c r="E93" s="204"/>
      <c r="F93" s="204"/>
      <c r="G93" s="204"/>
      <c r="H93" s="204"/>
      <c r="I93" s="204"/>
      <c r="J93" s="204"/>
      <c r="K93" s="204"/>
      <c r="L93" s="253"/>
      <c r="S93" s="204"/>
      <c r="T93" s="204"/>
      <c r="U93" s="204"/>
      <c r="V93" s="204"/>
      <c r="W93" s="204"/>
      <c r="X93" s="204"/>
      <c r="Y93" s="204"/>
      <c r="Z93" s="204"/>
      <c r="AA93" s="204"/>
      <c r="AB93" s="204"/>
      <c r="AC93" s="204"/>
      <c r="AD93" s="204"/>
      <c r="AE93" s="204"/>
    </row>
    <row r="94" spans="1:47" s="254" customFormat="1" ht="29.25" customHeight="1">
      <c r="A94" s="204"/>
      <c r="B94" s="30"/>
      <c r="C94" s="102" t="s">
        <v>110</v>
      </c>
      <c r="D94" s="93"/>
      <c r="E94" s="93"/>
      <c r="F94" s="93"/>
      <c r="G94" s="93"/>
      <c r="H94" s="93"/>
      <c r="I94" s="93"/>
      <c r="J94" s="104" t="s">
        <v>111</v>
      </c>
      <c r="K94" s="93"/>
      <c r="L94" s="253"/>
      <c r="S94" s="204"/>
      <c r="T94" s="204"/>
      <c r="U94" s="204"/>
      <c r="V94" s="204"/>
      <c r="W94" s="204"/>
      <c r="X94" s="204"/>
      <c r="Y94" s="204"/>
      <c r="Z94" s="204"/>
      <c r="AA94" s="204"/>
      <c r="AB94" s="204"/>
      <c r="AC94" s="204"/>
      <c r="AD94" s="204"/>
      <c r="AE94" s="204"/>
    </row>
    <row r="95" spans="1:47" s="254" customFormat="1" ht="10.35" customHeight="1">
      <c r="A95" s="204"/>
      <c r="B95" s="30"/>
      <c r="C95" s="204"/>
      <c r="D95" s="204"/>
      <c r="E95" s="204"/>
      <c r="F95" s="204"/>
      <c r="G95" s="204"/>
      <c r="H95" s="204"/>
      <c r="I95" s="204"/>
      <c r="J95" s="204"/>
      <c r="K95" s="204"/>
      <c r="L95" s="253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</row>
    <row r="96" spans="1:47" s="254" customFormat="1" ht="22.7" customHeight="1">
      <c r="A96" s="204"/>
      <c r="B96" s="30"/>
      <c r="C96" s="105" t="s">
        <v>112</v>
      </c>
      <c r="D96" s="204"/>
      <c r="E96" s="204"/>
      <c r="F96" s="204"/>
      <c r="G96" s="204"/>
      <c r="H96" s="204"/>
      <c r="I96" s="204"/>
      <c r="J96" s="206">
        <f>J156</f>
        <v>0</v>
      </c>
      <c r="K96" s="204"/>
      <c r="L96" s="253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U96" s="205" t="s">
        <v>113</v>
      </c>
    </row>
    <row r="97" spans="2:12" s="7" customFormat="1" ht="24.95" customHeight="1">
      <c r="B97" s="106"/>
      <c r="D97" s="107" t="s">
        <v>114</v>
      </c>
      <c r="E97" s="108"/>
      <c r="F97" s="108"/>
      <c r="G97" s="108"/>
      <c r="H97" s="108"/>
      <c r="I97" s="108"/>
      <c r="J97" s="110">
        <f>J157</f>
        <v>0</v>
      </c>
      <c r="L97" s="106"/>
    </row>
    <row r="98" spans="2:12" s="8" customFormat="1" ht="19.899999999999999" customHeight="1">
      <c r="B98" s="111"/>
      <c r="D98" s="112" t="s">
        <v>115</v>
      </c>
      <c r="E98" s="113"/>
      <c r="F98" s="113"/>
      <c r="G98" s="113"/>
      <c r="H98" s="113"/>
      <c r="I98" s="113"/>
      <c r="J98" s="115">
        <f>J158</f>
        <v>0</v>
      </c>
      <c r="L98" s="111"/>
    </row>
    <row r="99" spans="2:12" s="8" customFormat="1" ht="19.899999999999999" customHeight="1">
      <c r="B99" s="111"/>
      <c r="D99" s="112" t="s">
        <v>292</v>
      </c>
      <c r="E99" s="113"/>
      <c r="F99" s="113"/>
      <c r="G99" s="113"/>
      <c r="H99" s="113"/>
      <c r="I99" s="113"/>
      <c r="J99" s="115">
        <f>J303</f>
        <v>0</v>
      </c>
      <c r="L99" s="111"/>
    </row>
    <row r="100" spans="2:12" s="8" customFormat="1" ht="19.899999999999999" customHeight="1">
      <c r="B100" s="111"/>
      <c r="D100" s="112" t="s">
        <v>116</v>
      </c>
      <c r="E100" s="113"/>
      <c r="F100" s="113"/>
      <c r="G100" s="113"/>
      <c r="H100" s="113"/>
      <c r="I100" s="113"/>
      <c r="J100" s="115">
        <f>J410</f>
        <v>0</v>
      </c>
      <c r="L100" s="111"/>
    </row>
    <row r="101" spans="2:12" s="8" customFormat="1" ht="19.899999999999999" customHeight="1">
      <c r="B101" s="111"/>
      <c r="D101" s="112" t="s">
        <v>117</v>
      </c>
      <c r="E101" s="113"/>
      <c r="F101" s="113"/>
      <c r="G101" s="113"/>
      <c r="H101" s="113"/>
      <c r="I101" s="113"/>
      <c r="J101" s="115">
        <f>J544</f>
        <v>0</v>
      </c>
      <c r="L101" s="111"/>
    </row>
    <row r="102" spans="2:12" s="8" customFormat="1" ht="19.899999999999999" customHeight="1">
      <c r="B102" s="111"/>
      <c r="D102" s="112" t="s">
        <v>293</v>
      </c>
      <c r="E102" s="113"/>
      <c r="F102" s="113"/>
      <c r="G102" s="113"/>
      <c r="H102" s="113"/>
      <c r="I102" s="113"/>
      <c r="J102" s="115">
        <f>J688</f>
        <v>0</v>
      </c>
      <c r="L102" s="111"/>
    </row>
    <row r="103" spans="2:12" s="8" customFormat="1" ht="19.899999999999999" customHeight="1">
      <c r="B103" s="111"/>
      <c r="D103" s="112" t="s">
        <v>118</v>
      </c>
      <c r="E103" s="113"/>
      <c r="F103" s="113"/>
      <c r="G103" s="113"/>
      <c r="H103" s="113"/>
      <c r="I103" s="113"/>
      <c r="J103" s="115">
        <f>J700</f>
        <v>0</v>
      </c>
      <c r="L103" s="111"/>
    </row>
    <row r="104" spans="2:12" s="8" customFormat="1" ht="19.899999999999999" customHeight="1">
      <c r="B104" s="111"/>
      <c r="D104" s="112" t="s">
        <v>294</v>
      </c>
      <c r="E104" s="113"/>
      <c r="F104" s="113"/>
      <c r="G104" s="113"/>
      <c r="H104" s="113"/>
      <c r="I104" s="113"/>
      <c r="J104" s="115">
        <f>J892</f>
        <v>0</v>
      </c>
      <c r="L104" s="111"/>
    </row>
    <row r="105" spans="2:12" s="8" customFormat="1" ht="19.899999999999999" customHeight="1">
      <c r="B105" s="111"/>
      <c r="D105" s="112" t="s">
        <v>119</v>
      </c>
      <c r="E105" s="113"/>
      <c r="F105" s="113"/>
      <c r="G105" s="113"/>
      <c r="H105" s="113"/>
      <c r="I105" s="113"/>
      <c r="J105" s="115">
        <f>J898</f>
        <v>0</v>
      </c>
      <c r="L105" s="111"/>
    </row>
    <row r="106" spans="2:12" s="8" customFormat="1" ht="19.899999999999999" customHeight="1">
      <c r="B106" s="111"/>
      <c r="D106" s="112" t="s">
        <v>120</v>
      </c>
      <c r="E106" s="113"/>
      <c r="F106" s="113"/>
      <c r="G106" s="113"/>
      <c r="H106" s="113"/>
      <c r="I106" s="113"/>
      <c r="J106" s="115">
        <f>J1034</f>
        <v>0</v>
      </c>
      <c r="L106" s="111"/>
    </row>
    <row r="107" spans="2:12" s="7" customFormat="1" ht="24.95" customHeight="1">
      <c r="B107" s="106"/>
      <c r="D107" s="107" t="s">
        <v>121</v>
      </c>
      <c r="E107" s="108"/>
      <c r="F107" s="108"/>
      <c r="G107" s="108"/>
      <c r="H107" s="108"/>
      <c r="I107" s="108"/>
      <c r="J107" s="110">
        <f>J1036</f>
        <v>0</v>
      </c>
      <c r="L107" s="106"/>
    </row>
    <row r="108" spans="2:12" s="8" customFormat="1" ht="19.899999999999999" customHeight="1">
      <c r="B108" s="111"/>
      <c r="D108" s="112" t="s">
        <v>295</v>
      </c>
      <c r="E108" s="113"/>
      <c r="F108" s="113"/>
      <c r="G108" s="113"/>
      <c r="H108" s="113"/>
      <c r="I108" s="113"/>
      <c r="J108" s="115">
        <f>J1037</f>
        <v>0</v>
      </c>
      <c r="L108" s="111"/>
    </row>
    <row r="109" spans="2:12" s="8" customFormat="1" ht="19.899999999999999" customHeight="1">
      <c r="B109" s="111"/>
      <c r="D109" s="112" t="s">
        <v>296</v>
      </c>
      <c r="E109" s="113"/>
      <c r="F109" s="113"/>
      <c r="G109" s="113"/>
      <c r="H109" s="113"/>
      <c r="I109" s="113"/>
      <c r="J109" s="115">
        <f>J1066</f>
        <v>0</v>
      </c>
      <c r="L109" s="111"/>
    </row>
    <row r="110" spans="2:12" s="8" customFormat="1" ht="19.899999999999999" customHeight="1">
      <c r="B110" s="111"/>
      <c r="D110" s="112" t="s">
        <v>297</v>
      </c>
      <c r="E110" s="113"/>
      <c r="F110" s="113"/>
      <c r="G110" s="113"/>
      <c r="H110" s="113"/>
      <c r="I110" s="113"/>
      <c r="J110" s="115">
        <f>J1123</f>
        <v>0</v>
      </c>
      <c r="L110" s="111"/>
    </row>
    <row r="111" spans="2:12" s="8" customFormat="1" ht="19.899999999999999" customHeight="1">
      <c r="B111" s="111"/>
      <c r="D111" s="112" t="s">
        <v>298</v>
      </c>
      <c r="E111" s="113"/>
      <c r="F111" s="113"/>
      <c r="G111" s="113"/>
      <c r="H111" s="113"/>
      <c r="I111" s="113"/>
      <c r="J111" s="115">
        <f>J1231</f>
        <v>0</v>
      </c>
      <c r="L111" s="111"/>
    </row>
    <row r="112" spans="2:12" s="8" customFormat="1" ht="19.899999999999999" customHeight="1">
      <c r="B112" s="111"/>
      <c r="D112" s="112" t="s">
        <v>299</v>
      </c>
      <c r="E112" s="113"/>
      <c r="F112" s="113"/>
      <c r="G112" s="113"/>
      <c r="H112" s="113"/>
      <c r="I112" s="113"/>
      <c r="J112" s="115">
        <f>J1233</f>
        <v>0</v>
      </c>
      <c r="L112" s="111"/>
    </row>
    <row r="113" spans="2:12" s="8" customFormat="1" ht="19.899999999999999" customHeight="1">
      <c r="B113" s="111"/>
      <c r="D113" s="112" t="s">
        <v>300</v>
      </c>
      <c r="E113" s="113"/>
      <c r="F113" s="113"/>
      <c r="G113" s="113"/>
      <c r="H113" s="113"/>
      <c r="I113" s="113"/>
      <c r="J113" s="115">
        <f>J1236</f>
        <v>0</v>
      </c>
      <c r="L113" s="111"/>
    </row>
    <row r="114" spans="2:12" s="8" customFormat="1" ht="19.899999999999999" customHeight="1">
      <c r="B114" s="111"/>
      <c r="D114" s="112" t="s">
        <v>301</v>
      </c>
      <c r="E114" s="113"/>
      <c r="F114" s="113"/>
      <c r="G114" s="113"/>
      <c r="H114" s="113"/>
      <c r="I114" s="113"/>
      <c r="J114" s="115">
        <f>J1248</f>
        <v>0</v>
      </c>
      <c r="L114" s="111"/>
    </row>
    <row r="115" spans="2:12" s="8" customFormat="1" ht="19.899999999999999" customHeight="1">
      <c r="B115" s="111"/>
      <c r="D115" s="112" t="s">
        <v>302</v>
      </c>
      <c r="E115" s="113"/>
      <c r="F115" s="113"/>
      <c r="G115" s="113"/>
      <c r="H115" s="113"/>
      <c r="I115" s="113"/>
      <c r="J115" s="115">
        <f>J1250</f>
        <v>0</v>
      </c>
      <c r="L115" s="111"/>
    </row>
    <row r="116" spans="2:12" s="8" customFormat="1" ht="19.899999999999999" customHeight="1">
      <c r="B116" s="111"/>
      <c r="D116" s="112" t="s">
        <v>122</v>
      </c>
      <c r="E116" s="113"/>
      <c r="F116" s="113"/>
      <c r="G116" s="113"/>
      <c r="H116" s="113"/>
      <c r="I116" s="113"/>
      <c r="J116" s="115">
        <f>J1313</f>
        <v>0</v>
      </c>
      <c r="L116" s="111"/>
    </row>
    <row r="117" spans="2:12" s="8" customFormat="1" ht="19.899999999999999" customHeight="1">
      <c r="B117" s="111"/>
      <c r="D117" s="112" t="s">
        <v>303</v>
      </c>
      <c r="E117" s="113"/>
      <c r="F117" s="113"/>
      <c r="G117" s="113"/>
      <c r="H117" s="113"/>
      <c r="I117" s="113"/>
      <c r="J117" s="115">
        <f>J1340</f>
        <v>0</v>
      </c>
      <c r="L117" s="111"/>
    </row>
    <row r="118" spans="2:12" s="8" customFormat="1" ht="19.899999999999999" customHeight="1">
      <c r="B118" s="111"/>
      <c r="D118" s="112" t="s">
        <v>304</v>
      </c>
      <c r="E118" s="113"/>
      <c r="F118" s="113"/>
      <c r="G118" s="113"/>
      <c r="H118" s="113"/>
      <c r="I118" s="113"/>
      <c r="J118" s="115">
        <f>J1422</f>
        <v>0</v>
      </c>
      <c r="L118" s="111"/>
    </row>
    <row r="119" spans="2:12" s="8" customFormat="1" ht="19.899999999999999" customHeight="1">
      <c r="B119" s="111"/>
      <c r="D119" s="112" t="s">
        <v>305</v>
      </c>
      <c r="E119" s="113"/>
      <c r="F119" s="113"/>
      <c r="G119" s="113"/>
      <c r="H119" s="113"/>
      <c r="I119" s="113"/>
      <c r="J119" s="115">
        <f>J1494</f>
        <v>0</v>
      </c>
      <c r="L119" s="111"/>
    </row>
    <row r="120" spans="2:12" s="8" customFormat="1" ht="19.899999999999999" customHeight="1">
      <c r="B120" s="111"/>
      <c r="D120" s="112" t="s">
        <v>306</v>
      </c>
      <c r="E120" s="113"/>
      <c r="F120" s="113"/>
      <c r="G120" s="113"/>
      <c r="H120" s="113"/>
      <c r="I120" s="113"/>
      <c r="J120" s="115">
        <f>J1502</f>
        <v>0</v>
      </c>
      <c r="L120" s="111"/>
    </row>
    <row r="121" spans="2:12" s="8" customFormat="1" ht="19.899999999999999" customHeight="1">
      <c r="B121" s="111"/>
      <c r="D121" s="112" t="s">
        <v>307</v>
      </c>
      <c r="E121" s="113"/>
      <c r="F121" s="113"/>
      <c r="G121" s="113"/>
      <c r="H121" s="113"/>
      <c r="I121" s="113"/>
      <c r="J121" s="115">
        <f>J1515</f>
        <v>0</v>
      </c>
      <c r="L121" s="111"/>
    </row>
    <row r="122" spans="2:12" s="8" customFormat="1" ht="19.899999999999999" customHeight="1">
      <c r="B122" s="111"/>
      <c r="D122" s="112" t="s">
        <v>308</v>
      </c>
      <c r="E122" s="113"/>
      <c r="F122" s="113"/>
      <c r="G122" s="113"/>
      <c r="H122" s="113"/>
      <c r="I122" s="113"/>
      <c r="J122" s="115">
        <f>J1703</f>
        <v>0</v>
      </c>
      <c r="L122" s="111"/>
    </row>
    <row r="123" spans="2:12" s="7" customFormat="1" ht="24.95" customHeight="1">
      <c r="B123" s="106"/>
      <c r="D123" s="107" t="s">
        <v>309</v>
      </c>
      <c r="E123" s="108"/>
      <c r="F123" s="108"/>
      <c r="G123" s="108"/>
      <c r="H123" s="108"/>
      <c r="I123" s="108"/>
      <c r="J123" s="110">
        <f>J1813</f>
        <v>0</v>
      </c>
      <c r="L123" s="106"/>
    </row>
    <row r="124" spans="2:12" s="8" customFormat="1" ht="19.899999999999999" customHeight="1">
      <c r="B124" s="111"/>
      <c r="D124" s="112" t="s">
        <v>310</v>
      </c>
      <c r="E124" s="113"/>
      <c r="F124" s="113"/>
      <c r="G124" s="113"/>
      <c r="H124" s="113"/>
      <c r="I124" s="113"/>
      <c r="J124" s="115">
        <f>J1814</f>
        <v>0</v>
      </c>
      <c r="L124" s="111"/>
    </row>
    <row r="125" spans="2:12" s="8" customFormat="1" ht="14.85" customHeight="1">
      <c r="B125" s="111"/>
      <c r="D125" s="112" t="s">
        <v>311</v>
      </c>
      <c r="E125" s="113"/>
      <c r="F125" s="113"/>
      <c r="G125" s="113"/>
      <c r="H125" s="113"/>
      <c r="I125" s="113"/>
      <c r="J125" s="115">
        <f>J1815</f>
        <v>0</v>
      </c>
      <c r="L125" s="111"/>
    </row>
    <row r="126" spans="2:12" s="8" customFormat="1" ht="14.85" customHeight="1">
      <c r="B126" s="111"/>
      <c r="D126" s="112" t="s">
        <v>312</v>
      </c>
      <c r="E126" s="113"/>
      <c r="F126" s="113"/>
      <c r="G126" s="113"/>
      <c r="H126" s="113"/>
      <c r="I126" s="113"/>
      <c r="J126" s="115">
        <f>J1841</f>
        <v>0</v>
      </c>
      <c r="L126" s="111"/>
    </row>
    <row r="127" spans="2:12" s="8" customFormat="1" ht="14.85" customHeight="1">
      <c r="B127" s="111"/>
      <c r="D127" s="112" t="s">
        <v>313</v>
      </c>
      <c r="E127" s="113"/>
      <c r="F127" s="113"/>
      <c r="G127" s="113"/>
      <c r="H127" s="113"/>
      <c r="I127" s="113"/>
      <c r="J127" s="115">
        <f>J1866</f>
        <v>0</v>
      </c>
      <c r="L127" s="111"/>
    </row>
    <row r="128" spans="2:12" s="8" customFormat="1" ht="14.85" customHeight="1">
      <c r="B128" s="111"/>
      <c r="D128" s="112" t="s">
        <v>314</v>
      </c>
      <c r="E128" s="113"/>
      <c r="F128" s="113"/>
      <c r="G128" s="113"/>
      <c r="H128" s="113"/>
      <c r="I128" s="113"/>
      <c r="J128" s="115">
        <f>J1878</f>
        <v>0</v>
      </c>
      <c r="L128" s="111"/>
    </row>
    <row r="129" spans="1:31" s="8" customFormat="1" ht="14.85" customHeight="1">
      <c r="B129" s="111"/>
      <c r="D129" s="112" t="s">
        <v>315</v>
      </c>
      <c r="E129" s="113"/>
      <c r="F129" s="113"/>
      <c r="G129" s="113"/>
      <c r="H129" s="113"/>
      <c r="I129" s="113"/>
      <c r="J129" s="115">
        <f>J1890</f>
        <v>0</v>
      </c>
      <c r="L129" s="111"/>
    </row>
    <row r="130" spans="1:31" s="8" customFormat="1" ht="14.85" customHeight="1">
      <c r="B130" s="111"/>
      <c r="D130" s="112" t="s">
        <v>316</v>
      </c>
      <c r="E130" s="113"/>
      <c r="F130" s="113"/>
      <c r="G130" s="113"/>
      <c r="H130" s="113"/>
      <c r="I130" s="113"/>
      <c r="J130" s="115">
        <f>J1902</f>
        <v>0</v>
      </c>
      <c r="L130" s="111"/>
    </row>
    <row r="131" spans="1:31" s="8" customFormat="1" ht="14.85" customHeight="1">
      <c r="B131" s="111"/>
      <c r="D131" s="112" t="s">
        <v>317</v>
      </c>
      <c r="E131" s="113"/>
      <c r="F131" s="113"/>
      <c r="G131" s="113"/>
      <c r="H131" s="113"/>
      <c r="I131" s="113"/>
      <c r="J131" s="115">
        <f>J1914</f>
        <v>0</v>
      </c>
      <c r="L131" s="111"/>
    </row>
    <row r="132" spans="1:31" s="8" customFormat="1" ht="14.85" customHeight="1">
      <c r="B132" s="111"/>
      <c r="D132" s="112" t="s">
        <v>318</v>
      </c>
      <c r="E132" s="113"/>
      <c r="F132" s="113"/>
      <c r="G132" s="113"/>
      <c r="H132" s="113"/>
      <c r="I132" s="113"/>
      <c r="J132" s="115">
        <f>J1929</f>
        <v>0</v>
      </c>
      <c r="L132" s="111"/>
    </row>
    <row r="133" spans="1:31" s="8" customFormat="1" ht="14.85" customHeight="1">
      <c r="B133" s="111"/>
      <c r="D133" s="112" t="s">
        <v>319</v>
      </c>
      <c r="E133" s="113"/>
      <c r="F133" s="113"/>
      <c r="G133" s="113"/>
      <c r="H133" s="113"/>
      <c r="I133" s="113"/>
      <c r="J133" s="115">
        <f>J1944</f>
        <v>0</v>
      </c>
      <c r="L133" s="111"/>
    </row>
    <row r="134" spans="1:31" s="8" customFormat="1" ht="19.899999999999999" customHeight="1">
      <c r="B134" s="111"/>
      <c r="D134" s="112" t="s">
        <v>320</v>
      </c>
      <c r="E134" s="113"/>
      <c r="F134" s="113"/>
      <c r="G134" s="113"/>
      <c r="H134" s="113"/>
      <c r="I134" s="113"/>
      <c r="J134" s="115">
        <f>J1947</f>
        <v>0</v>
      </c>
      <c r="L134" s="111"/>
    </row>
    <row r="135" spans="1:31" s="8" customFormat="1" ht="19.899999999999999" customHeight="1">
      <c r="B135" s="111"/>
      <c r="D135" s="112" t="s">
        <v>321</v>
      </c>
      <c r="E135" s="113"/>
      <c r="F135" s="113"/>
      <c r="G135" s="113"/>
      <c r="H135" s="113"/>
      <c r="I135" s="113"/>
      <c r="J135" s="115">
        <f>J1959</f>
        <v>0</v>
      </c>
      <c r="L135" s="111"/>
    </row>
    <row r="136" spans="1:31" s="8" customFormat="1" ht="19.899999999999999" customHeight="1">
      <c r="B136" s="111"/>
      <c r="D136" s="112" t="s">
        <v>322</v>
      </c>
      <c r="E136" s="113"/>
      <c r="F136" s="113"/>
      <c r="G136" s="113"/>
      <c r="H136" s="113"/>
      <c r="I136" s="113"/>
      <c r="J136" s="115">
        <f>J1966</f>
        <v>0</v>
      </c>
      <c r="L136" s="111"/>
    </row>
    <row r="137" spans="1:31" s="254" customFormat="1" ht="21.75" customHeight="1">
      <c r="A137" s="204"/>
      <c r="B137" s="30"/>
      <c r="C137" s="204"/>
      <c r="D137" s="204"/>
      <c r="E137" s="204"/>
      <c r="F137" s="204"/>
      <c r="G137" s="204"/>
      <c r="H137" s="204"/>
      <c r="I137" s="204"/>
      <c r="J137" s="204"/>
      <c r="K137" s="204"/>
      <c r="L137" s="253"/>
      <c r="S137" s="204"/>
      <c r="T137" s="204"/>
      <c r="U137" s="204"/>
      <c r="V137" s="204"/>
      <c r="W137" s="204"/>
      <c r="X137" s="204"/>
      <c r="Y137" s="204"/>
      <c r="Z137" s="204"/>
      <c r="AA137" s="204"/>
      <c r="AB137" s="204"/>
      <c r="AC137" s="204"/>
      <c r="AD137" s="204"/>
      <c r="AE137" s="204"/>
    </row>
    <row r="138" spans="1:31" s="254" customFormat="1" ht="6.95" customHeight="1">
      <c r="A138" s="204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253"/>
      <c r="S138" s="204"/>
      <c r="T138" s="204"/>
      <c r="U138" s="204"/>
      <c r="V138" s="204"/>
      <c r="W138" s="204"/>
      <c r="X138" s="204"/>
      <c r="Y138" s="204"/>
      <c r="Z138" s="204"/>
      <c r="AA138" s="204"/>
      <c r="AB138" s="204"/>
      <c r="AC138" s="204"/>
      <c r="AD138" s="204"/>
      <c r="AE138" s="204"/>
    </row>
    <row r="142" spans="1:31" s="254" customFormat="1" ht="6.95" customHeight="1">
      <c r="A142" s="204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253"/>
      <c r="S142" s="204"/>
      <c r="T142" s="204"/>
      <c r="U142" s="204"/>
      <c r="V142" s="204"/>
      <c r="W142" s="204"/>
      <c r="X142" s="204"/>
      <c r="Y142" s="204"/>
      <c r="Z142" s="204"/>
      <c r="AA142" s="204"/>
      <c r="AB142" s="204"/>
      <c r="AC142" s="204"/>
      <c r="AD142" s="204"/>
      <c r="AE142" s="204"/>
    </row>
    <row r="143" spans="1:31" s="254" customFormat="1" ht="24.95" customHeight="1">
      <c r="A143" s="204"/>
      <c r="B143" s="30"/>
      <c r="C143" s="20" t="s">
        <v>123</v>
      </c>
      <c r="D143" s="204"/>
      <c r="E143" s="204"/>
      <c r="F143" s="204"/>
      <c r="G143" s="204"/>
      <c r="H143" s="204"/>
      <c r="I143" s="204"/>
      <c r="J143" s="204"/>
      <c r="K143" s="204"/>
      <c r="L143" s="253"/>
      <c r="S143" s="204"/>
      <c r="T143" s="204"/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pans="1:31" s="254" customFormat="1" ht="6.95" customHeight="1">
      <c r="A144" s="204"/>
      <c r="B144" s="30"/>
      <c r="C144" s="204"/>
      <c r="D144" s="204"/>
      <c r="E144" s="204"/>
      <c r="F144" s="204"/>
      <c r="G144" s="204"/>
      <c r="H144" s="204"/>
      <c r="I144" s="204"/>
      <c r="J144" s="204"/>
      <c r="K144" s="204"/>
      <c r="L144" s="253"/>
      <c r="S144" s="204"/>
      <c r="T144" s="204"/>
      <c r="U144" s="204"/>
      <c r="V144" s="204"/>
      <c r="W144" s="204"/>
      <c r="X144" s="204"/>
      <c r="Y144" s="204"/>
      <c r="Z144" s="204"/>
      <c r="AA144" s="204"/>
      <c r="AB144" s="204"/>
      <c r="AC144" s="204"/>
      <c r="AD144" s="204"/>
      <c r="AE144" s="204"/>
    </row>
    <row r="145" spans="1:65" s="254" customFormat="1" ht="12" customHeight="1">
      <c r="A145" s="204"/>
      <c r="B145" s="30"/>
      <c r="C145" s="250" t="s">
        <v>14</v>
      </c>
      <c r="D145" s="204"/>
      <c r="E145" s="204"/>
      <c r="F145" s="204"/>
      <c r="G145" s="204"/>
      <c r="H145" s="204"/>
      <c r="I145" s="204"/>
      <c r="J145" s="204"/>
      <c r="K145" s="204"/>
      <c r="L145" s="253"/>
      <c r="S145" s="204"/>
      <c r="T145" s="204"/>
      <c r="U145" s="204"/>
      <c r="V145" s="204"/>
      <c r="W145" s="204"/>
      <c r="X145" s="204"/>
      <c r="Y145" s="204"/>
      <c r="Z145" s="204"/>
      <c r="AA145" s="204"/>
      <c r="AB145" s="204"/>
      <c r="AC145" s="204"/>
      <c r="AD145" s="204"/>
      <c r="AE145" s="204"/>
    </row>
    <row r="146" spans="1:65" s="254" customFormat="1" ht="23.25" customHeight="1">
      <c r="A146" s="204"/>
      <c r="B146" s="30"/>
      <c r="C146" s="204"/>
      <c r="D146" s="204"/>
      <c r="E146" s="251" t="str">
        <f>E7</f>
        <v>Rodinný dom s 2 byt. jednotkami Chocholná-Velčice, Vytvorenie podmienok pre deinštitucionalizáciu DSS Adam. Kochanovce</v>
      </c>
      <c r="F146" s="252"/>
      <c r="G146" s="252"/>
      <c r="H146" s="252"/>
      <c r="I146" s="204"/>
      <c r="J146" s="204"/>
      <c r="K146" s="204"/>
      <c r="L146" s="253"/>
      <c r="S146" s="204"/>
      <c r="T146" s="204"/>
      <c r="U146" s="204"/>
      <c r="V146" s="204"/>
      <c r="W146" s="204"/>
      <c r="X146" s="204"/>
      <c r="Y146" s="204"/>
      <c r="Z146" s="204"/>
      <c r="AA146" s="204"/>
      <c r="AB146" s="204"/>
      <c r="AC146" s="204"/>
      <c r="AD146" s="204"/>
      <c r="AE146" s="204"/>
    </row>
    <row r="147" spans="1:65" s="254" customFormat="1" ht="12" customHeight="1">
      <c r="A147" s="204"/>
      <c r="B147" s="30"/>
      <c r="C147" s="250" t="s">
        <v>107</v>
      </c>
      <c r="D147" s="204"/>
      <c r="E147" s="204"/>
      <c r="F147" s="204"/>
      <c r="G147" s="204"/>
      <c r="H147" s="204"/>
      <c r="I147" s="204"/>
      <c r="J147" s="204"/>
      <c r="K147" s="204"/>
      <c r="L147" s="253"/>
      <c r="S147" s="204"/>
      <c r="T147" s="204"/>
      <c r="U147" s="204"/>
      <c r="V147" s="204"/>
      <c r="W147" s="204"/>
      <c r="X147" s="204"/>
      <c r="Y147" s="204"/>
      <c r="Z147" s="204"/>
      <c r="AA147" s="204"/>
      <c r="AB147" s="204"/>
      <c r="AC147" s="204"/>
      <c r="AD147" s="204"/>
      <c r="AE147" s="204"/>
    </row>
    <row r="148" spans="1:65" s="254" customFormat="1" ht="16.5" customHeight="1">
      <c r="A148" s="204"/>
      <c r="B148" s="30"/>
      <c r="C148" s="204"/>
      <c r="D148" s="204"/>
      <c r="E148" s="232" t="str">
        <f>E9</f>
        <v>02 - SO 01 Rodinný dom s 2 byt. jednotkami</v>
      </c>
      <c r="F148" s="231"/>
      <c r="G148" s="231"/>
      <c r="H148" s="231"/>
      <c r="I148" s="204"/>
      <c r="J148" s="204"/>
      <c r="K148" s="204"/>
      <c r="L148" s="253"/>
      <c r="S148" s="204"/>
      <c r="T148" s="204"/>
      <c r="U148" s="204"/>
      <c r="V148" s="204"/>
      <c r="W148" s="204"/>
      <c r="X148" s="204"/>
      <c r="Y148" s="204"/>
      <c r="Z148" s="204"/>
      <c r="AA148" s="204"/>
      <c r="AB148" s="204"/>
      <c r="AC148" s="204"/>
      <c r="AD148" s="204"/>
      <c r="AE148" s="204"/>
    </row>
    <row r="149" spans="1:65" s="254" customFormat="1" ht="6.95" customHeight="1">
      <c r="A149" s="204"/>
      <c r="B149" s="30"/>
      <c r="C149" s="204"/>
      <c r="D149" s="204"/>
      <c r="E149" s="204"/>
      <c r="F149" s="204"/>
      <c r="G149" s="204"/>
      <c r="H149" s="204"/>
      <c r="I149" s="204"/>
      <c r="J149" s="204"/>
      <c r="K149" s="204"/>
      <c r="L149" s="253"/>
      <c r="S149" s="204"/>
      <c r="T149" s="204"/>
      <c r="U149" s="204"/>
      <c r="V149" s="204"/>
      <c r="W149" s="204"/>
      <c r="X149" s="204"/>
      <c r="Y149" s="204"/>
      <c r="Z149" s="204"/>
      <c r="AA149" s="204"/>
      <c r="AB149" s="204"/>
      <c r="AC149" s="204"/>
      <c r="AD149" s="204"/>
      <c r="AE149" s="204"/>
    </row>
    <row r="150" spans="1:65" s="254" customFormat="1" ht="12" customHeight="1">
      <c r="A150" s="204"/>
      <c r="B150" s="30"/>
      <c r="C150" s="250" t="s">
        <v>18</v>
      </c>
      <c r="D150" s="204"/>
      <c r="E150" s="204"/>
      <c r="F150" s="255" t="str">
        <f>F12</f>
        <v>parc. č. 580,581,582 Chocholná-Velčice</v>
      </c>
      <c r="G150" s="204"/>
      <c r="H150" s="204"/>
      <c r="I150" s="250" t="s">
        <v>20</v>
      </c>
      <c r="J150" s="256" t="str">
        <f>IF(J12="","",J12)</f>
        <v>27. 12. 2018</v>
      </c>
      <c r="K150" s="204"/>
      <c r="L150" s="253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</row>
    <row r="151" spans="1:65" s="254" customFormat="1" ht="6.95" customHeight="1">
      <c r="A151" s="204"/>
      <c r="B151" s="30"/>
      <c r="C151" s="204"/>
      <c r="D151" s="204"/>
      <c r="E151" s="204"/>
      <c r="F151" s="204"/>
      <c r="G151" s="204"/>
      <c r="H151" s="204"/>
      <c r="I151" s="204"/>
      <c r="J151" s="204"/>
      <c r="K151" s="204"/>
      <c r="L151" s="253"/>
      <c r="S151" s="204"/>
      <c r="T151" s="204"/>
      <c r="U151" s="204"/>
      <c r="V151" s="204"/>
      <c r="W151" s="204"/>
      <c r="X151" s="204"/>
      <c r="Y151" s="204"/>
      <c r="Z151" s="204"/>
      <c r="AA151" s="204"/>
      <c r="AB151" s="204"/>
      <c r="AC151" s="204"/>
      <c r="AD151" s="204"/>
      <c r="AE151" s="204"/>
    </row>
    <row r="152" spans="1:65" s="254" customFormat="1" ht="15.2" customHeight="1">
      <c r="A152" s="204"/>
      <c r="B152" s="30"/>
      <c r="C152" s="250" t="s">
        <v>22</v>
      </c>
      <c r="D152" s="204"/>
      <c r="E152" s="204"/>
      <c r="F152" s="255" t="str">
        <f>E15</f>
        <v>Trenčiansky samosprávny kraj</v>
      </c>
      <c r="G152" s="204"/>
      <c r="H152" s="204"/>
      <c r="I152" s="250" t="s">
        <v>29</v>
      </c>
      <c r="J152" s="272" t="str">
        <f>E21</f>
        <v>ADOM, spol. s r.o.</v>
      </c>
      <c r="K152" s="204"/>
      <c r="L152" s="253"/>
      <c r="S152" s="204"/>
      <c r="T152" s="204"/>
      <c r="U152" s="204"/>
      <c r="V152" s="204"/>
      <c r="W152" s="204"/>
      <c r="X152" s="204"/>
      <c r="Y152" s="204"/>
      <c r="Z152" s="204"/>
      <c r="AA152" s="204"/>
      <c r="AB152" s="204"/>
      <c r="AC152" s="204"/>
      <c r="AD152" s="204"/>
      <c r="AE152" s="204"/>
    </row>
    <row r="153" spans="1:65" s="254" customFormat="1" ht="15.2" customHeight="1">
      <c r="A153" s="204"/>
      <c r="B153" s="30"/>
      <c r="C153" s="250" t="s">
        <v>27</v>
      </c>
      <c r="D153" s="204"/>
      <c r="E153" s="204"/>
      <c r="F153" s="255" t="str">
        <f>IF(E18="","",E18)</f>
        <v>Vyplň údaj</v>
      </c>
      <c r="G153" s="204"/>
      <c r="H153" s="204"/>
      <c r="I153" s="250" t="s">
        <v>35</v>
      </c>
      <c r="J153" s="272" t="str">
        <f>E24</f>
        <v>Viera Masnicová</v>
      </c>
      <c r="K153" s="204"/>
      <c r="L153" s="253"/>
      <c r="S153" s="204"/>
      <c r="T153" s="204"/>
      <c r="U153" s="204"/>
      <c r="V153" s="204"/>
      <c r="W153" s="204"/>
      <c r="X153" s="204"/>
      <c r="Y153" s="204"/>
      <c r="Z153" s="204"/>
      <c r="AA153" s="204"/>
      <c r="AB153" s="204"/>
      <c r="AC153" s="204"/>
      <c r="AD153" s="204"/>
      <c r="AE153" s="204"/>
    </row>
    <row r="154" spans="1:65" s="254" customFormat="1" ht="10.35" customHeight="1">
      <c r="A154" s="204"/>
      <c r="B154" s="30"/>
      <c r="C154" s="204"/>
      <c r="D154" s="204"/>
      <c r="E154" s="204"/>
      <c r="F154" s="204"/>
      <c r="G154" s="204"/>
      <c r="H154" s="204"/>
      <c r="I154" s="204"/>
      <c r="J154" s="204"/>
      <c r="K154" s="204"/>
      <c r="L154" s="253"/>
      <c r="S154" s="204"/>
      <c r="T154" s="204"/>
      <c r="U154" s="204"/>
      <c r="V154" s="204"/>
      <c r="W154" s="204"/>
      <c r="X154" s="204"/>
      <c r="Y154" s="204"/>
      <c r="Z154" s="204"/>
      <c r="AA154" s="204"/>
      <c r="AB154" s="204"/>
      <c r="AC154" s="204"/>
      <c r="AD154" s="204"/>
      <c r="AE154" s="204"/>
    </row>
    <row r="155" spans="1:65" s="274" customFormat="1" ht="29.25" customHeight="1">
      <c r="A155" s="9"/>
      <c r="B155" s="116"/>
      <c r="C155" s="117" t="s">
        <v>124</v>
      </c>
      <c r="D155" s="118" t="s">
        <v>57</v>
      </c>
      <c r="E155" s="118" t="s">
        <v>53</v>
      </c>
      <c r="F155" s="118" t="s">
        <v>54</v>
      </c>
      <c r="G155" s="118" t="s">
        <v>125</v>
      </c>
      <c r="H155" s="118" t="s">
        <v>126</v>
      </c>
      <c r="I155" s="118" t="s">
        <v>127</v>
      </c>
      <c r="J155" s="120" t="s">
        <v>111</v>
      </c>
      <c r="K155" s="121" t="s">
        <v>128</v>
      </c>
      <c r="L155" s="273"/>
      <c r="M155" s="53" t="s">
        <v>1</v>
      </c>
      <c r="N155" s="54" t="s">
        <v>42</v>
      </c>
      <c r="O155" s="54" t="s">
        <v>129</v>
      </c>
      <c r="P155" s="54" t="s">
        <v>130</v>
      </c>
      <c r="Q155" s="54" t="s">
        <v>131</v>
      </c>
      <c r="R155" s="54" t="s">
        <v>132</v>
      </c>
      <c r="S155" s="54" t="s">
        <v>133</v>
      </c>
      <c r="T155" s="55" t="s">
        <v>134</v>
      </c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54" customFormat="1" ht="22.7" customHeight="1">
      <c r="A156" s="204"/>
      <c r="B156" s="30"/>
      <c r="C156" s="58" t="s">
        <v>112</v>
      </c>
      <c r="D156" s="204"/>
      <c r="E156" s="204"/>
      <c r="F156" s="204"/>
      <c r="G156" s="204"/>
      <c r="H156" s="204"/>
      <c r="I156" s="204"/>
      <c r="J156" s="122">
        <f>BK156</f>
        <v>0</v>
      </c>
      <c r="K156" s="204"/>
      <c r="L156" s="30"/>
      <c r="M156" s="56"/>
      <c r="N156" s="275"/>
      <c r="O156" s="47"/>
      <c r="P156" s="123">
        <f>P157+P1036+P1813</f>
        <v>0</v>
      </c>
      <c r="Q156" s="47"/>
      <c r="R156" s="123">
        <f>R157+R1036+R1813</f>
        <v>769.53920804000006</v>
      </c>
      <c r="S156" s="47"/>
      <c r="T156" s="124">
        <f>T157+T1036+T1813</f>
        <v>37.681480000000001</v>
      </c>
      <c r="U156" s="204"/>
      <c r="V156" s="204"/>
      <c r="W156" s="204"/>
      <c r="X156" s="204"/>
      <c r="Y156" s="204"/>
      <c r="Z156" s="204"/>
      <c r="AA156" s="204"/>
      <c r="AB156" s="204"/>
      <c r="AC156" s="204"/>
      <c r="AD156" s="204"/>
      <c r="AE156" s="204"/>
      <c r="AT156" s="205" t="s">
        <v>71</v>
      </c>
      <c r="AU156" s="205" t="s">
        <v>113</v>
      </c>
      <c r="BK156" s="125">
        <f>BK157+BK1036+BK1813</f>
        <v>0</v>
      </c>
    </row>
    <row r="157" spans="1:65" s="10" customFormat="1" ht="25.9" customHeight="1">
      <c r="B157" s="126"/>
      <c r="D157" s="127" t="s">
        <v>71</v>
      </c>
      <c r="E157" s="128" t="s">
        <v>135</v>
      </c>
      <c r="F157" s="128" t="s">
        <v>136</v>
      </c>
      <c r="I157" s="129"/>
      <c r="J157" s="130">
        <f>BK157</f>
        <v>0</v>
      </c>
      <c r="L157" s="126"/>
      <c r="M157" s="131"/>
      <c r="N157" s="132"/>
      <c r="O157" s="132"/>
      <c r="P157" s="133">
        <f>P158+P303+P410+P544+P688+P700+P892+P898+P1034</f>
        <v>0</v>
      </c>
      <c r="Q157" s="132"/>
      <c r="R157" s="133">
        <f>R158+R303+R410+R544+R688+R700+R892+R898+R1034</f>
        <v>743.45913029000008</v>
      </c>
      <c r="S157" s="132"/>
      <c r="T157" s="134">
        <f>T158+T303+T410+T544+T688+T700+T892+T898+T1034</f>
        <v>37.586080000000003</v>
      </c>
      <c r="AR157" s="127" t="s">
        <v>80</v>
      </c>
      <c r="AT157" s="135" t="s">
        <v>71</v>
      </c>
      <c r="AU157" s="135" t="s">
        <v>72</v>
      </c>
      <c r="AY157" s="127" t="s">
        <v>137</v>
      </c>
      <c r="BK157" s="136">
        <f>BK158+BK303+BK410+BK544+BK688+BK700+BK892+BK898+BK1034</f>
        <v>0</v>
      </c>
    </row>
    <row r="158" spans="1:65" s="10" customFormat="1" ht="22.7" customHeight="1">
      <c r="B158" s="126"/>
      <c r="D158" s="127" t="s">
        <v>71</v>
      </c>
      <c r="E158" s="137" t="s">
        <v>80</v>
      </c>
      <c r="F158" s="137" t="s">
        <v>138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SUM(P159:P302)</f>
        <v>0</v>
      </c>
      <c r="Q158" s="132"/>
      <c r="R158" s="133">
        <f>SUM(R159:R302)</f>
        <v>0</v>
      </c>
      <c r="S158" s="132"/>
      <c r="T158" s="134">
        <f>SUM(T159:T302)</f>
        <v>0</v>
      </c>
      <c r="AR158" s="127" t="s">
        <v>80</v>
      </c>
      <c r="AT158" s="135" t="s">
        <v>71</v>
      </c>
      <c r="AU158" s="135" t="s">
        <v>80</v>
      </c>
      <c r="AY158" s="127" t="s">
        <v>137</v>
      </c>
      <c r="BK158" s="136">
        <f>SUM(BK159:BK302)</f>
        <v>0</v>
      </c>
    </row>
    <row r="159" spans="1:65" s="254" customFormat="1" ht="37.700000000000003" customHeight="1">
      <c r="A159" s="204"/>
      <c r="B159" s="139"/>
      <c r="C159" s="276" t="s">
        <v>80</v>
      </c>
      <c r="D159" s="276" t="s">
        <v>139</v>
      </c>
      <c r="E159" s="277" t="s">
        <v>323</v>
      </c>
      <c r="F159" s="278" t="s">
        <v>324</v>
      </c>
      <c r="G159" s="279" t="s">
        <v>325</v>
      </c>
      <c r="H159" s="280">
        <v>1</v>
      </c>
      <c r="I159" s="281"/>
      <c r="J159" s="280">
        <f>ROUND(I159*H159,3)</f>
        <v>0</v>
      </c>
      <c r="K159" s="282"/>
      <c r="L159" s="30"/>
      <c r="M159" s="283" t="s">
        <v>1</v>
      </c>
      <c r="N159" s="284" t="s">
        <v>44</v>
      </c>
      <c r="O159" s="49"/>
      <c r="P159" s="285">
        <f>O159*H159</f>
        <v>0</v>
      </c>
      <c r="Q159" s="285">
        <v>0</v>
      </c>
      <c r="R159" s="285">
        <f>Q159*H159</f>
        <v>0</v>
      </c>
      <c r="S159" s="285">
        <v>0</v>
      </c>
      <c r="T159" s="286">
        <f>S159*H159</f>
        <v>0</v>
      </c>
      <c r="U159" s="204"/>
      <c r="V159" s="204"/>
      <c r="W159" s="204"/>
      <c r="X159" s="204"/>
      <c r="Y159" s="204"/>
      <c r="Z159" s="204"/>
      <c r="AA159" s="204"/>
      <c r="AB159" s="204"/>
      <c r="AC159" s="204"/>
      <c r="AD159" s="204"/>
      <c r="AE159" s="204"/>
      <c r="AR159" s="287" t="s">
        <v>144</v>
      </c>
      <c r="AT159" s="287" t="s">
        <v>139</v>
      </c>
      <c r="AU159" s="287" t="s">
        <v>145</v>
      </c>
      <c r="AY159" s="205" t="s">
        <v>137</v>
      </c>
      <c r="BE159" s="150">
        <f>IF(N159="základná",J159,0)</f>
        <v>0</v>
      </c>
      <c r="BF159" s="150">
        <f>IF(N159="znížená",J159,0)</f>
        <v>0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205" t="s">
        <v>145</v>
      </c>
      <c r="BK159" s="151">
        <f>ROUND(I159*H159,3)</f>
        <v>0</v>
      </c>
      <c r="BL159" s="205" t="s">
        <v>144</v>
      </c>
      <c r="BM159" s="287" t="s">
        <v>326</v>
      </c>
    </row>
    <row r="160" spans="1:65" s="254" customFormat="1" ht="24.2" customHeight="1">
      <c r="A160" s="204"/>
      <c r="B160" s="139"/>
      <c r="C160" s="276" t="s">
        <v>145</v>
      </c>
      <c r="D160" s="276" t="s">
        <v>139</v>
      </c>
      <c r="E160" s="277" t="s">
        <v>327</v>
      </c>
      <c r="F160" s="278" t="s">
        <v>328</v>
      </c>
      <c r="G160" s="279" t="s">
        <v>162</v>
      </c>
      <c r="H160" s="280">
        <v>50.168999999999997</v>
      </c>
      <c r="I160" s="281"/>
      <c r="J160" s="280">
        <f>ROUND(I160*H160,3)</f>
        <v>0</v>
      </c>
      <c r="K160" s="282"/>
      <c r="L160" s="30"/>
      <c r="M160" s="283" t="s">
        <v>1</v>
      </c>
      <c r="N160" s="284" t="s">
        <v>44</v>
      </c>
      <c r="O160" s="49"/>
      <c r="P160" s="285">
        <f>O160*H160</f>
        <v>0</v>
      </c>
      <c r="Q160" s="285">
        <v>0</v>
      </c>
      <c r="R160" s="285">
        <f>Q160*H160</f>
        <v>0</v>
      </c>
      <c r="S160" s="285">
        <v>0</v>
      </c>
      <c r="T160" s="286">
        <f>S160*H160</f>
        <v>0</v>
      </c>
      <c r="U160" s="204"/>
      <c r="V160" s="204"/>
      <c r="W160" s="204"/>
      <c r="X160" s="204"/>
      <c r="Y160" s="204"/>
      <c r="Z160" s="204"/>
      <c r="AA160" s="204"/>
      <c r="AB160" s="204"/>
      <c r="AC160" s="204"/>
      <c r="AD160" s="204"/>
      <c r="AE160" s="204"/>
      <c r="AR160" s="287" t="s">
        <v>144</v>
      </c>
      <c r="AT160" s="287" t="s">
        <v>139</v>
      </c>
      <c r="AU160" s="287" t="s">
        <v>145</v>
      </c>
      <c r="AY160" s="205" t="s">
        <v>137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205" t="s">
        <v>145</v>
      </c>
      <c r="BK160" s="151">
        <f>ROUND(I160*H160,3)</f>
        <v>0</v>
      </c>
      <c r="BL160" s="205" t="s">
        <v>144</v>
      </c>
      <c r="BM160" s="287" t="s">
        <v>329</v>
      </c>
    </row>
    <row r="161" spans="1:65" s="14" customFormat="1">
      <c r="B161" s="186"/>
      <c r="D161" s="153" t="s">
        <v>147</v>
      </c>
      <c r="E161" s="187" t="s">
        <v>1</v>
      </c>
      <c r="F161" s="188" t="s">
        <v>330</v>
      </c>
      <c r="H161" s="187" t="s">
        <v>1</v>
      </c>
      <c r="I161" s="189"/>
      <c r="L161" s="186"/>
      <c r="M161" s="190"/>
      <c r="N161" s="191"/>
      <c r="O161" s="191"/>
      <c r="P161" s="191"/>
      <c r="Q161" s="191"/>
      <c r="R161" s="191"/>
      <c r="S161" s="191"/>
      <c r="T161" s="192"/>
      <c r="AT161" s="187" t="s">
        <v>147</v>
      </c>
      <c r="AU161" s="187" t="s">
        <v>145</v>
      </c>
      <c r="AV161" s="14" t="s">
        <v>80</v>
      </c>
      <c r="AW161" s="14" t="s">
        <v>33</v>
      </c>
      <c r="AX161" s="14" t="s">
        <v>72</v>
      </c>
      <c r="AY161" s="187" t="s">
        <v>137</v>
      </c>
    </row>
    <row r="162" spans="1:65" s="14" customFormat="1">
      <c r="B162" s="186"/>
      <c r="D162" s="153" t="s">
        <v>147</v>
      </c>
      <c r="E162" s="187" t="s">
        <v>1</v>
      </c>
      <c r="F162" s="188" t="s">
        <v>331</v>
      </c>
      <c r="H162" s="187" t="s">
        <v>1</v>
      </c>
      <c r="I162" s="189"/>
      <c r="L162" s="186"/>
      <c r="M162" s="190"/>
      <c r="N162" s="191"/>
      <c r="O162" s="191"/>
      <c r="P162" s="191"/>
      <c r="Q162" s="191"/>
      <c r="R162" s="191"/>
      <c r="S162" s="191"/>
      <c r="T162" s="192"/>
      <c r="AT162" s="187" t="s">
        <v>147</v>
      </c>
      <c r="AU162" s="187" t="s">
        <v>145</v>
      </c>
      <c r="AV162" s="14" t="s">
        <v>80</v>
      </c>
      <c r="AW162" s="14" t="s">
        <v>33</v>
      </c>
      <c r="AX162" s="14" t="s">
        <v>72</v>
      </c>
      <c r="AY162" s="187" t="s">
        <v>137</v>
      </c>
    </row>
    <row r="163" spans="1:65" s="11" customFormat="1">
      <c r="B163" s="152"/>
      <c r="D163" s="153" t="s">
        <v>147</v>
      </c>
      <c r="E163" s="154" t="s">
        <v>1</v>
      </c>
      <c r="F163" s="155" t="s">
        <v>332</v>
      </c>
      <c r="H163" s="156">
        <v>247.09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147</v>
      </c>
      <c r="AU163" s="154" t="s">
        <v>145</v>
      </c>
      <c r="AV163" s="11" t="s">
        <v>145</v>
      </c>
      <c r="AW163" s="11" t="s">
        <v>33</v>
      </c>
      <c r="AX163" s="11" t="s">
        <v>72</v>
      </c>
      <c r="AY163" s="154" t="s">
        <v>137</v>
      </c>
    </row>
    <row r="164" spans="1:65" s="11" customFormat="1">
      <c r="B164" s="152"/>
      <c r="D164" s="153" t="s">
        <v>147</v>
      </c>
      <c r="E164" s="154" t="s">
        <v>1</v>
      </c>
      <c r="F164" s="155" t="s">
        <v>333</v>
      </c>
      <c r="H164" s="156">
        <v>-55.66</v>
      </c>
      <c r="I164" s="157"/>
      <c r="L164" s="152"/>
      <c r="M164" s="158"/>
      <c r="N164" s="159"/>
      <c r="O164" s="159"/>
      <c r="P164" s="159"/>
      <c r="Q164" s="159"/>
      <c r="R164" s="159"/>
      <c r="S164" s="159"/>
      <c r="T164" s="160"/>
      <c r="AT164" s="154" t="s">
        <v>147</v>
      </c>
      <c r="AU164" s="154" t="s">
        <v>145</v>
      </c>
      <c r="AV164" s="11" t="s">
        <v>145</v>
      </c>
      <c r="AW164" s="11" t="s">
        <v>33</v>
      </c>
      <c r="AX164" s="11" t="s">
        <v>72</v>
      </c>
      <c r="AY164" s="154" t="s">
        <v>137</v>
      </c>
    </row>
    <row r="165" spans="1:65" s="11" customFormat="1">
      <c r="B165" s="152"/>
      <c r="D165" s="153" t="s">
        <v>147</v>
      </c>
      <c r="E165" s="154" t="s">
        <v>1</v>
      </c>
      <c r="F165" s="155" t="s">
        <v>334</v>
      </c>
      <c r="H165" s="156">
        <v>-16.73</v>
      </c>
      <c r="I165" s="157"/>
      <c r="L165" s="152"/>
      <c r="M165" s="158"/>
      <c r="N165" s="159"/>
      <c r="O165" s="159"/>
      <c r="P165" s="159"/>
      <c r="Q165" s="159"/>
      <c r="R165" s="159"/>
      <c r="S165" s="159"/>
      <c r="T165" s="160"/>
      <c r="AT165" s="154" t="s">
        <v>147</v>
      </c>
      <c r="AU165" s="154" t="s">
        <v>145</v>
      </c>
      <c r="AV165" s="11" t="s">
        <v>145</v>
      </c>
      <c r="AW165" s="11" t="s">
        <v>33</v>
      </c>
      <c r="AX165" s="11" t="s">
        <v>72</v>
      </c>
      <c r="AY165" s="154" t="s">
        <v>137</v>
      </c>
    </row>
    <row r="166" spans="1:65" s="11" customFormat="1">
      <c r="B166" s="152"/>
      <c r="D166" s="153" t="s">
        <v>147</v>
      </c>
      <c r="E166" s="154" t="s">
        <v>1</v>
      </c>
      <c r="F166" s="155" t="s">
        <v>335</v>
      </c>
      <c r="H166" s="156">
        <v>-29.47</v>
      </c>
      <c r="I166" s="157"/>
      <c r="L166" s="152"/>
      <c r="M166" s="158"/>
      <c r="N166" s="159"/>
      <c r="O166" s="159"/>
      <c r="P166" s="159"/>
      <c r="Q166" s="159"/>
      <c r="R166" s="159"/>
      <c r="S166" s="159"/>
      <c r="T166" s="160"/>
      <c r="AT166" s="154" t="s">
        <v>147</v>
      </c>
      <c r="AU166" s="154" t="s">
        <v>145</v>
      </c>
      <c r="AV166" s="11" t="s">
        <v>145</v>
      </c>
      <c r="AW166" s="11" t="s">
        <v>33</v>
      </c>
      <c r="AX166" s="11" t="s">
        <v>72</v>
      </c>
      <c r="AY166" s="154" t="s">
        <v>137</v>
      </c>
    </row>
    <row r="167" spans="1:65" s="12" customFormat="1">
      <c r="B167" s="161"/>
      <c r="D167" s="153" t="s">
        <v>147</v>
      </c>
      <c r="E167" s="162" t="s">
        <v>1</v>
      </c>
      <c r="F167" s="163" t="s">
        <v>150</v>
      </c>
      <c r="H167" s="164">
        <v>145.23000000000002</v>
      </c>
      <c r="I167" s="165"/>
      <c r="L167" s="161"/>
      <c r="M167" s="166"/>
      <c r="N167" s="167"/>
      <c r="O167" s="167"/>
      <c r="P167" s="167"/>
      <c r="Q167" s="167"/>
      <c r="R167" s="167"/>
      <c r="S167" s="167"/>
      <c r="T167" s="168"/>
      <c r="AT167" s="162" t="s">
        <v>147</v>
      </c>
      <c r="AU167" s="162" t="s">
        <v>145</v>
      </c>
      <c r="AV167" s="12" t="s">
        <v>151</v>
      </c>
      <c r="AW167" s="12" t="s">
        <v>33</v>
      </c>
      <c r="AX167" s="12" t="s">
        <v>72</v>
      </c>
      <c r="AY167" s="162" t="s">
        <v>137</v>
      </c>
    </row>
    <row r="168" spans="1:65" s="11" customFormat="1">
      <c r="B168" s="152"/>
      <c r="D168" s="153" t="s">
        <v>147</v>
      </c>
      <c r="E168" s="154" t="s">
        <v>1</v>
      </c>
      <c r="F168" s="155" t="s">
        <v>336</v>
      </c>
      <c r="H168" s="156">
        <v>-145.22999999999999</v>
      </c>
      <c r="I168" s="157"/>
      <c r="L168" s="152"/>
      <c r="M168" s="158"/>
      <c r="N168" s="159"/>
      <c r="O168" s="159"/>
      <c r="P168" s="159"/>
      <c r="Q168" s="159"/>
      <c r="R168" s="159"/>
      <c r="S168" s="159"/>
      <c r="T168" s="160"/>
      <c r="AT168" s="154" t="s">
        <v>147</v>
      </c>
      <c r="AU168" s="154" t="s">
        <v>145</v>
      </c>
      <c r="AV168" s="11" t="s">
        <v>145</v>
      </c>
      <c r="AW168" s="11" t="s">
        <v>33</v>
      </c>
      <c r="AX168" s="11" t="s">
        <v>72</v>
      </c>
      <c r="AY168" s="154" t="s">
        <v>137</v>
      </c>
    </row>
    <row r="169" spans="1:65" s="11" customFormat="1">
      <c r="B169" s="152"/>
      <c r="D169" s="153" t="s">
        <v>147</v>
      </c>
      <c r="E169" s="154" t="s">
        <v>1</v>
      </c>
      <c r="F169" s="155" t="s">
        <v>337</v>
      </c>
      <c r="H169" s="156">
        <v>43.569000000000003</v>
      </c>
      <c r="I169" s="157"/>
      <c r="L169" s="152"/>
      <c r="M169" s="158"/>
      <c r="N169" s="159"/>
      <c r="O169" s="159"/>
      <c r="P169" s="159"/>
      <c r="Q169" s="159"/>
      <c r="R169" s="159"/>
      <c r="S169" s="159"/>
      <c r="T169" s="160"/>
      <c r="AT169" s="154" t="s">
        <v>147</v>
      </c>
      <c r="AU169" s="154" t="s">
        <v>145</v>
      </c>
      <c r="AV169" s="11" t="s">
        <v>145</v>
      </c>
      <c r="AW169" s="11" t="s">
        <v>33</v>
      </c>
      <c r="AX169" s="11" t="s">
        <v>72</v>
      </c>
      <c r="AY169" s="154" t="s">
        <v>137</v>
      </c>
    </row>
    <row r="170" spans="1:65" s="14" customFormat="1" ht="22.5">
      <c r="B170" s="186"/>
      <c r="D170" s="153" t="s">
        <v>147</v>
      </c>
      <c r="E170" s="187" t="s">
        <v>1</v>
      </c>
      <c r="F170" s="188" t="s">
        <v>338</v>
      </c>
      <c r="H170" s="187" t="s">
        <v>1</v>
      </c>
      <c r="I170" s="189"/>
      <c r="L170" s="186"/>
      <c r="M170" s="190"/>
      <c r="N170" s="191"/>
      <c r="O170" s="191"/>
      <c r="P170" s="191"/>
      <c r="Q170" s="191"/>
      <c r="R170" s="191"/>
      <c r="S170" s="191"/>
      <c r="T170" s="192"/>
      <c r="AT170" s="187" t="s">
        <v>147</v>
      </c>
      <c r="AU170" s="187" t="s">
        <v>145</v>
      </c>
      <c r="AV170" s="14" t="s">
        <v>80</v>
      </c>
      <c r="AW170" s="14" t="s">
        <v>33</v>
      </c>
      <c r="AX170" s="14" t="s">
        <v>72</v>
      </c>
      <c r="AY170" s="187" t="s">
        <v>137</v>
      </c>
    </row>
    <row r="171" spans="1:65" s="11" customFormat="1">
      <c r="B171" s="152"/>
      <c r="D171" s="153" t="s">
        <v>147</v>
      </c>
      <c r="E171" s="154" t="s">
        <v>1</v>
      </c>
      <c r="F171" s="155" t="s">
        <v>339</v>
      </c>
      <c r="H171" s="156">
        <v>6.6</v>
      </c>
      <c r="I171" s="157"/>
      <c r="L171" s="152"/>
      <c r="M171" s="158"/>
      <c r="N171" s="159"/>
      <c r="O171" s="159"/>
      <c r="P171" s="159"/>
      <c r="Q171" s="159"/>
      <c r="R171" s="159"/>
      <c r="S171" s="159"/>
      <c r="T171" s="160"/>
      <c r="AT171" s="154" t="s">
        <v>147</v>
      </c>
      <c r="AU171" s="154" t="s">
        <v>145</v>
      </c>
      <c r="AV171" s="11" t="s">
        <v>145</v>
      </c>
      <c r="AW171" s="11" t="s">
        <v>33</v>
      </c>
      <c r="AX171" s="11" t="s">
        <v>72</v>
      </c>
      <c r="AY171" s="154" t="s">
        <v>137</v>
      </c>
    </row>
    <row r="172" spans="1:65" s="13" customFormat="1">
      <c r="B172" s="169"/>
      <c r="D172" s="153" t="s">
        <v>147</v>
      </c>
      <c r="E172" s="170" t="s">
        <v>1</v>
      </c>
      <c r="F172" s="171" t="s">
        <v>158</v>
      </c>
      <c r="H172" s="172">
        <v>50.169000000000032</v>
      </c>
      <c r="I172" s="173"/>
      <c r="L172" s="169"/>
      <c r="M172" s="174"/>
      <c r="N172" s="175"/>
      <c r="O172" s="175"/>
      <c r="P172" s="175"/>
      <c r="Q172" s="175"/>
      <c r="R172" s="175"/>
      <c r="S172" s="175"/>
      <c r="T172" s="176"/>
      <c r="AT172" s="170" t="s">
        <v>147</v>
      </c>
      <c r="AU172" s="170" t="s">
        <v>145</v>
      </c>
      <c r="AV172" s="13" t="s">
        <v>144</v>
      </c>
      <c r="AW172" s="13" t="s">
        <v>33</v>
      </c>
      <c r="AX172" s="13" t="s">
        <v>80</v>
      </c>
      <c r="AY172" s="170" t="s">
        <v>137</v>
      </c>
    </row>
    <row r="173" spans="1:65" s="254" customFormat="1" ht="24.2" customHeight="1">
      <c r="A173" s="204"/>
      <c r="B173" s="139"/>
      <c r="C173" s="276" t="s">
        <v>151</v>
      </c>
      <c r="D173" s="276" t="s">
        <v>139</v>
      </c>
      <c r="E173" s="277" t="s">
        <v>340</v>
      </c>
      <c r="F173" s="278" t="s">
        <v>341</v>
      </c>
      <c r="G173" s="279" t="s">
        <v>162</v>
      </c>
      <c r="H173" s="280">
        <v>141.03</v>
      </c>
      <c r="I173" s="281"/>
      <c r="J173" s="280">
        <f>ROUND(I173*H173,3)</f>
        <v>0</v>
      </c>
      <c r="K173" s="282"/>
      <c r="L173" s="30"/>
      <c r="M173" s="283" t="s">
        <v>1</v>
      </c>
      <c r="N173" s="284" t="s">
        <v>44</v>
      </c>
      <c r="O173" s="49"/>
      <c r="P173" s="285">
        <f>O173*H173</f>
        <v>0</v>
      </c>
      <c r="Q173" s="285">
        <v>0</v>
      </c>
      <c r="R173" s="285">
        <f>Q173*H173</f>
        <v>0</v>
      </c>
      <c r="S173" s="285">
        <v>0</v>
      </c>
      <c r="T173" s="286">
        <f>S173*H173</f>
        <v>0</v>
      </c>
      <c r="U173" s="204"/>
      <c r="V173" s="204"/>
      <c r="W173" s="204"/>
      <c r="X173" s="204"/>
      <c r="Y173" s="204"/>
      <c r="Z173" s="204"/>
      <c r="AA173" s="204"/>
      <c r="AB173" s="204"/>
      <c r="AC173" s="204"/>
      <c r="AD173" s="204"/>
      <c r="AE173" s="204"/>
      <c r="AR173" s="287" t="s">
        <v>144</v>
      </c>
      <c r="AT173" s="287" t="s">
        <v>139</v>
      </c>
      <c r="AU173" s="287" t="s">
        <v>145</v>
      </c>
      <c r="AY173" s="205" t="s">
        <v>137</v>
      </c>
      <c r="BE173" s="150">
        <f>IF(N173="základná",J173,0)</f>
        <v>0</v>
      </c>
      <c r="BF173" s="150">
        <f>IF(N173="znížená",J173,0)</f>
        <v>0</v>
      </c>
      <c r="BG173" s="150">
        <f>IF(N173="zákl. prenesená",J173,0)</f>
        <v>0</v>
      </c>
      <c r="BH173" s="150">
        <f>IF(N173="zníž. prenesená",J173,0)</f>
        <v>0</v>
      </c>
      <c r="BI173" s="150">
        <f>IF(N173="nulová",J173,0)</f>
        <v>0</v>
      </c>
      <c r="BJ173" s="205" t="s">
        <v>145</v>
      </c>
      <c r="BK173" s="151">
        <f>ROUND(I173*H173,3)</f>
        <v>0</v>
      </c>
      <c r="BL173" s="205" t="s">
        <v>144</v>
      </c>
      <c r="BM173" s="287" t="s">
        <v>342</v>
      </c>
    </row>
    <row r="174" spans="1:65" s="14" customFormat="1" ht="22.5">
      <c r="B174" s="186"/>
      <c r="D174" s="153" t="s">
        <v>147</v>
      </c>
      <c r="E174" s="187" t="s">
        <v>1</v>
      </c>
      <c r="F174" s="188" t="s">
        <v>343</v>
      </c>
      <c r="H174" s="187" t="s">
        <v>1</v>
      </c>
      <c r="I174" s="189"/>
      <c r="L174" s="186"/>
      <c r="M174" s="190"/>
      <c r="N174" s="191"/>
      <c r="O174" s="191"/>
      <c r="P174" s="191"/>
      <c r="Q174" s="191"/>
      <c r="R174" s="191"/>
      <c r="S174" s="191"/>
      <c r="T174" s="192"/>
      <c r="AT174" s="187" t="s">
        <v>147</v>
      </c>
      <c r="AU174" s="187" t="s">
        <v>145</v>
      </c>
      <c r="AV174" s="14" t="s">
        <v>80</v>
      </c>
      <c r="AW174" s="14" t="s">
        <v>33</v>
      </c>
      <c r="AX174" s="14" t="s">
        <v>72</v>
      </c>
      <c r="AY174" s="187" t="s">
        <v>137</v>
      </c>
    </row>
    <row r="175" spans="1:65" s="11" customFormat="1">
      <c r="B175" s="152"/>
      <c r="D175" s="153" t="s">
        <v>147</v>
      </c>
      <c r="E175" s="154" t="s">
        <v>1</v>
      </c>
      <c r="F175" s="155" t="s">
        <v>344</v>
      </c>
      <c r="H175" s="156">
        <v>84.363</v>
      </c>
      <c r="I175" s="157"/>
      <c r="L175" s="152"/>
      <c r="M175" s="158"/>
      <c r="N175" s="159"/>
      <c r="O175" s="159"/>
      <c r="P175" s="159"/>
      <c r="Q175" s="159"/>
      <c r="R175" s="159"/>
      <c r="S175" s="159"/>
      <c r="T175" s="160"/>
      <c r="AT175" s="154" t="s">
        <v>147</v>
      </c>
      <c r="AU175" s="154" t="s">
        <v>145</v>
      </c>
      <c r="AV175" s="11" t="s">
        <v>145</v>
      </c>
      <c r="AW175" s="11" t="s">
        <v>33</v>
      </c>
      <c r="AX175" s="11" t="s">
        <v>72</v>
      </c>
      <c r="AY175" s="154" t="s">
        <v>137</v>
      </c>
    </row>
    <row r="176" spans="1:65" s="14" customFormat="1" ht="22.5">
      <c r="B176" s="186"/>
      <c r="D176" s="153" t="s">
        <v>147</v>
      </c>
      <c r="E176" s="187" t="s">
        <v>1</v>
      </c>
      <c r="F176" s="188" t="s">
        <v>345</v>
      </c>
      <c r="H176" s="187" t="s">
        <v>1</v>
      </c>
      <c r="I176" s="189"/>
      <c r="L176" s="186"/>
      <c r="M176" s="190"/>
      <c r="N176" s="191"/>
      <c r="O176" s="191"/>
      <c r="P176" s="191"/>
      <c r="Q176" s="191"/>
      <c r="R176" s="191"/>
      <c r="S176" s="191"/>
      <c r="T176" s="192"/>
      <c r="AT176" s="187" t="s">
        <v>147</v>
      </c>
      <c r="AU176" s="187" t="s">
        <v>145</v>
      </c>
      <c r="AV176" s="14" t="s">
        <v>80</v>
      </c>
      <c r="AW176" s="14" t="s">
        <v>33</v>
      </c>
      <c r="AX176" s="14" t="s">
        <v>72</v>
      </c>
      <c r="AY176" s="187" t="s">
        <v>137</v>
      </c>
    </row>
    <row r="177" spans="1:65" s="14" customFormat="1" ht="22.5">
      <c r="B177" s="186"/>
      <c r="D177" s="153" t="s">
        <v>147</v>
      </c>
      <c r="E177" s="187" t="s">
        <v>1</v>
      </c>
      <c r="F177" s="188" t="s">
        <v>346</v>
      </c>
      <c r="H177" s="187" t="s">
        <v>1</v>
      </c>
      <c r="I177" s="189"/>
      <c r="L177" s="186"/>
      <c r="M177" s="190"/>
      <c r="N177" s="191"/>
      <c r="O177" s="191"/>
      <c r="P177" s="191"/>
      <c r="Q177" s="191"/>
      <c r="R177" s="191"/>
      <c r="S177" s="191"/>
      <c r="T177" s="192"/>
      <c r="AT177" s="187" t="s">
        <v>147</v>
      </c>
      <c r="AU177" s="187" t="s">
        <v>145</v>
      </c>
      <c r="AV177" s="14" t="s">
        <v>80</v>
      </c>
      <c r="AW177" s="14" t="s">
        <v>33</v>
      </c>
      <c r="AX177" s="14" t="s">
        <v>72</v>
      </c>
      <c r="AY177" s="187" t="s">
        <v>137</v>
      </c>
    </row>
    <row r="178" spans="1:65" s="11" customFormat="1">
      <c r="B178" s="152"/>
      <c r="D178" s="153" t="s">
        <v>147</v>
      </c>
      <c r="E178" s="154" t="s">
        <v>1</v>
      </c>
      <c r="F178" s="155" t="s">
        <v>347</v>
      </c>
      <c r="H178" s="156">
        <v>13.661</v>
      </c>
      <c r="I178" s="157"/>
      <c r="L178" s="152"/>
      <c r="M178" s="158"/>
      <c r="N178" s="159"/>
      <c r="O178" s="159"/>
      <c r="P178" s="159"/>
      <c r="Q178" s="159"/>
      <c r="R178" s="159"/>
      <c r="S178" s="159"/>
      <c r="T178" s="160"/>
      <c r="AT178" s="154" t="s">
        <v>147</v>
      </c>
      <c r="AU178" s="154" t="s">
        <v>145</v>
      </c>
      <c r="AV178" s="11" t="s">
        <v>145</v>
      </c>
      <c r="AW178" s="11" t="s">
        <v>33</v>
      </c>
      <c r="AX178" s="11" t="s">
        <v>72</v>
      </c>
      <c r="AY178" s="154" t="s">
        <v>137</v>
      </c>
    </row>
    <row r="179" spans="1:65" s="11" customFormat="1">
      <c r="B179" s="152"/>
      <c r="D179" s="153" t="s">
        <v>147</v>
      </c>
      <c r="E179" s="154" t="s">
        <v>1</v>
      </c>
      <c r="F179" s="155" t="s">
        <v>348</v>
      </c>
      <c r="H179" s="156">
        <v>8.7829999999999995</v>
      </c>
      <c r="I179" s="157"/>
      <c r="L179" s="152"/>
      <c r="M179" s="158"/>
      <c r="N179" s="159"/>
      <c r="O179" s="159"/>
      <c r="P179" s="159"/>
      <c r="Q179" s="159"/>
      <c r="R179" s="159"/>
      <c r="S179" s="159"/>
      <c r="T179" s="160"/>
      <c r="AT179" s="154" t="s">
        <v>147</v>
      </c>
      <c r="AU179" s="154" t="s">
        <v>145</v>
      </c>
      <c r="AV179" s="11" t="s">
        <v>145</v>
      </c>
      <c r="AW179" s="11" t="s">
        <v>33</v>
      </c>
      <c r="AX179" s="11" t="s">
        <v>72</v>
      </c>
      <c r="AY179" s="154" t="s">
        <v>137</v>
      </c>
    </row>
    <row r="180" spans="1:65" s="11" customFormat="1">
      <c r="B180" s="152"/>
      <c r="D180" s="153" t="s">
        <v>147</v>
      </c>
      <c r="E180" s="154" t="s">
        <v>1</v>
      </c>
      <c r="F180" s="155" t="s">
        <v>349</v>
      </c>
      <c r="H180" s="156">
        <v>15.472</v>
      </c>
      <c r="I180" s="157"/>
      <c r="L180" s="152"/>
      <c r="M180" s="158"/>
      <c r="N180" s="159"/>
      <c r="O180" s="159"/>
      <c r="P180" s="159"/>
      <c r="Q180" s="159"/>
      <c r="R180" s="159"/>
      <c r="S180" s="159"/>
      <c r="T180" s="160"/>
      <c r="AT180" s="154" t="s">
        <v>147</v>
      </c>
      <c r="AU180" s="154" t="s">
        <v>145</v>
      </c>
      <c r="AV180" s="11" t="s">
        <v>145</v>
      </c>
      <c r="AW180" s="11" t="s">
        <v>33</v>
      </c>
      <c r="AX180" s="11" t="s">
        <v>72</v>
      </c>
      <c r="AY180" s="154" t="s">
        <v>137</v>
      </c>
    </row>
    <row r="181" spans="1:65" s="12" customFormat="1">
      <c r="B181" s="161"/>
      <c r="D181" s="153" t="s">
        <v>147</v>
      </c>
      <c r="E181" s="162" t="s">
        <v>1</v>
      </c>
      <c r="F181" s="163" t="s">
        <v>150</v>
      </c>
      <c r="H181" s="164">
        <v>122.279</v>
      </c>
      <c r="I181" s="165"/>
      <c r="L181" s="161"/>
      <c r="M181" s="166"/>
      <c r="N181" s="167"/>
      <c r="O181" s="167"/>
      <c r="P181" s="167"/>
      <c r="Q181" s="167"/>
      <c r="R181" s="167"/>
      <c r="S181" s="167"/>
      <c r="T181" s="168"/>
      <c r="AT181" s="162" t="s">
        <v>147</v>
      </c>
      <c r="AU181" s="162" t="s">
        <v>145</v>
      </c>
      <c r="AV181" s="12" t="s">
        <v>151</v>
      </c>
      <c r="AW181" s="12" t="s">
        <v>33</v>
      </c>
      <c r="AX181" s="12" t="s">
        <v>72</v>
      </c>
      <c r="AY181" s="162" t="s">
        <v>137</v>
      </c>
    </row>
    <row r="182" spans="1:65" s="11" customFormat="1">
      <c r="B182" s="152"/>
      <c r="D182" s="153" t="s">
        <v>147</v>
      </c>
      <c r="E182" s="154" t="s">
        <v>1</v>
      </c>
      <c r="F182" s="155" t="s">
        <v>350</v>
      </c>
      <c r="H182" s="156">
        <v>9.2629999999999999</v>
      </c>
      <c r="I182" s="157"/>
      <c r="L182" s="152"/>
      <c r="M182" s="158"/>
      <c r="N182" s="159"/>
      <c r="O182" s="159"/>
      <c r="P182" s="159"/>
      <c r="Q182" s="159"/>
      <c r="R182" s="159"/>
      <c r="S182" s="159"/>
      <c r="T182" s="160"/>
      <c r="AT182" s="154" t="s">
        <v>147</v>
      </c>
      <c r="AU182" s="154" t="s">
        <v>145</v>
      </c>
      <c r="AV182" s="11" t="s">
        <v>145</v>
      </c>
      <c r="AW182" s="11" t="s">
        <v>33</v>
      </c>
      <c r="AX182" s="11" t="s">
        <v>72</v>
      </c>
      <c r="AY182" s="154" t="s">
        <v>137</v>
      </c>
    </row>
    <row r="183" spans="1:65" s="11" customFormat="1">
      <c r="B183" s="152"/>
      <c r="D183" s="153" t="s">
        <v>147</v>
      </c>
      <c r="E183" s="154" t="s">
        <v>1</v>
      </c>
      <c r="F183" s="155" t="s">
        <v>351</v>
      </c>
      <c r="H183" s="156">
        <v>9.4879999999999995</v>
      </c>
      <c r="I183" s="157"/>
      <c r="L183" s="152"/>
      <c r="M183" s="158"/>
      <c r="N183" s="159"/>
      <c r="O183" s="159"/>
      <c r="P183" s="159"/>
      <c r="Q183" s="159"/>
      <c r="R183" s="159"/>
      <c r="S183" s="159"/>
      <c r="T183" s="160"/>
      <c r="AT183" s="154" t="s">
        <v>147</v>
      </c>
      <c r="AU183" s="154" t="s">
        <v>145</v>
      </c>
      <c r="AV183" s="11" t="s">
        <v>145</v>
      </c>
      <c r="AW183" s="11" t="s">
        <v>33</v>
      </c>
      <c r="AX183" s="11" t="s">
        <v>72</v>
      </c>
      <c r="AY183" s="154" t="s">
        <v>137</v>
      </c>
    </row>
    <row r="184" spans="1:65" s="13" customFormat="1">
      <c r="B184" s="169"/>
      <c r="D184" s="153" t="s">
        <v>147</v>
      </c>
      <c r="E184" s="170" t="s">
        <v>1</v>
      </c>
      <c r="F184" s="171" t="s">
        <v>158</v>
      </c>
      <c r="H184" s="172">
        <v>141.03</v>
      </c>
      <c r="I184" s="173"/>
      <c r="L184" s="169"/>
      <c r="M184" s="174"/>
      <c r="N184" s="175"/>
      <c r="O184" s="175"/>
      <c r="P184" s="175"/>
      <c r="Q184" s="175"/>
      <c r="R184" s="175"/>
      <c r="S184" s="175"/>
      <c r="T184" s="176"/>
      <c r="AT184" s="170" t="s">
        <v>147</v>
      </c>
      <c r="AU184" s="170" t="s">
        <v>145</v>
      </c>
      <c r="AV184" s="13" t="s">
        <v>144</v>
      </c>
      <c r="AW184" s="13" t="s">
        <v>33</v>
      </c>
      <c r="AX184" s="13" t="s">
        <v>80</v>
      </c>
      <c r="AY184" s="170" t="s">
        <v>137</v>
      </c>
    </row>
    <row r="185" spans="1:65" s="254" customFormat="1" ht="24.2" customHeight="1">
      <c r="A185" s="204"/>
      <c r="B185" s="139"/>
      <c r="C185" s="276" t="s">
        <v>144</v>
      </c>
      <c r="D185" s="276" t="s">
        <v>139</v>
      </c>
      <c r="E185" s="277" t="s">
        <v>352</v>
      </c>
      <c r="F185" s="278" t="s">
        <v>353</v>
      </c>
      <c r="G185" s="279" t="s">
        <v>162</v>
      </c>
      <c r="H185" s="280">
        <v>141.03</v>
      </c>
      <c r="I185" s="281"/>
      <c r="J185" s="280">
        <f>ROUND(I185*H185,3)</f>
        <v>0</v>
      </c>
      <c r="K185" s="282"/>
      <c r="L185" s="30"/>
      <c r="M185" s="283" t="s">
        <v>1</v>
      </c>
      <c r="N185" s="284" t="s">
        <v>44</v>
      </c>
      <c r="O185" s="49"/>
      <c r="P185" s="285">
        <f>O185*H185</f>
        <v>0</v>
      </c>
      <c r="Q185" s="285">
        <v>0</v>
      </c>
      <c r="R185" s="285">
        <f>Q185*H185</f>
        <v>0</v>
      </c>
      <c r="S185" s="285">
        <v>0</v>
      </c>
      <c r="T185" s="286">
        <f>S185*H185</f>
        <v>0</v>
      </c>
      <c r="U185" s="204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R185" s="287" t="s">
        <v>144</v>
      </c>
      <c r="AT185" s="287" t="s">
        <v>139</v>
      </c>
      <c r="AU185" s="287" t="s">
        <v>145</v>
      </c>
      <c r="AY185" s="205" t="s">
        <v>137</v>
      </c>
      <c r="BE185" s="150">
        <f>IF(N185="základná",J185,0)</f>
        <v>0</v>
      </c>
      <c r="BF185" s="150">
        <f>IF(N185="znížená",J185,0)</f>
        <v>0</v>
      </c>
      <c r="BG185" s="150">
        <f>IF(N185="zákl. prenesená",J185,0)</f>
        <v>0</v>
      </c>
      <c r="BH185" s="150">
        <f>IF(N185="zníž. prenesená",J185,0)</f>
        <v>0</v>
      </c>
      <c r="BI185" s="150">
        <f>IF(N185="nulová",J185,0)</f>
        <v>0</v>
      </c>
      <c r="BJ185" s="205" t="s">
        <v>145</v>
      </c>
      <c r="BK185" s="151">
        <f>ROUND(I185*H185,3)</f>
        <v>0</v>
      </c>
      <c r="BL185" s="205" t="s">
        <v>144</v>
      </c>
      <c r="BM185" s="287" t="s">
        <v>354</v>
      </c>
    </row>
    <row r="186" spans="1:65" s="254" customFormat="1" ht="14.45" customHeight="1">
      <c r="A186" s="204"/>
      <c r="B186" s="139"/>
      <c r="C186" s="276" t="s">
        <v>170</v>
      </c>
      <c r="D186" s="276" t="s">
        <v>139</v>
      </c>
      <c r="E186" s="277" t="s">
        <v>355</v>
      </c>
      <c r="F186" s="278" t="s">
        <v>356</v>
      </c>
      <c r="G186" s="279" t="s">
        <v>162</v>
      </c>
      <c r="H186" s="280">
        <v>48.012</v>
      </c>
      <c r="I186" s="281"/>
      <c r="J186" s="280">
        <f>ROUND(I186*H186,3)</f>
        <v>0</v>
      </c>
      <c r="K186" s="282"/>
      <c r="L186" s="30"/>
      <c r="M186" s="283" t="s">
        <v>1</v>
      </c>
      <c r="N186" s="284" t="s">
        <v>44</v>
      </c>
      <c r="O186" s="49"/>
      <c r="P186" s="285">
        <f>O186*H186</f>
        <v>0</v>
      </c>
      <c r="Q186" s="285">
        <v>0</v>
      </c>
      <c r="R186" s="285">
        <f>Q186*H186</f>
        <v>0</v>
      </c>
      <c r="S186" s="285">
        <v>0</v>
      </c>
      <c r="T186" s="286">
        <f>S186*H186</f>
        <v>0</v>
      </c>
      <c r="U186" s="204"/>
      <c r="V186" s="204"/>
      <c r="W186" s="204"/>
      <c r="X186" s="204"/>
      <c r="Y186" s="204"/>
      <c r="Z186" s="204"/>
      <c r="AA186" s="204"/>
      <c r="AB186" s="204"/>
      <c r="AC186" s="204"/>
      <c r="AD186" s="204"/>
      <c r="AE186" s="204"/>
      <c r="AR186" s="287" t="s">
        <v>144</v>
      </c>
      <c r="AT186" s="287" t="s">
        <v>139</v>
      </c>
      <c r="AU186" s="287" t="s">
        <v>145</v>
      </c>
      <c r="AY186" s="205" t="s">
        <v>137</v>
      </c>
      <c r="BE186" s="150">
        <f>IF(N186="základná",J186,0)</f>
        <v>0</v>
      </c>
      <c r="BF186" s="150">
        <f>IF(N186="znížená",J186,0)</f>
        <v>0</v>
      </c>
      <c r="BG186" s="150">
        <f>IF(N186="zákl. prenesená",J186,0)</f>
        <v>0</v>
      </c>
      <c r="BH186" s="150">
        <f>IF(N186="zníž. prenesená",J186,0)</f>
        <v>0</v>
      </c>
      <c r="BI186" s="150">
        <f>IF(N186="nulová",J186,0)</f>
        <v>0</v>
      </c>
      <c r="BJ186" s="205" t="s">
        <v>145</v>
      </c>
      <c r="BK186" s="151">
        <f>ROUND(I186*H186,3)</f>
        <v>0</v>
      </c>
      <c r="BL186" s="205" t="s">
        <v>144</v>
      </c>
      <c r="BM186" s="287" t="s">
        <v>357</v>
      </c>
    </row>
    <row r="187" spans="1:65" s="14" customFormat="1">
      <c r="B187" s="186"/>
      <c r="D187" s="153" t="s">
        <v>147</v>
      </c>
      <c r="E187" s="187" t="s">
        <v>1</v>
      </c>
      <c r="F187" s="188" t="s">
        <v>358</v>
      </c>
      <c r="H187" s="187" t="s">
        <v>1</v>
      </c>
      <c r="I187" s="189"/>
      <c r="L187" s="186"/>
      <c r="M187" s="190"/>
      <c r="N187" s="191"/>
      <c r="O187" s="191"/>
      <c r="P187" s="191"/>
      <c r="Q187" s="191"/>
      <c r="R187" s="191"/>
      <c r="S187" s="191"/>
      <c r="T187" s="192"/>
      <c r="AT187" s="187" t="s">
        <v>147</v>
      </c>
      <c r="AU187" s="187" t="s">
        <v>145</v>
      </c>
      <c r="AV187" s="14" t="s">
        <v>80</v>
      </c>
      <c r="AW187" s="14" t="s">
        <v>33</v>
      </c>
      <c r="AX187" s="14" t="s">
        <v>72</v>
      </c>
      <c r="AY187" s="187" t="s">
        <v>137</v>
      </c>
    </row>
    <row r="188" spans="1:65" s="14" customFormat="1">
      <c r="B188" s="186"/>
      <c r="D188" s="153" t="s">
        <v>147</v>
      </c>
      <c r="E188" s="187" t="s">
        <v>1</v>
      </c>
      <c r="F188" s="188" t="s">
        <v>359</v>
      </c>
      <c r="H188" s="187" t="s">
        <v>1</v>
      </c>
      <c r="I188" s="189"/>
      <c r="L188" s="186"/>
      <c r="M188" s="190"/>
      <c r="N188" s="191"/>
      <c r="O188" s="191"/>
      <c r="P188" s="191"/>
      <c r="Q188" s="191"/>
      <c r="R188" s="191"/>
      <c r="S188" s="191"/>
      <c r="T188" s="192"/>
      <c r="AT188" s="187" t="s">
        <v>147</v>
      </c>
      <c r="AU188" s="187" t="s">
        <v>145</v>
      </c>
      <c r="AV188" s="14" t="s">
        <v>80</v>
      </c>
      <c r="AW188" s="14" t="s">
        <v>33</v>
      </c>
      <c r="AX188" s="14" t="s">
        <v>72</v>
      </c>
      <c r="AY188" s="187" t="s">
        <v>137</v>
      </c>
    </row>
    <row r="189" spans="1:65" s="14" customFormat="1">
      <c r="B189" s="186"/>
      <c r="D189" s="153" t="s">
        <v>147</v>
      </c>
      <c r="E189" s="187" t="s">
        <v>1</v>
      </c>
      <c r="F189" s="188" t="s">
        <v>360</v>
      </c>
      <c r="H189" s="187" t="s">
        <v>1</v>
      </c>
      <c r="I189" s="189"/>
      <c r="L189" s="186"/>
      <c r="M189" s="190"/>
      <c r="N189" s="191"/>
      <c r="O189" s="191"/>
      <c r="P189" s="191"/>
      <c r="Q189" s="191"/>
      <c r="R189" s="191"/>
      <c r="S189" s="191"/>
      <c r="T189" s="192"/>
      <c r="AT189" s="187" t="s">
        <v>147</v>
      </c>
      <c r="AU189" s="187" t="s">
        <v>145</v>
      </c>
      <c r="AV189" s="14" t="s">
        <v>80</v>
      </c>
      <c r="AW189" s="14" t="s">
        <v>33</v>
      </c>
      <c r="AX189" s="14" t="s">
        <v>72</v>
      </c>
      <c r="AY189" s="187" t="s">
        <v>137</v>
      </c>
    </row>
    <row r="190" spans="1:65" s="14" customFormat="1" ht="22.5">
      <c r="B190" s="186"/>
      <c r="D190" s="153" t="s">
        <v>147</v>
      </c>
      <c r="E190" s="187" t="s">
        <v>1</v>
      </c>
      <c r="F190" s="188" t="s">
        <v>361</v>
      </c>
      <c r="H190" s="187" t="s">
        <v>1</v>
      </c>
      <c r="I190" s="189"/>
      <c r="L190" s="186"/>
      <c r="M190" s="190"/>
      <c r="N190" s="191"/>
      <c r="O190" s="191"/>
      <c r="P190" s="191"/>
      <c r="Q190" s="191"/>
      <c r="R190" s="191"/>
      <c r="S190" s="191"/>
      <c r="T190" s="192"/>
      <c r="AT190" s="187" t="s">
        <v>147</v>
      </c>
      <c r="AU190" s="187" t="s">
        <v>145</v>
      </c>
      <c r="AV190" s="14" t="s">
        <v>80</v>
      </c>
      <c r="AW190" s="14" t="s">
        <v>33</v>
      </c>
      <c r="AX190" s="14" t="s">
        <v>72</v>
      </c>
      <c r="AY190" s="187" t="s">
        <v>137</v>
      </c>
    </row>
    <row r="191" spans="1:65" s="11" customFormat="1">
      <c r="B191" s="152"/>
      <c r="D191" s="153" t="s">
        <v>147</v>
      </c>
      <c r="E191" s="154" t="s">
        <v>1</v>
      </c>
      <c r="F191" s="155" t="s">
        <v>362</v>
      </c>
      <c r="H191" s="156">
        <v>11.625</v>
      </c>
      <c r="I191" s="157"/>
      <c r="L191" s="152"/>
      <c r="M191" s="158"/>
      <c r="N191" s="159"/>
      <c r="O191" s="159"/>
      <c r="P191" s="159"/>
      <c r="Q191" s="159"/>
      <c r="R191" s="159"/>
      <c r="S191" s="159"/>
      <c r="T191" s="160"/>
      <c r="AT191" s="154" t="s">
        <v>147</v>
      </c>
      <c r="AU191" s="154" t="s">
        <v>145</v>
      </c>
      <c r="AV191" s="11" t="s">
        <v>145</v>
      </c>
      <c r="AW191" s="11" t="s">
        <v>33</v>
      </c>
      <c r="AX191" s="11" t="s">
        <v>72</v>
      </c>
      <c r="AY191" s="154" t="s">
        <v>137</v>
      </c>
    </row>
    <row r="192" spans="1:65" s="14" customFormat="1">
      <c r="B192" s="186"/>
      <c r="D192" s="153" t="s">
        <v>147</v>
      </c>
      <c r="E192" s="187" t="s">
        <v>1</v>
      </c>
      <c r="F192" s="188" t="s">
        <v>363</v>
      </c>
      <c r="H192" s="187" t="s">
        <v>1</v>
      </c>
      <c r="I192" s="189"/>
      <c r="L192" s="186"/>
      <c r="M192" s="190"/>
      <c r="N192" s="191"/>
      <c r="O192" s="191"/>
      <c r="P192" s="191"/>
      <c r="Q192" s="191"/>
      <c r="R192" s="191"/>
      <c r="S192" s="191"/>
      <c r="T192" s="192"/>
      <c r="AT192" s="187" t="s">
        <v>147</v>
      </c>
      <c r="AU192" s="187" t="s">
        <v>145</v>
      </c>
      <c r="AV192" s="14" t="s">
        <v>80</v>
      </c>
      <c r="AW192" s="14" t="s">
        <v>33</v>
      </c>
      <c r="AX192" s="14" t="s">
        <v>72</v>
      </c>
      <c r="AY192" s="187" t="s">
        <v>137</v>
      </c>
    </row>
    <row r="193" spans="2:51" s="14" customFormat="1">
      <c r="B193" s="186"/>
      <c r="D193" s="153" t="s">
        <v>147</v>
      </c>
      <c r="E193" s="187" t="s">
        <v>1</v>
      </c>
      <c r="F193" s="188" t="s">
        <v>364</v>
      </c>
      <c r="H193" s="187" t="s">
        <v>1</v>
      </c>
      <c r="I193" s="189"/>
      <c r="L193" s="186"/>
      <c r="M193" s="190"/>
      <c r="N193" s="191"/>
      <c r="O193" s="191"/>
      <c r="P193" s="191"/>
      <c r="Q193" s="191"/>
      <c r="R193" s="191"/>
      <c r="S193" s="191"/>
      <c r="T193" s="192"/>
      <c r="AT193" s="187" t="s">
        <v>147</v>
      </c>
      <c r="AU193" s="187" t="s">
        <v>145</v>
      </c>
      <c r="AV193" s="14" t="s">
        <v>80</v>
      </c>
      <c r="AW193" s="14" t="s">
        <v>33</v>
      </c>
      <c r="AX193" s="14" t="s">
        <v>72</v>
      </c>
      <c r="AY193" s="187" t="s">
        <v>137</v>
      </c>
    </row>
    <row r="194" spans="2:51" s="11" customFormat="1">
      <c r="B194" s="152"/>
      <c r="D194" s="153" t="s">
        <v>147</v>
      </c>
      <c r="E194" s="154" t="s">
        <v>1</v>
      </c>
      <c r="F194" s="155" t="s">
        <v>365</v>
      </c>
      <c r="H194" s="156">
        <v>1.1439999999999999</v>
      </c>
      <c r="I194" s="157"/>
      <c r="L194" s="152"/>
      <c r="M194" s="158"/>
      <c r="N194" s="159"/>
      <c r="O194" s="159"/>
      <c r="P194" s="159"/>
      <c r="Q194" s="159"/>
      <c r="R194" s="159"/>
      <c r="S194" s="159"/>
      <c r="T194" s="160"/>
      <c r="AT194" s="154" t="s">
        <v>147</v>
      </c>
      <c r="AU194" s="154" t="s">
        <v>145</v>
      </c>
      <c r="AV194" s="11" t="s">
        <v>145</v>
      </c>
      <c r="AW194" s="11" t="s">
        <v>33</v>
      </c>
      <c r="AX194" s="11" t="s">
        <v>72</v>
      </c>
      <c r="AY194" s="154" t="s">
        <v>137</v>
      </c>
    </row>
    <row r="195" spans="2:51" s="14" customFormat="1">
      <c r="B195" s="186"/>
      <c r="D195" s="153" t="s">
        <v>147</v>
      </c>
      <c r="E195" s="187" t="s">
        <v>1</v>
      </c>
      <c r="F195" s="188" t="s">
        <v>366</v>
      </c>
      <c r="H195" s="187" t="s">
        <v>1</v>
      </c>
      <c r="I195" s="189"/>
      <c r="L195" s="186"/>
      <c r="M195" s="190"/>
      <c r="N195" s="191"/>
      <c r="O195" s="191"/>
      <c r="P195" s="191"/>
      <c r="Q195" s="191"/>
      <c r="R195" s="191"/>
      <c r="S195" s="191"/>
      <c r="T195" s="192"/>
      <c r="AT195" s="187" t="s">
        <v>147</v>
      </c>
      <c r="AU195" s="187" t="s">
        <v>145</v>
      </c>
      <c r="AV195" s="14" t="s">
        <v>80</v>
      </c>
      <c r="AW195" s="14" t="s">
        <v>33</v>
      </c>
      <c r="AX195" s="14" t="s">
        <v>72</v>
      </c>
      <c r="AY195" s="187" t="s">
        <v>137</v>
      </c>
    </row>
    <row r="196" spans="2:51" s="14" customFormat="1">
      <c r="B196" s="186"/>
      <c r="D196" s="153" t="s">
        <v>147</v>
      </c>
      <c r="E196" s="187" t="s">
        <v>1</v>
      </c>
      <c r="F196" s="188" t="s">
        <v>367</v>
      </c>
      <c r="H196" s="187" t="s">
        <v>1</v>
      </c>
      <c r="I196" s="189"/>
      <c r="L196" s="186"/>
      <c r="M196" s="190"/>
      <c r="N196" s="191"/>
      <c r="O196" s="191"/>
      <c r="P196" s="191"/>
      <c r="Q196" s="191"/>
      <c r="R196" s="191"/>
      <c r="S196" s="191"/>
      <c r="T196" s="192"/>
      <c r="AT196" s="187" t="s">
        <v>147</v>
      </c>
      <c r="AU196" s="187" t="s">
        <v>145</v>
      </c>
      <c r="AV196" s="14" t="s">
        <v>80</v>
      </c>
      <c r="AW196" s="14" t="s">
        <v>33</v>
      </c>
      <c r="AX196" s="14" t="s">
        <v>72</v>
      </c>
      <c r="AY196" s="187" t="s">
        <v>137</v>
      </c>
    </row>
    <row r="197" spans="2:51" s="11" customFormat="1">
      <c r="B197" s="152"/>
      <c r="D197" s="153" t="s">
        <v>147</v>
      </c>
      <c r="E197" s="154" t="s">
        <v>1</v>
      </c>
      <c r="F197" s="155" t="s">
        <v>368</v>
      </c>
      <c r="H197" s="156">
        <v>1.125</v>
      </c>
      <c r="I197" s="157"/>
      <c r="L197" s="152"/>
      <c r="M197" s="158"/>
      <c r="N197" s="159"/>
      <c r="O197" s="159"/>
      <c r="P197" s="159"/>
      <c r="Q197" s="159"/>
      <c r="R197" s="159"/>
      <c r="S197" s="159"/>
      <c r="T197" s="160"/>
      <c r="AT197" s="154" t="s">
        <v>147</v>
      </c>
      <c r="AU197" s="154" t="s">
        <v>145</v>
      </c>
      <c r="AV197" s="11" t="s">
        <v>145</v>
      </c>
      <c r="AW197" s="11" t="s">
        <v>33</v>
      </c>
      <c r="AX197" s="11" t="s">
        <v>72</v>
      </c>
      <c r="AY197" s="154" t="s">
        <v>137</v>
      </c>
    </row>
    <row r="198" spans="2:51" s="14" customFormat="1">
      <c r="B198" s="186"/>
      <c r="D198" s="153" t="s">
        <v>147</v>
      </c>
      <c r="E198" s="187" t="s">
        <v>1</v>
      </c>
      <c r="F198" s="188" t="s">
        <v>369</v>
      </c>
      <c r="H198" s="187" t="s">
        <v>1</v>
      </c>
      <c r="I198" s="189"/>
      <c r="L198" s="186"/>
      <c r="M198" s="190"/>
      <c r="N198" s="191"/>
      <c r="O198" s="191"/>
      <c r="P198" s="191"/>
      <c r="Q198" s="191"/>
      <c r="R198" s="191"/>
      <c r="S198" s="191"/>
      <c r="T198" s="192"/>
      <c r="AT198" s="187" t="s">
        <v>147</v>
      </c>
      <c r="AU198" s="187" t="s">
        <v>145</v>
      </c>
      <c r="AV198" s="14" t="s">
        <v>80</v>
      </c>
      <c r="AW198" s="14" t="s">
        <v>33</v>
      </c>
      <c r="AX198" s="14" t="s">
        <v>72</v>
      </c>
      <c r="AY198" s="187" t="s">
        <v>137</v>
      </c>
    </row>
    <row r="199" spans="2:51" s="14" customFormat="1">
      <c r="B199" s="186"/>
      <c r="D199" s="153" t="s">
        <v>147</v>
      </c>
      <c r="E199" s="187" t="s">
        <v>1</v>
      </c>
      <c r="F199" s="188" t="s">
        <v>370</v>
      </c>
      <c r="H199" s="187" t="s">
        <v>1</v>
      </c>
      <c r="I199" s="189"/>
      <c r="L199" s="186"/>
      <c r="M199" s="190"/>
      <c r="N199" s="191"/>
      <c r="O199" s="191"/>
      <c r="P199" s="191"/>
      <c r="Q199" s="191"/>
      <c r="R199" s="191"/>
      <c r="S199" s="191"/>
      <c r="T199" s="192"/>
      <c r="AT199" s="187" t="s">
        <v>147</v>
      </c>
      <c r="AU199" s="187" t="s">
        <v>145</v>
      </c>
      <c r="AV199" s="14" t="s">
        <v>80</v>
      </c>
      <c r="AW199" s="14" t="s">
        <v>33</v>
      </c>
      <c r="AX199" s="14" t="s">
        <v>72</v>
      </c>
      <c r="AY199" s="187" t="s">
        <v>137</v>
      </c>
    </row>
    <row r="200" spans="2:51" s="11" customFormat="1">
      <c r="B200" s="152"/>
      <c r="D200" s="153" t="s">
        <v>147</v>
      </c>
      <c r="E200" s="154" t="s">
        <v>1</v>
      </c>
      <c r="F200" s="155" t="s">
        <v>371</v>
      </c>
      <c r="H200" s="156">
        <v>4.1029999999999998</v>
      </c>
      <c r="I200" s="157"/>
      <c r="L200" s="152"/>
      <c r="M200" s="158"/>
      <c r="N200" s="159"/>
      <c r="O200" s="159"/>
      <c r="P200" s="159"/>
      <c r="Q200" s="159"/>
      <c r="R200" s="159"/>
      <c r="S200" s="159"/>
      <c r="T200" s="160"/>
      <c r="AT200" s="154" t="s">
        <v>147</v>
      </c>
      <c r="AU200" s="154" t="s">
        <v>145</v>
      </c>
      <c r="AV200" s="11" t="s">
        <v>145</v>
      </c>
      <c r="AW200" s="11" t="s">
        <v>33</v>
      </c>
      <c r="AX200" s="11" t="s">
        <v>72</v>
      </c>
      <c r="AY200" s="154" t="s">
        <v>137</v>
      </c>
    </row>
    <row r="201" spans="2:51" s="11" customFormat="1">
      <c r="B201" s="152"/>
      <c r="D201" s="153" t="s">
        <v>147</v>
      </c>
      <c r="E201" s="154" t="s">
        <v>1</v>
      </c>
      <c r="F201" s="155" t="s">
        <v>372</v>
      </c>
      <c r="H201" s="156">
        <v>4.0220000000000002</v>
      </c>
      <c r="I201" s="157"/>
      <c r="L201" s="152"/>
      <c r="M201" s="158"/>
      <c r="N201" s="159"/>
      <c r="O201" s="159"/>
      <c r="P201" s="159"/>
      <c r="Q201" s="159"/>
      <c r="R201" s="159"/>
      <c r="S201" s="159"/>
      <c r="T201" s="160"/>
      <c r="AT201" s="154" t="s">
        <v>147</v>
      </c>
      <c r="AU201" s="154" t="s">
        <v>145</v>
      </c>
      <c r="AV201" s="11" t="s">
        <v>145</v>
      </c>
      <c r="AW201" s="11" t="s">
        <v>33</v>
      </c>
      <c r="AX201" s="11" t="s">
        <v>72</v>
      </c>
      <c r="AY201" s="154" t="s">
        <v>137</v>
      </c>
    </row>
    <row r="202" spans="2:51" s="14" customFormat="1">
      <c r="B202" s="186"/>
      <c r="D202" s="153" t="s">
        <v>147</v>
      </c>
      <c r="E202" s="187" t="s">
        <v>1</v>
      </c>
      <c r="F202" s="188" t="s">
        <v>373</v>
      </c>
      <c r="H202" s="187" t="s">
        <v>1</v>
      </c>
      <c r="I202" s="189"/>
      <c r="L202" s="186"/>
      <c r="M202" s="190"/>
      <c r="N202" s="191"/>
      <c r="O202" s="191"/>
      <c r="P202" s="191"/>
      <c r="Q202" s="191"/>
      <c r="R202" s="191"/>
      <c r="S202" s="191"/>
      <c r="T202" s="192"/>
      <c r="AT202" s="187" t="s">
        <v>147</v>
      </c>
      <c r="AU202" s="187" t="s">
        <v>145</v>
      </c>
      <c r="AV202" s="14" t="s">
        <v>80</v>
      </c>
      <c r="AW202" s="14" t="s">
        <v>33</v>
      </c>
      <c r="AX202" s="14" t="s">
        <v>72</v>
      </c>
      <c r="AY202" s="187" t="s">
        <v>137</v>
      </c>
    </row>
    <row r="203" spans="2:51" s="14" customFormat="1" ht="22.5">
      <c r="B203" s="186"/>
      <c r="D203" s="153" t="s">
        <v>147</v>
      </c>
      <c r="E203" s="187" t="s">
        <v>1</v>
      </c>
      <c r="F203" s="188" t="s">
        <v>374</v>
      </c>
      <c r="H203" s="187" t="s">
        <v>1</v>
      </c>
      <c r="I203" s="189"/>
      <c r="L203" s="186"/>
      <c r="M203" s="190"/>
      <c r="N203" s="191"/>
      <c r="O203" s="191"/>
      <c r="P203" s="191"/>
      <c r="Q203" s="191"/>
      <c r="R203" s="191"/>
      <c r="S203" s="191"/>
      <c r="T203" s="192"/>
      <c r="AT203" s="187" t="s">
        <v>147</v>
      </c>
      <c r="AU203" s="187" t="s">
        <v>145</v>
      </c>
      <c r="AV203" s="14" t="s">
        <v>80</v>
      </c>
      <c r="AW203" s="14" t="s">
        <v>33</v>
      </c>
      <c r="AX203" s="14" t="s">
        <v>72</v>
      </c>
      <c r="AY203" s="187" t="s">
        <v>137</v>
      </c>
    </row>
    <row r="204" spans="2:51" s="11" customFormat="1">
      <c r="B204" s="152"/>
      <c r="D204" s="153" t="s">
        <v>147</v>
      </c>
      <c r="E204" s="154" t="s">
        <v>1</v>
      </c>
      <c r="F204" s="155" t="s">
        <v>375</v>
      </c>
      <c r="H204" s="156">
        <v>0.66900000000000004</v>
      </c>
      <c r="I204" s="157"/>
      <c r="L204" s="152"/>
      <c r="M204" s="158"/>
      <c r="N204" s="159"/>
      <c r="O204" s="159"/>
      <c r="P204" s="159"/>
      <c r="Q204" s="159"/>
      <c r="R204" s="159"/>
      <c r="S204" s="159"/>
      <c r="T204" s="160"/>
      <c r="AT204" s="154" t="s">
        <v>147</v>
      </c>
      <c r="AU204" s="154" t="s">
        <v>145</v>
      </c>
      <c r="AV204" s="11" t="s">
        <v>145</v>
      </c>
      <c r="AW204" s="11" t="s">
        <v>33</v>
      </c>
      <c r="AX204" s="11" t="s">
        <v>72</v>
      </c>
      <c r="AY204" s="154" t="s">
        <v>137</v>
      </c>
    </row>
    <row r="205" spans="2:51" s="11" customFormat="1">
      <c r="B205" s="152"/>
      <c r="D205" s="153" t="s">
        <v>147</v>
      </c>
      <c r="E205" s="154" t="s">
        <v>1</v>
      </c>
      <c r="F205" s="155" t="s">
        <v>376</v>
      </c>
      <c r="H205" s="156">
        <v>1.712</v>
      </c>
      <c r="I205" s="157"/>
      <c r="L205" s="152"/>
      <c r="M205" s="158"/>
      <c r="N205" s="159"/>
      <c r="O205" s="159"/>
      <c r="P205" s="159"/>
      <c r="Q205" s="159"/>
      <c r="R205" s="159"/>
      <c r="S205" s="159"/>
      <c r="T205" s="160"/>
      <c r="AT205" s="154" t="s">
        <v>147</v>
      </c>
      <c r="AU205" s="154" t="s">
        <v>145</v>
      </c>
      <c r="AV205" s="11" t="s">
        <v>145</v>
      </c>
      <c r="AW205" s="11" t="s">
        <v>33</v>
      </c>
      <c r="AX205" s="11" t="s">
        <v>72</v>
      </c>
      <c r="AY205" s="154" t="s">
        <v>137</v>
      </c>
    </row>
    <row r="206" spans="2:51" s="12" customFormat="1">
      <c r="B206" s="161"/>
      <c r="D206" s="153" t="s">
        <v>147</v>
      </c>
      <c r="E206" s="162" t="s">
        <v>1</v>
      </c>
      <c r="F206" s="163" t="s">
        <v>150</v>
      </c>
      <c r="H206" s="164">
        <v>24.4</v>
      </c>
      <c r="I206" s="165"/>
      <c r="L206" s="161"/>
      <c r="M206" s="166"/>
      <c r="N206" s="167"/>
      <c r="O206" s="167"/>
      <c r="P206" s="167"/>
      <c r="Q206" s="167"/>
      <c r="R206" s="167"/>
      <c r="S206" s="167"/>
      <c r="T206" s="168"/>
      <c r="AT206" s="162" t="s">
        <v>147</v>
      </c>
      <c r="AU206" s="162" t="s">
        <v>145</v>
      </c>
      <c r="AV206" s="12" t="s">
        <v>151</v>
      </c>
      <c r="AW206" s="12" t="s">
        <v>33</v>
      </c>
      <c r="AX206" s="12" t="s">
        <v>72</v>
      </c>
      <c r="AY206" s="162" t="s">
        <v>137</v>
      </c>
    </row>
    <row r="207" spans="2:51" s="14" customFormat="1">
      <c r="B207" s="186"/>
      <c r="D207" s="153" t="s">
        <v>147</v>
      </c>
      <c r="E207" s="187" t="s">
        <v>1</v>
      </c>
      <c r="F207" s="188" t="s">
        <v>377</v>
      </c>
      <c r="H207" s="187" t="s">
        <v>1</v>
      </c>
      <c r="I207" s="189"/>
      <c r="L207" s="186"/>
      <c r="M207" s="190"/>
      <c r="N207" s="191"/>
      <c r="O207" s="191"/>
      <c r="P207" s="191"/>
      <c r="Q207" s="191"/>
      <c r="R207" s="191"/>
      <c r="S207" s="191"/>
      <c r="T207" s="192"/>
      <c r="AT207" s="187" t="s">
        <v>147</v>
      </c>
      <c r="AU207" s="187" t="s">
        <v>145</v>
      </c>
      <c r="AV207" s="14" t="s">
        <v>80</v>
      </c>
      <c r="AW207" s="14" t="s">
        <v>33</v>
      </c>
      <c r="AX207" s="14" t="s">
        <v>72</v>
      </c>
      <c r="AY207" s="187" t="s">
        <v>137</v>
      </c>
    </row>
    <row r="208" spans="2:51" s="14" customFormat="1">
      <c r="B208" s="186"/>
      <c r="D208" s="153" t="s">
        <v>147</v>
      </c>
      <c r="E208" s="187" t="s">
        <v>1</v>
      </c>
      <c r="F208" s="188" t="s">
        <v>378</v>
      </c>
      <c r="H208" s="187" t="s">
        <v>1</v>
      </c>
      <c r="I208" s="189"/>
      <c r="L208" s="186"/>
      <c r="M208" s="190"/>
      <c r="N208" s="191"/>
      <c r="O208" s="191"/>
      <c r="P208" s="191"/>
      <c r="Q208" s="191"/>
      <c r="R208" s="191"/>
      <c r="S208" s="191"/>
      <c r="T208" s="192"/>
      <c r="AT208" s="187" t="s">
        <v>147</v>
      </c>
      <c r="AU208" s="187" t="s">
        <v>145</v>
      </c>
      <c r="AV208" s="14" t="s">
        <v>80</v>
      </c>
      <c r="AW208" s="14" t="s">
        <v>33</v>
      </c>
      <c r="AX208" s="14" t="s">
        <v>72</v>
      </c>
      <c r="AY208" s="187" t="s">
        <v>137</v>
      </c>
    </row>
    <row r="209" spans="2:51" s="11" customFormat="1">
      <c r="B209" s="152"/>
      <c r="D209" s="153" t="s">
        <v>147</v>
      </c>
      <c r="E209" s="154" t="s">
        <v>1</v>
      </c>
      <c r="F209" s="155" t="s">
        <v>379</v>
      </c>
      <c r="H209" s="156">
        <v>0.628</v>
      </c>
      <c r="I209" s="157"/>
      <c r="L209" s="152"/>
      <c r="M209" s="158"/>
      <c r="N209" s="159"/>
      <c r="O209" s="159"/>
      <c r="P209" s="159"/>
      <c r="Q209" s="159"/>
      <c r="R209" s="159"/>
      <c r="S209" s="159"/>
      <c r="T209" s="160"/>
      <c r="AT209" s="154" t="s">
        <v>147</v>
      </c>
      <c r="AU209" s="154" t="s">
        <v>145</v>
      </c>
      <c r="AV209" s="11" t="s">
        <v>145</v>
      </c>
      <c r="AW209" s="11" t="s">
        <v>33</v>
      </c>
      <c r="AX209" s="11" t="s">
        <v>72</v>
      </c>
      <c r="AY209" s="154" t="s">
        <v>137</v>
      </c>
    </row>
    <row r="210" spans="2:51" s="11" customFormat="1">
      <c r="B210" s="152"/>
      <c r="D210" s="153" t="s">
        <v>147</v>
      </c>
      <c r="E210" s="154" t="s">
        <v>1</v>
      </c>
      <c r="F210" s="155" t="s">
        <v>380</v>
      </c>
      <c r="H210" s="156">
        <v>1.6339999999999999</v>
      </c>
      <c r="I210" s="157"/>
      <c r="L210" s="152"/>
      <c r="M210" s="158"/>
      <c r="N210" s="159"/>
      <c r="O210" s="159"/>
      <c r="P210" s="159"/>
      <c r="Q210" s="159"/>
      <c r="R210" s="159"/>
      <c r="S210" s="159"/>
      <c r="T210" s="160"/>
      <c r="AT210" s="154" t="s">
        <v>147</v>
      </c>
      <c r="AU210" s="154" t="s">
        <v>145</v>
      </c>
      <c r="AV210" s="11" t="s">
        <v>145</v>
      </c>
      <c r="AW210" s="11" t="s">
        <v>33</v>
      </c>
      <c r="AX210" s="11" t="s">
        <v>72</v>
      </c>
      <c r="AY210" s="154" t="s">
        <v>137</v>
      </c>
    </row>
    <row r="211" spans="2:51" s="12" customFormat="1">
      <c r="B211" s="161"/>
      <c r="D211" s="153" t="s">
        <v>147</v>
      </c>
      <c r="E211" s="162" t="s">
        <v>1</v>
      </c>
      <c r="F211" s="163" t="s">
        <v>150</v>
      </c>
      <c r="H211" s="164">
        <v>2.262</v>
      </c>
      <c r="I211" s="165"/>
      <c r="L211" s="161"/>
      <c r="M211" s="166"/>
      <c r="N211" s="167"/>
      <c r="O211" s="167"/>
      <c r="P211" s="167"/>
      <c r="Q211" s="167"/>
      <c r="R211" s="167"/>
      <c r="S211" s="167"/>
      <c r="T211" s="168"/>
      <c r="AT211" s="162" t="s">
        <v>147</v>
      </c>
      <c r="AU211" s="162" t="s">
        <v>145</v>
      </c>
      <c r="AV211" s="12" t="s">
        <v>151</v>
      </c>
      <c r="AW211" s="12" t="s">
        <v>33</v>
      </c>
      <c r="AX211" s="12" t="s">
        <v>72</v>
      </c>
      <c r="AY211" s="162" t="s">
        <v>137</v>
      </c>
    </row>
    <row r="212" spans="2:51" s="14" customFormat="1">
      <c r="B212" s="186"/>
      <c r="D212" s="153" t="s">
        <v>147</v>
      </c>
      <c r="E212" s="187" t="s">
        <v>1</v>
      </c>
      <c r="F212" s="188" t="s">
        <v>381</v>
      </c>
      <c r="H212" s="187" t="s">
        <v>1</v>
      </c>
      <c r="I212" s="189"/>
      <c r="L212" s="186"/>
      <c r="M212" s="190"/>
      <c r="N212" s="191"/>
      <c r="O212" s="191"/>
      <c r="P212" s="191"/>
      <c r="Q212" s="191"/>
      <c r="R212" s="191"/>
      <c r="S212" s="191"/>
      <c r="T212" s="192"/>
      <c r="AT212" s="187" t="s">
        <v>147</v>
      </c>
      <c r="AU212" s="187" t="s">
        <v>145</v>
      </c>
      <c r="AV212" s="14" t="s">
        <v>80</v>
      </c>
      <c r="AW212" s="14" t="s">
        <v>33</v>
      </c>
      <c r="AX212" s="14" t="s">
        <v>72</v>
      </c>
      <c r="AY212" s="187" t="s">
        <v>137</v>
      </c>
    </row>
    <row r="213" spans="2:51" s="14" customFormat="1">
      <c r="B213" s="186"/>
      <c r="D213" s="153" t="s">
        <v>147</v>
      </c>
      <c r="E213" s="187" t="s">
        <v>1</v>
      </c>
      <c r="F213" s="188" t="s">
        <v>382</v>
      </c>
      <c r="H213" s="187" t="s">
        <v>1</v>
      </c>
      <c r="I213" s="189"/>
      <c r="L213" s="186"/>
      <c r="M213" s="190"/>
      <c r="N213" s="191"/>
      <c r="O213" s="191"/>
      <c r="P213" s="191"/>
      <c r="Q213" s="191"/>
      <c r="R213" s="191"/>
      <c r="S213" s="191"/>
      <c r="T213" s="192"/>
      <c r="AT213" s="187" t="s">
        <v>147</v>
      </c>
      <c r="AU213" s="187" t="s">
        <v>145</v>
      </c>
      <c r="AV213" s="14" t="s">
        <v>80</v>
      </c>
      <c r="AW213" s="14" t="s">
        <v>33</v>
      </c>
      <c r="AX213" s="14" t="s">
        <v>72</v>
      </c>
      <c r="AY213" s="187" t="s">
        <v>137</v>
      </c>
    </row>
    <row r="214" spans="2:51" s="14" customFormat="1">
      <c r="B214" s="186"/>
      <c r="D214" s="153" t="s">
        <v>147</v>
      </c>
      <c r="E214" s="187" t="s">
        <v>1</v>
      </c>
      <c r="F214" s="188" t="s">
        <v>383</v>
      </c>
      <c r="H214" s="187" t="s">
        <v>1</v>
      </c>
      <c r="I214" s="189"/>
      <c r="L214" s="186"/>
      <c r="M214" s="190"/>
      <c r="N214" s="191"/>
      <c r="O214" s="191"/>
      <c r="P214" s="191"/>
      <c r="Q214" s="191"/>
      <c r="R214" s="191"/>
      <c r="S214" s="191"/>
      <c r="T214" s="192"/>
      <c r="AT214" s="187" t="s">
        <v>147</v>
      </c>
      <c r="AU214" s="187" t="s">
        <v>145</v>
      </c>
      <c r="AV214" s="14" t="s">
        <v>80</v>
      </c>
      <c r="AW214" s="14" t="s">
        <v>33</v>
      </c>
      <c r="AX214" s="14" t="s">
        <v>72</v>
      </c>
      <c r="AY214" s="187" t="s">
        <v>137</v>
      </c>
    </row>
    <row r="215" spans="2:51" s="14" customFormat="1">
      <c r="B215" s="186"/>
      <c r="D215" s="153" t="s">
        <v>147</v>
      </c>
      <c r="E215" s="187" t="s">
        <v>1</v>
      </c>
      <c r="F215" s="188" t="s">
        <v>384</v>
      </c>
      <c r="H215" s="187" t="s">
        <v>1</v>
      </c>
      <c r="I215" s="189"/>
      <c r="L215" s="186"/>
      <c r="M215" s="190"/>
      <c r="N215" s="191"/>
      <c r="O215" s="191"/>
      <c r="P215" s="191"/>
      <c r="Q215" s="191"/>
      <c r="R215" s="191"/>
      <c r="S215" s="191"/>
      <c r="T215" s="192"/>
      <c r="AT215" s="187" t="s">
        <v>147</v>
      </c>
      <c r="AU215" s="187" t="s">
        <v>145</v>
      </c>
      <c r="AV215" s="14" t="s">
        <v>80</v>
      </c>
      <c r="AW215" s="14" t="s">
        <v>33</v>
      </c>
      <c r="AX215" s="14" t="s">
        <v>72</v>
      </c>
      <c r="AY215" s="187" t="s">
        <v>137</v>
      </c>
    </row>
    <row r="216" spans="2:51" s="11" customFormat="1">
      <c r="B216" s="152"/>
      <c r="D216" s="153" t="s">
        <v>147</v>
      </c>
      <c r="E216" s="154" t="s">
        <v>1</v>
      </c>
      <c r="F216" s="155" t="s">
        <v>385</v>
      </c>
      <c r="H216" s="156">
        <v>7.8979999999999997</v>
      </c>
      <c r="I216" s="157"/>
      <c r="L216" s="152"/>
      <c r="M216" s="158"/>
      <c r="N216" s="159"/>
      <c r="O216" s="159"/>
      <c r="P216" s="159"/>
      <c r="Q216" s="159"/>
      <c r="R216" s="159"/>
      <c r="S216" s="159"/>
      <c r="T216" s="160"/>
      <c r="AT216" s="154" t="s">
        <v>147</v>
      </c>
      <c r="AU216" s="154" t="s">
        <v>145</v>
      </c>
      <c r="AV216" s="11" t="s">
        <v>145</v>
      </c>
      <c r="AW216" s="11" t="s">
        <v>33</v>
      </c>
      <c r="AX216" s="11" t="s">
        <v>72</v>
      </c>
      <c r="AY216" s="154" t="s">
        <v>137</v>
      </c>
    </row>
    <row r="217" spans="2:51" s="14" customFormat="1">
      <c r="B217" s="186"/>
      <c r="D217" s="153" t="s">
        <v>147</v>
      </c>
      <c r="E217" s="187" t="s">
        <v>1</v>
      </c>
      <c r="F217" s="188" t="s">
        <v>386</v>
      </c>
      <c r="H217" s="187" t="s">
        <v>1</v>
      </c>
      <c r="I217" s="189"/>
      <c r="L217" s="186"/>
      <c r="M217" s="190"/>
      <c r="N217" s="191"/>
      <c r="O217" s="191"/>
      <c r="P217" s="191"/>
      <c r="Q217" s="191"/>
      <c r="R217" s="191"/>
      <c r="S217" s="191"/>
      <c r="T217" s="192"/>
      <c r="AT217" s="187" t="s">
        <v>147</v>
      </c>
      <c r="AU217" s="187" t="s">
        <v>145</v>
      </c>
      <c r="AV217" s="14" t="s">
        <v>80</v>
      </c>
      <c r="AW217" s="14" t="s">
        <v>33</v>
      </c>
      <c r="AX217" s="14" t="s">
        <v>72</v>
      </c>
      <c r="AY217" s="187" t="s">
        <v>137</v>
      </c>
    </row>
    <row r="218" spans="2:51" s="14" customFormat="1">
      <c r="B218" s="186"/>
      <c r="D218" s="153" t="s">
        <v>147</v>
      </c>
      <c r="E218" s="187" t="s">
        <v>1</v>
      </c>
      <c r="F218" s="188" t="s">
        <v>387</v>
      </c>
      <c r="H218" s="187" t="s">
        <v>1</v>
      </c>
      <c r="I218" s="189"/>
      <c r="L218" s="186"/>
      <c r="M218" s="190"/>
      <c r="N218" s="191"/>
      <c r="O218" s="191"/>
      <c r="P218" s="191"/>
      <c r="Q218" s="191"/>
      <c r="R218" s="191"/>
      <c r="S218" s="191"/>
      <c r="T218" s="192"/>
      <c r="AT218" s="187" t="s">
        <v>147</v>
      </c>
      <c r="AU218" s="187" t="s">
        <v>145</v>
      </c>
      <c r="AV218" s="14" t="s">
        <v>80</v>
      </c>
      <c r="AW218" s="14" t="s">
        <v>33</v>
      </c>
      <c r="AX218" s="14" t="s">
        <v>72</v>
      </c>
      <c r="AY218" s="187" t="s">
        <v>137</v>
      </c>
    </row>
    <row r="219" spans="2:51" s="14" customFormat="1">
      <c r="B219" s="186"/>
      <c r="D219" s="153" t="s">
        <v>147</v>
      </c>
      <c r="E219" s="187" t="s">
        <v>1</v>
      </c>
      <c r="F219" s="188" t="s">
        <v>388</v>
      </c>
      <c r="H219" s="187" t="s">
        <v>1</v>
      </c>
      <c r="I219" s="189"/>
      <c r="L219" s="186"/>
      <c r="M219" s="190"/>
      <c r="N219" s="191"/>
      <c r="O219" s="191"/>
      <c r="P219" s="191"/>
      <c r="Q219" s="191"/>
      <c r="R219" s="191"/>
      <c r="S219" s="191"/>
      <c r="T219" s="192"/>
      <c r="AT219" s="187" t="s">
        <v>147</v>
      </c>
      <c r="AU219" s="187" t="s">
        <v>145</v>
      </c>
      <c r="AV219" s="14" t="s">
        <v>80</v>
      </c>
      <c r="AW219" s="14" t="s">
        <v>33</v>
      </c>
      <c r="AX219" s="14" t="s">
        <v>72</v>
      </c>
      <c r="AY219" s="187" t="s">
        <v>137</v>
      </c>
    </row>
    <row r="220" spans="2:51" s="11" customFormat="1">
      <c r="B220" s="152"/>
      <c r="D220" s="153" t="s">
        <v>147</v>
      </c>
      <c r="E220" s="154" t="s">
        <v>1</v>
      </c>
      <c r="F220" s="155" t="s">
        <v>389</v>
      </c>
      <c r="H220" s="156">
        <v>4.9279999999999999</v>
      </c>
      <c r="I220" s="157"/>
      <c r="L220" s="152"/>
      <c r="M220" s="158"/>
      <c r="N220" s="159"/>
      <c r="O220" s="159"/>
      <c r="P220" s="159"/>
      <c r="Q220" s="159"/>
      <c r="R220" s="159"/>
      <c r="S220" s="159"/>
      <c r="T220" s="160"/>
      <c r="AT220" s="154" t="s">
        <v>147</v>
      </c>
      <c r="AU220" s="154" t="s">
        <v>145</v>
      </c>
      <c r="AV220" s="11" t="s">
        <v>145</v>
      </c>
      <c r="AW220" s="11" t="s">
        <v>33</v>
      </c>
      <c r="AX220" s="11" t="s">
        <v>72</v>
      </c>
      <c r="AY220" s="154" t="s">
        <v>137</v>
      </c>
    </row>
    <row r="221" spans="2:51" s="14" customFormat="1">
      <c r="B221" s="186"/>
      <c r="D221" s="153" t="s">
        <v>147</v>
      </c>
      <c r="E221" s="187" t="s">
        <v>1</v>
      </c>
      <c r="F221" s="188" t="s">
        <v>390</v>
      </c>
      <c r="H221" s="187" t="s">
        <v>1</v>
      </c>
      <c r="I221" s="189"/>
      <c r="L221" s="186"/>
      <c r="M221" s="190"/>
      <c r="N221" s="191"/>
      <c r="O221" s="191"/>
      <c r="P221" s="191"/>
      <c r="Q221" s="191"/>
      <c r="R221" s="191"/>
      <c r="S221" s="191"/>
      <c r="T221" s="192"/>
      <c r="AT221" s="187" t="s">
        <v>147</v>
      </c>
      <c r="AU221" s="187" t="s">
        <v>145</v>
      </c>
      <c r="AV221" s="14" t="s">
        <v>80</v>
      </c>
      <c r="AW221" s="14" t="s">
        <v>33</v>
      </c>
      <c r="AX221" s="14" t="s">
        <v>72</v>
      </c>
      <c r="AY221" s="187" t="s">
        <v>137</v>
      </c>
    </row>
    <row r="222" spans="2:51" s="14" customFormat="1">
      <c r="B222" s="186"/>
      <c r="D222" s="153" t="s">
        <v>147</v>
      </c>
      <c r="E222" s="187" t="s">
        <v>1</v>
      </c>
      <c r="F222" s="188" t="s">
        <v>391</v>
      </c>
      <c r="H222" s="187" t="s">
        <v>1</v>
      </c>
      <c r="I222" s="189"/>
      <c r="L222" s="186"/>
      <c r="M222" s="190"/>
      <c r="N222" s="191"/>
      <c r="O222" s="191"/>
      <c r="P222" s="191"/>
      <c r="Q222" s="191"/>
      <c r="R222" s="191"/>
      <c r="S222" s="191"/>
      <c r="T222" s="192"/>
      <c r="AT222" s="187" t="s">
        <v>147</v>
      </c>
      <c r="AU222" s="187" t="s">
        <v>145</v>
      </c>
      <c r="AV222" s="14" t="s">
        <v>80</v>
      </c>
      <c r="AW222" s="14" t="s">
        <v>33</v>
      </c>
      <c r="AX222" s="14" t="s">
        <v>72</v>
      </c>
      <c r="AY222" s="187" t="s">
        <v>137</v>
      </c>
    </row>
    <row r="223" spans="2:51" s="14" customFormat="1">
      <c r="B223" s="186"/>
      <c r="D223" s="153" t="s">
        <v>147</v>
      </c>
      <c r="E223" s="187" t="s">
        <v>1</v>
      </c>
      <c r="F223" s="188" t="s">
        <v>392</v>
      </c>
      <c r="H223" s="187" t="s">
        <v>1</v>
      </c>
      <c r="I223" s="189"/>
      <c r="L223" s="186"/>
      <c r="M223" s="190"/>
      <c r="N223" s="191"/>
      <c r="O223" s="191"/>
      <c r="P223" s="191"/>
      <c r="Q223" s="191"/>
      <c r="R223" s="191"/>
      <c r="S223" s="191"/>
      <c r="T223" s="192"/>
      <c r="AT223" s="187" t="s">
        <v>147</v>
      </c>
      <c r="AU223" s="187" t="s">
        <v>145</v>
      </c>
      <c r="AV223" s="14" t="s">
        <v>80</v>
      </c>
      <c r="AW223" s="14" t="s">
        <v>33</v>
      </c>
      <c r="AX223" s="14" t="s">
        <v>72</v>
      </c>
      <c r="AY223" s="187" t="s">
        <v>137</v>
      </c>
    </row>
    <row r="224" spans="2:51" s="11" customFormat="1">
      <c r="B224" s="152"/>
      <c r="D224" s="153" t="s">
        <v>147</v>
      </c>
      <c r="E224" s="154" t="s">
        <v>1</v>
      </c>
      <c r="F224" s="155" t="s">
        <v>393</v>
      </c>
      <c r="H224" s="156">
        <v>3.5139999999999998</v>
      </c>
      <c r="I224" s="157"/>
      <c r="L224" s="152"/>
      <c r="M224" s="158"/>
      <c r="N224" s="159"/>
      <c r="O224" s="159"/>
      <c r="P224" s="159"/>
      <c r="Q224" s="159"/>
      <c r="R224" s="159"/>
      <c r="S224" s="159"/>
      <c r="T224" s="160"/>
      <c r="AT224" s="154" t="s">
        <v>147</v>
      </c>
      <c r="AU224" s="154" t="s">
        <v>145</v>
      </c>
      <c r="AV224" s="11" t="s">
        <v>145</v>
      </c>
      <c r="AW224" s="11" t="s">
        <v>33</v>
      </c>
      <c r="AX224" s="11" t="s">
        <v>72</v>
      </c>
      <c r="AY224" s="154" t="s">
        <v>137</v>
      </c>
    </row>
    <row r="225" spans="1:65" s="14" customFormat="1" ht="22.5">
      <c r="B225" s="186"/>
      <c r="D225" s="153" t="s">
        <v>147</v>
      </c>
      <c r="E225" s="187" t="s">
        <v>1</v>
      </c>
      <c r="F225" s="188" t="s">
        <v>394</v>
      </c>
      <c r="H225" s="187" t="s">
        <v>1</v>
      </c>
      <c r="I225" s="189"/>
      <c r="L225" s="186"/>
      <c r="M225" s="190"/>
      <c r="N225" s="191"/>
      <c r="O225" s="191"/>
      <c r="P225" s="191"/>
      <c r="Q225" s="191"/>
      <c r="R225" s="191"/>
      <c r="S225" s="191"/>
      <c r="T225" s="192"/>
      <c r="AT225" s="187" t="s">
        <v>147</v>
      </c>
      <c r="AU225" s="187" t="s">
        <v>145</v>
      </c>
      <c r="AV225" s="14" t="s">
        <v>80</v>
      </c>
      <c r="AW225" s="14" t="s">
        <v>33</v>
      </c>
      <c r="AX225" s="14" t="s">
        <v>72</v>
      </c>
      <c r="AY225" s="187" t="s">
        <v>137</v>
      </c>
    </row>
    <row r="226" spans="1:65" s="11" customFormat="1">
      <c r="B226" s="152"/>
      <c r="D226" s="153" t="s">
        <v>147</v>
      </c>
      <c r="E226" s="154" t="s">
        <v>1</v>
      </c>
      <c r="F226" s="155" t="s">
        <v>395</v>
      </c>
      <c r="H226" s="156">
        <v>1.1519999999999999</v>
      </c>
      <c r="I226" s="157"/>
      <c r="L226" s="152"/>
      <c r="M226" s="158"/>
      <c r="N226" s="159"/>
      <c r="O226" s="159"/>
      <c r="P226" s="159"/>
      <c r="Q226" s="159"/>
      <c r="R226" s="159"/>
      <c r="S226" s="159"/>
      <c r="T226" s="160"/>
      <c r="AT226" s="154" t="s">
        <v>147</v>
      </c>
      <c r="AU226" s="154" t="s">
        <v>145</v>
      </c>
      <c r="AV226" s="11" t="s">
        <v>145</v>
      </c>
      <c r="AW226" s="11" t="s">
        <v>33</v>
      </c>
      <c r="AX226" s="11" t="s">
        <v>72</v>
      </c>
      <c r="AY226" s="154" t="s">
        <v>137</v>
      </c>
    </row>
    <row r="227" spans="1:65" s="14" customFormat="1" ht="22.5">
      <c r="B227" s="186"/>
      <c r="D227" s="153" t="s">
        <v>147</v>
      </c>
      <c r="E227" s="187" t="s">
        <v>1</v>
      </c>
      <c r="F227" s="188" t="s">
        <v>396</v>
      </c>
      <c r="H227" s="187" t="s">
        <v>1</v>
      </c>
      <c r="I227" s="189"/>
      <c r="L227" s="186"/>
      <c r="M227" s="190"/>
      <c r="N227" s="191"/>
      <c r="O227" s="191"/>
      <c r="P227" s="191"/>
      <c r="Q227" s="191"/>
      <c r="R227" s="191"/>
      <c r="S227" s="191"/>
      <c r="T227" s="192"/>
      <c r="AT227" s="187" t="s">
        <v>147</v>
      </c>
      <c r="AU227" s="187" t="s">
        <v>145</v>
      </c>
      <c r="AV227" s="14" t="s">
        <v>80</v>
      </c>
      <c r="AW227" s="14" t="s">
        <v>33</v>
      </c>
      <c r="AX227" s="14" t="s">
        <v>72</v>
      </c>
      <c r="AY227" s="187" t="s">
        <v>137</v>
      </c>
    </row>
    <row r="228" spans="1:65" s="14" customFormat="1">
      <c r="B228" s="186"/>
      <c r="D228" s="153" t="s">
        <v>147</v>
      </c>
      <c r="E228" s="187" t="s">
        <v>1</v>
      </c>
      <c r="F228" s="188" t="s">
        <v>397</v>
      </c>
      <c r="H228" s="187" t="s">
        <v>1</v>
      </c>
      <c r="I228" s="189"/>
      <c r="L228" s="186"/>
      <c r="M228" s="190"/>
      <c r="N228" s="191"/>
      <c r="O228" s="191"/>
      <c r="P228" s="191"/>
      <c r="Q228" s="191"/>
      <c r="R228" s="191"/>
      <c r="S228" s="191"/>
      <c r="T228" s="192"/>
      <c r="AT228" s="187" t="s">
        <v>147</v>
      </c>
      <c r="AU228" s="187" t="s">
        <v>145</v>
      </c>
      <c r="AV228" s="14" t="s">
        <v>80</v>
      </c>
      <c r="AW228" s="14" t="s">
        <v>33</v>
      </c>
      <c r="AX228" s="14" t="s">
        <v>72</v>
      </c>
      <c r="AY228" s="187" t="s">
        <v>137</v>
      </c>
    </row>
    <row r="229" spans="1:65" s="14" customFormat="1">
      <c r="B229" s="186"/>
      <c r="D229" s="153" t="s">
        <v>147</v>
      </c>
      <c r="E229" s="187" t="s">
        <v>1</v>
      </c>
      <c r="F229" s="188" t="s">
        <v>398</v>
      </c>
      <c r="H229" s="187" t="s">
        <v>1</v>
      </c>
      <c r="I229" s="189"/>
      <c r="L229" s="186"/>
      <c r="M229" s="190"/>
      <c r="N229" s="191"/>
      <c r="O229" s="191"/>
      <c r="P229" s="191"/>
      <c r="Q229" s="191"/>
      <c r="R229" s="191"/>
      <c r="S229" s="191"/>
      <c r="T229" s="192"/>
      <c r="AT229" s="187" t="s">
        <v>147</v>
      </c>
      <c r="AU229" s="187" t="s">
        <v>145</v>
      </c>
      <c r="AV229" s="14" t="s">
        <v>80</v>
      </c>
      <c r="AW229" s="14" t="s">
        <v>33</v>
      </c>
      <c r="AX229" s="14" t="s">
        <v>72</v>
      </c>
      <c r="AY229" s="187" t="s">
        <v>137</v>
      </c>
    </row>
    <row r="230" spans="1:65" s="11" customFormat="1">
      <c r="B230" s="152"/>
      <c r="D230" s="153" t="s">
        <v>147</v>
      </c>
      <c r="E230" s="154" t="s">
        <v>1</v>
      </c>
      <c r="F230" s="155" t="s">
        <v>399</v>
      </c>
      <c r="H230" s="156">
        <v>3.8580000000000001</v>
      </c>
      <c r="I230" s="157"/>
      <c r="L230" s="152"/>
      <c r="M230" s="158"/>
      <c r="N230" s="159"/>
      <c r="O230" s="159"/>
      <c r="P230" s="159"/>
      <c r="Q230" s="159"/>
      <c r="R230" s="159"/>
      <c r="S230" s="159"/>
      <c r="T230" s="160"/>
      <c r="AT230" s="154" t="s">
        <v>147</v>
      </c>
      <c r="AU230" s="154" t="s">
        <v>145</v>
      </c>
      <c r="AV230" s="11" t="s">
        <v>145</v>
      </c>
      <c r="AW230" s="11" t="s">
        <v>33</v>
      </c>
      <c r="AX230" s="11" t="s">
        <v>72</v>
      </c>
      <c r="AY230" s="154" t="s">
        <v>137</v>
      </c>
    </row>
    <row r="231" spans="1:65" s="12" customFormat="1">
      <c r="B231" s="161"/>
      <c r="D231" s="153" t="s">
        <v>147</v>
      </c>
      <c r="E231" s="162" t="s">
        <v>1</v>
      </c>
      <c r="F231" s="163" t="s">
        <v>150</v>
      </c>
      <c r="H231" s="164">
        <v>21.35</v>
      </c>
      <c r="I231" s="165"/>
      <c r="L231" s="161"/>
      <c r="M231" s="166"/>
      <c r="N231" s="167"/>
      <c r="O231" s="167"/>
      <c r="P231" s="167"/>
      <c r="Q231" s="167"/>
      <c r="R231" s="167"/>
      <c r="S231" s="167"/>
      <c r="T231" s="168"/>
      <c r="AT231" s="162" t="s">
        <v>147</v>
      </c>
      <c r="AU231" s="162" t="s">
        <v>145</v>
      </c>
      <c r="AV231" s="12" t="s">
        <v>151</v>
      </c>
      <c r="AW231" s="12" t="s">
        <v>33</v>
      </c>
      <c r="AX231" s="12" t="s">
        <v>72</v>
      </c>
      <c r="AY231" s="162" t="s">
        <v>137</v>
      </c>
    </row>
    <row r="232" spans="1:65" s="13" customFormat="1">
      <c r="B232" s="169"/>
      <c r="D232" s="153" t="s">
        <v>147</v>
      </c>
      <c r="E232" s="170" t="s">
        <v>1</v>
      </c>
      <c r="F232" s="171" t="s">
        <v>158</v>
      </c>
      <c r="H232" s="172">
        <v>48.012</v>
      </c>
      <c r="I232" s="173"/>
      <c r="L232" s="169"/>
      <c r="M232" s="174"/>
      <c r="N232" s="175"/>
      <c r="O232" s="175"/>
      <c r="P232" s="175"/>
      <c r="Q232" s="175"/>
      <c r="R232" s="175"/>
      <c r="S232" s="175"/>
      <c r="T232" s="176"/>
      <c r="AT232" s="170" t="s">
        <v>147</v>
      </c>
      <c r="AU232" s="170" t="s">
        <v>145</v>
      </c>
      <c r="AV232" s="13" t="s">
        <v>144</v>
      </c>
      <c r="AW232" s="13" t="s">
        <v>33</v>
      </c>
      <c r="AX232" s="13" t="s">
        <v>80</v>
      </c>
      <c r="AY232" s="170" t="s">
        <v>137</v>
      </c>
    </row>
    <row r="233" spans="1:65" s="254" customFormat="1" ht="37.700000000000003" customHeight="1">
      <c r="A233" s="204"/>
      <c r="B233" s="139"/>
      <c r="C233" s="276" t="s">
        <v>176</v>
      </c>
      <c r="D233" s="276" t="s">
        <v>139</v>
      </c>
      <c r="E233" s="277" t="s">
        <v>400</v>
      </c>
      <c r="F233" s="278" t="s">
        <v>401</v>
      </c>
      <c r="G233" s="279" t="s">
        <v>162</v>
      </c>
      <c r="H233" s="280">
        <v>48.012</v>
      </c>
      <c r="I233" s="281"/>
      <c r="J233" s="280">
        <f>ROUND(I233*H233,3)</f>
        <v>0</v>
      </c>
      <c r="K233" s="282"/>
      <c r="L233" s="30"/>
      <c r="M233" s="283" t="s">
        <v>1</v>
      </c>
      <c r="N233" s="284" t="s">
        <v>44</v>
      </c>
      <c r="O233" s="49"/>
      <c r="P233" s="285">
        <f>O233*H233</f>
        <v>0</v>
      </c>
      <c r="Q233" s="285">
        <v>0</v>
      </c>
      <c r="R233" s="285">
        <f>Q233*H233</f>
        <v>0</v>
      </c>
      <c r="S233" s="285">
        <v>0</v>
      </c>
      <c r="T233" s="286">
        <f>S233*H233</f>
        <v>0</v>
      </c>
      <c r="U233" s="204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R233" s="287" t="s">
        <v>144</v>
      </c>
      <c r="AT233" s="287" t="s">
        <v>139</v>
      </c>
      <c r="AU233" s="287" t="s">
        <v>145</v>
      </c>
      <c r="AY233" s="205" t="s">
        <v>137</v>
      </c>
      <c r="BE233" s="150">
        <f>IF(N233="základná",J233,0)</f>
        <v>0</v>
      </c>
      <c r="BF233" s="150">
        <f>IF(N233="znížená",J233,0)</f>
        <v>0</v>
      </c>
      <c r="BG233" s="150">
        <f>IF(N233="zákl. prenesená",J233,0)</f>
        <v>0</v>
      </c>
      <c r="BH233" s="150">
        <f>IF(N233="zníž. prenesená",J233,0)</f>
        <v>0</v>
      </c>
      <c r="BI233" s="150">
        <f>IF(N233="nulová",J233,0)</f>
        <v>0</v>
      </c>
      <c r="BJ233" s="205" t="s">
        <v>145</v>
      </c>
      <c r="BK233" s="151">
        <f>ROUND(I233*H233,3)</f>
        <v>0</v>
      </c>
      <c r="BL233" s="205" t="s">
        <v>144</v>
      </c>
      <c r="BM233" s="287" t="s">
        <v>402</v>
      </c>
    </row>
    <row r="234" spans="1:65" s="254" customFormat="1" ht="14.45" customHeight="1">
      <c r="A234" s="204"/>
      <c r="B234" s="139"/>
      <c r="C234" s="276" t="s">
        <v>182</v>
      </c>
      <c r="D234" s="276" t="s">
        <v>139</v>
      </c>
      <c r="E234" s="277" t="s">
        <v>403</v>
      </c>
      <c r="F234" s="278" t="s">
        <v>404</v>
      </c>
      <c r="G234" s="279" t="s">
        <v>162</v>
      </c>
      <c r="H234" s="280">
        <v>18</v>
      </c>
      <c r="I234" s="281"/>
      <c r="J234" s="280">
        <f>ROUND(I234*H234,3)</f>
        <v>0</v>
      </c>
      <c r="K234" s="282"/>
      <c r="L234" s="30"/>
      <c r="M234" s="283" t="s">
        <v>1</v>
      </c>
      <c r="N234" s="284" t="s">
        <v>44</v>
      </c>
      <c r="O234" s="49"/>
      <c r="P234" s="285">
        <f>O234*H234</f>
        <v>0</v>
      </c>
      <c r="Q234" s="285">
        <v>0</v>
      </c>
      <c r="R234" s="285">
        <f>Q234*H234</f>
        <v>0</v>
      </c>
      <c r="S234" s="285">
        <v>0</v>
      </c>
      <c r="T234" s="286">
        <f>S234*H234</f>
        <v>0</v>
      </c>
      <c r="U234" s="204"/>
      <c r="V234" s="204"/>
      <c r="W234" s="204"/>
      <c r="X234" s="204"/>
      <c r="Y234" s="204"/>
      <c r="Z234" s="204"/>
      <c r="AA234" s="204"/>
      <c r="AB234" s="204"/>
      <c r="AC234" s="204"/>
      <c r="AD234" s="204"/>
      <c r="AE234" s="204"/>
      <c r="AR234" s="287" t="s">
        <v>144</v>
      </c>
      <c r="AT234" s="287" t="s">
        <v>139</v>
      </c>
      <c r="AU234" s="287" t="s">
        <v>145</v>
      </c>
      <c r="AY234" s="205" t="s">
        <v>137</v>
      </c>
      <c r="BE234" s="150">
        <f>IF(N234="základná",J234,0)</f>
        <v>0</v>
      </c>
      <c r="BF234" s="150">
        <f>IF(N234="znížená",J234,0)</f>
        <v>0</v>
      </c>
      <c r="BG234" s="150">
        <f>IF(N234="zákl. prenesená",J234,0)</f>
        <v>0</v>
      </c>
      <c r="BH234" s="150">
        <f>IF(N234="zníž. prenesená",J234,0)</f>
        <v>0</v>
      </c>
      <c r="BI234" s="150">
        <f>IF(N234="nulová",J234,0)</f>
        <v>0</v>
      </c>
      <c r="BJ234" s="205" t="s">
        <v>145</v>
      </c>
      <c r="BK234" s="151">
        <f>ROUND(I234*H234,3)</f>
        <v>0</v>
      </c>
      <c r="BL234" s="205" t="s">
        <v>144</v>
      </c>
      <c r="BM234" s="287" t="s">
        <v>405</v>
      </c>
    </row>
    <row r="235" spans="1:65" s="14" customFormat="1">
      <c r="B235" s="186"/>
      <c r="D235" s="153" t="s">
        <v>147</v>
      </c>
      <c r="E235" s="187" t="s">
        <v>1</v>
      </c>
      <c r="F235" s="188" t="s">
        <v>358</v>
      </c>
      <c r="H235" s="187" t="s">
        <v>1</v>
      </c>
      <c r="I235" s="189"/>
      <c r="L235" s="186"/>
      <c r="M235" s="190"/>
      <c r="N235" s="191"/>
      <c r="O235" s="191"/>
      <c r="P235" s="191"/>
      <c r="Q235" s="191"/>
      <c r="R235" s="191"/>
      <c r="S235" s="191"/>
      <c r="T235" s="192"/>
      <c r="AT235" s="187" t="s">
        <v>147</v>
      </c>
      <c r="AU235" s="187" t="s">
        <v>145</v>
      </c>
      <c r="AV235" s="14" t="s">
        <v>80</v>
      </c>
      <c r="AW235" s="14" t="s">
        <v>33</v>
      </c>
      <c r="AX235" s="14" t="s">
        <v>72</v>
      </c>
      <c r="AY235" s="187" t="s">
        <v>137</v>
      </c>
    </row>
    <row r="236" spans="1:65" s="14" customFormat="1">
      <c r="B236" s="186"/>
      <c r="D236" s="153" t="s">
        <v>147</v>
      </c>
      <c r="E236" s="187" t="s">
        <v>1</v>
      </c>
      <c r="F236" s="188" t="s">
        <v>406</v>
      </c>
      <c r="H236" s="187" t="s">
        <v>1</v>
      </c>
      <c r="I236" s="189"/>
      <c r="L236" s="186"/>
      <c r="M236" s="190"/>
      <c r="N236" s="191"/>
      <c r="O236" s="191"/>
      <c r="P236" s="191"/>
      <c r="Q236" s="191"/>
      <c r="R236" s="191"/>
      <c r="S236" s="191"/>
      <c r="T236" s="192"/>
      <c r="AT236" s="187" t="s">
        <v>147</v>
      </c>
      <c r="AU236" s="187" t="s">
        <v>145</v>
      </c>
      <c r="AV236" s="14" t="s">
        <v>80</v>
      </c>
      <c r="AW236" s="14" t="s">
        <v>33</v>
      </c>
      <c r="AX236" s="14" t="s">
        <v>72</v>
      </c>
      <c r="AY236" s="187" t="s">
        <v>137</v>
      </c>
    </row>
    <row r="237" spans="1:65" s="14" customFormat="1">
      <c r="B237" s="186"/>
      <c r="D237" s="153" t="s">
        <v>147</v>
      </c>
      <c r="E237" s="187" t="s">
        <v>1</v>
      </c>
      <c r="F237" s="188" t="s">
        <v>407</v>
      </c>
      <c r="H237" s="187" t="s">
        <v>1</v>
      </c>
      <c r="I237" s="189"/>
      <c r="L237" s="186"/>
      <c r="M237" s="190"/>
      <c r="N237" s="191"/>
      <c r="O237" s="191"/>
      <c r="P237" s="191"/>
      <c r="Q237" s="191"/>
      <c r="R237" s="191"/>
      <c r="S237" s="191"/>
      <c r="T237" s="192"/>
      <c r="AT237" s="187" t="s">
        <v>147</v>
      </c>
      <c r="AU237" s="187" t="s">
        <v>145</v>
      </c>
      <c r="AV237" s="14" t="s">
        <v>80</v>
      </c>
      <c r="AW237" s="14" t="s">
        <v>33</v>
      </c>
      <c r="AX237" s="14" t="s">
        <v>72</v>
      </c>
      <c r="AY237" s="187" t="s">
        <v>137</v>
      </c>
    </row>
    <row r="238" spans="1:65" s="14" customFormat="1">
      <c r="B238" s="186"/>
      <c r="D238" s="153" t="s">
        <v>147</v>
      </c>
      <c r="E238" s="187" t="s">
        <v>1</v>
      </c>
      <c r="F238" s="188" t="s">
        <v>408</v>
      </c>
      <c r="H238" s="187" t="s">
        <v>1</v>
      </c>
      <c r="I238" s="189"/>
      <c r="L238" s="186"/>
      <c r="M238" s="190"/>
      <c r="N238" s="191"/>
      <c r="O238" s="191"/>
      <c r="P238" s="191"/>
      <c r="Q238" s="191"/>
      <c r="R238" s="191"/>
      <c r="S238" s="191"/>
      <c r="T238" s="192"/>
      <c r="AT238" s="187" t="s">
        <v>147</v>
      </c>
      <c r="AU238" s="187" t="s">
        <v>145</v>
      </c>
      <c r="AV238" s="14" t="s">
        <v>80</v>
      </c>
      <c r="AW238" s="14" t="s">
        <v>33</v>
      </c>
      <c r="AX238" s="14" t="s">
        <v>72</v>
      </c>
      <c r="AY238" s="187" t="s">
        <v>137</v>
      </c>
    </row>
    <row r="239" spans="1:65" s="11" customFormat="1">
      <c r="B239" s="152"/>
      <c r="D239" s="153" t="s">
        <v>147</v>
      </c>
      <c r="E239" s="154" t="s">
        <v>1</v>
      </c>
      <c r="F239" s="155" t="s">
        <v>409</v>
      </c>
      <c r="H239" s="156">
        <v>0.89100000000000001</v>
      </c>
      <c r="I239" s="157"/>
      <c r="L239" s="152"/>
      <c r="M239" s="158"/>
      <c r="N239" s="159"/>
      <c r="O239" s="159"/>
      <c r="P239" s="159"/>
      <c r="Q239" s="159"/>
      <c r="R239" s="159"/>
      <c r="S239" s="159"/>
      <c r="T239" s="160"/>
      <c r="AT239" s="154" t="s">
        <v>147</v>
      </c>
      <c r="AU239" s="154" t="s">
        <v>145</v>
      </c>
      <c r="AV239" s="11" t="s">
        <v>145</v>
      </c>
      <c r="AW239" s="11" t="s">
        <v>33</v>
      </c>
      <c r="AX239" s="11" t="s">
        <v>72</v>
      </c>
      <c r="AY239" s="154" t="s">
        <v>137</v>
      </c>
    </row>
    <row r="240" spans="1:65" s="11" customFormat="1">
      <c r="B240" s="152"/>
      <c r="D240" s="153" t="s">
        <v>147</v>
      </c>
      <c r="E240" s="154" t="s">
        <v>1</v>
      </c>
      <c r="F240" s="155" t="s">
        <v>410</v>
      </c>
      <c r="H240" s="156">
        <v>1.6819999999999999</v>
      </c>
      <c r="I240" s="157"/>
      <c r="L240" s="152"/>
      <c r="M240" s="158"/>
      <c r="N240" s="159"/>
      <c r="O240" s="159"/>
      <c r="P240" s="159"/>
      <c r="Q240" s="159"/>
      <c r="R240" s="159"/>
      <c r="S240" s="159"/>
      <c r="T240" s="160"/>
      <c r="AT240" s="154" t="s">
        <v>147</v>
      </c>
      <c r="AU240" s="154" t="s">
        <v>145</v>
      </c>
      <c r="AV240" s="11" t="s">
        <v>145</v>
      </c>
      <c r="AW240" s="11" t="s">
        <v>33</v>
      </c>
      <c r="AX240" s="11" t="s">
        <v>72</v>
      </c>
      <c r="AY240" s="154" t="s">
        <v>137</v>
      </c>
    </row>
    <row r="241" spans="1:65" s="11" customFormat="1">
      <c r="B241" s="152"/>
      <c r="D241" s="153" t="s">
        <v>147</v>
      </c>
      <c r="E241" s="154" t="s">
        <v>1</v>
      </c>
      <c r="F241" s="155" t="s">
        <v>411</v>
      </c>
      <c r="H241" s="156">
        <v>0.91</v>
      </c>
      <c r="I241" s="157"/>
      <c r="L241" s="152"/>
      <c r="M241" s="158"/>
      <c r="N241" s="159"/>
      <c r="O241" s="159"/>
      <c r="P241" s="159"/>
      <c r="Q241" s="159"/>
      <c r="R241" s="159"/>
      <c r="S241" s="159"/>
      <c r="T241" s="160"/>
      <c r="AT241" s="154" t="s">
        <v>147</v>
      </c>
      <c r="AU241" s="154" t="s">
        <v>145</v>
      </c>
      <c r="AV241" s="11" t="s">
        <v>145</v>
      </c>
      <c r="AW241" s="11" t="s">
        <v>33</v>
      </c>
      <c r="AX241" s="11" t="s">
        <v>72</v>
      </c>
      <c r="AY241" s="154" t="s">
        <v>137</v>
      </c>
    </row>
    <row r="242" spans="1:65" s="14" customFormat="1">
      <c r="B242" s="186"/>
      <c r="D242" s="153" t="s">
        <v>147</v>
      </c>
      <c r="E242" s="187" t="s">
        <v>1</v>
      </c>
      <c r="F242" s="188" t="s">
        <v>412</v>
      </c>
      <c r="H242" s="187" t="s">
        <v>1</v>
      </c>
      <c r="I242" s="189"/>
      <c r="L242" s="186"/>
      <c r="M242" s="190"/>
      <c r="N242" s="191"/>
      <c r="O242" s="191"/>
      <c r="P242" s="191"/>
      <c r="Q242" s="191"/>
      <c r="R242" s="191"/>
      <c r="S242" s="191"/>
      <c r="T242" s="192"/>
      <c r="AT242" s="187" t="s">
        <v>147</v>
      </c>
      <c r="AU242" s="187" t="s">
        <v>145</v>
      </c>
      <c r="AV242" s="14" t="s">
        <v>80</v>
      </c>
      <c r="AW242" s="14" t="s">
        <v>33</v>
      </c>
      <c r="AX242" s="14" t="s">
        <v>72</v>
      </c>
      <c r="AY242" s="187" t="s">
        <v>137</v>
      </c>
    </row>
    <row r="243" spans="1:65" s="14" customFormat="1">
      <c r="B243" s="186"/>
      <c r="D243" s="153" t="s">
        <v>147</v>
      </c>
      <c r="E243" s="187" t="s">
        <v>1</v>
      </c>
      <c r="F243" s="188" t="s">
        <v>413</v>
      </c>
      <c r="H243" s="187" t="s">
        <v>1</v>
      </c>
      <c r="I243" s="189"/>
      <c r="L243" s="186"/>
      <c r="M243" s="190"/>
      <c r="N243" s="191"/>
      <c r="O243" s="191"/>
      <c r="P243" s="191"/>
      <c r="Q243" s="191"/>
      <c r="R243" s="191"/>
      <c r="S243" s="191"/>
      <c r="T243" s="192"/>
      <c r="AT243" s="187" t="s">
        <v>147</v>
      </c>
      <c r="AU243" s="187" t="s">
        <v>145</v>
      </c>
      <c r="AV243" s="14" t="s">
        <v>80</v>
      </c>
      <c r="AW243" s="14" t="s">
        <v>33</v>
      </c>
      <c r="AX243" s="14" t="s">
        <v>72</v>
      </c>
      <c r="AY243" s="187" t="s">
        <v>137</v>
      </c>
    </row>
    <row r="244" spans="1:65" s="11" customFormat="1">
      <c r="B244" s="152"/>
      <c r="D244" s="153" t="s">
        <v>147</v>
      </c>
      <c r="E244" s="154" t="s">
        <v>1</v>
      </c>
      <c r="F244" s="155" t="s">
        <v>414</v>
      </c>
      <c r="H244" s="156">
        <v>0.91400000000000003</v>
      </c>
      <c r="I244" s="157"/>
      <c r="L244" s="152"/>
      <c r="M244" s="158"/>
      <c r="N244" s="159"/>
      <c r="O244" s="159"/>
      <c r="P244" s="159"/>
      <c r="Q244" s="159"/>
      <c r="R244" s="159"/>
      <c r="S244" s="159"/>
      <c r="T244" s="160"/>
      <c r="AT244" s="154" t="s">
        <v>147</v>
      </c>
      <c r="AU244" s="154" t="s">
        <v>145</v>
      </c>
      <c r="AV244" s="11" t="s">
        <v>145</v>
      </c>
      <c r="AW244" s="11" t="s">
        <v>33</v>
      </c>
      <c r="AX244" s="11" t="s">
        <v>72</v>
      </c>
      <c r="AY244" s="154" t="s">
        <v>137</v>
      </c>
    </row>
    <row r="245" spans="1:65" s="14" customFormat="1">
      <c r="B245" s="186"/>
      <c r="D245" s="153" t="s">
        <v>147</v>
      </c>
      <c r="E245" s="187" t="s">
        <v>1</v>
      </c>
      <c r="F245" s="188" t="s">
        <v>415</v>
      </c>
      <c r="H245" s="187" t="s">
        <v>1</v>
      </c>
      <c r="I245" s="189"/>
      <c r="L245" s="186"/>
      <c r="M245" s="190"/>
      <c r="N245" s="191"/>
      <c r="O245" s="191"/>
      <c r="P245" s="191"/>
      <c r="Q245" s="191"/>
      <c r="R245" s="191"/>
      <c r="S245" s="191"/>
      <c r="T245" s="192"/>
      <c r="AT245" s="187" t="s">
        <v>147</v>
      </c>
      <c r="AU245" s="187" t="s">
        <v>145</v>
      </c>
      <c r="AV245" s="14" t="s">
        <v>80</v>
      </c>
      <c r="AW245" s="14" t="s">
        <v>33</v>
      </c>
      <c r="AX245" s="14" t="s">
        <v>72</v>
      </c>
      <c r="AY245" s="187" t="s">
        <v>137</v>
      </c>
    </row>
    <row r="246" spans="1:65" s="11" customFormat="1">
      <c r="B246" s="152"/>
      <c r="D246" s="153" t="s">
        <v>147</v>
      </c>
      <c r="E246" s="154" t="s">
        <v>1</v>
      </c>
      <c r="F246" s="155" t="s">
        <v>416</v>
      </c>
      <c r="H246" s="156">
        <v>2.5590000000000002</v>
      </c>
      <c r="I246" s="157"/>
      <c r="L246" s="152"/>
      <c r="M246" s="158"/>
      <c r="N246" s="159"/>
      <c r="O246" s="159"/>
      <c r="P246" s="159"/>
      <c r="Q246" s="159"/>
      <c r="R246" s="159"/>
      <c r="S246" s="159"/>
      <c r="T246" s="160"/>
      <c r="AT246" s="154" t="s">
        <v>147</v>
      </c>
      <c r="AU246" s="154" t="s">
        <v>145</v>
      </c>
      <c r="AV246" s="11" t="s">
        <v>145</v>
      </c>
      <c r="AW246" s="11" t="s">
        <v>33</v>
      </c>
      <c r="AX246" s="11" t="s">
        <v>72</v>
      </c>
      <c r="AY246" s="154" t="s">
        <v>137</v>
      </c>
    </row>
    <row r="247" spans="1:65" s="14" customFormat="1">
      <c r="B247" s="186"/>
      <c r="D247" s="153" t="s">
        <v>147</v>
      </c>
      <c r="E247" s="187" t="s">
        <v>1</v>
      </c>
      <c r="F247" s="188" t="s">
        <v>417</v>
      </c>
      <c r="H247" s="187" t="s">
        <v>1</v>
      </c>
      <c r="I247" s="189"/>
      <c r="L247" s="186"/>
      <c r="M247" s="190"/>
      <c r="N247" s="191"/>
      <c r="O247" s="191"/>
      <c r="P247" s="191"/>
      <c r="Q247" s="191"/>
      <c r="R247" s="191"/>
      <c r="S247" s="191"/>
      <c r="T247" s="192"/>
      <c r="AT247" s="187" t="s">
        <v>147</v>
      </c>
      <c r="AU247" s="187" t="s">
        <v>145</v>
      </c>
      <c r="AV247" s="14" t="s">
        <v>80</v>
      </c>
      <c r="AW247" s="14" t="s">
        <v>33</v>
      </c>
      <c r="AX247" s="14" t="s">
        <v>72</v>
      </c>
      <c r="AY247" s="187" t="s">
        <v>137</v>
      </c>
    </row>
    <row r="248" spans="1:65" s="11" customFormat="1">
      <c r="B248" s="152"/>
      <c r="D248" s="153" t="s">
        <v>147</v>
      </c>
      <c r="E248" s="154" t="s">
        <v>1</v>
      </c>
      <c r="F248" s="155" t="s">
        <v>418</v>
      </c>
      <c r="H248" s="156">
        <v>11.044</v>
      </c>
      <c r="I248" s="157"/>
      <c r="L248" s="152"/>
      <c r="M248" s="158"/>
      <c r="N248" s="159"/>
      <c r="O248" s="159"/>
      <c r="P248" s="159"/>
      <c r="Q248" s="159"/>
      <c r="R248" s="159"/>
      <c r="S248" s="159"/>
      <c r="T248" s="160"/>
      <c r="AT248" s="154" t="s">
        <v>147</v>
      </c>
      <c r="AU248" s="154" t="s">
        <v>145</v>
      </c>
      <c r="AV248" s="11" t="s">
        <v>145</v>
      </c>
      <c r="AW248" s="11" t="s">
        <v>33</v>
      </c>
      <c r="AX248" s="11" t="s">
        <v>72</v>
      </c>
      <c r="AY248" s="154" t="s">
        <v>137</v>
      </c>
    </row>
    <row r="249" spans="1:65" s="13" customFormat="1">
      <c r="B249" s="169"/>
      <c r="D249" s="153" t="s">
        <v>147</v>
      </c>
      <c r="E249" s="170" t="s">
        <v>1</v>
      </c>
      <c r="F249" s="171" t="s">
        <v>158</v>
      </c>
      <c r="H249" s="172">
        <v>18</v>
      </c>
      <c r="I249" s="173"/>
      <c r="L249" s="169"/>
      <c r="M249" s="174"/>
      <c r="N249" s="175"/>
      <c r="O249" s="175"/>
      <c r="P249" s="175"/>
      <c r="Q249" s="175"/>
      <c r="R249" s="175"/>
      <c r="S249" s="175"/>
      <c r="T249" s="176"/>
      <c r="AT249" s="170" t="s">
        <v>147</v>
      </c>
      <c r="AU249" s="170" t="s">
        <v>145</v>
      </c>
      <c r="AV249" s="13" t="s">
        <v>144</v>
      </c>
      <c r="AW249" s="13" t="s">
        <v>33</v>
      </c>
      <c r="AX249" s="13" t="s">
        <v>80</v>
      </c>
      <c r="AY249" s="170" t="s">
        <v>137</v>
      </c>
    </row>
    <row r="250" spans="1:65" s="254" customFormat="1" ht="37.700000000000003" customHeight="1">
      <c r="A250" s="204"/>
      <c r="B250" s="139"/>
      <c r="C250" s="276" t="s">
        <v>168</v>
      </c>
      <c r="D250" s="276" t="s">
        <v>139</v>
      </c>
      <c r="E250" s="277" t="s">
        <v>419</v>
      </c>
      <c r="F250" s="278" t="s">
        <v>420</v>
      </c>
      <c r="G250" s="279" t="s">
        <v>162</v>
      </c>
      <c r="H250" s="280">
        <v>18</v>
      </c>
      <c r="I250" s="281"/>
      <c r="J250" s="280">
        <f>ROUND(I250*H250,3)</f>
        <v>0</v>
      </c>
      <c r="K250" s="282"/>
      <c r="L250" s="30"/>
      <c r="M250" s="283" t="s">
        <v>1</v>
      </c>
      <c r="N250" s="284" t="s">
        <v>44</v>
      </c>
      <c r="O250" s="49"/>
      <c r="P250" s="285">
        <f>O250*H250</f>
        <v>0</v>
      </c>
      <c r="Q250" s="285">
        <v>0</v>
      </c>
      <c r="R250" s="285">
        <f>Q250*H250</f>
        <v>0</v>
      </c>
      <c r="S250" s="285">
        <v>0</v>
      </c>
      <c r="T250" s="286">
        <f>S250*H250</f>
        <v>0</v>
      </c>
      <c r="U250" s="204"/>
      <c r="V250" s="204"/>
      <c r="W250" s="204"/>
      <c r="X250" s="204"/>
      <c r="Y250" s="204"/>
      <c r="Z250" s="204"/>
      <c r="AA250" s="204"/>
      <c r="AB250" s="204"/>
      <c r="AC250" s="204"/>
      <c r="AD250" s="204"/>
      <c r="AE250" s="204"/>
      <c r="AR250" s="287" t="s">
        <v>144</v>
      </c>
      <c r="AT250" s="287" t="s">
        <v>139</v>
      </c>
      <c r="AU250" s="287" t="s">
        <v>145</v>
      </c>
      <c r="AY250" s="205" t="s">
        <v>137</v>
      </c>
      <c r="BE250" s="150">
        <f>IF(N250="základná",J250,0)</f>
        <v>0</v>
      </c>
      <c r="BF250" s="150">
        <f>IF(N250="znížená",J250,0)</f>
        <v>0</v>
      </c>
      <c r="BG250" s="150">
        <f>IF(N250="zákl. prenesená",J250,0)</f>
        <v>0</v>
      </c>
      <c r="BH250" s="150">
        <f>IF(N250="zníž. prenesená",J250,0)</f>
        <v>0</v>
      </c>
      <c r="BI250" s="150">
        <f>IF(N250="nulová",J250,0)</f>
        <v>0</v>
      </c>
      <c r="BJ250" s="205" t="s">
        <v>145</v>
      </c>
      <c r="BK250" s="151">
        <f>ROUND(I250*H250,3)</f>
        <v>0</v>
      </c>
      <c r="BL250" s="205" t="s">
        <v>144</v>
      </c>
      <c r="BM250" s="287" t="s">
        <v>421</v>
      </c>
    </row>
    <row r="251" spans="1:65" s="254" customFormat="1" ht="14.45" customHeight="1">
      <c r="A251" s="204"/>
      <c r="B251" s="139"/>
      <c r="C251" s="276" t="s">
        <v>192</v>
      </c>
      <c r="D251" s="276" t="s">
        <v>139</v>
      </c>
      <c r="E251" s="277" t="s">
        <v>422</v>
      </c>
      <c r="F251" s="278" t="s">
        <v>423</v>
      </c>
      <c r="G251" s="279" t="s">
        <v>162</v>
      </c>
      <c r="H251" s="280">
        <v>2.3940000000000001</v>
      </c>
      <c r="I251" s="281"/>
      <c r="J251" s="280">
        <f>ROUND(I251*H251,3)</f>
        <v>0</v>
      </c>
      <c r="K251" s="282"/>
      <c r="L251" s="30"/>
      <c r="M251" s="283" t="s">
        <v>1</v>
      </c>
      <c r="N251" s="284" t="s">
        <v>44</v>
      </c>
      <c r="O251" s="49"/>
      <c r="P251" s="285">
        <f>O251*H251</f>
        <v>0</v>
      </c>
      <c r="Q251" s="285">
        <v>0</v>
      </c>
      <c r="R251" s="285">
        <f>Q251*H251</f>
        <v>0</v>
      </c>
      <c r="S251" s="285">
        <v>0</v>
      </c>
      <c r="T251" s="286">
        <f>S251*H251</f>
        <v>0</v>
      </c>
      <c r="U251" s="204"/>
      <c r="V251" s="204"/>
      <c r="W251" s="204"/>
      <c r="X251" s="204"/>
      <c r="Y251" s="204"/>
      <c r="Z251" s="204"/>
      <c r="AA251" s="204"/>
      <c r="AB251" s="204"/>
      <c r="AC251" s="204"/>
      <c r="AD251" s="204"/>
      <c r="AE251" s="204"/>
      <c r="AR251" s="287" t="s">
        <v>144</v>
      </c>
      <c r="AT251" s="287" t="s">
        <v>139</v>
      </c>
      <c r="AU251" s="287" t="s">
        <v>145</v>
      </c>
      <c r="AY251" s="205" t="s">
        <v>137</v>
      </c>
      <c r="BE251" s="150">
        <f>IF(N251="základná",J251,0)</f>
        <v>0</v>
      </c>
      <c r="BF251" s="150">
        <f>IF(N251="znížená",J251,0)</f>
        <v>0</v>
      </c>
      <c r="BG251" s="150">
        <f>IF(N251="zákl. prenesená",J251,0)</f>
        <v>0</v>
      </c>
      <c r="BH251" s="150">
        <f>IF(N251="zníž. prenesená",J251,0)</f>
        <v>0</v>
      </c>
      <c r="BI251" s="150">
        <f>IF(N251="nulová",J251,0)</f>
        <v>0</v>
      </c>
      <c r="BJ251" s="205" t="s">
        <v>145</v>
      </c>
      <c r="BK251" s="151">
        <f>ROUND(I251*H251,3)</f>
        <v>0</v>
      </c>
      <c r="BL251" s="205" t="s">
        <v>144</v>
      </c>
      <c r="BM251" s="287" t="s">
        <v>424</v>
      </c>
    </row>
    <row r="252" spans="1:65" s="14" customFormat="1">
      <c r="B252" s="186"/>
      <c r="D252" s="153" t="s">
        <v>147</v>
      </c>
      <c r="E252" s="187" t="s">
        <v>1</v>
      </c>
      <c r="F252" s="188" t="s">
        <v>330</v>
      </c>
      <c r="H252" s="187" t="s">
        <v>1</v>
      </c>
      <c r="I252" s="189"/>
      <c r="L252" s="186"/>
      <c r="M252" s="190"/>
      <c r="N252" s="191"/>
      <c r="O252" s="191"/>
      <c r="P252" s="191"/>
      <c r="Q252" s="191"/>
      <c r="R252" s="191"/>
      <c r="S252" s="191"/>
      <c r="T252" s="192"/>
      <c r="AT252" s="187" t="s">
        <v>147</v>
      </c>
      <c r="AU252" s="187" t="s">
        <v>145</v>
      </c>
      <c r="AV252" s="14" t="s">
        <v>80</v>
      </c>
      <c r="AW252" s="14" t="s">
        <v>33</v>
      </c>
      <c r="AX252" s="14" t="s">
        <v>72</v>
      </c>
      <c r="AY252" s="187" t="s">
        <v>137</v>
      </c>
    </row>
    <row r="253" spans="1:65" s="14" customFormat="1">
      <c r="B253" s="186"/>
      <c r="D253" s="153" t="s">
        <v>147</v>
      </c>
      <c r="E253" s="187" t="s">
        <v>1</v>
      </c>
      <c r="F253" s="188" t="s">
        <v>425</v>
      </c>
      <c r="H253" s="187" t="s">
        <v>1</v>
      </c>
      <c r="I253" s="189"/>
      <c r="L253" s="186"/>
      <c r="M253" s="190"/>
      <c r="N253" s="191"/>
      <c r="O253" s="191"/>
      <c r="P253" s="191"/>
      <c r="Q253" s="191"/>
      <c r="R253" s="191"/>
      <c r="S253" s="191"/>
      <c r="T253" s="192"/>
      <c r="AT253" s="187" t="s">
        <v>147</v>
      </c>
      <c r="AU253" s="187" t="s">
        <v>145</v>
      </c>
      <c r="AV253" s="14" t="s">
        <v>80</v>
      </c>
      <c r="AW253" s="14" t="s">
        <v>33</v>
      </c>
      <c r="AX253" s="14" t="s">
        <v>72</v>
      </c>
      <c r="AY253" s="187" t="s">
        <v>137</v>
      </c>
    </row>
    <row r="254" spans="1:65" s="11" customFormat="1">
      <c r="B254" s="152"/>
      <c r="D254" s="153" t="s">
        <v>147</v>
      </c>
      <c r="E254" s="154" t="s">
        <v>1</v>
      </c>
      <c r="F254" s="155" t="s">
        <v>426</v>
      </c>
      <c r="H254" s="156">
        <v>1.296</v>
      </c>
      <c r="I254" s="157"/>
      <c r="L254" s="152"/>
      <c r="M254" s="158"/>
      <c r="N254" s="159"/>
      <c r="O254" s="159"/>
      <c r="P254" s="159"/>
      <c r="Q254" s="159"/>
      <c r="R254" s="159"/>
      <c r="S254" s="159"/>
      <c r="T254" s="160"/>
      <c r="AT254" s="154" t="s">
        <v>147</v>
      </c>
      <c r="AU254" s="154" t="s">
        <v>145</v>
      </c>
      <c r="AV254" s="11" t="s">
        <v>145</v>
      </c>
      <c r="AW254" s="11" t="s">
        <v>33</v>
      </c>
      <c r="AX254" s="11" t="s">
        <v>72</v>
      </c>
      <c r="AY254" s="154" t="s">
        <v>137</v>
      </c>
    </row>
    <row r="255" spans="1:65" s="11" customFormat="1">
      <c r="B255" s="152"/>
      <c r="D255" s="153" t="s">
        <v>147</v>
      </c>
      <c r="E255" s="154" t="s">
        <v>1</v>
      </c>
      <c r="F255" s="155" t="s">
        <v>427</v>
      </c>
      <c r="H255" s="156">
        <v>0.64800000000000002</v>
      </c>
      <c r="I255" s="157"/>
      <c r="L255" s="152"/>
      <c r="M255" s="158"/>
      <c r="N255" s="159"/>
      <c r="O255" s="159"/>
      <c r="P255" s="159"/>
      <c r="Q255" s="159"/>
      <c r="R255" s="159"/>
      <c r="S255" s="159"/>
      <c r="T255" s="160"/>
      <c r="AT255" s="154" t="s">
        <v>147</v>
      </c>
      <c r="AU255" s="154" t="s">
        <v>145</v>
      </c>
      <c r="AV255" s="11" t="s">
        <v>145</v>
      </c>
      <c r="AW255" s="11" t="s">
        <v>33</v>
      </c>
      <c r="AX255" s="11" t="s">
        <v>72</v>
      </c>
      <c r="AY255" s="154" t="s">
        <v>137</v>
      </c>
    </row>
    <row r="256" spans="1:65" s="11" customFormat="1">
      <c r="B256" s="152"/>
      <c r="D256" s="153" t="s">
        <v>147</v>
      </c>
      <c r="E256" s="154" t="s">
        <v>1</v>
      </c>
      <c r="F256" s="155" t="s">
        <v>428</v>
      </c>
      <c r="H256" s="156">
        <v>0.45</v>
      </c>
      <c r="I256" s="157"/>
      <c r="L256" s="152"/>
      <c r="M256" s="158"/>
      <c r="N256" s="159"/>
      <c r="O256" s="159"/>
      <c r="P256" s="159"/>
      <c r="Q256" s="159"/>
      <c r="R256" s="159"/>
      <c r="S256" s="159"/>
      <c r="T256" s="160"/>
      <c r="AT256" s="154" t="s">
        <v>147</v>
      </c>
      <c r="AU256" s="154" t="s">
        <v>145</v>
      </c>
      <c r="AV256" s="11" t="s">
        <v>145</v>
      </c>
      <c r="AW256" s="11" t="s">
        <v>33</v>
      </c>
      <c r="AX256" s="11" t="s">
        <v>72</v>
      </c>
      <c r="AY256" s="154" t="s">
        <v>137</v>
      </c>
    </row>
    <row r="257" spans="1:65" s="13" customFormat="1">
      <c r="B257" s="169"/>
      <c r="D257" s="153" t="s">
        <v>147</v>
      </c>
      <c r="E257" s="170" t="s">
        <v>1</v>
      </c>
      <c r="F257" s="171" t="s">
        <v>158</v>
      </c>
      <c r="H257" s="172">
        <v>2.3940000000000001</v>
      </c>
      <c r="I257" s="173"/>
      <c r="L257" s="169"/>
      <c r="M257" s="174"/>
      <c r="N257" s="175"/>
      <c r="O257" s="175"/>
      <c r="P257" s="175"/>
      <c r="Q257" s="175"/>
      <c r="R257" s="175"/>
      <c r="S257" s="175"/>
      <c r="T257" s="176"/>
      <c r="AT257" s="170" t="s">
        <v>147</v>
      </c>
      <c r="AU257" s="170" t="s">
        <v>145</v>
      </c>
      <c r="AV257" s="13" t="s">
        <v>144</v>
      </c>
      <c r="AW257" s="13" t="s">
        <v>33</v>
      </c>
      <c r="AX257" s="13" t="s">
        <v>80</v>
      </c>
      <c r="AY257" s="170" t="s">
        <v>137</v>
      </c>
    </row>
    <row r="258" spans="1:65" s="254" customFormat="1" ht="14.45" customHeight="1">
      <c r="A258" s="204"/>
      <c r="B258" s="139"/>
      <c r="C258" s="276" t="s">
        <v>196</v>
      </c>
      <c r="D258" s="276" t="s">
        <v>139</v>
      </c>
      <c r="E258" s="277" t="s">
        <v>429</v>
      </c>
      <c r="F258" s="278" t="s">
        <v>430</v>
      </c>
      <c r="G258" s="279" t="s">
        <v>162</v>
      </c>
      <c r="H258" s="280">
        <v>2.3940000000000001</v>
      </c>
      <c r="I258" s="281"/>
      <c r="J258" s="280">
        <f>ROUND(I258*H258,3)</f>
        <v>0</v>
      </c>
      <c r="K258" s="282"/>
      <c r="L258" s="30"/>
      <c r="M258" s="283" t="s">
        <v>1</v>
      </c>
      <c r="N258" s="284" t="s">
        <v>44</v>
      </c>
      <c r="O258" s="49"/>
      <c r="P258" s="285">
        <f>O258*H258</f>
        <v>0</v>
      </c>
      <c r="Q258" s="285">
        <v>0</v>
      </c>
      <c r="R258" s="285">
        <f>Q258*H258</f>
        <v>0</v>
      </c>
      <c r="S258" s="285">
        <v>0</v>
      </c>
      <c r="T258" s="286">
        <f>S258*H258</f>
        <v>0</v>
      </c>
      <c r="U258" s="204"/>
      <c r="V258" s="204"/>
      <c r="W258" s="204"/>
      <c r="X258" s="204"/>
      <c r="Y258" s="204"/>
      <c r="Z258" s="204"/>
      <c r="AA258" s="204"/>
      <c r="AB258" s="204"/>
      <c r="AC258" s="204"/>
      <c r="AD258" s="204"/>
      <c r="AE258" s="204"/>
      <c r="AR258" s="287" t="s">
        <v>144</v>
      </c>
      <c r="AT258" s="287" t="s">
        <v>139</v>
      </c>
      <c r="AU258" s="287" t="s">
        <v>145</v>
      </c>
      <c r="AY258" s="205" t="s">
        <v>137</v>
      </c>
      <c r="BE258" s="150">
        <f>IF(N258="základná",J258,0)</f>
        <v>0</v>
      </c>
      <c r="BF258" s="150">
        <f>IF(N258="znížená",J258,0)</f>
        <v>0</v>
      </c>
      <c r="BG258" s="150">
        <f>IF(N258="zákl. prenesená",J258,0)</f>
        <v>0</v>
      </c>
      <c r="BH258" s="150">
        <f>IF(N258="zníž. prenesená",J258,0)</f>
        <v>0</v>
      </c>
      <c r="BI258" s="150">
        <f>IF(N258="nulová",J258,0)</f>
        <v>0</v>
      </c>
      <c r="BJ258" s="205" t="s">
        <v>145</v>
      </c>
      <c r="BK258" s="151">
        <f>ROUND(I258*H258,3)</f>
        <v>0</v>
      </c>
      <c r="BL258" s="205" t="s">
        <v>144</v>
      </c>
      <c r="BM258" s="287" t="s">
        <v>431</v>
      </c>
    </row>
    <row r="259" spans="1:65" s="254" customFormat="1" ht="37.700000000000003" customHeight="1">
      <c r="A259" s="204"/>
      <c r="B259" s="139"/>
      <c r="C259" s="276" t="s">
        <v>203</v>
      </c>
      <c r="D259" s="276" t="s">
        <v>139</v>
      </c>
      <c r="E259" s="277" t="s">
        <v>432</v>
      </c>
      <c r="F259" s="278" t="s">
        <v>433</v>
      </c>
      <c r="G259" s="279" t="s">
        <v>162</v>
      </c>
      <c r="H259" s="280">
        <v>159.274</v>
      </c>
      <c r="I259" s="281"/>
      <c r="J259" s="280">
        <f>ROUND(I259*H259,3)</f>
        <v>0</v>
      </c>
      <c r="K259" s="282"/>
      <c r="L259" s="30"/>
      <c r="M259" s="283" t="s">
        <v>1</v>
      </c>
      <c r="N259" s="284" t="s">
        <v>44</v>
      </c>
      <c r="O259" s="49"/>
      <c r="P259" s="285">
        <f>O259*H259</f>
        <v>0</v>
      </c>
      <c r="Q259" s="285">
        <v>0</v>
      </c>
      <c r="R259" s="285">
        <f>Q259*H259</f>
        <v>0</v>
      </c>
      <c r="S259" s="285">
        <v>0</v>
      </c>
      <c r="T259" s="286">
        <f>S259*H259</f>
        <v>0</v>
      </c>
      <c r="U259" s="204"/>
      <c r="V259" s="204"/>
      <c r="W259" s="204"/>
      <c r="X259" s="204"/>
      <c r="Y259" s="204"/>
      <c r="Z259" s="204"/>
      <c r="AA259" s="204"/>
      <c r="AB259" s="204"/>
      <c r="AC259" s="204"/>
      <c r="AD259" s="204"/>
      <c r="AE259" s="204"/>
      <c r="AR259" s="287" t="s">
        <v>144</v>
      </c>
      <c r="AT259" s="287" t="s">
        <v>139</v>
      </c>
      <c r="AU259" s="287" t="s">
        <v>145</v>
      </c>
      <c r="AY259" s="205" t="s">
        <v>137</v>
      </c>
      <c r="BE259" s="150">
        <f>IF(N259="základná",J259,0)</f>
        <v>0</v>
      </c>
      <c r="BF259" s="150">
        <f>IF(N259="znížená",J259,0)</f>
        <v>0</v>
      </c>
      <c r="BG259" s="150">
        <f>IF(N259="zákl. prenesená",J259,0)</f>
        <v>0</v>
      </c>
      <c r="BH259" s="150">
        <f>IF(N259="zníž. prenesená",J259,0)</f>
        <v>0</v>
      </c>
      <c r="BI259" s="150">
        <f>IF(N259="nulová",J259,0)</f>
        <v>0</v>
      </c>
      <c r="BJ259" s="205" t="s">
        <v>145</v>
      </c>
      <c r="BK259" s="151">
        <f>ROUND(I259*H259,3)</f>
        <v>0</v>
      </c>
      <c r="BL259" s="205" t="s">
        <v>144</v>
      </c>
      <c r="BM259" s="287" t="s">
        <v>434</v>
      </c>
    </row>
    <row r="260" spans="1:65" s="11" customFormat="1">
      <c r="B260" s="152"/>
      <c r="D260" s="153" t="s">
        <v>147</v>
      </c>
      <c r="E260" s="154" t="s">
        <v>1</v>
      </c>
      <c r="F260" s="155" t="s">
        <v>435</v>
      </c>
      <c r="H260" s="156">
        <v>141.03</v>
      </c>
      <c r="I260" s="157"/>
      <c r="L260" s="152"/>
      <c r="M260" s="158"/>
      <c r="N260" s="159"/>
      <c r="O260" s="159"/>
      <c r="P260" s="159"/>
      <c r="Q260" s="159"/>
      <c r="R260" s="159"/>
      <c r="S260" s="159"/>
      <c r="T260" s="160"/>
      <c r="AT260" s="154" t="s">
        <v>147</v>
      </c>
      <c r="AU260" s="154" t="s">
        <v>145</v>
      </c>
      <c r="AV260" s="11" t="s">
        <v>145</v>
      </c>
      <c r="AW260" s="11" t="s">
        <v>33</v>
      </c>
      <c r="AX260" s="11" t="s">
        <v>72</v>
      </c>
      <c r="AY260" s="154" t="s">
        <v>137</v>
      </c>
    </row>
    <row r="261" spans="1:65" s="11" customFormat="1">
      <c r="B261" s="152"/>
      <c r="D261" s="153" t="s">
        <v>147</v>
      </c>
      <c r="E261" s="154" t="s">
        <v>1</v>
      </c>
      <c r="F261" s="155" t="s">
        <v>436</v>
      </c>
      <c r="H261" s="156">
        <v>66.012</v>
      </c>
      <c r="I261" s="157"/>
      <c r="L261" s="152"/>
      <c r="M261" s="158"/>
      <c r="N261" s="159"/>
      <c r="O261" s="159"/>
      <c r="P261" s="159"/>
      <c r="Q261" s="159"/>
      <c r="R261" s="159"/>
      <c r="S261" s="159"/>
      <c r="T261" s="160"/>
      <c r="AT261" s="154" t="s">
        <v>147</v>
      </c>
      <c r="AU261" s="154" t="s">
        <v>145</v>
      </c>
      <c r="AV261" s="11" t="s">
        <v>145</v>
      </c>
      <c r="AW261" s="11" t="s">
        <v>33</v>
      </c>
      <c r="AX261" s="11" t="s">
        <v>72</v>
      </c>
      <c r="AY261" s="154" t="s">
        <v>137</v>
      </c>
    </row>
    <row r="262" spans="1:65" s="11" customFormat="1">
      <c r="B262" s="152"/>
      <c r="D262" s="153" t="s">
        <v>147</v>
      </c>
      <c r="E262" s="154" t="s">
        <v>1</v>
      </c>
      <c r="F262" s="155" t="s">
        <v>437</v>
      </c>
      <c r="H262" s="156">
        <v>2.3940000000000001</v>
      </c>
      <c r="I262" s="157"/>
      <c r="L262" s="152"/>
      <c r="M262" s="158"/>
      <c r="N262" s="159"/>
      <c r="O262" s="159"/>
      <c r="P262" s="159"/>
      <c r="Q262" s="159"/>
      <c r="R262" s="159"/>
      <c r="S262" s="159"/>
      <c r="T262" s="160"/>
      <c r="AT262" s="154" t="s">
        <v>147</v>
      </c>
      <c r="AU262" s="154" t="s">
        <v>145</v>
      </c>
      <c r="AV262" s="11" t="s">
        <v>145</v>
      </c>
      <c r="AW262" s="11" t="s">
        <v>33</v>
      </c>
      <c r="AX262" s="11" t="s">
        <v>72</v>
      </c>
      <c r="AY262" s="154" t="s">
        <v>137</v>
      </c>
    </row>
    <row r="263" spans="1:65" s="12" customFormat="1">
      <c r="B263" s="161"/>
      <c r="D263" s="153" t="s">
        <v>147</v>
      </c>
      <c r="E263" s="162" t="s">
        <v>1</v>
      </c>
      <c r="F263" s="163" t="s">
        <v>150</v>
      </c>
      <c r="H263" s="164">
        <v>209.43600000000001</v>
      </c>
      <c r="I263" s="165"/>
      <c r="L263" s="161"/>
      <c r="M263" s="166"/>
      <c r="N263" s="167"/>
      <c r="O263" s="167"/>
      <c r="P263" s="167"/>
      <c r="Q263" s="167"/>
      <c r="R263" s="167"/>
      <c r="S263" s="167"/>
      <c r="T263" s="168"/>
      <c r="AT263" s="162" t="s">
        <v>147</v>
      </c>
      <c r="AU263" s="162" t="s">
        <v>145</v>
      </c>
      <c r="AV263" s="12" t="s">
        <v>151</v>
      </c>
      <c r="AW263" s="12" t="s">
        <v>33</v>
      </c>
      <c r="AX263" s="12" t="s">
        <v>72</v>
      </c>
      <c r="AY263" s="162" t="s">
        <v>137</v>
      </c>
    </row>
    <row r="264" spans="1:65" s="11" customFormat="1">
      <c r="B264" s="152"/>
      <c r="D264" s="153" t="s">
        <v>147</v>
      </c>
      <c r="E264" s="154" t="s">
        <v>1</v>
      </c>
      <c r="F264" s="155" t="s">
        <v>438</v>
      </c>
      <c r="H264" s="156">
        <v>-50.161999999999999</v>
      </c>
      <c r="I264" s="157"/>
      <c r="L264" s="152"/>
      <c r="M264" s="158"/>
      <c r="N264" s="159"/>
      <c r="O264" s="159"/>
      <c r="P264" s="159"/>
      <c r="Q264" s="159"/>
      <c r="R264" s="159"/>
      <c r="S264" s="159"/>
      <c r="T264" s="160"/>
      <c r="AT264" s="154" t="s">
        <v>147</v>
      </c>
      <c r="AU264" s="154" t="s">
        <v>145</v>
      </c>
      <c r="AV264" s="11" t="s">
        <v>145</v>
      </c>
      <c r="AW264" s="11" t="s">
        <v>33</v>
      </c>
      <c r="AX264" s="11" t="s">
        <v>72</v>
      </c>
      <c r="AY264" s="154" t="s">
        <v>137</v>
      </c>
    </row>
    <row r="265" spans="1:65" s="13" customFormat="1">
      <c r="B265" s="169"/>
      <c r="D265" s="153" t="s">
        <v>147</v>
      </c>
      <c r="E265" s="170" t="s">
        <v>1</v>
      </c>
      <c r="F265" s="171" t="s">
        <v>158</v>
      </c>
      <c r="H265" s="172">
        <v>159.274</v>
      </c>
      <c r="I265" s="173"/>
      <c r="L265" s="169"/>
      <c r="M265" s="174"/>
      <c r="N265" s="175"/>
      <c r="O265" s="175"/>
      <c r="P265" s="175"/>
      <c r="Q265" s="175"/>
      <c r="R265" s="175"/>
      <c r="S265" s="175"/>
      <c r="T265" s="176"/>
      <c r="AT265" s="170" t="s">
        <v>147</v>
      </c>
      <c r="AU265" s="170" t="s">
        <v>145</v>
      </c>
      <c r="AV265" s="13" t="s">
        <v>144</v>
      </c>
      <c r="AW265" s="13" t="s">
        <v>33</v>
      </c>
      <c r="AX265" s="13" t="s">
        <v>80</v>
      </c>
      <c r="AY265" s="170" t="s">
        <v>137</v>
      </c>
    </row>
    <row r="266" spans="1:65" s="254" customFormat="1" ht="37.700000000000003" customHeight="1">
      <c r="A266" s="204"/>
      <c r="B266" s="139"/>
      <c r="C266" s="276" t="s">
        <v>211</v>
      </c>
      <c r="D266" s="276" t="s">
        <v>139</v>
      </c>
      <c r="E266" s="277" t="s">
        <v>439</v>
      </c>
      <c r="F266" s="278" t="s">
        <v>440</v>
      </c>
      <c r="G266" s="279" t="s">
        <v>162</v>
      </c>
      <c r="H266" s="280">
        <v>159.274</v>
      </c>
      <c r="I266" s="281"/>
      <c r="J266" s="280">
        <f>ROUND(I266*H266,3)</f>
        <v>0</v>
      </c>
      <c r="K266" s="282"/>
      <c r="L266" s="30"/>
      <c r="M266" s="283" t="s">
        <v>1</v>
      </c>
      <c r="N266" s="284" t="s">
        <v>44</v>
      </c>
      <c r="O266" s="49"/>
      <c r="P266" s="285">
        <f>O266*H266</f>
        <v>0</v>
      </c>
      <c r="Q266" s="285">
        <v>0</v>
      </c>
      <c r="R266" s="285">
        <f>Q266*H266</f>
        <v>0</v>
      </c>
      <c r="S266" s="285">
        <v>0</v>
      </c>
      <c r="T266" s="286">
        <f>S266*H266</f>
        <v>0</v>
      </c>
      <c r="U266" s="204"/>
      <c r="V266" s="204"/>
      <c r="W266" s="204"/>
      <c r="X266" s="204"/>
      <c r="Y266" s="204"/>
      <c r="Z266" s="204"/>
      <c r="AA266" s="204"/>
      <c r="AB266" s="204"/>
      <c r="AC266" s="204"/>
      <c r="AD266" s="204"/>
      <c r="AE266" s="204"/>
      <c r="AR266" s="287" t="s">
        <v>144</v>
      </c>
      <c r="AT266" s="287" t="s">
        <v>139</v>
      </c>
      <c r="AU266" s="287" t="s">
        <v>145</v>
      </c>
      <c r="AY266" s="205" t="s">
        <v>137</v>
      </c>
      <c r="BE266" s="150">
        <f>IF(N266="základná",J266,0)</f>
        <v>0</v>
      </c>
      <c r="BF266" s="150">
        <f>IF(N266="znížená",J266,0)</f>
        <v>0</v>
      </c>
      <c r="BG266" s="150">
        <f>IF(N266="zákl. prenesená",J266,0)</f>
        <v>0</v>
      </c>
      <c r="BH266" s="150">
        <f>IF(N266="zníž. prenesená",J266,0)</f>
        <v>0</v>
      </c>
      <c r="BI266" s="150">
        <f>IF(N266="nulová",J266,0)</f>
        <v>0</v>
      </c>
      <c r="BJ266" s="205" t="s">
        <v>145</v>
      </c>
      <c r="BK266" s="151">
        <f>ROUND(I266*H266,3)</f>
        <v>0</v>
      </c>
      <c r="BL266" s="205" t="s">
        <v>144</v>
      </c>
      <c r="BM266" s="287" t="s">
        <v>441</v>
      </c>
    </row>
    <row r="267" spans="1:65" s="11" customFormat="1">
      <c r="B267" s="152"/>
      <c r="D267" s="153" t="s">
        <v>147</v>
      </c>
      <c r="E267" s="154" t="s">
        <v>1</v>
      </c>
      <c r="F267" s="155" t="s">
        <v>442</v>
      </c>
      <c r="H267" s="156">
        <v>159.274</v>
      </c>
      <c r="I267" s="157"/>
      <c r="L267" s="152"/>
      <c r="M267" s="158"/>
      <c r="N267" s="159"/>
      <c r="O267" s="159"/>
      <c r="P267" s="159"/>
      <c r="Q267" s="159"/>
      <c r="R267" s="159"/>
      <c r="S267" s="159"/>
      <c r="T267" s="160"/>
      <c r="AT267" s="154" t="s">
        <v>147</v>
      </c>
      <c r="AU267" s="154" t="s">
        <v>145</v>
      </c>
      <c r="AV267" s="11" t="s">
        <v>145</v>
      </c>
      <c r="AW267" s="11" t="s">
        <v>33</v>
      </c>
      <c r="AX267" s="11" t="s">
        <v>80</v>
      </c>
      <c r="AY267" s="154" t="s">
        <v>137</v>
      </c>
    </row>
    <row r="268" spans="1:65" s="254" customFormat="1" ht="14.45" customHeight="1">
      <c r="A268" s="204"/>
      <c r="B268" s="139"/>
      <c r="C268" s="276" t="s">
        <v>222</v>
      </c>
      <c r="D268" s="276" t="s">
        <v>139</v>
      </c>
      <c r="E268" s="277" t="s">
        <v>443</v>
      </c>
      <c r="F268" s="278" t="s">
        <v>444</v>
      </c>
      <c r="G268" s="279" t="s">
        <v>162</v>
      </c>
      <c r="H268" s="280">
        <v>50.168999999999997</v>
      </c>
      <c r="I268" s="281"/>
      <c r="J268" s="280">
        <f>ROUND(I268*H268,3)</f>
        <v>0</v>
      </c>
      <c r="K268" s="282"/>
      <c r="L268" s="30"/>
      <c r="M268" s="283" t="s">
        <v>1</v>
      </c>
      <c r="N268" s="284" t="s">
        <v>44</v>
      </c>
      <c r="O268" s="49"/>
      <c r="P268" s="285">
        <f>O268*H268</f>
        <v>0</v>
      </c>
      <c r="Q268" s="285">
        <v>0</v>
      </c>
      <c r="R268" s="285">
        <f>Q268*H268</f>
        <v>0</v>
      </c>
      <c r="S268" s="285">
        <v>0</v>
      </c>
      <c r="T268" s="286">
        <f>S268*H268</f>
        <v>0</v>
      </c>
      <c r="U268" s="204"/>
      <c r="V268" s="204"/>
      <c r="W268" s="204"/>
      <c r="X268" s="204"/>
      <c r="Y268" s="204"/>
      <c r="Z268" s="204"/>
      <c r="AA268" s="204"/>
      <c r="AB268" s="204"/>
      <c r="AC268" s="204"/>
      <c r="AD268" s="204"/>
      <c r="AE268" s="204"/>
      <c r="AR268" s="287" t="s">
        <v>144</v>
      </c>
      <c r="AT268" s="287" t="s">
        <v>139</v>
      </c>
      <c r="AU268" s="287" t="s">
        <v>145</v>
      </c>
      <c r="AY268" s="205" t="s">
        <v>137</v>
      </c>
      <c r="BE268" s="150">
        <f>IF(N268="základná",J268,0)</f>
        <v>0</v>
      </c>
      <c r="BF268" s="150">
        <f>IF(N268="znížená",J268,0)</f>
        <v>0</v>
      </c>
      <c r="BG268" s="150">
        <f>IF(N268="zákl. prenesená",J268,0)</f>
        <v>0</v>
      </c>
      <c r="BH268" s="150">
        <f>IF(N268="zníž. prenesená",J268,0)</f>
        <v>0</v>
      </c>
      <c r="BI268" s="150">
        <f>IF(N268="nulová",J268,0)</f>
        <v>0</v>
      </c>
      <c r="BJ268" s="205" t="s">
        <v>145</v>
      </c>
      <c r="BK268" s="151">
        <f>ROUND(I268*H268,3)</f>
        <v>0</v>
      </c>
      <c r="BL268" s="205" t="s">
        <v>144</v>
      </c>
      <c r="BM268" s="287" t="s">
        <v>445</v>
      </c>
    </row>
    <row r="269" spans="1:65" s="254" customFormat="1" ht="24.2" customHeight="1">
      <c r="A269" s="204"/>
      <c r="B269" s="139"/>
      <c r="C269" s="276" t="s">
        <v>230</v>
      </c>
      <c r="D269" s="276" t="s">
        <v>139</v>
      </c>
      <c r="E269" s="277" t="s">
        <v>446</v>
      </c>
      <c r="F269" s="278" t="s">
        <v>447</v>
      </c>
      <c r="G269" s="279" t="s">
        <v>199</v>
      </c>
      <c r="H269" s="280">
        <v>238.911</v>
      </c>
      <c r="I269" s="281"/>
      <c r="J269" s="280">
        <f>ROUND(I269*H269,3)</f>
        <v>0</v>
      </c>
      <c r="K269" s="282"/>
      <c r="L269" s="30"/>
      <c r="M269" s="283" t="s">
        <v>1</v>
      </c>
      <c r="N269" s="284" t="s">
        <v>44</v>
      </c>
      <c r="O269" s="49"/>
      <c r="P269" s="285">
        <f>O269*H269</f>
        <v>0</v>
      </c>
      <c r="Q269" s="285">
        <v>0</v>
      </c>
      <c r="R269" s="285">
        <f>Q269*H269</f>
        <v>0</v>
      </c>
      <c r="S269" s="285">
        <v>0</v>
      </c>
      <c r="T269" s="286">
        <f>S269*H269</f>
        <v>0</v>
      </c>
      <c r="U269" s="204"/>
      <c r="V269" s="204"/>
      <c r="W269" s="204"/>
      <c r="X269" s="204"/>
      <c r="Y269" s="204"/>
      <c r="Z269" s="204"/>
      <c r="AA269" s="204"/>
      <c r="AB269" s="204"/>
      <c r="AC269" s="204"/>
      <c r="AD269" s="204"/>
      <c r="AE269" s="204"/>
      <c r="AR269" s="287" t="s">
        <v>144</v>
      </c>
      <c r="AT269" s="287" t="s">
        <v>139</v>
      </c>
      <c r="AU269" s="287" t="s">
        <v>145</v>
      </c>
      <c r="AY269" s="205" t="s">
        <v>137</v>
      </c>
      <c r="BE269" s="150">
        <f>IF(N269="základná",J269,0)</f>
        <v>0</v>
      </c>
      <c r="BF269" s="150">
        <f>IF(N269="znížená",J269,0)</f>
        <v>0</v>
      </c>
      <c r="BG269" s="150">
        <f>IF(N269="zákl. prenesená",J269,0)</f>
        <v>0</v>
      </c>
      <c r="BH269" s="150">
        <f>IF(N269="zníž. prenesená",J269,0)</f>
        <v>0</v>
      </c>
      <c r="BI269" s="150">
        <f>IF(N269="nulová",J269,0)</f>
        <v>0</v>
      </c>
      <c r="BJ269" s="205" t="s">
        <v>145</v>
      </c>
      <c r="BK269" s="151">
        <f>ROUND(I269*H269,3)</f>
        <v>0</v>
      </c>
      <c r="BL269" s="205" t="s">
        <v>144</v>
      </c>
      <c r="BM269" s="287" t="s">
        <v>448</v>
      </c>
    </row>
    <row r="270" spans="1:65" s="11" customFormat="1">
      <c r="B270" s="152"/>
      <c r="D270" s="153" t="s">
        <v>147</v>
      </c>
      <c r="E270" s="154" t="s">
        <v>1</v>
      </c>
      <c r="F270" s="155" t="s">
        <v>449</v>
      </c>
      <c r="H270" s="156">
        <v>238.911</v>
      </c>
      <c r="I270" s="157"/>
      <c r="L270" s="152"/>
      <c r="M270" s="158"/>
      <c r="N270" s="159"/>
      <c r="O270" s="159"/>
      <c r="P270" s="159"/>
      <c r="Q270" s="159"/>
      <c r="R270" s="159"/>
      <c r="S270" s="159"/>
      <c r="T270" s="160"/>
      <c r="AT270" s="154" t="s">
        <v>147</v>
      </c>
      <c r="AU270" s="154" t="s">
        <v>145</v>
      </c>
      <c r="AV270" s="11" t="s">
        <v>145</v>
      </c>
      <c r="AW270" s="11" t="s">
        <v>33</v>
      </c>
      <c r="AX270" s="11" t="s">
        <v>80</v>
      </c>
      <c r="AY270" s="154" t="s">
        <v>137</v>
      </c>
    </row>
    <row r="271" spans="1:65" s="254" customFormat="1" ht="24.2" customHeight="1">
      <c r="A271" s="204"/>
      <c r="B271" s="139"/>
      <c r="C271" s="276" t="s">
        <v>234</v>
      </c>
      <c r="D271" s="276" t="s">
        <v>139</v>
      </c>
      <c r="E271" s="277" t="s">
        <v>450</v>
      </c>
      <c r="F271" s="278" t="s">
        <v>451</v>
      </c>
      <c r="G271" s="279" t="s">
        <v>162</v>
      </c>
      <c r="H271" s="280">
        <v>50.161999999999999</v>
      </c>
      <c r="I271" s="281"/>
      <c r="J271" s="280">
        <f>ROUND(I271*H271,3)</f>
        <v>0</v>
      </c>
      <c r="K271" s="282"/>
      <c r="L271" s="30"/>
      <c r="M271" s="283" t="s">
        <v>1</v>
      </c>
      <c r="N271" s="284" t="s">
        <v>44</v>
      </c>
      <c r="O271" s="49"/>
      <c r="P271" s="285">
        <f>O271*H271</f>
        <v>0</v>
      </c>
      <c r="Q271" s="285">
        <v>0</v>
      </c>
      <c r="R271" s="285">
        <f>Q271*H271</f>
        <v>0</v>
      </c>
      <c r="S271" s="285">
        <v>0</v>
      </c>
      <c r="T271" s="286">
        <f>S271*H271</f>
        <v>0</v>
      </c>
      <c r="U271" s="204"/>
      <c r="V271" s="204"/>
      <c r="W271" s="204"/>
      <c r="X271" s="204"/>
      <c r="Y271" s="204"/>
      <c r="Z271" s="204"/>
      <c r="AA271" s="204"/>
      <c r="AB271" s="204"/>
      <c r="AC271" s="204"/>
      <c r="AD271" s="204"/>
      <c r="AE271" s="204"/>
      <c r="AR271" s="287" t="s">
        <v>144</v>
      </c>
      <c r="AT271" s="287" t="s">
        <v>139</v>
      </c>
      <c r="AU271" s="287" t="s">
        <v>145</v>
      </c>
      <c r="AY271" s="205" t="s">
        <v>137</v>
      </c>
      <c r="BE271" s="150">
        <f>IF(N271="základná",J271,0)</f>
        <v>0</v>
      </c>
      <c r="BF271" s="150">
        <f>IF(N271="znížená",J271,0)</f>
        <v>0</v>
      </c>
      <c r="BG271" s="150">
        <f>IF(N271="zákl. prenesená",J271,0)</f>
        <v>0</v>
      </c>
      <c r="BH271" s="150">
        <f>IF(N271="zníž. prenesená",J271,0)</f>
        <v>0</v>
      </c>
      <c r="BI271" s="150">
        <f>IF(N271="nulová",J271,0)</f>
        <v>0</v>
      </c>
      <c r="BJ271" s="205" t="s">
        <v>145</v>
      </c>
      <c r="BK271" s="151">
        <f>ROUND(I271*H271,3)</f>
        <v>0</v>
      </c>
      <c r="BL271" s="205" t="s">
        <v>144</v>
      </c>
      <c r="BM271" s="287" t="s">
        <v>452</v>
      </c>
    </row>
    <row r="272" spans="1:65" s="14" customFormat="1">
      <c r="B272" s="186"/>
      <c r="D272" s="153" t="s">
        <v>147</v>
      </c>
      <c r="E272" s="187" t="s">
        <v>1</v>
      </c>
      <c r="F272" s="188" t="s">
        <v>453</v>
      </c>
      <c r="H272" s="187" t="s">
        <v>1</v>
      </c>
      <c r="I272" s="189"/>
      <c r="L272" s="186"/>
      <c r="M272" s="190"/>
      <c r="N272" s="191"/>
      <c r="O272" s="191"/>
      <c r="P272" s="191"/>
      <c r="Q272" s="191"/>
      <c r="R272" s="191"/>
      <c r="S272" s="191"/>
      <c r="T272" s="192"/>
      <c r="AT272" s="187" t="s">
        <v>147</v>
      </c>
      <c r="AU272" s="187" t="s">
        <v>145</v>
      </c>
      <c r="AV272" s="14" t="s">
        <v>80</v>
      </c>
      <c r="AW272" s="14" t="s">
        <v>33</v>
      </c>
      <c r="AX272" s="14" t="s">
        <v>72</v>
      </c>
      <c r="AY272" s="187" t="s">
        <v>137</v>
      </c>
    </row>
    <row r="273" spans="1:65" s="11" customFormat="1">
      <c r="B273" s="152"/>
      <c r="D273" s="153" t="s">
        <v>147</v>
      </c>
      <c r="E273" s="154" t="s">
        <v>1</v>
      </c>
      <c r="F273" s="155" t="s">
        <v>454</v>
      </c>
      <c r="H273" s="156">
        <v>2.1</v>
      </c>
      <c r="I273" s="157"/>
      <c r="L273" s="152"/>
      <c r="M273" s="158"/>
      <c r="N273" s="159"/>
      <c r="O273" s="159"/>
      <c r="P273" s="159"/>
      <c r="Q273" s="159"/>
      <c r="R273" s="159"/>
      <c r="S273" s="159"/>
      <c r="T273" s="160"/>
      <c r="AT273" s="154" t="s">
        <v>147</v>
      </c>
      <c r="AU273" s="154" t="s">
        <v>145</v>
      </c>
      <c r="AV273" s="11" t="s">
        <v>145</v>
      </c>
      <c r="AW273" s="11" t="s">
        <v>33</v>
      </c>
      <c r="AX273" s="11" t="s">
        <v>72</v>
      </c>
      <c r="AY273" s="154" t="s">
        <v>137</v>
      </c>
    </row>
    <row r="274" spans="1:65" s="11" customFormat="1">
      <c r="B274" s="152"/>
      <c r="D274" s="153" t="s">
        <v>147</v>
      </c>
      <c r="E274" s="154" t="s">
        <v>1</v>
      </c>
      <c r="F274" s="155" t="s">
        <v>455</v>
      </c>
      <c r="H274" s="156">
        <v>0.48599999999999999</v>
      </c>
      <c r="I274" s="157"/>
      <c r="L274" s="152"/>
      <c r="M274" s="158"/>
      <c r="N274" s="159"/>
      <c r="O274" s="159"/>
      <c r="P274" s="159"/>
      <c r="Q274" s="159"/>
      <c r="R274" s="159"/>
      <c r="S274" s="159"/>
      <c r="T274" s="160"/>
      <c r="AT274" s="154" t="s">
        <v>147</v>
      </c>
      <c r="AU274" s="154" t="s">
        <v>145</v>
      </c>
      <c r="AV274" s="11" t="s">
        <v>145</v>
      </c>
      <c r="AW274" s="11" t="s">
        <v>33</v>
      </c>
      <c r="AX274" s="11" t="s">
        <v>72</v>
      </c>
      <c r="AY274" s="154" t="s">
        <v>137</v>
      </c>
    </row>
    <row r="275" spans="1:65" s="11" customFormat="1">
      <c r="B275" s="152"/>
      <c r="D275" s="153" t="s">
        <v>147</v>
      </c>
      <c r="E275" s="154" t="s">
        <v>1</v>
      </c>
      <c r="F275" s="155" t="s">
        <v>456</v>
      </c>
      <c r="H275" s="156">
        <v>0.20399999999999999</v>
      </c>
      <c r="I275" s="157"/>
      <c r="L275" s="152"/>
      <c r="M275" s="158"/>
      <c r="N275" s="159"/>
      <c r="O275" s="159"/>
      <c r="P275" s="159"/>
      <c r="Q275" s="159"/>
      <c r="R275" s="159"/>
      <c r="S275" s="159"/>
      <c r="T275" s="160"/>
      <c r="AT275" s="154" t="s">
        <v>147</v>
      </c>
      <c r="AU275" s="154" t="s">
        <v>145</v>
      </c>
      <c r="AV275" s="11" t="s">
        <v>145</v>
      </c>
      <c r="AW275" s="11" t="s">
        <v>33</v>
      </c>
      <c r="AX275" s="11" t="s">
        <v>72</v>
      </c>
      <c r="AY275" s="154" t="s">
        <v>137</v>
      </c>
    </row>
    <row r="276" spans="1:65" s="11" customFormat="1">
      <c r="B276" s="152"/>
      <c r="D276" s="153" t="s">
        <v>147</v>
      </c>
      <c r="E276" s="154" t="s">
        <v>1</v>
      </c>
      <c r="F276" s="155" t="s">
        <v>457</v>
      </c>
      <c r="H276" s="156">
        <v>0.23699999999999999</v>
      </c>
      <c r="I276" s="157"/>
      <c r="L276" s="152"/>
      <c r="M276" s="158"/>
      <c r="N276" s="159"/>
      <c r="O276" s="159"/>
      <c r="P276" s="159"/>
      <c r="Q276" s="159"/>
      <c r="R276" s="159"/>
      <c r="S276" s="159"/>
      <c r="T276" s="160"/>
      <c r="AT276" s="154" t="s">
        <v>147</v>
      </c>
      <c r="AU276" s="154" t="s">
        <v>145</v>
      </c>
      <c r="AV276" s="11" t="s">
        <v>145</v>
      </c>
      <c r="AW276" s="11" t="s">
        <v>33</v>
      </c>
      <c r="AX276" s="11" t="s">
        <v>72</v>
      </c>
      <c r="AY276" s="154" t="s">
        <v>137</v>
      </c>
    </row>
    <row r="277" spans="1:65" s="11" customFormat="1">
      <c r="B277" s="152"/>
      <c r="D277" s="153" t="s">
        <v>147</v>
      </c>
      <c r="E277" s="154" t="s">
        <v>1</v>
      </c>
      <c r="F277" s="155" t="s">
        <v>458</v>
      </c>
      <c r="H277" s="156">
        <v>0.45500000000000002</v>
      </c>
      <c r="I277" s="157"/>
      <c r="L277" s="152"/>
      <c r="M277" s="158"/>
      <c r="N277" s="159"/>
      <c r="O277" s="159"/>
      <c r="P277" s="159"/>
      <c r="Q277" s="159"/>
      <c r="R277" s="159"/>
      <c r="S277" s="159"/>
      <c r="T277" s="160"/>
      <c r="AT277" s="154" t="s">
        <v>147</v>
      </c>
      <c r="AU277" s="154" t="s">
        <v>145</v>
      </c>
      <c r="AV277" s="11" t="s">
        <v>145</v>
      </c>
      <c r="AW277" s="11" t="s">
        <v>33</v>
      </c>
      <c r="AX277" s="11" t="s">
        <v>72</v>
      </c>
      <c r="AY277" s="154" t="s">
        <v>137</v>
      </c>
    </row>
    <row r="278" spans="1:65" s="11" customFormat="1">
      <c r="B278" s="152"/>
      <c r="D278" s="153" t="s">
        <v>147</v>
      </c>
      <c r="E278" s="154" t="s">
        <v>1</v>
      </c>
      <c r="F278" s="155" t="s">
        <v>459</v>
      </c>
      <c r="H278" s="156">
        <v>0.30299999999999999</v>
      </c>
      <c r="I278" s="157"/>
      <c r="L278" s="152"/>
      <c r="M278" s="158"/>
      <c r="N278" s="159"/>
      <c r="O278" s="159"/>
      <c r="P278" s="159"/>
      <c r="Q278" s="159"/>
      <c r="R278" s="159"/>
      <c r="S278" s="159"/>
      <c r="T278" s="160"/>
      <c r="AT278" s="154" t="s">
        <v>147</v>
      </c>
      <c r="AU278" s="154" t="s">
        <v>145</v>
      </c>
      <c r="AV278" s="11" t="s">
        <v>145</v>
      </c>
      <c r="AW278" s="11" t="s">
        <v>33</v>
      </c>
      <c r="AX278" s="11" t="s">
        <v>72</v>
      </c>
      <c r="AY278" s="154" t="s">
        <v>137</v>
      </c>
    </row>
    <row r="279" spans="1:65" s="12" customFormat="1">
      <c r="B279" s="161"/>
      <c r="D279" s="153" t="s">
        <v>147</v>
      </c>
      <c r="E279" s="162" t="s">
        <v>1</v>
      </c>
      <c r="F279" s="163" t="s">
        <v>150</v>
      </c>
      <c r="H279" s="164">
        <v>3.7850000000000006</v>
      </c>
      <c r="I279" s="165"/>
      <c r="L279" s="161"/>
      <c r="M279" s="166"/>
      <c r="N279" s="167"/>
      <c r="O279" s="167"/>
      <c r="P279" s="167"/>
      <c r="Q279" s="167"/>
      <c r="R279" s="167"/>
      <c r="S279" s="167"/>
      <c r="T279" s="168"/>
      <c r="AT279" s="162" t="s">
        <v>147</v>
      </c>
      <c r="AU279" s="162" t="s">
        <v>145</v>
      </c>
      <c r="AV279" s="12" t="s">
        <v>151</v>
      </c>
      <c r="AW279" s="12" t="s">
        <v>33</v>
      </c>
      <c r="AX279" s="12" t="s">
        <v>72</v>
      </c>
      <c r="AY279" s="162" t="s">
        <v>137</v>
      </c>
    </row>
    <row r="280" spans="1:65" s="14" customFormat="1" ht="22.5">
      <c r="B280" s="186"/>
      <c r="D280" s="153" t="s">
        <v>147</v>
      </c>
      <c r="E280" s="187" t="s">
        <v>1</v>
      </c>
      <c r="F280" s="188" t="s">
        <v>460</v>
      </c>
      <c r="H280" s="187" t="s">
        <v>1</v>
      </c>
      <c r="I280" s="189"/>
      <c r="L280" s="186"/>
      <c r="M280" s="190"/>
      <c r="N280" s="191"/>
      <c r="O280" s="191"/>
      <c r="P280" s="191"/>
      <c r="Q280" s="191"/>
      <c r="R280" s="191"/>
      <c r="S280" s="191"/>
      <c r="T280" s="192"/>
      <c r="AT280" s="187" t="s">
        <v>147</v>
      </c>
      <c r="AU280" s="187" t="s">
        <v>145</v>
      </c>
      <c r="AV280" s="14" t="s">
        <v>80</v>
      </c>
      <c r="AW280" s="14" t="s">
        <v>33</v>
      </c>
      <c r="AX280" s="14" t="s">
        <v>72</v>
      </c>
      <c r="AY280" s="187" t="s">
        <v>137</v>
      </c>
    </row>
    <row r="281" spans="1:65" s="11" customFormat="1">
      <c r="B281" s="152"/>
      <c r="D281" s="153" t="s">
        <v>147</v>
      </c>
      <c r="E281" s="154" t="s">
        <v>1</v>
      </c>
      <c r="F281" s="155" t="s">
        <v>461</v>
      </c>
      <c r="H281" s="156">
        <v>13.32</v>
      </c>
      <c r="I281" s="157"/>
      <c r="L281" s="152"/>
      <c r="M281" s="158"/>
      <c r="N281" s="159"/>
      <c r="O281" s="159"/>
      <c r="P281" s="159"/>
      <c r="Q281" s="159"/>
      <c r="R281" s="159"/>
      <c r="S281" s="159"/>
      <c r="T281" s="160"/>
      <c r="AT281" s="154" t="s">
        <v>147</v>
      </c>
      <c r="AU281" s="154" t="s">
        <v>145</v>
      </c>
      <c r="AV281" s="11" t="s">
        <v>145</v>
      </c>
      <c r="AW281" s="11" t="s">
        <v>33</v>
      </c>
      <c r="AX281" s="11" t="s">
        <v>72</v>
      </c>
      <c r="AY281" s="154" t="s">
        <v>137</v>
      </c>
    </row>
    <row r="282" spans="1:65" s="11" customFormat="1" ht="22.5">
      <c r="B282" s="152"/>
      <c r="D282" s="153" t="s">
        <v>147</v>
      </c>
      <c r="E282" s="154" t="s">
        <v>1</v>
      </c>
      <c r="F282" s="155" t="s">
        <v>462</v>
      </c>
      <c r="H282" s="156">
        <v>-1.8260000000000001</v>
      </c>
      <c r="I282" s="157"/>
      <c r="L282" s="152"/>
      <c r="M282" s="158"/>
      <c r="N282" s="159"/>
      <c r="O282" s="159"/>
      <c r="P282" s="159"/>
      <c r="Q282" s="159"/>
      <c r="R282" s="159"/>
      <c r="S282" s="159"/>
      <c r="T282" s="160"/>
      <c r="AT282" s="154" t="s">
        <v>147</v>
      </c>
      <c r="AU282" s="154" t="s">
        <v>145</v>
      </c>
      <c r="AV282" s="11" t="s">
        <v>145</v>
      </c>
      <c r="AW282" s="11" t="s">
        <v>33</v>
      </c>
      <c r="AX282" s="11" t="s">
        <v>72</v>
      </c>
      <c r="AY282" s="154" t="s">
        <v>137</v>
      </c>
    </row>
    <row r="283" spans="1:65" s="11" customFormat="1">
      <c r="B283" s="152"/>
      <c r="D283" s="153" t="s">
        <v>147</v>
      </c>
      <c r="E283" s="154" t="s">
        <v>1</v>
      </c>
      <c r="F283" s="155" t="s">
        <v>463</v>
      </c>
      <c r="H283" s="156">
        <v>10.98</v>
      </c>
      <c r="I283" s="157"/>
      <c r="L283" s="152"/>
      <c r="M283" s="158"/>
      <c r="N283" s="159"/>
      <c r="O283" s="159"/>
      <c r="P283" s="159"/>
      <c r="Q283" s="159"/>
      <c r="R283" s="159"/>
      <c r="S283" s="159"/>
      <c r="T283" s="160"/>
      <c r="AT283" s="154" t="s">
        <v>147</v>
      </c>
      <c r="AU283" s="154" t="s">
        <v>145</v>
      </c>
      <c r="AV283" s="11" t="s">
        <v>145</v>
      </c>
      <c r="AW283" s="11" t="s">
        <v>33</v>
      </c>
      <c r="AX283" s="11" t="s">
        <v>72</v>
      </c>
      <c r="AY283" s="154" t="s">
        <v>137</v>
      </c>
    </row>
    <row r="284" spans="1:65" s="12" customFormat="1">
      <c r="B284" s="161"/>
      <c r="D284" s="153" t="s">
        <v>147</v>
      </c>
      <c r="E284" s="162" t="s">
        <v>1</v>
      </c>
      <c r="F284" s="163" t="s">
        <v>150</v>
      </c>
      <c r="H284" s="164">
        <v>22.474</v>
      </c>
      <c r="I284" s="165"/>
      <c r="L284" s="161"/>
      <c r="M284" s="166"/>
      <c r="N284" s="167"/>
      <c r="O284" s="167"/>
      <c r="P284" s="167"/>
      <c r="Q284" s="167"/>
      <c r="R284" s="167"/>
      <c r="S284" s="167"/>
      <c r="T284" s="168"/>
      <c r="AT284" s="162" t="s">
        <v>147</v>
      </c>
      <c r="AU284" s="162" t="s">
        <v>145</v>
      </c>
      <c r="AV284" s="12" t="s">
        <v>151</v>
      </c>
      <c r="AW284" s="12" t="s">
        <v>33</v>
      </c>
      <c r="AX284" s="12" t="s">
        <v>72</v>
      </c>
      <c r="AY284" s="162" t="s">
        <v>137</v>
      </c>
    </row>
    <row r="285" spans="1:65" s="11" customFormat="1" ht="22.5">
      <c r="B285" s="152"/>
      <c r="D285" s="153" t="s">
        <v>147</v>
      </c>
      <c r="E285" s="154" t="s">
        <v>1</v>
      </c>
      <c r="F285" s="155" t="s">
        <v>464</v>
      </c>
      <c r="H285" s="156">
        <v>23.902999999999999</v>
      </c>
      <c r="I285" s="157"/>
      <c r="L285" s="152"/>
      <c r="M285" s="158"/>
      <c r="N285" s="159"/>
      <c r="O285" s="159"/>
      <c r="P285" s="159"/>
      <c r="Q285" s="159"/>
      <c r="R285" s="159"/>
      <c r="S285" s="159"/>
      <c r="T285" s="160"/>
      <c r="AT285" s="154" t="s">
        <v>147</v>
      </c>
      <c r="AU285" s="154" t="s">
        <v>145</v>
      </c>
      <c r="AV285" s="11" t="s">
        <v>145</v>
      </c>
      <c r="AW285" s="11" t="s">
        <v>33</v>
      </c>
      <c r="AX285" s="11" t="s">
        <v>72</v>
      </c>
      <c r="AY285" s="154" t="s">
        <v>137</v>
      </c>
    </row>
    <row r="286" spans="1:65" s="12" customFormat="1">
      <c r="B286" s="161"/>
      <c r="D286" s="153" t="s">
        <v>147</v>
      </c>
      <c r="E286" s="162" t="s">
        <v>1</v>
      </c>
      <c r="F286" s="163" t="s">
        <v>150</v>
      </c>
      <c r="H286" s="164">
        <v>23.902999999999999</v>
      </c>
      <c r="I286" s="165"/>
      <c r="L286" s="161"/>
      <c r="M286" s="166"/>
      <c r="N286" s="167"/>
      <c r="O286" s="167"/>
      <c r="P286" s="167"/>
      <c r="Q286" s="167"/>
      <c r="R286" s="167"/>
      <c r="S286" s="167"/>
      <c r="T286" s="168"/>
      <c r="AT286" s="162" t="s">
        <v>147</v>
      </c>
      <c r="AU286" s="162" t="s">
        <v>145</v>
      </c>
      <c r="AV286" s="12" t="s">
        <v>151</v>
      </c>
      <c r="AW286" s="12" t="s">
        <v>33</v>
      </c>
      <c r="AX286" s="12" t="s">
        <v>72</v>
      </c>
      <c r="AY286" s="162" t="s">
        <v>137</v>
      </c>
    </row>
    <row r="287" spans="1:65" s="13" customFormat="1">
      <c r="B287" s="169"/>
      <c r="D287" s="153" t="s">
        <v>147</v>
      </c>
      <c r="E287" s="170" t="s">
        <v>1</v>
      </c>
      <c r="F287" s="171" t="s">
        <v>158</v>
      </c>
      <c r="H287" s="172">
        <v>50.161999999999999</v>
      </c>
      <c r="I287" s="173"/>
      <c r="L287" s="169"/>
      <c r="M287" s="174"/>
      <c r="N287" s="175"/>
      <c r="O287" s="175"/>
      <c r="P287" s="175"/>
      <c r="Q287" s="175"/>
      <c r="R287" s="175"/>
      <c r="S287" s="175"/>
      <c r="T287" s="176"/>
      <c r="AT287" s="170" t="s">
        <v>147</v>
      </c>
      <c r="AU287" s="170" t="s">
        <v>145</v>
      </c>
      <c r="AV287" s="13" t="s">
        <v>144</v>
      </c>
      <c r="AW287" s="13" t="s">
        <v>33</v>
      </c>
      <c r="AX287" s="13" t="s">
        <v>80</v>
      </c>
      <c r="AY287" s="170" t="s">
        <v>137</v>
      </c>
    </row>
    <row r="288" spans="1:65" s="254" customFormat="1" ht="24.2" customHeight="1">
      <c r="A288" s="204"/>
      <c r="B288" s="139"/>
      <c r="C288" s="276" t="s">
        <v>238</v>
      </c>
      <c r="D288" s="276" t="s">
        <v>139</v>
      </c>
      <c r="E288" s="277" t="s">
        <v>465</v>
      </c>
      <c r="F288" s="278" t="s">
        <v>466</v>
      </c>
      <c r="G288" s="279" t="s">
        <v>162</v>
      </c>
      <c r="H288" s="280">
        <v>37.770000000000003</v>
      </c>
      <c r="I288" s="281"/>
      <c r="J288" s="280">
        <f>ROUND(I288*H288,3)</f>
        <v>0</v>
      </c>
      <c r="K288" s="282"/>
      <c r="L288" s="30"/>
      <c r="M288" s="283" t="s">
        <v>1</v>
      </c>
      <c r="N288" s="284" t="s">
        <v>44</v>
      </c>
      <c r="O288" s="49"/>
      <c r="P288" s="285">
        <f>O288*H288</f>
        <v>0</v>
      </c>
      <c r="Q288" s="285">
        <v>0</v>
      </c>
      <c r="R288" s="285">
        <f>Q288*H288</f>
        <v>0</v>
      </c>
      <c r="S288" s="285">
        <v>0</v>
      </c>
      <c r="T288" s="286">
        <f>S288*H288</f>
        <v>0</v>
      </c>
      <c r="U288" s="204"/>
      <c r="V288" s="204"/>
      <c r="W288" s="204"/>
      <c r="X288" s="204"/>
      <c r="Y288" s="204"/>
      <c r="Z288" s="204"/>
      <c r="AA288" s="204"/>
      <c r="AB288" s="204"/>
      <c r="AC288" s="204"/>
      <c r="AD288" s="204"/>
      <c r="AE288" s="204"/>
      <c r="AR288" s="287" t="s">
        <v>144</v>
      </c>
      <c r="AT288" s="287" t="s">
        <v>139</v>
      </c>
      <c r="AU288" s="287" t="s">
        <v>145</v>
      </c>
      <c r="AY288" s="205" t="s">
        <v>137</v>
      </c>
      <c r="BE288" s="150">
        <f>IF(N288="základná",J288,0)</f>
        <v>0</v>
      </c>
      <c r="BF288" s="150">
        <f>IF(N288="znížená",J288,0)</f>
        <v>0</v>
      </c>
      <c r="BG288" s="150">
        <f>IF(N288="zákl. prenesená",J288,0)</f>
        <v>0</v>
      </c>
      <c r="BH288" s="150">
        <f>IF(N288="zníž. prenesená",J288,0)</f>
        <v>0</v>
      </c>
      <c r="BI288" s="150">
        <f>IF(N288="nulová",J288,0)</f>
        <v>0</v>
      </c>
      <c r="BJ288" s="205" t="s">
        <v>145</v>
      </c>
      <c r="BK288" s="151">
        <f>ROUND(I288*H288,3)</f>
        <v>0</v>
      </c>
      <c r="BL288" s="205" t="s">
        <v>144</v>
      </c>
      <c r="BM288" s="287" t="s">
        <v>467</v>
      </c>
    </row>
    <row r="289" spans="1:65" s="14" customFormat="1">
      <c r="B289" s="186"/>
      <c r="D289" s="153" t="s">
        <v>147</v>
      </c>
      <c r="E289" s="187" t="s">
        <v>1</v>
      </c>
      <c r="F289" s="188" t="s">
        <v>468</v>
      </c>
      <c r="H289" s="187" t="s">
        <v>1</v>
      </c>
      <c r="I289" s="189"/>
      <c r="L289" s="186"/>
      <c r="M289" s="190"/>
      <c r="N289" s="191"/>
      <c r="O289" s="191"/>
      <c r="P289" s="191"/>
      <c r="Q289" s="191"/>
      <c r="R289" s="191"/>
      <c r="S289" s="191"/>
      <c r="T289" s="192"/>
      <c r="AT289" s="187" t="s">
        <v>147</v>
      </c>
      <c r="AU289" s="187" t="s">
        <v>145</v>
      </c>
      <c r="AV289" s="14" t="s">
        <v>80</v>
      </c>
      <c r="AW289" s="14" t="s">
        <v>33</v>
      </c>
      <c r="AX289" s="14" t="s">
        <v>72</v>
      </c>
      <c r="AY289" s="187" t="s">
        <v>137</v>
      </c>
    </row>
    <row r="290" spans="1:65" s="11" customFormat="1">
      <c r="B290" s="152"/>
      <c r="D290" s="153" t="s">
        <v>147</v>
      </c>
      <c r="E290" s="154" t="s">
        <v>1</v>
      </c>
      <c r="F290" s="155" t="s">
        <v>469</v>
      </c>
      <c r="H290" s="156">
        <v>37.770000000000003</v>
      </c>
      <c r="I290" s="157"/>
      <c r="L290" s="152"/>
      <c r="M290" s="158"/>
      <c r="N290" s="159"/>
      <c r="O290" s="159"/>
      <c r="P290" s="159"/>
      <c r="Q290" s="159"/>
      <c r="R290" s="159"/>
      <c r="S290" s="159"/>
      <c r="T290" s="160"/>
      <c r="AT290" s="154" t="s">
        <v>147</v>
      </c>
      <c r="AU290" s="154" t="s">
        <v>145</v>
      </c>
      <c r="AV290" s="11" t="s">
        <v>145</v>
      </c>
      <c r="AW290" s="11" t="s">
        <v>33</v>
      </c>
      <c r="AX290" s="11" t="s">
        <v>72</v>
      </c>
      <c r="AY290" s="154" t="s">
        <v>137</v>
      </c>
    </row>
    <row r="291" spans="1:65" s="13" customFormat="1">
      <c r="B291" s="169"/>
      <c r="D291" s="153" t="s">
        <v>147</v>
      </c>
      <c r="E291" s="170" t="s">
        <v>1</v>
      </c>
      <c r="F291" s="171" t="s">
        <v>158</v>
      </c>
      <c r="H291" s="172">
        <v>37.770000000000003</v>
      </c>
      <c r="I291" s="173"/>
      <c r="L291" s="169"/>
      <c r="M291" s="174"/>
      <c r="N291" s="175"/>
      <c r="O291" s="175"/>
      <c r="P291" s="175"/>
      <c r="Q291" s="175"/>
      <c r="R291" s="175"/>
      <c r="S291" s="175"/>
      <c r="T291" s="176"/>
      <c r="AT291" s="170" t="s">
        <v>147</v>
      </c>
      <c r="AU291" s="170" t="s">
        <v>145</v>
      </c>
      <c r="AV291" s="13" t="s">
        <v>144</v>
      </c>
      <c r="AW291" s="13" t="s">
        <v>33</v>
      </c>
      <c r="AX291" s="13" t="s">
        <v>80</v>
      </c>
      <c r="AY291" s="170" t="s">
        <v>137</v>
      </c>
    </row>
    <row r="292" spans="1:65" s="254" customFormat="1" ht="14.45" customHeight="1">
      <c r="A292" s="204"/>
      <c r="B292" s="139"/>
      <c r="C292" s="276" t="s">
        <v>243</v>
      </c>
      <c r="D292" s="276" t="s">
        <v>139</v>
      </c>
      <c r="E292" s="277" t="s">
        <v>470</v>
      </c>
      <c r="F292" s="278" t="s">
        <v>471</v>
      </c>
      <c r="G292" s="279" t="s">
        <v>142</v>
      </c>
      <c r="H292" s="280">
        <v>294.79399999999998</v>
      </c>
      <c r="I292" s="281"/>
      <c r="J292" s="280">
        <f>ROUND(I292*H292,3)</f>
        <v>0</v>
      </c>
      <c r="K292" s="282"/>
      <c r="L292" s="30"/>
      <c r="M292" s="283" t="s">
        <v>1</v>
      </c>
      <c r="N292" s="284" t="s">
        <v>44</v>
      </c>
      <c r="O292" s="49"/>
      <c r="P292" s="285">
        <f>O292*H292</f>
        <v>0</v>
      </c>
      <c r="Q292" s="285">
        <v>0</v>
      </c>
      <c r="R292" s="285">
        <f>Q292*H292</f>
        <v>0</v>
      </c>
      <c r="S292" s="285">
        <v>0</v>
      </c>
      <c r="T292" s="286">
        <f>S292*H292</f>
        <v>0</v>
      </c>
      <c r="U292" s="204"/>
      <c r="V292" s="204"/>
      <c r="W292" s="204"/>
      <c r="X292" s="204"/>
      <c r="Y292" s="204"/>
      <c r="Z292" s="204"/>
      <c r="AA292" s="204"/>
      <c r="AB292" s="204"/>
      <c r="AC292" s="204"/>
      <c r="AD292" s="204"/>
      <c r="AE292" s="204"/>
      <c r="AR292" s="287" t="s">
        <v>144</v>
      </c>
      <c r="AT292" s="287" t="s">
        <v>139</v>
      </c>
      <c r="AU292" s="287" t="s">
        <v>145</v>
      </c>
      <c r="AY292" s="205" t="s">
        <v>137</v>
      </c>
      <c r="BE292" s="150">
        <f>IF(N292="základná",J292,0)</f>
        <v>0</v>
      </c>
      <c r="BF292" s="150">
        <f>IF(N292="znížená",J292,0)</f>
        <v>0</v>
      </c>
      <c r="BG292" s="150">
        <f>IF(N292="zákl. prenesená",J292,0)</f>
        <v>0</v>
      </c>
      <c r="BH292" s="150">
        <f>IF(N292="zníž. prenesená",J292,0)</f>
        <v>0</v>
      </c>
      <c r="BI292" s="150">
        <f>IF(N292="nulová",J292,0)</f>
        <v>0</v>
      </c>
      <c r="BJ292" s="205" t="s">
        <v>145</v>
      </c>
      <c r="BK292" s="151">
        <f>ROUND(I292*H292,3)</f>
        <v>0</v>
      </c>
      <c r="BL292" s="205" t="s">
        <v>144</v>
      </c>
      <c r="BM292" s="287" t="s">
        <v>472</v>
      </c>
    </row>
    <row r="293" spans="1:65" s="14" customFormat="1">
      <c r="B293" s="186"/>
      <c r="D293" s="153" t="s">
        <v>147</v>
      </c>
      <c r="E293" s="187" t="s">
        <v>1</v>
      </c>
      <c r="F293" s="188" t="s">
        <v>473</v>
      </c>
      <c r="H293" s="187" t="s">
        <v>1</v>
      </c>
      <c r="I293" s="189"/>
      <c r="L293" s="186"/>
      <c r="M293" s="190"/>
      <c r="N293" s="191"/>
      <c r="O293" s="191"/>
      <c r="P293" s="191"/>
      <c r="Q293" s="191"/>
      <c r="R293" s="191"/>
      <c r="S293" s="191"/>
      <c r="T293" s="192"/>
      <c r="AT293" s="187" t="s">
        <v>147</v>
      </c>
      <c r="AU293" s="187" t="s">
        <v>145</v>
      </c>
      <c r="AV293" s="14" t="s">
        <v>80</v>
      </c>
      <c r="AW293" s="14" t="s">
        <v>33</v>
      </c>
      <c r="AX293" s="14" t="s">
        <v>72</v>
      </c>
      <c r="AY293" s="187" t="s">
        <v>137</v>
      </c>
    </row>
    <row r="294" spans="1:65" s="11" customFormat="1">
      <c r="B294" s="152"/>
      <c r="D294" s="153" t="s">
        <v>147</v>
      </c>
      <c r="E294" s="154" t="s">
        <v>1</v>
      </c>
      <c r="F294" s="155" t="s">
        <v>474</v>
      </c>
      <c r="H294" s="156">
        <v>175.68</v>
      </c>
      <c r="I294" s="157"/>
      <c r="L294" s="152"/>
      <c r="M294" s="158"/>
      <c r="N294" s="159"/>
      <c r="O294" s="159"/>
      <c r="P294" s="159"/>
      <c r="Q294" s="159"/>
      <c r="R294" s="159"/>
      <c r="S294" s="159"/>
      <c r="T294" s="160"/>
      <c r="AT294" s="154" t="s">
        <v>147</v>
      </c>
      <c r="AU294" s="154" t="s">
        <v>145</v>
      </c>
      <c r="AV294" s="11" t="s">
        <v>145</v>
      </c>
      <c r="AW294" s="11" t="s">
        <v>33</v>
      </c>
      <c r="AX294" s="11" t="s">
        <v>72</v>
      </c>
      <c r="AY294" s="154" t="s">
        <v>137</v>
      </c>
    </row>
    <row r="295" spans="1:65" s="11" customFormat="1">
      <c r="B295" s="152"/>
      <c r="D295" s="153" t="s">
        <v>147</v>
      </c>
      <c r="E295" s="154" t="s">
        <v>1</v>
      </c>
      <c r="F295" s="155" t="s">
        <v>475</v>
      </c>
      <c r="H295" s="156">
        <v>68.97</v>
      </c>
      <c r="I295" s="157"/>
      <c r="L295" s="152"/>
      <c r="M295" s="158"/>
      <c r="N295" s="159"/>
      <c r="O295" s="159"/>
      <c r="P295" s="159"/>
      <c r="Q295" s="159"/>
      <c r="R295" s="159"/>
      <c r="S295" s="159"/>
      <c r="T295" s="160"/>
      <c r="AT295" s="154" t="s">
        <v>147</v>
      </c>
      <c r="AU295" s="154" t="s">
        <v>145</v>
      </c>
      <c r="AV295" s="11" t="s">
        <v>145</v>
      </c>
      <c r="AW295" s="11" t="s">
        <v>33</v>
      </c>
      <c r="AX295" s="11" t="s">
        <v>72</v>
      </c>
      <c r="AY295" s="154" t="s">
        <v>137</v>
      </c>
    </row>
    <row r="296" spans="1:65" s="11" customFormat="1">
      <c r="B296" s="152"/>
      <c r="D296" s="153" t="s">
        <v>147</v>
      </c>
      <c r="E296" s="154" t="s">
        <v>1</v>
      </c>
      <c r="F296" s="155" t="s">
        <v>476</v>
      </c>
      <c r="H296" s="156">
        <v>-34.076000000000001</v>
      </c>
      <c r="I296" s="157"/>
      <c r="L296" s="152"/>
      <c r="M296" s="158"/>
      <c r="N296" s="159"/>
      <c r="O296" s="159"/>
      <c r="P296" s="159"/>
      <c r="Q296" s="159"/>
      <c r="R296" s="159"/>
      <c r="S296" s="159"/>
      <c r="T296" s="160"/>
      <c r="AT296" s="154" t="s">
        <v>147</v>
      </c>
      <c r="AU296" s="154" t="s">
        <v>145</v>
      </c>
      <c r="AV296" s="11" t="s">
        <v>145</v>
      </c>
      <c r="AW296" s="11" t="s">
        <v>33</v>
      </c>
      <c r="AX296" s="11" t="s">
        <v>72</v>
      </c>
      <c r="AY296" s="154" t="s">
        <v>137</v>
      </c>
    </row>
    <row r="297" spans="1:65" s="12" customFormat="1">
      <c r="B297" s="161"/>
      <c r="D297" s="153" t="s">
        <v>147</v>
      </c>
      <c r="E297" s="162" t="s">
        <v>1</v>
      </c>
      <c r="F297" s="163" t="s">
        <v>150</v>
      </c>
      <c r="H297" s="164">
        <v>210.57400000000001</v>
      </c>
      <c r="I297" s="165"/>
      <c r="L297" s="161"/>
      <c r="M297" s="166"/>
      <c r="N297" s="167"/>
      <c r="O297" s="167"/>
      <c r="P297" s="167"/>
      <c r="Q297" s="167"/>
      <c r="R297" s="167"/>
      <c r="S297" s="167"/>
      <c r="T297" s="168"/>
      <c r="AT297" s="162" t="s">
        <v>147</v>
      </c>
      <c r="AU297" s="162" t="s">
        <v>145</v>
      </c>
      <c r="AV297" s="12" t="s">
        <v>151</v>
      </c>
      <c r="AW297" s="12" t="s">
        <v>33</v>
      </c>
      <c r="AX297" s="12" t="s">
        <v>72</v>
      </c>
      <c r="AY297" s="162" t="s">
        <v>137</v>
      </c>
    </row>
    <row r="298" spans="1:65" s="11" customFormat="1">
      <c r="B298" s="152"/>
      <c r="D298" s="153" t="s">
        <v>147</v>
      </c>
      <c r="E298" s="154" t="s">
        <v>1</v>
      </c>
      <c r="F298" s="155" t="s">
        <v>477</v>
      </c>
      <c r="H298" s="156">
        <v>28.07</v>
      </c>
      <c r="I298" s="157"/>
      <c r="L298" s="152"/>
      <c r="M298" s="158"/>
      <c r="N298" s="159"/>
      <c r="O298" s="159"/>
      <c r="P298" s="159"/>
      <c r="Q298" s="159"/>
      <c r="R298" s="159"/>
      <c r="S298" s="159"/>
      <c r="T298" s="160"/>
      <c r="AT298" s="154" t="s">
        <v>147</v>
      </c>
      <c r="AU298" s="154" t="s">
        <v>145</v>
      </c>
      <c r="AV298" s="11" t="s">
        <v>145</v>
      </c>
      <c r="AW298" s="11" t="s">
        <v>33</v>
      </c>
      <c r="AX298" s="11" t="s">
        <v>72</v>
      </c>
      <c r="AY298" s="154" t="s">
        <v>137</v>
      </c>
    </row>
    <row r="299" spans="1:65" s="11" customFormat="1">
      <c r="B299" s="152"/>
      <c r="D299" s="153" t="s">
        <v>147</v>
      </c>
      <c r="E299" s="154" t="s">
        <v>1</v>
      </c>
      <c r="F299" s="155" t="s">
        <v>478</v>
      </c>
      <c r="H299" s="156">
        <v>29.65</v>
      </c>
      <c r="I299" s="157"/>
      <c r="L299" s="152"/>
      <c r="M299" s="158"/>
      <c r="N299" s="159"/>
      <c r="O299" s="159"/>
      <c r="P299" s="159"/>
      <c r="Q299" s="159"/>
      <c r="R299" s="159"/>
      <c r="S299" s="159"/>
      <c r="T299" s="160"/>
      <c r="AT299" s="154" t="s">
        <v>147</v>
      </c>
      <c r="AU299" s="154" t="s">
        <v>145</v>
      </c>
      <c r="AV299" s="11" t="s">
        <v>145</v>
      </c>
      <c r="AW299" s="11" t="s">
        <v>33</v>
      </c>
      <c r="AX299" s="11" t="s">
        <v>72</v>
      </c>
      <c r="AY299" s="154" t="s">
        <v>137</v>
      </c>
    </row>
    <row r="300" spans="1:65" s="12" customFormat="1">
      <c r="B300" s="161"/>
      <c r="D300" s="153" t="s">
        <v>147</v>
      </c>
      <c r="E300" s="162" t="s">
        <v>1</v>
      </c>
      <c r="F300" s="163" t="s">
        <v>150</v>
      </c>
      <c r="H300" s="164">
        <v>57.72</v>
      </c>
      <c r="I300" s="165"/>
      <c r="L300" s="161"/>
      <c r="M300" s="166"/>
      <c r="N300" s="167"/>
      <c r="O300" s="167"/>
      <c r="P300" s="167"/>
      <c r="Q300" s="167"/>
      <c r="R300" s="167"/>
      <c r="S300" s="167"/>
      <c r="T300" s="168"/>
      <c r="AT300" s="162" t="s">
        <v>147</v>
      </c>
      <c r="AU300" s="162" t="s">
        <v>145</v>
      </c>
      <c r="AV300" s="12" t="s">
        <v>151</v>
      </c>
      <c r="AW300" s="12" t="s">
        <v>33</v>
      </c>
      <c r="AX300" s="12" t="s">
        <v>72</v>
      </c>
      <c r="AY300" s="162" t="s">
        <v>137</v>
      </c>
    </row>
    <row r="301" spans="1:65" s="11" customFormat="1">
      <c r="B301" s="152"/>
      <c r="D301" s="153" t="s">
        <v>147</v>
      </c>
      <c r="E301" s="154" t="s">
        <v>1</v>
      </c>
      <c r="F301" s="155" t="s">
        <v>479</v>
      </c>
      <c r="H301" s="156">
        <v>26.5</v>
      </c>
      <c r="I301" s="157"/>
      <c r="L301" s="152"/>
      <c r="M301" s="158"/>
      <c r="N301" s="159"/>
      <c r="O301" s="159"/>
      <c r="P301" s="159"/>
      <c r="Q301" s="159"/>
      <c r="R301" s="159"/>
      <c r="S301" s="159"/>
      <c r="T301" s="160"/>
      <c r="AT301" s="154" t="s">
        <v>147</v>
      </c>
      <c r="AU301" s="154" t="s">
        <v>145</v>
      </c>
      <c r="AV301" s="11" t="s">
        <v>145</v>
      </c>
      <c r="AW301" s="11" t="s">
        <v>33</v>
      </c>
      <c r="AX301" s="11" t="s">
        <v>72</v>
      </c>
      <c r="AY301" s="154" t="s">
        <v>137</v>
      </c>
    </row>
    <row r="302" spans="1:65" s="13" customFormat="1">
      <c r="B302" s="169"/>
      <c r="D302" s="153" t="s">
        <v>147</v>
      </c>
      <c r="E302" s="170" t="s">
        <v>1</v>
      </c>
      <c r="F302" s="171" t="s">
        <v>158</v>
      </c>
      <c r="H302" s="172">
        <v>294.79399999999998</v>
      </c>
      <c r="I302" s="173"/>
      <c r="L302" s="169"/>
      <c r="M302" s="174"/>
      <c r="N302" s="175"/>
      <c r="O302" s="175"/>
      <c r="P302" s="175"/>
      <c r="Q302" s="175"/>
      <c r="R302" s="175"/>
      <c r="S302" s="175"/>
      <c r="T302" s="176"/>
      <c r="AT302" s="170" t="s">
        <v>147</v>
      </c>
      <c r="AU302" s="170" t="s">
        <v>145</v>
      </c>
      <c r="AV302" s="13" t="s">
        <v>144</v>
      </c>
      <c r="AW302" s="13" t="s">
        <v>33</v>
      </c>
      <c r="AX302" s="13" t="s">
        <v>80</v>
      </c>
      <c r="AY302" s="170" t="s">
        <v>137</v>
      </c>
    </row>
    <row r="303" spans="1:65" s="10" customFormat="1" ht="22.7" customHeight="1">
      <c r="B303" s="126"/>
      <c r="D303" s="127" t="s">
        <v>71</v>
      </c>
      <c r="E303" s="137" t="s">
        <v>145</v>
      </c>
      <c r="F303" s="137" t="s">
        <v>480</v>
      </c>
      <c r="I303" s="129"/>
      <c r="J303" s="138">
        <f>BK303</f>
        <v>0</v>
      </c>
      <c r="L303" s="126"/>
      <c r="M303" s="131"/>
      <c r="N303" s="132"/>
      <c r="O303" s="132"/>
      <c r="P303" s="133">
        <f>SUM(P304:P409)</f>
        <v>0</v>
      </c>
      <c r="Q303" s="132"/>
      <c r="R303" s="133">
        <f>SUM(R304:R409)</f>
        <v>285.23622354999998</v>
      </c>
      <c r="S303" s="132"/>
      <c r="T303" s="134">
        <f>SUM(T304:T409)</f>
        <v>0</v>
      </c>
      <c r="AR303" s="127" t="s">
        <v>80</v>
      </c>
      <c r="AT303" s="135" t="s">
        <v>71</v>
      </c>
      <c r="AU303" s="135" t="s">
        <v>80</v>
      </c>
      <c r="AY303" s="127" t="s">
        <v>137</v>
      </c>
      <c r="BK303" s="136">
        <f>SUM(BK304:BK409)</f>
        <v>0</v>
      </c>
    </row>
    <row r="304" spans="1:65" s="254" customFormat="1" ht="24.2" customHeight="1">
      <c r="A304" s="204"/>
      <c r="B304" s="139"/>
      <c r="C304" s="276" t="s">
        <v>248</v>
      </c>
      <c r="D304" s="276" t="s">
        <v>139</v>
      </c>
      <c r="E304" s="277" t="s">
        <v>481</v>
      </c>
      <c r="F304" s="278" t="s">
        <v>482</v>
      </c>
      <c r="G304" s="279" t="s">
        <v>162</v>
      </c>
      <c r="H304" s="280">
        <v>40.079000000000001</v>
      </c>
      <c r="I304" s="281"/>
      <c r="J304" s="280">
        <f>ROUND(I304*H304,3)</f>
        <v>0</v>
      </c>
      <c r="K304" s="282"/>
      <c r="L304" s="30"/>
      <c r="M304" s="283" t="s">
        <v>1</v>
      </c>
      <c r="N304" s="284" t="s">
        <v>44</v>
      </c>
      <c r="O304" s="49"/>
      <c r="P304" s="285">
        <f>O304*H304</f>
        <v>0</v>
      </c>
      <c r="Q304" s="285">
        <v>2.0699999999999998</v>
      </c>
      <c r="R304" s="285">
        <f>Q304*H304</f>
        <v>82.963529999999992</v>
      </c>
      <c r="S304" s="285">
        <v>0</v>
      </c>
      <c r="T304" s="286">
        <f>S304*H304</f>
        <v>0</v>
      </c>
      <c r="U304" s="204"/>
      <c r="V304" s="204"/>
      <c r="W304" s="204"/>
      <c r="X304" s="204"/>
      <c r="Y304" s="204"/>
      <c r="Z304" s="204"/>
      <c r="AA304" s="204"/>
      <c r="AB304" s="204"/>
      <c r="AC304" s="204"/>
      <c r="AD304" s="204"/>
      <c r="AE304" s="204"/>
      <c r="AR304" s="287" t="s">
        <v>144</v>
      </c>
      <c r="AT304" s="287" t="s">
        <v>139</v>
      </c>
      <c r="AU304" s="287" t="s">
        <v>145</v>
      </c>
      <c r="AY304" s="205" t="s">
        <v>137</v>
      </c>
      <c r="BE304" s="150">
        <f>IF(N304="základná",J304,0)</f>
        <v>0</v>
      </c>
      <c r="BF304" s="150">
        <f>IF(N304="znížená",J304,0)</f>
        <v>0</v>
      </c>
      <c r="BG304" s="150">
        <f>IF(N304="zákl. prenesená",J304,0)</f>
        <v>0</v>
      </c>
      <c r="BH304" s="150">
        <f>IF(N304="zníž. prenesená",J304,0)</f>
        <v>0</v>
      </c>
      <c r="BI304" s="150">
        <f>IF(N304="nulová",J304,0)</f>
        <v>0</v>
      </c>
      <c r="BJ304" s="205" t="s">
        <v>145</v>
      </c>
      <c r="BK304" s="151">
        <f>ROUND(I304*H304,3)</f>
        <v>0</v>
      </c>
      <c r="BL304" s="205" t="s">
        <v>144</v>
      </c>
      <c r="BM304" s="287" t="s">
        <v>483</v>
      </c>
    </row>
    <row r="305" spans="1:65" s="14" customFormat="1">
      <c r="B305" s="186"/>
      <c r="D305" s="153" t="s">
        <v>147</v>
      </c>
      <c r="E305" s="187" t="s">
        <v>1</v>
      </c>
      <c r="F305" s="188" t="s">
        <v>330</v>
      </c>
      <c r="H305" s="187" t="s">
        <v>1</v>
      </c>
      <c r="I305" s="189"/>
      <c r="L305" s="186"/>
      <c r="M305" s="190"/>
      <c r="N305" s="191"/>
      <c r="O305" s="191"/>
      <c r="P305" s="191"/>
      <c r="Q305" s="191"/>
      <c r="R305" s="191"/>
      <c r="S305" s="191"/>
      <c r="T305" s="192"/>
      <c r="AT305" s="187" t="s">
        <v>147</v>
      </c>
      <c r="AU305" s="187" t="s">
        <v>145</v>
      </c>
      <c r="AV305" s="14" t="s">
        <v>80</v>
      </c>
      <c r="AW305" s="14" t="s">
        <v>33</v>
      </c>
      <c r="AX305" s="14" t="s">
        <v>72</v>
      </c>
      <c r="AY305" s="187" t="s">
        <v>137</v>
      </c>
    </row>
    <row r="306" spans="1:65" s="14" customFormat="1">
      <c r="B306" s="186"/>
      <c r="D306" s="153" t="s">
        <v>147</v>
      </c>
      <c r="E306" s="187" t="s">
        <v>1</v>
      </c>
      <c r="F306" s="188" t="s">
        <v>484</v>
      </c>
      <c r="H306" s="187" t="s">
        <v>1</v>
      </c>
      <c r="I306" s="189"/>
      <c r="L306" s="186"/>
      <c r="M306" s="190"/>
      <c r="N306" s="191"/>
      <c r="O306" s="191"/>
      <c r="P306" s="191"/>
      <c r="Q306" s="191"/>
      <c r="R306" s="191"/>
      <c r="S306" s="191"/>
      <c r="T306" s="192"/>
      <c r="AT306" s="187" t="s">
        <v>147</v>
      </c>
      <c r="AU306" s="187" t="s">
        <v>145</v>
      </c>
      <c r="AV306" s="14" t="s">
        <v>80</v>
      </c>
      <c r="AW306" s="14" t="s">
        <v>33</v>
      </c>
      <c r="AX306" s="14" t="s">
        <v>72</v>
      </c>
      <c r="AY306" s="187" t="s">
        <v>137</v>
      </c>
    </row>
    <row r="307" spans="1:65" s="11" customFormat="1">
      <c r="B307" s="152"/>
      <c r="D307" s="153" t="s">
        <v>147</v>
      </c>
      <c r="E307" s="154" t="s">
        <v>1</v>
      </c>
      <c r="F307" s="155" t="s">
        <v>485</v>
      </c>
      <c r="H307" s="156">
        <v>29.75</v>
      </c>
      <c r="I307" s="157"/>
      <c r="L307" s="152"/>
      <c r="M307" s="158"/>
      <c r="N307" s="159"/>
      <c r="O307" s="159"/>
      <c r="P307" s="159"/>
      <c r="Q307" s="159"/>
      <c r="R307" s="159"/>
      <c r="S307" s="159"/>
      <c r="T307" s="160"/>
      <c r="AT307" s="154" t="s">
        <v>147</v>
      </c>
      <c r="AU307" s="154" t="s">
        <v>145</v>
      </c>
      <c r="AV307" s="11" t="s">
        <v>145</v>
      </c>
      <c r="AW307" s="11" t="s">
        <v>33</v>
      </c>
      <c r="AX307" s="11" t="s">
        <v>72</v>
      </c>
      <c r="AY307" s="154" t="s">
        <v>137</v>
      </c>
    </row>
    <row r="308" spans="1:65" s="11" customFormat="1">
      <c r="B308" s="152"/>
      <c r="D308" s="153" t="s">
        <v>147</v>
      </c>
      <c r="E308" s="154" t="s">
        <v>1</v>
      </c>
      <c r="F308" s="155" t="s">
        <v>486</v>
      </c>
      <c r="H308" s="156">
        <v>7.14</v>
      </c>
      <c r="I308" s="157"/>
      <c r="L308" s="152"/>
      <c r="M308" s="158"/>
      <c r="N308" s="159"/>
      <c r="O308" s="159"/>
      <c r="P308" s="159"/>
      <c r="Q308" s="159"/>
      <c r="R308" s="159"/>
      <c r="S308" s="159"/>
      <c r="T308" s="160"/>
      <c r="AT308" s="154" t="s">
        <v>147</v>
      </c>
      <c r="AU308" s="154" t="s">
        <v>145</v>
      </c>
      <c r="AV308" s="11" t="s">
        <v>145</v>
      </c>
      <c r="AW308" s="11" t="s">
        <v>33</v>
      </c>
      <c r="AX308" s="11" t="s">
        <v>72</v>
      </c>
      <c r="AY308" s="154" t="s">
        <v>137</v>
      </c>
    </row>
    <row r="309" spans="1:65" s="11" customFormat="1">
      <c r="B309" s="152"/>
      <c r="D309" s="153" t="s">
        <v>147</v>
      </c>
      <c r="E309" s="154" t="s">
        <v>1</v>
      </c>
      <c r="F309" s="155" t="s">
        <v>487</v>
      </c>
      <c r="H309" s="156">
        <v>3.1890000000000001</v>
      </c>
      <c r="I309" s="157"/>
      <c r="L309" s="152"/>
      <c r="M309" s="158"/>
      <c r="N309" s="159"/>
      <c r="O309" s="159"/>
      <c r="P309" s="159"/>
      <c r="Q309" s="159"/>
      <c r="R309" s="159"/>
      <c r="S309" s="159"/>
      <c r="T309" s="160"/>
      <c r="AT309" s="154" t="s">
        <v>147</v>
      </c>
      <c r="AU309" s="154" t="s">
        <v>145</v>
      </c>
      <c r="AV309" s="11" t="s">
        <v>145</v>
      </c>
      <c r="AW309" s="11" t="s">
        <v>33</v>
      </c>
      <c r="AX309" s="11" t="s">
        <v>72</v>
      </c>
      <c r="AY309" s="154" t="s">
        <v>137</v>
      </c>
    </row>
    <row r="310" spans="1:65" s="13" customFormat="1">
      <c r="B310" s="169"/>
      <c r="D310" s="153" t="s">
        <v>147</v>
      </c>
      <c r="E310" s="170" t="s">
        <v>1</v>
      </c>
      <c r="F310" s="171" t="s">
        <v>158</v>
      </c>
      <c r="H310" s="172">
        <v>40.079000000000001</v>
      </c>
      <c r="I310" s="173"/>
      <c r="L310" s="169"/>
      <c r="M310" s="174"/>
      <c r="N310" s="175"/>
      <c r="O310" s="175"/>
      <c r="P310" s="175"/>
      <c r="Q310" s="175"/>
      <c r="R310" s="175"/>
      <c r="S310" s="175"/>
      <c r="T310" s="176"/>
      <c r="AT310" s="170" t="s">
        <v>147</v>
      </c>
      <c r="AU310" s="170" t="s">
        <v>145</v>
      </c>
      <c r="AV310" s="13" t="s">
        <v>144</v>
      </c>
      <c r="AW310" s="13" t="s">
        <v>33</v>
      </c>
      <c r="AX310" s="13" t="s">
        <v>80</v>
      </c>
      <c r="AY310" s="170" t="s">
        <v>137</v>
      </c>
    </row>
    <row r="311" spans="1:65" s="254" customFormat="1" ht="24.2" customHeight="1">
      <c r="A311" s="204"/>
      <c r="B311" s="139"/>
      <c r="C311" s="276" t="s">
        <v>259</v>
      </c>
      <c r="D311" s="276" t="s">
        <v>139</v>
      </c>
      <c r="E311" s="277" t="s">
        <v>488</v>
      </c>
      <c r="F311" s="278" t="s">
        <v>489</v>
      </c>
      <c r="G311" s="279" t="s">
        <v>162</v>
      </c>
      <c r="H311" s="280">
        <v>37.286000000000001</v>
      </c>
      <c r="I311" s="281"/>
      <c r="J311" s="280">
        <f>ROUND(I311*H311,3)</f>
        <v>0</v>
      </c>
      <c r="K311" s="282"/>
      <c r="L311" s="30"/>
      <c r="M311" s="283" t="s">
        <v>1</v>
      </c>
      <c r="N311" s="284" t="s">
        <v>44</v>
      </c>
      <c r="O311" s="49"/>
      <c r="P311" s="285">
        <f>O311*H311</f>
        <v>0</v>
      </c>
      <c r="Q311" s="285">
        <v>2.2151299999999998</v>
      </c>
      <c r="R311" s="285">
        <f>Q311*H311</f>
        <v>82.593337179999992</v>
      </c>
      <c r="S311" s="285">
        <v>0</v>
      </c>
      <c r="T311" s="286">
        <f>S311*H311</f>
        <v>0</v>
      </c>
      <c r="U311" s="204"/>
      <c r="V311" s="204"/>
      <c r="W311" s="204"/>
      <c r="X311" s="204"/>
      <c r="Y311" s="204"/>
      <c r="Z311" s="204"/>
      <c r="AA311" s="204"/>
      <c r="AB311" s="204"/>
      <c r="AC311" s="204"/>
      <c r="AD311" s="204"/>
      <c r="AE311" s="204"/>
      <c r="AR311" s="287" t="s">
        <v>144</v>
      </c>
      <c r="AT311" s="287" t="s">
        <v>139</v>
      </c>
      <c r="AU311" s="287" t="s">
        <v>145</v>
      </c>
      <c r="AY311" s="205" t="s">
        <v>137</v>
      </c>
      <c r="BE311" s="150">
        <f>IF(N311="základná",J311,0)</f>
        <v>0</v>
      </c>
      <c r="BF311" s="150">
        <f>IF(N311="znížená",J311,0)</f>
        <v>0</v>
      </c>
      <c r="BG311" s="150">
        <f>IF(N311="zákl. prenesená",J311,0)</f>
        <v>0</v>
      </c>
      <c r="BH311" s="150">
        <f>IF(N311="zníž. prenesená",J311,0)</f>
        <v>0</v>
      </c>
      <c r="BI311" s="150">
        <f>IF(N311="nulová",J311,0)</f>
        <v>0</v>
      </c>
      <c r="BJ311" s="205" t="s">
        <v>145</v>
      </c>
      <c r="BK311" s="151">
        <f>ROUND(I311*H311,3)</f>
        <v>0</v>
      </c>
      <c r="BL311" s="205" t="s">
        <v>144</v>
      </c>
      <c r="BM311" s="287" t="s">
        <v>490</v>
      </c>
    </row>
    <row r="312" spans="1:65" s="14" customFormat="1">
      <c r="B312" s="186"/>
      <c r="D312" s="153" t="s">
        <v>147</v>
      </c>
      <c r="E312" s="187" t="s">
        <v>1</v>
      </c>
      <c r="F312" s="188" t="s">
        <v>330</v>
      </c>
      <c r="H312" s="187" t="s">
        <v>1</v>
      </c>
      <c r="I312" s="189"/>
      <c r="L312" s="186"/>
      <c r="M312" s="190"/>
      <c r="N312" s="191"/>
      <c r="O312" s="191"/>
      <c r="P312" s="191"/>
      <c r="Q312" s="191"/>
      <c r="R312" s="191"/>
      <c r="S312" s="191"/>
      <c r="T312" s="192"/>
      <c r="AT312" s="187" t="s">
        <v>147</v>
      </c>
      <c r="AU312" s="187" t="s">
        <v>145</v>
      </c>
      <c r="AV312" s="14" t="s">
        <v>80</v>
      </c>
      <c r="AW312" s="14" t="s">
        <v>33</v>
      </c>
      <c r="AX312" s="14" t="s">
        <v>72</v>
      </c>
      <c r="AY312" s="187" t="s">
        <v>137</v>
      </c>
    </row>
    <row r="313" spans="1:65" s="11" customFormat="1">
      <c r="B313" s="152"/>
      <c r="D313" s="153" t="s">
        <v>147</v>
      </c>
      <c r="E313" s="154" t="s">
        <v>1</v>
      </c>
      <c r="F313" s="155" t="s">
        <v>491</v>
      </c>
      <c r="H313" s="156">
        <v>25.25</v>
      </c>
      <c r="I313" s="157"/>
      <c r="L313" s="152"/>
      <c r="M313" s="158"/>
      <c r="N313" s="159"/>
      <c r="O313" s="159"/>
      <c r="P313" s="159"/>
      <c r="Q313" s="159"/>
      <c r="R313" s="159"/>
      <c r="S313" s="159"/>
      <c r="T313" s="160"/>
      <c r="AT313" s="154" t="s">
        <v>147</v>
      </c>
      <c r="AU313" s="154" t="s">
        <v>145</v>
      </c>
      <c r="AV313" s="11" t="s">
        <v>145</v>
      </c>
      <c r="AW313" s="11" t="s">
        <v>33</v>
      </c>
      <c r="AX313" s="11" t="s">
        <v>72</v>
      </c>
      <c r="AY313" s="154" t="s">
        <v>137</v>
      </c>
    </row>
    <row r="314" spans="1:65" s="11" customFormat="1">
      <c r="B314" s="152"/>
      <c r="D314" s="153" t="s">
        <v>147</v>
      </c>
      <c r="E314" s="154" t="s">
        <v>1</v>
      </c>
      <c r="F314" s="155" t="s">
        <v>492</v>
      </c>
      <c r="H314" s="156">
        <v>10.047000000000001</v>
      </c>
      <c r="I314" s="157"/>
      <c r="L314" s="152"/>
      <c r="M314" s="158"/>
      <c r="N314" s="159"/>
      <c r="O314" s="159"/>
      <c r="P314" s="159"/>
      <c r="Q314" s="159"/>
      <c r="R314" s="159"/>
      <c r="S314" s="159"/>
      <c r="T314" s="160"/>
      <c r="AT314" s="154" t="s">
        <v>147</v>
      </c>
      <c r="AU314" s="154" t="s">
        <v>145</v>
      </c>
      <c r="AV314" s="11" t="s">
        <v>145</v>
      </c>
      <c r="AW314" s="11" t="s">
        <v>33</v>
      </c>
      <c r="AX314" s="11" t="s">
        <v>72</v>
      </c>
      <c r="AY314" s="154" t="s">
        <v>137</v>
      </c>
    </row>
    <row r="315" spans="1:65" s="11" customFormat="1">
      <c r="B315" s="152"/>
      <c r="D315" s="153" t="s">
        <v>147</v>
      </c>
      <c r="E315" s="154" t="s">
        <v>1</v>
      </c>
      <c r="F315" s="155" t="s">
        <v>493</v>
      </c>
      <c r="H315" s="156">
        <v>-5.9669999999999996</v>
      </c>
      <c r="I315" s="157"/>
      <c r="L315" s="152"/>
      <c r="M315" s="158"/>
      <c r="N315" s="159"/>
      <c r="O315" s="159"/>
      <c r="P315" s="159"/>
      <c r="Q315" s="159"/>
      <c r="R315" s="159"/>
      <c r="S315" s="159"/>
      <c r="T315" s="160"/>
      <c r="AT315" s="154" t="s">
        <v>147</v>
      </c>
      <c r="AU315" s="154" t="s">
        <v>145</v>
      </c>
      <c r="AV315" s="11" t="s">
        <v>145</v>
      </c>
      <c r="AW315" s="11" t="s">
        <v>33</v>
      </c>
      <c r="AX315" s="11" t="s">
        <v>72</v>
      </c>
      <c r="AY315" s="154" t="s">
        <v>137</v>
      </c>
    </row>
    <row r="316" spans="1:65" s="14" customFormat="1">
      <c r="B316" s="186"/>
      <c r="D316" s="153" t="s">
        <v>147</v>
      </c>
      <c r="E316" s="187" t="s">
        <v>1</v>
      </c>
      <c r="F316" s="188" t="s">
        <v>494</v>
      </c>
      <c r="H316" s="187" t="s">
        <v>1</v>
      </c>
      <c r="I316" s="189"/>
      <c r="L316" s="186"/>
      <c r="M316" s="190"/>
      <c r="N316" s="191"/>
      <c r="O316" s="191"/>
      <c r="P316" s="191"/>
      <c r="Q316" s="191"/>
      <c r="R316" s="191"/>
      <c r="S316" s="191"/>
      <c r="T316" s="192"/>
      <c r="AT316" s="187" t="s">
        <v>147</v>
      </c>
      <c r="AU316" s="187" t="s">
        <v>145</v>
      </c>
      <c r="AV316" s="14" t="s">
        <v>80</v>
      </c>
      <c r="AW316" s="14" t="s">
        <v>33</v>
      </c>
      <c r="AX316" s="14" t="s">
        <v>72</v>
      </c>
      <c r="AY316" s="187" t="s">
        <v>137</v>
      </c>
    </row>
    <row r="317" spans="1:65" s="11" customFormat="1">
      <c r="B317" s="152"/>
      <c r="D317" s="153" t="s">
        <v>147</v>
      </c>
      <c r="E317" s="154" t="s">
        <v>1</v>
      </c>
      <c r="F317" s="155" t="s">
        <v>495</v>
      </c>
      <c r="H317" s="156">
        <v>7.9560000000000004</v>
      </c>
      <c r="I317" s="157"/>
      <c r="L317" s="152"/>
      <c r="M317" s="158"/>
      <c r="N317" s="159"/>
      <c r="O317" s="159"/>
      <c r="P317" s="159"/>
      <c r="Q317" s="159"/>
      <c r="R317" s="159"/>
      <c r="S317" s="159"/>
      <c r="T317" s="160"/>
      <c r="AT317" s="154" t="s">
        <v>147</v>
      </c>
      <c r="AU317" s="154" t="s">
        <v>145</v>
      </c>
      <c r="AV317" s="11" t="s">
        <v>145</v>
      </c>
      <c r="AW317" s="11" t="s">
        <v>33</v>
      </c>
      <c r="AX317" s="11" t="s">
        <v>72</v>
      </c>
      <c r="AY317" s="154" t="s">
        <v>137</v>
      </c>
    </row>
    <row r="318" spans="1:65" s="13" customFormat="1">
      <c r="B318" s="169"/>
      <c r="D318" s="153" t="s">
        <v>147</v>
      </c>
      <c r="E318" s="170" t="s">
        <v>1</v>
      </c>
      <c r="F318" s="171" t="s">
        <v>158</v>
      </c>
      <c r="H318" s="172">
        <v>37.286000000000001</v>
      </c>
      <c r="I318" s="173"/>
      <c r="L318" s="169"/>
      <c r="M318" s="174"/>
      <c r="N318" s="175"/>
      <c r="O318" s="175"/>
      <c r="P318" s="175"/>
      <c r="Q318" s="175"/>
      <c r="R318" s="175"/>
      <c r="S318" s="175"/>
      <c r="T318" s="176"/>
      <c r="AT318" s="170" t="s">
        <v>147</v>
      </c>
      <c r="AU318" s="170" t="s">
        <v>145</v>
      </c>
      <c r="AV318" s="13" t="s">
        <v>144</v>
      </c>
      <c r="AW318" s="13" t="s">
        <v>33</v>
      </c>
      <c r="AX318" s="13" t="s">
        <v>80</v>
      </c>
      <c r="AY318" s="170" t="s">
        <v>137</v>
      </c>
    </row>
    <row r="319" spans="1:65" s="254" customFormat="1" ht="24.2" customHeight="1">
      <c r="A319" s="204"/>
      <c r="B319" s="139"/>
      <c r="C319" s="276" t="s">
        <v>7</v>
      </c>
      <c r="D319" s="276" t="s">
        <v>139</v>
      </c>
      <c r="E319" s="277" t="s">
        <v>496</v>
      </c>
      <c r="F319" s="278" t="s">
        <v>497</v>
      </c>
      <c r="G319" s="279" t="s">
        <v>142</v>
      </c>
      <c r="H319" s="280">
        <v>11.79</v>
      </c>
      <c r="I319" s="281"/>
      <c r="J319" s="280">
        <f>ROUND(I319*H319,3)</f>
        <v>0</v>
      </c>
      <c r="K319" s="282"/>
      <c r="L319" s="30"/>
      <c r="M319" s="283" t="s">
        <v>1</v>
      </c>
      <c r="N319" s="284" t="s">
        <v>44</v>
      </c>
      <c r="O319" s="49"/>
      <c r="P319" s="285">
        <f>O319*H319</f>
        <v>0</v>
      </c>
      <c r="Q319" s="285">
        <v>4.0699999999999998E-3</v>
      </c>
      <c r="R319" s="285">
        <f>Q319*H319</f>
        <v>4.7985299999999995E-2</v>
      </c>
      <c r="S319" s="285">
        <v>0</v>
      </c>
      <c r="T319" s="286">
        <f>S319*H319</f>
        <v>0</v>
      </c>
      <c r="U319" s="204"/>
      <c r="V319" s="204"/>
      <c r="W319" s="204"/>
      <c r="X319" s="204"/>
      <c r="Y319" s="204"/>
      <c r="Z319" s="204"/>
      <c r="AA319" s="204"/>
      <c r="AB319" s="204"/>
      <c r="AC319" s="204"/>
      <c r="AD319" s="204"/>
      <c r="AE319" s="204"/>
      <c r="AR319" s="287" t="s">
        <v>144</v>
      </c>
      <c r="AT319" s="287" t="s">
        <v>139</v>
      </c>
      <c r="AU319" s="287" t="s">
        <v>145</v>
      </c>
      <c r="AY319" s="205" t="s">
        <v>137</v>
      </c>
      <c r="BE319" s="150">
        <f>IF(N319="základná",J319,0)</f>
        <v>0</v>
      </c>
      <c r="BF319" s="150">
        <f>IF(N319="znížená",J319,0)</f>
        <v>0</v>
      </c>
      <c r="BG319" s="150">
        <f>IF(N319="zákl. prenesená",J319,0)</f>
        <v>0</v>
      </c>
      <c r="BH319" s="150">
        <f>IF(N319="zníž. prenesená",J319,0)</f>
        <v>0</v>
      </c>
      <c r="BI319" s="150">
        <f>IF(N319="nulová",J319,0)</f>
        <v>0</v>
      </c>
      <c r="BJ319" s="205" t="s">
        <v>145</v>
      </c>
      <c r="BK319" s="151">
        <f>ROUND(I319*H319,3)</f>
        <v>0</v>
      </c>
      <c r="BL319" s="205" t="s">
        <v>144</v>
      </c>
      <c r="BM319" s="287" t="s">
        <v>498</v>
      </c>
    </row>
    <row r="320" spans="1:65" s="14" customFormat="1">
      <c r="B320" s="186"/>
      <c r="D320" s="153" t="s">
        <v>147</v>
      </c>
      <c r="E320" s="187" t="s">
        <v>1</v>
      </c>
      <c r="F320" s="188" t="s">
        <v>330</v>
      </c>
      <c r="H320" s="187" t="s">
        <v>1</v>
      </c>
      <c r="I320" s="189"/>
      <c r="L320" s="186"/>
      <c r="M320" s="190"/>
      <c r="N320" s="191"/>
      <c r="O320" s="191"/>
      <c r="P320" s="191"/>
      <c r="Q320" s="191"/>
      <c r="R320" s="191"/>
      <c r="S320" s="191"/>
      <c r="T320" s="192"/>
      <c r="AT320" s="187" t="s">
        <v>147</v>
      </c>
      <c r="AU320" s="187" t="s">
        <v>145</v>
      </c>
      <c r="AV320" s="14" t="s">
        <v>80</v>
      </c>
      <c r="AW320" s="14" t="s">
        <v>33</v>
      </c>
      <c r="AX320" s="14" t="s">
        <v>72</v>
      </c>
      <c r="AY320" s="187" t="s">
        <v>137</v>
      </c>
    </row>
    <row r="321" spans="1:65" s="14" customFormat="1">
      <c r="B321" s="186"/>
      <c r="D321" s="153" t="s">
        <v>147</v>
      </c>
      <c r="E321" s="187" t="s">
        <v>1</v>
      </c>
      <c r="F321" s="188" t="s">
        <v>499</v>
      </c>
      <c r="H321" s="187" t="s">
        <v>1</v>
      </c>
      <c r="I321" s="189"/>
      <c r="L321" s="186"/>
      <c r="M321" s="190"/>
      <c r="N321" s="191"/>
      <c r="O321" s="191"/>
      <c r="P321" s="191"/>
      <c r="Q321" s="191"/>
      <c r="R321" s="191"/>
      <c r="S321" s="191"/>
      <c r="T321" s="192"/>
      <c r="AT321" s="187" t="s">
        <v>147</v>
      </c>
      <c r="AU321" s="187" t="s">
        <v>145</v>
      </c>
      <c r="AV321" s="14" t="s">
        <v>80</v>
      </c>
      <c r="AW321" s="14" t="s">
        <v>33</v>
      </c>
      <c r="AX321" s="14" t="s">
        <v>72</v>
      </c>
      <c r="AY321" s="187" t="s">
        <v>137</v>
      </c>
    </row>
    <row r="322" spans="1:65" s="11" customFormat="1">
      <c r="B322" s="152"/>
      <c r="D322" s="153" t="s">
        <v>147</v>
      </c>
      <c r="E322" s="154" t="s">
        <v>1</v>
      </c>
      <c r="F322" s="155" t="s">
        <v>500</v>
      </c>
      <c r="H322" s="156">
        <v>11.79</v>
      </c>
      <c r="I322" s="157"/>
      <c r="L322" s="152"/>
      <c r="M322" s="158"/>
      <c r="N322" s="159"/>
      <c r="O322" s="159"/>
      <c r="P322" s="159"/>
      <c r="Q322" s="159"/>
      <c r="R322" s="159"/>
      <c r="S322" s="159"/>
      <c r="T322" s="160"/>
      <c r="AT322" s="154" t="s">
        <v>147</v>
      </c>
      <c r="AU322" s="154" t="s">
        <v>145</v>
      </c>
      <c r="AV322" s="11" t="s">
        <v>145</v>
      </c>
      <c r="AW322" s="11" t="s">
        <v>33</v>
      </c>
      <c r="AX322" s="11" t="s">
        <v>72</v>
      </c>
      <c r="AY322" s="154" t="s">
        <v>137</v>
      </c>
    </row>
    <row r="323" spans="1:65" s="13" customFormat="1">
      <c r="B323" s="169"/>
      <c r="D323" s="153" t="s">
        <v>147</v>
      </c>
      <c r="E323" s="170" t="s">
        <v>1</v>
      </c>
      <c r="F323" s="171" t="s">
        <v>158</v>
      </c>
      <c r="H323" s="172">
        <v>11.79</v>
      </c>
      <c r="I323" s="173"/>
      <c r="L323" s="169"/>
      <c r="M323" s="174"/>
      <c r="N323" s="175"/>
      <c r="O323" s="175"/>
      <c r="P323" s="175"/>
      <c r="Q323" s="175"/>
      <c r="R323" s="175"/>
      <c r="S323" s="175"/>
      <c r="T323" s="176"/>
      <c r="AT323" s="170" t="s">
        <v>147</v>
      </c>
      <c r="AU323" s="170" t="s">
        <v>145</v>
      </c>
      <c r="AV323" s="13" t="s">
        <v>144</v>
      </c>
      <c r="AW323" s="13" t="s">
        <v>33</v>
      </c>
      <c r="AX323" s="13" t="s">
        <v>80</v>
      </c>
      <c r="AY323" s="170" t="s">
        <v>137</v>
      </c>
    </row>
    <row r="324" spans="1:65" s="254" customFormat="1" ht="24.2" customHeight="1">
      <c r="A324" s="204"/>
      <c r="B324" s="139"/>
      <c r="C324" s="276" t="s">
        <v>272</v>
      </c>
      <c r="D324" s="276" t="s">
        <v>139</v>
      </c>
      <c r="E324" s="277" t="s">
        <v>501</v>
      </c>
      <c r="F324" s="278" t="s">
        <v>502</v>
      </c>
      <c r="G324" s="279" t="s">
        <v>142</v>
      </c>
      <c r="H324" s="280">
        <v>11.79</v>
      </c>
      <c r="I324" s="281"/>
      <c r="J324" s="280">
        <f>ROUND(I324*H324,3)</f>
        <v>0</v>
      </c>
      <c r="K324" s="282"/>
      <c r="L324" s="30"/>
      <c r="M324" s="283" t="s">
        <v>1</v>
      </c>
      <c r="N324" s="284" t="s">
        <v>44</v>
      </c>
      <c r="O324" s="49"/>
      <c r="P324" s="285">
        <f>O324*H324</f>
        <v>0</v>
      </c>
      <c r="Q324" s="285">
        <v>0</v>
      </c>
      <c r="R324" s="285">
        <f>Q324*H324</f>
        <v>0</v>
      </c>
      <c r="S324" s="285">
        <v>0</v>
      </c>
      <c r="T324" s="286">
        <f>S324*H324</f>
        <v>0</v>
      </c>
      <c r="U324" s="204"/>
      <c r="V324" s="204"/>
      <c r="W324" s="204"/>
      <c r="X324" s="204"/>
      <c r="Y324" s="204"/>
      <c r="Z324" s="204"/>
      <c r="AA324" s="204"/>
      <c r="AB324" s="204"/>
      <c r="AC324" s="204"/>
      <c r="AD324" s="204"/>
      <c r="AE324" s="204"/>
      <c r="AR324" s="287" t="s">
        <v>144</v>
      </c>
      <c r="AT324" s="287" t="s">
        <v>139</v>
      </c>
      <c r="AU324" s="287" t="s">
        <v>145</v>
      </c>
      <c r="AY324" s="205" t="s">
        <v>137</v>
      </c>
      <c r="BE324" s="150">
        <f>IF(N324="základná",J324,0)</f>
        <v>0</v>
      </c>
      <c r="BF324" s="150">
        <f>IF(N324="znížená",J324,0)</f>
        <v>0</v>
      </c>
      <c r="BG324" s="150">
        <f>IF(N324="zákl. prenesená",J324,0)</f>
        <v>0</v>
      </c>
      <c r="BH324" s="150">
        <f>IF(N324="zníž. prenesená",J324,0)</f>
        <v>0</v>
      </c>
      <c r="BI324" s="150">
        <f>IF(N324="nulová",J324,0)</f>
        <v>0</v>
      </c>
      <c r="BJ324" s="205" t="s">
        <v>145</v>
      </c>
      <c r="BK324" s="151">
        <f>ROUND(I324*H324,3)</f>
        <v>0</v>
      </c>
      <c r="BL324" s="205" t="s">
        <v>144</v>
      </c>
      <c r="BM324" s="287" t="s">
        <v>503</v>
      </c>
    </row>
    <row r="325" spans="1:65" s="254" customFormat="1" ht="14.45" customHeight="1">
      <c r="A325" s="204"/>
      <c r="B325" s="139"/>
      <c r="C325" s="276" t="s">
        <v>277</v>
      </c>
      <c r="D325" s="276" t="s">
        <v>139</v>
      </c>
      <c r="E325" s="277" t="s">
        <v>504</v>
      </c>
      <c r="F325" s="278" t="s">
        <v>505</v>
      </c>
      <c r="G325" s="279" t="s">
        <v>199</v>
      </c>
      <c r="H325" s="280">
        <v>1.73</v>
      </c>
      <c r="I325" s="281"/>
      <c r="J325" s="280">
        <f>ROUND(I325*H325,3)</f>
        <v>0</v>
      </c>
      <c r="K325" s="282"/>
      <c r="L325" s="30"/>
      <c r="M325" s="283" t="s">
        <v>1</v>
      </c>
      <c r="N325" s="284" t="s">
        <v>44</v>
      </c>
      <c r="O325" s="49"/>
      <c r="P325" s="285">
        <f>O325*H325</f>
        <v>0</v>
      </c>
      <c r="Q325" s="285">
        <v>1.20296</v>
      </c>
      <c r="R325" s="285">
        <f>Q325*H325</f>
        <v>2.0811207999999999</v>
      </c>
      <c r="S325" s="285">
        <v>0</v>
      </c>
      <c r="T325" s="286">
        <f>S325*H325</f>
        <v>0</v>
      </c>
      <c r="U325" s="204"/>
      <c r="V325" s="204"/>
      <c r="W325" s="204"/>
      <c r="X325" s="204"/>
      <c r="Y325" s="204"/>
      <c r="Z325" s="204"/>
      <c r="AA325" s="204"/>
      <c r="AB325" s="204"/>
      <c r="AC325" s="204"/>
      <c r="AD325" s="204"/>
      <c r="AE325" s="204"/>
      <c r="AR325" s="287" t="s">
        <v>144</v>
      </c>
      <c r="AT325" s="287" t="s">
        <v>139</v>
      </c>
      <c r="AU325" s="287" t="s">
        <v>145</v>
      </c>
      <c r="AY325" s="205" t="s">
        <v>137</v>
      </c>
      <c r="BE325" s="150">
        <f>IF(N325="základná",J325,0)</f>
        <v>0</v>
      </c>
      <c r="BF325" s="150">
        <f>IF(N325="znížená",J325,0)</f>
        <v>0</v>
      </c>
      <c r="BG325" s="150">
        <f>IF(N325="zákl. prenesená",J325,0)</f>
        <v>0</v>
      </c>
      <c r="BH325" s="150">
        <f>IF(N325="zníž. prenesená",J325,0)</f>
        <v>0</v>
      </c>
      <c r="BI325" s="150">
        <f>IF(N325="nulová",J325,0)</f>
        <v>0</v>
      </c>
      <c r="BJ325" s="205" t="s">
        <v>145</v>
      </c>
      <c r="BK325" s="151">
        <f>ROUND(I325*H325,3)</f>
        <v>0</v>
      </c>
      <c r="BL325" s="205" t="s">
        <v>144</v>
      </c>
      <c r="BM325" s="287" t="s">
        <v>506</v>
      </c>
    </row>
    <row r="326" spans="1:65" s="14" customFormat="1">
      <c r="B326" s="186"/>
      <c r="D326" s="153" t="s">
        <v>147</v>
      </c>
      <c r="E326" s="187" t="s">
        <v>1</v>
      </c>
      <c r="F326" s="188" t="s">
        <v>330</v>
      </c>
      <c r="H326" s="187" t="s">
        <v>1</v>
      </c>
      <c r="I326" s="189"/>
      <c r="L326" s="186"/>
      <c r="M326" s="190"/>
      <c r="N326" s="191"/>
      <c r="O326" s="191"/>
      <c r="P326" s="191"/>
      <c r="Q326" s="191"/>
      <c r="R326" s="191"/>
      <c r="S326" s="191"/>
      <c r="T326" s="192"/>
      <c r="AT326" s="187" t="s">
        <v>147</v>
      </c>
      <c r="AU326" s="187" t="s">
        <v>145</v>
      </c>
      <c r="AV326" s="14" t="s">
        <v>80</v>
      </c>
      <c r="AW326" s="14" t="s">
        <v>33</v>
      </c>
      <c r="AX326" s="14" t="s">
        <v>72</v>
      </c>
      <c r="AY326" s="187" t="s">
        <v>137</v>
      </c>
    </row>
    <row r="327" spans="1:65" s="11" customFormat="1">
      <c r="B327" s="152"/>
      <c r="D327" s="153" t="s">
        <v>147</v>
      </c>
      <c r="E327" s="154" t="s">
        <v>1</v>
      </c>
      <c r="F327" s="155" t="s">
        <v>507</v>
      </c>
      <c r="H327" s="156">
        <v>1.73</v>
      </c>
      <c r="I327" s="157"/>
      <c r="L327" s="152"/>
      <c r="M327" s="158"/>
      <c r="N327" s="159"/>
      <c r="O327" s="159"/>
      <c r="P327" s="159"/>
      <c r="Q327" s="159"/>
      <c r="R327" s="159"/>
      <c r="S327" s="159"/>
      <c r="T327" s="160"/>
      <c r="AT327" s="154" t="s">
        <v>147</v>
      </c>
      <c r="AU327" s="154" t="s">
        <v>145</v>
      </c>
      <c r="AV327" s="11" t="s">
        <v>145</v>
      </c>
      <c r="AW327" s="11" t="s">
        <v>33</v>
      </c>
      <c r="AX327" s="11" t="s">
        <v>72</v>
      </c>
      <c r="AY327" s="154" t="s">
        <v>137</v>
      </c>
    </row>
    <row r="328" spans="1:65" s="13" customFormat="1">
      <c r="B328" s="169"/>
      <c r="D328" s="153" t="s">
        <v>147</v>
      </c>
      <c r="E328" s="170" t="s">
        <v>1</v>
      </c>
      <c r="F328" s="171" t="s">
        <v>158</v>
      </c>
      <c r="H328" s="172">
        <v>1.73</v>
      </c>
      <c r="I328" s="173"/>
      <c r="L328" s="169"/>
      <c r="M328" s="174"/>
      <c r="N328" s="175"/>
      <c r="O328" s="175"/>
      <c r="P328" s="175"/>
      <c r="Q328" s="175"/>
      <c r="R328" s="175"/>
      <c r="S328" s="175"/>
      <c r="T328" s="176"/>
      <c r="AT328" s="170" t="s">
        <v>147</v>
      </c>
      <c r="AU328" s="170" t="s">
        <v>145</v>
      </c>
      <c r="AV328" s="13" t="s">
        <v>144</v>
      </c>
      <c r="AW328" s="13" t="s">
        <v>33</v>
      </c>
      <c r="AX328" s="13" t="s">
        <v>80</v>
      </c>
      <c r="AY328" s="170" t="s">
        <v>137</v>
      </c>
    </row>
    <row r="329" spans="1:65" s="254" customFormat="1" ht="24.2" customHeight="1">
      <c r="A329" s="204"/>
      <c r="B329" s="139"/>
      <c r="C329" s="276" t="s">
        <v>282</v>
      </c>
      <c r="D329" s="276" t="s">
        <v>139</v>
      </c>
      <c r="E329" s="277" t="s">
        <v>508</v>
      </c>
      <c r="F329" s="278" t="s">
        <v>509</v>
      </c>
      <c r="G329" s="279" t="s">
        <v>162</v>
      </c>
      <c r="H329" s="280">
        <v>10.677</v>
      </c>
      <c r="I329" s="281"/>
      <c r="J329" s="280">
        <f>ROUND(I329*H329,3)</f>
        <v>0</v>
      </c>
      <c r="K329" s="282"/>
      <c r="L329" s="30"/>
      <c r="M329" s="283" t="s">
        <v>1</v>
      </c>
      <c r="N329" s="284" t="s">
        <v>44</v>
      </c>
      <c r="O329" s="49"/>
      <c r="P329" s="285">
        <f>O329*H329</f>
        <v>0</v>
      </c>
      <c r="Q329" s="285">
        <v>2.1170900000000001</v>
      </c>
      <c r="R329" s="285">
        <f>Q329*H329</f>
        <v>22.604169930000001</v>
      </c>
      <c r="S329" s="285">
        <v>0</v>
      </c>
      <c r="T329" s="286">
        <f>S329*H329</f>
        <v>0</v>
      </c>
      <c r="U329" s="204"/>
      <c r="V329" s="204"/>
      <c r="W329" s="204"/>
      <c r="X329" s="204"/>
      <c r="Y329" s="204"/>
      <c r="Z329" s="204"/>
      <c r="AA329" s="204"/>
      <c r="AB329" s="204"/>
      <c r="AC329" s="204"/>
      <c r="AD329" s="204"/>
      <c r="AE329" s="204"/>
      <c r="AR329" s="287" t="s">
        <v>144</v>
      </c>
      <c r="AT329" s="287" t="s">
        <v>139</v>
      </c>
      <c r="AU329" s="287" t="s">
        <v>145</v>
      </c>
      <c r="AY329" s="205" t="s">
        <v>137</v>
      </c>
      <c r="BE329" s="150">
        <f>IF(N329="základná",J329,0)</f>
        <v>0</v>
      </c>
      <c r="BF329" s="150">
        <f>IF(N329="znížená",J329,0)</f>
        <v>0</v>
      </c>
      <c r="BG329" s="150">
        <f>IF(N329="zákl. prenesená",J329,0)</f>
        <v>0</v>
      </c>
      <c r="BH329" s="150">
        <f>IF(N329="zníž. prenesená",J329,0)</f>
        <v>0</v>
      </c>
      <c r="BI329" s="150">
        <f>IF(N329="nulová",J329,0)</f>
        <v>0</v>
      </c>
      <c r="BJ329" s="205" t="s">
        <v>145</v>
      </c>
      <c r="BK329" s="151">
        <f>ROUND(I329*H329,3)</f>
        <v>0</v>
      </c>
      <c r="BL329" s="205" t="s">
        <v>144</v>
      </c>
      <c r="BM329" s="287" t="s">
        <v>510</v>
      </c>
    </row>
    <row r="330" spans="1:65" s="14" customFormat="1">
      <c r="B330" s="186"/>
      <c r="D330" s="153" t="s">
        <v>147</v>
      </c>
      <c r="E330" s="187" t="s">
        <v>1</v>
      </c>
      <c r="F330" s="188" t="s">
        <v>358</v>
      </c>
      <c r="H330" s="187" t="s">
        <v>1</v>
      </c>
      <c r="I330" s="189"/>
      <c r="L330" s="186"/>
      <c r="M330" s="190"/>
      <c r="N330" s="191"/>
      <c r="O330" s="191"/>
      <c r="P330" s="191"/>
      <c r="Q330" s="191"/>
      <c r="R330" s="191"/>
      <c r="S330" s="191"/>
      <c r="T330" s="192"/>
      <c r="AT330" s="187" t="s">
        <v>147</v>
      </c>
      <c r="AU330" s="187" t="s">
        <v>145</v>
      </c>
      <c r="AV330" s="14" t="s">
        <v>80</v>
      </c>
      <c r="AW330" s="14" t="s">
        <v>33</v>
      </c>
      <c r="AX330" s="14" t="s">
        <v>72</v>
      </c>
      <c r="AY330" s="187" t="s">
        <v>137</v>
      </c>
    </row>
    <row r="331" spans="1:65" s="11" customFormat="1">
      <c r="B331" s="152"/>
      <c r="D331" s="153" t="s">
        <v>147</v>
      </c>
      <c r="E331" s="154" t="s">
        <v>1</v>
      </c>
      <c r="F331" s="155" t="s">
        <v>511</v>
      </c>
      <c r="H331" s="156">
        <v>4.1849999999999996</v>
      </c>
      <c r="I331" s="157"/>
      <c r="L331" s="152"/>
      <c r="M331" s="158"/>
      <c r="N331" s="159"/>
      <c r="O331" s="159"/>
      <c r="P331" s="159"/>
      <c r="Q331" s="159"/>
      <c r="R331" s="159"/>
      <c r="S331" s="159"/>
      <c r="T331" s="160"/>
      <c r="AT331" s="154" t="s">
        <v>147</v>
      </c>
      <c r="AU331" s="154" t="s">
        <v>145</v>
      </c>
      <c r="AV331" s="11" t="s">
        <v>145</v>
      </c>
      <c r="AW331" s="11" t="s">
        <v>33</v>
      </c>
      <c r="AX331" s="11" t="s">
        <v>72</v>
      </c>
      <c r="AY331" s="154" t="s">
        <v>137</v>
      </c>
    </row>
    <row r="332" spans="1:65" s="11" customFormat="1">
      <c r="B332" s="152"/>
      <c r="D332" s="153" t="s">
        <v>147</v>
      </c>
      <c r="E332" s="154" t="s">
        <v>1</v>
      </c>
      <c r="F332" s="155" t="s">
        <v>512</v>
      </c>
      <c r="H332" s="156">
        <v>0.30399999999999999</v>
      </c>
      <c r="I332" s="157"/>
      <c r="L332" s="152"/>
      <c r="M332" s="158"/>
      <c r="N332" s="159"/>
      <c r="O332" s="159"/>
      <c r="P332" s="159"/>
      <c r="Q332" s="159"/>
      <c r="R332" s="159"/>
      <c r="S332" s="159"/>
      <c r="T332" s="160"/>
      <c r="AT332" s="154" t="s">
        <v>147</v>
      </c>
      <c r="AU332" s="154" t="s">
        <v>145</v>
      </c>
      <c r="AV332" s="11" t="s">
        <v>145</v>
      </c>
      <c r="AW332" s="11" t="s">
        <v>33</v>
      </c>
      <c r="AX332" s="11" t="s">
        <v>72</v>
      </c>
      <c r="AY332" s="154" t="s">
        <v>137</v>
      </c>
    </row>
    <row r="333" spans="1:65" s="11" customFormat="1">
      <c r="B333" s="152"/>
      <c r="D333" s="153" t="s">
        <v>147</v>
      </c>
      <c r="E333" s="154" t="s">
        <v>1</v>
      </c>
      <c r="F333" s="155" t="s">
        <v>513</v>
      </c>
      <c r="H333" s="156">
        <v>2.4380000000000002</v>
      </c>
      <c r="I333" s="157"/>
      <c r="L333" s="152"/>
      <c r="M333" s="158"/>
      <c r="N333" s="159"/>
      <c r="O333" s="159"/>
      <c r="P333" s="159"/>
      <c r="Q333" s="159"/>
      <c r="R333" s="159"/>
      <c r="S333" s="159"/>
      <c r="T333" s="160"/>
      <c r="AT333" s="154" t="s">
        <v>147</v>
      </c>
      <c r="AU333" s="154" t="s">
        <v>145</v>
      </c>
      <c r="AV333" s="11" t="s">
        <v>145</v>
      </c>
      <c r="AW333" s="11" t="s">
        <v>33</v>
      </c>
      <c r="AX333" s="11" t="s">
        <v>72</v>
      </c>
      <c r="AY333" s="154" t="s">
        <v>137</v>
      </c>
    </row>
    <row r="334" spans="1:65" s="11" customFormat="1">
      <c r="B334" s="152"/>
      <c r="D334" s="153" t="s">
        <v>147</v>
      </c>
      <c r="E334" s="154" t="s">
        <v>1</v>
      </c>
      <c r="F334" s="155" t="s">
        <v>514</v>
      </c>
      <c r="H334" s="156">
        <v>1.9690000000000001</v>
      </c>
      <c r="I334" s="157"/>
      <c r="L334" s="152"/>
      <c r="M334" s="158"/>
      <c r="N334" s="159"/>
      <c r="O334" s="159"/>
      <c r="P334" s="159"/>
      <c r="Q334" s="159"/>
      <c r="R334" s="159"/>
      <c r="S334" s="159"/>
      <c r="T334" s="160"/>
      <c r="AT334" s="154" t="s">
        <v>147</v>
      </c>
      <c r="AU334" s="154" t="s">
        <v>145</v>
      </c>
      <c r="AV334" s="11" t="s">
        <v>145</v>
      </c>
      <c r="AW334" s="11" t="s">
        <v>33</v>
      </c>
      <c r="AX334" s="11" t="s">
        <v>72</v>
      </c>
      <c r="AY334" s="154" t="s">
        <v>137</v>
      </c>
    </row>
    <row r="335" spans="1:65" s="11" customFormat="1">
      <c r="B335" s="152"/>
      <c r="D335" s="153" t="s">
        <v>147</v>
      </c>
      <c r="E335" s="154" t="s">
        <v>1</v>
      </c>
      <c r="F335" s="155" t="s">
        <v>515</v>
      </c>
      <c r="H335" s="156">
        <v>1.7809999999999999</v>
      </c>
      <c r="I335" s="157"/>
      <c r="L335" s="152"/>
      <c r="M335" s="158"/>
      <c r="N335" s="159"/>
      <c r="O335" s="159"/>
      <c r="P335" s="159"/>
      <c r="Q335" s="159"/>
      <c r="R335" s="159"/>
      <c r="S335" s="159"/>
      <c r="T335" s="160"/>
      <c r="AT335" s="154" t="s">
        <v>147</v>
      </c>
      <c r="AU335" s="154" t="s">
        <v>145</v>
      </c>
      <c r="AV335" s="11" t="s">
        <v>145</v>
      </c>
      <c r="AW335" s="11" t="s">
        <v>33</v>
      </c>
      <c r="AX335" s="11" t="s">
        <v>72</v>
      </c>
      <c r="AY335" s="154" t="s">
        <v>137</v>
      </c>
    </row>
    <row r="336" spans="1:65" s="13" customFormat="1">
      <c r="B336" s="169"/>
      <c r="D336" s="153" t="s">
        <v>147</v>
      </c>
      <c r="E336" s="170" t="s">
        <v>1</v>
      </c>
      <c r="F336" s="171" t="s">
        <v>158</v>
      </c>
      <c r="H336" s="172">
        <v>10.677</v>
      </c>
      <c r="I336" s="173"/>
      <c r="L336" s="169"/>
      <c r="M336" s="174"/>
      <c r="N336" s="175"/>
      <c r="O336" s="175"/>
      <c r="P336" s="175"/>
      <c r="Q336" s="175"/>
      <c r="R336" s="175"/>
      <c r="S336" s="175"/>
      <c r="T336" s="176"/>
      <c r="AT336" s="170" t="s">
        <v>147</v>
      </c>
      <c r="AU336" s="170" t="s">
        <v>145</v>
      </c>
      <c r="AV336" s="13" t="s">
        <v>144</v>
      </c>
      <c r="AW336" s="13" t="s">
        <v>33</v>
      </c>
      <c r="AX336" s="13" t="s">
        <v>80</v>
      </c>
      <c r="AY336" s="170" t="s">
        <v>137</v>
      </c>
    </row>
    <row r="337" spans="1:65" s="254" customFormat="1" ht="24.2" customHeight="1">
      <c r="A337" s="204"/>
      <c r="B337" s="139"/>
      <c r="C337" s="276" t="s">
        <v>286</v>
      </c>
      <c r="D337" s="276" t="s">
        <v>139</v>
      </c>
      <c r="E337" s="277" t="s">
        <v>516</v>
      </c>
      <c r="F337" s="278" t="s">
        <v>517</v>
      </c>
      <c r="G337" s="279" t="s">
        <v>162</v>
      </c>
      <c r="H337" s="280">
        <v>7.76</v>
      </c>
      <c r="I337" s="281"/>
      <c r="J337" s="280">
        <f>ROUND(I337*H337,3)</f>
        <v>0</v>
      </c>
      <c r="K337" s="282"/>
      <c r="L337" s="30"/>
      <c r="M337" s="283" t="s">
        <v>1</v>
      </c>
      <c r="N337" s="284" t="s">
        <v>44</v>
      </c>
      <c r="O337" s="49"/>
      <c r="P337" s="285">
        <f>O337*H337</f>
        <v>0</v>
      </c>
      <c r="Q337" s="285">
        <v>2.1544500000000002</v>
      </c>
      <c r="R337" s="285">
        <f>Q337*H337</f>
        <v>16.718532</v>
      </c>
      <c r="S337" s="285">
        <v>0</v>
      </c>
      <c r="T337" s="286">
        <f>S337*H337</f>
        <v>0</v>
      </c>
      <c r="U337" s="204"/>
      <c r="V337" s="204"/>
      <c r="W337" s="204"/>
      <c r="X337" s="204"/>
      <c r="Y337" s="204"/>
      <c r="Z337" s="204"/>
      <c r="AA337" s="204"/>
      <c r="AB337" s="204"/>
      <c r="AC337" s="204"/>
      <c r="AD337" s="204"/>
      <c r="AE337" s="204"/>
      <c r="AR337" s="287" t="s">
        <v>144</v>
      </c>
      <c r="AT337" s="287" t="s">
        <v>139</v>
      </c>
      <c r="AU337" s="287" t="s">
        <v>145</v>
      </c>
      <c r="AY337" s="205" t="s">
        <v>137</v>
      </c>
      <c r="BE337" s="150">
        <f>IF(N337="základná",J337,0)</f>
        <v>0</v>
      </c>
      <c r="BF337" s="150">
        <f>IF(N337="znížená",J337,0)</f>
        <v>0</v>
      </c>
      <c r="BG337" s="150">
        <f>IF(N337="zákl. prenesená",J337,0)</f>
        <v>0</v>
      </c>
      <c r="BH337" s="150">
        <f>IF(N337="zníž. prenesená",J337,0)</f>
        <v>0</v>
      </c>
      <c r="BI337" s="150">
        <f>IF(N337="nulová",J337,0)</f>
        <v>0</v>
      </c>
      <c r="BJ337" s="205" t="s">
        <v>145</v>
      </c>
      <c r="BK337" s="151">
        <f>ROUND(I337*H337,3)</f>
        <v>0</v>
      </c>
      <c r="BL337" s="205" t="s">
        <v>144</v>
      </c>
      <c r="BM337" s="287" t="s">
        <v>518</v>
      </c>
    </row>
    <row r="338" spans="1:65" s="14" customFormat="1">
      <c r="B338" s="186"/>
      <c r="D338" s="153" t="s">
        <v>147</v>
      </c>
      <c r="E338" s="187" t="s">
        <v>1</v>
      </c>
      <c r="F338" s="188" t="s">
        <v>358</v>
      </c>
      <c r="H338" s="187" t="s">
        <v>1</v>
      </c>
      <c r="I338" s="189"/>
      <c r="L338" s="186"/>
      <c r="M338" s="190"/>
      <c r="N338" s="191"/>
      <c r="O338" s="191"/>
      <c r="P338" s="191"/>
      <c r="Q338" s="191"/>
      <c r="R338" s="191"/>
      <c r="S338" s="191"/>
      <c r="T338" s="192"/>
      <c r="AT338" s="187" t="s">
        <v>147</v>
      </c>
      <c r="AU338" s="187" t="s">
        <v>145</v>
      </c>
      <c r="AV338" s="14" t="s">
        <v>80</v>
      </c>
      <c r="AW338" s="14" t="s">
        <v>33</v>
      </c>
      <c r="AX338" s="14" t="s">
        <v>72</v>
      </c>
      <c r="AY338" s="187" t="s">
        <v>137</v>
      </c>
    </row>
    <row r="339" spans="1:65" s="11" customFormat="1">
      <c r="B339" s="152"/>
      <c r="D339" s="153" t="s">
        <v>147</v>
      </c>
      <c r="E339" s="154" t="s">
        <v>1</v>
      </c>
      <c r="F339" s="155" t="s">
        <v>519</v>
      </c>
      <c r="H339" s="156">
        <v>3.45</v>
      </c>
      <c r="I339" s="157"/>
      <c r="L339" s="152"/>
      <c r="M339" s="158"/>
      <c r="N339" s="159"/>
      <c r="O339" s="159"/>
      <c r="P339" s="159"/>
      <c r="Q339" s="159"/>
      <c r="R339" s="159"/>
      <c r="S339" s="159"/>
      <c r="T339" s="160"/>
      <c r="AT339" s="154" t="s">
        <v>147</v>
      </c>
      <c r="AU339" s="154" t="s">
        <v>145</v>
      </c>
      <c r="AV339" s="11" t="s">
        <v>145</v>
      </c>
      <c r="AW339" s="11" t="s">
        <v>33</v>
      </c>
      <c r="AX339" s="11" t="s">
        <v>72</v>
      </c>
      <c r="AY339" s="154" t="s">
        <v>137</v>
      </c>
    </row>
    <row r="340" spans="1:65" s="11" customFormat="1">
      <c r="B340" s="152"/>
      <c r="D340" s="153" t="s">
        <v>147</v>
      </c>
      <c r="E340" s="154" t="s">
        <v>1</v>
      </c>
      <c r="F340" s="155" t="s">
        <v>520</v>
      </c>
      <c r="H340" s="156">
        <v>0.65</v>
      </c>
      <c r="I340" s="157"/>
      <c r="L340" s="152"/>
      <c r="M340" s="158"/>
      <c r="N340" s="159"/>
      <c r="O340" s="159"/>
      <c r="P340" s="159"/>
      <c r="Q340" s="159"/>
      <c r="R340" s="159"/>
      <c r="S340" s="159"/>
      <c r="T340" s="160"/>
      <c r="AT340" s="154" t="s">
        <v>147</v>
      </c>
      <c r="AU340" s="154" t="s">
        <v>145</v>
      </c>
      <c r="AV340" s="11" t="s">
        <v>145</v>
      </c>
      <c r="AW340" s="11" t="s">
        <v>33</v>
      </c>
      <c r="AX340" s="11" t="s">
        <v>72</v>
      </c>
      <c r="AY340" s="154" t="s">
        <v>137</v>
      </c>
    </row>
    <row r="341" spans="1:65" s="11" customFormat="1">
      <c r="B341" s="152"/>
      <c r="D341" s="153" t="s">
        <v>147</v>
      </c>
      <c r="E341" s="154" t="s">
        <v>1</v>
      </c>
      <c r="F341" s="155" t="s">
        <v>521</v>
      </c>
      <c r="H341" s="156">
        <v>3.66</v>
      </c>
      <c r="I341" s="157"/>
      <c r="L341" s="152"/>
      <c r="M341" s="158"/>
      <c r="N341" s="159"/>
      <c r="O341" s="159"/>
      <c r="P341" s="159"/>
      <c r="Q341" s="159"/>
      <c r="R341" s="159"/>
      <c r="S341" s="159"/>
      <c r="T341" s="160"/>
      <c r="AT341" s="154" t="s">
        <v>147</v>
      </c>
      <c r="AU341" s="154" t="s">
        <v>145</v>
      </c>
      <c r="AV341" s="11" t="s">
        <v>145</v>
      </c>
      <c r="AW341" s="11" t="s">
        <v>33</v>
      </c>
      <c r="AX341" s="11" t="s">
        <v>72</v>
      </c>
      <c r="AY341" s="154" t="s">
        <v>137</v>
      </c>
    </row>
    <row r="342" spans="1:65" s="13" customFormat="1">
      <c r="B342" s="169"/>
      <c r="D342" s="153" t="s">
        <v>147</v>
      </c>
      <c r="E342" s="170" t="s">
        <v>1</v>
      </c>
      <c r="F342" s="171" t="s">
        <v>158</v>
      </c>
      <c r="H342" s="172">
        <v>7.76</v>
      </c>
      <c r="I342" s="173"/>
      <c r="L342" s="169"/>
      <c r="M342" s="174"/>
      <c r="N342" s="175"/>
      <c r="O342" s="175"/>
      <c r="P342" s="175"/>
      <c r="Q342" s="175"/>
      <c r="R342" s="175"/>
      <c r="S342" s="175"/>
      <c r="T342" s="176"/>
      <c r="AT342" s="170" t="s">
        <v>147</v>
      </c>
      <c r="AU342" s="170" t="s">
        <v>145</v>
      </c>
      <c r="AV342" s="13" t="s">
        <v>144</v>
      </c>
      <c r="AW342" s="13" t="s">
        <v>33</v>
      </c>
      <c r="AX342" s="13" t="s">
        <v>80</v>
      </c>
      <c r="AY342" s="170" t="s">
        <v>137</v>
      </c>
    </row>
    <row r="343" spans="1:65" s="254" customFormat="1" ht="24.2" customHeight="1">
      <c r="A343" s="204"/>
      <c r="B343" s="139"/>
      <c r="C343" s="276" t="s">
        <v>522</v>
      </c>
      <c r="D343" s="276" t="s">
        <v>139</v>
      </c>
      <c r="E343" s="277" t="s">
        <v>523</v>
      </c>
      <c r="F343" s="278" t="s">
        <v>524</v>
      </c>
      <c r="G343" s="279" t="s">
        <v>162</v>
      </c>
      <c r="H343" s="280">
        <v>2.262</v>
      </c>
      <c r="I343" s="281"/>
      <c r="J343" s="280">
        <f>ROUND(I343*H343,3)</f>
        <v>0</v>
      </c>
      <c r="K343" s="282"/>
      <c r="L343" s="30"/>
      <c r="M343" s="283" t="s">
        <v>1</v>
      </c>
      <c r="N343" s="284" t="s">
        <v>44</v>
      </c>
      <c r="O343" s="49"/>
      <c r="P343" s="285">
        <f>O343*H343</f>
        <v>0</v>
      </c>
      <c r="Q343" s="285">
        <v>2.2151299999999998</v>
      </c>
      <c r="R343" s="285">
        <f>Q343*H343</f>
        <v>5.0106240599999996</v>
      </c>
      <c r="S343" s="285">
        <v>0</v>
      </c>
      <c r="T343" s="286">
        <f>S343*H343</f>
        <v>0</v>
      </c>
      <c r="U343" s="204"/>
      <c r="V343" s="204"/>
      <c r="W343" s="204"/>
      <c r="X343" s="204"/>
      <c r="Y343" s="204"/>
      <c r="Z343" s="204"/>
      <c r="AA343" s="204"/>
      <c r="AB343" s="204"/>
      <c r="AC343" s="204"/>
      <c r="AD343" s="204"/>
      <c r="AE343" s="204"/>
      <c r="AR343" s="287" t="s">
        <v>144</v>
      </c>
      <c r="AT343" s="287" t="s">
        <v>139</v>
      </c>
      <c r="AU343" s="287" t="s">
        <v>145</v>
      </c>
      <c r="AY343" s="205" t="s">
        <v>137</v>
      </c>
      <c r="BE343" s="150">
        <f>IF(N343="základná",J343,0)</f>
        <v>0</v>
      </c>
      <c r="BF343" s="150">
        <f>IF(N343="znížená",J343,0)</f>
        <v>0</v>
      </c>
      <c r="BG343" s="150">
        <f>IF(N343="zákl. prenesená",J343,0)</f>
        <v>0</v>
      </c>
      <c r="BH343" s="150">
        <f>IF(N343="zníž. prenesená",J343,0)</f>
        <v>0</v>
      </c>
      <c r="BI343" s="150">
        <f>IF(N343="nulová",J343,0)</f>
        <v>0</v>
      </c>
      <c r="BJ343" s="205" t="s">
        <v>145</v>
      </c>
      <c r="BK343" s="151">
        <f>ROUND(I343*H343,3)</f>
        <v>0</v>
      </c>
      <c r="BL343" s="205" t="s">
        <v>144</v>
      </c>
      <c r="BM343" s="287" t="s">
        <v>525</v>
      </c>
    </row>
    <row r="344" spans="1:65" s="14" customFormat="1">
      <c r="B344" s="186"/>
      <c r="D344" s="153" t="s">
        <v>147</v>
      </c>
      <c r="E344" s="187" t="s">
        <v>1</v>
      </c>
      <c r="F344" s="188" t="s">
        <v>377</v>
      </c>
      <c r="H344" s="187" t="s">
        <v>1</v>
      </c>
      <c r="I344" s="189"/>
      <c r="L344" s="186"/>
      <c r="M344" s="190"/>
      <c r="N344" s="191"/>
      <c r="O344" s="191"/>
      <c r="P344" s="191"/>
      <c r="Q344" s="191"/>
      <c r="R344" s="191"/>
      <c r="S344" s="191"/>
      <c r="T344" s="192"/>
      <c r="AT344" s="187" t="s">
        <v>147</v>
      </c>
      <c r="AU344" s="187" t="s">
        <v>145</v>
      </c>
      <c r="AV344" s="14" t="s">
        <v>80</v>
      </c>
      <c r="AW344" s="14" t="s">
        <v>33</v>
      </c>
      <c r="AX344" s="14" t="s">
        <v>72</v>
      </c>
      <c r="AY344" s="187" t="s">
        <v>137</v>
      </c>
    </row>
    <row r="345" spans="1:65" s="14" customFormat="1">
      <c r="B345" s="186"/>
      <c r="D345" s="153" t="s">
        <v>147</v>
      </c>
      <c r="E345" s="187" t="s">
        <v>1</v>
      </c>
      <c r="F345" s="188" t="s">
        <v>378</v>
      </c>
      <c r="H345" s="187" t="s">
        <v>1</v>
      </c>
      <c r="I345" s="189"/>
      <c r="L345" s="186"/>
      <c r="M345" s="190"/>
      <c r="N345" s="191"/>
      <c r="O345" s="191"/>
      <c r="P345" s="191"/>
      <c r="Q345" s="191"/>
      <c r="R345" s="191"/>
      <c r="S345" s="191"/>
      <c r="T345" s="192"/>
      <c r="AT345" s="187" t="s">
        <v>147</v>
      </c>
      <c r="AU345" s="187" t="s">
        <v>145</v>
      </c>
      <c r="AV345" s="14" t="s">
        <v>80</v>
      </c>
      <c r="AW345" s="14" t="s">
        <v>33</v>
      </c>
      <c r="AX345" s="14" t="s">
        <v>72</v>
      </c>
      <c r="AY345" s="187" t="s">
        <v>137</v>
      </c>
    </row>
    <row r="346" spans="1:65" s="11" customFormat="1">
      <c r="B346" s="152"/>
      <c r="D346" s="153" t="s">
        <v>147</v>
      </c>
      <c r="E346" s="154" t="s">
        <v>1</v>
      </c>
      <c r="F346" s="155" t="s">
        <v>379</v>
      </c>
      <c r="H346" s="156">
        <v>0.628</v>
      </c>
      <c r="I346" s="157"/>
      <c r="L346" s="152"/>
      <c r="M346" s="158"/>
      <c r="N346" s="159"/>
      <c r="O346" s="159"/>
      <c r="P346" s="159"/>
      <c r="Q346" s="159"/>
      <c r="R346" s="159"/>
      <c r="S346" s="159"/>
      <c r="T346" s="160"/>
      <c r="AT346" s="154" t="s">
        <v>147</v>
      </c>
      <c r="AU346" s="154" t="s">
        <v>145</v>
      </c>
      <c r="AV346" s="11" t="s">
        <v>145</v>
      </c>
      <c r="AW346" s="11" t="s">
        <v>33</v>
      </c>
      <c r="AX346" s="11" t="s">
        <v>72</v>
      </c>
      <c r="AY346" s="154" t="s">
        <v>137</v>
      </c>
    </row>
    <row r="347" spans="1:65" s="11" customFormat="1">
      <c r="B347" s="152"/>
      <c r="D347" s="153" t="s">
        <v>147</v>
      </c>
      <c r="E347" s="154" t="s">
        <v>1</v>
      </c>
      <c r="F347" s="155" t="s">
        <v>380</v>
      </c>
      <c r="H347" s="156">
        <v>1.6339999999999999</v>
      </c>
      <c r="I347" s="157"/>
      <c r="L347" s="152"/>
      <c r="M347" s="158"/>
      <c r="N347" s="159"/>
      <c r="O347" s="159"/>
      <c r="P347" s="159"/>
      <c r="Q347" s="159"/>
      <c r="R347" s="159"/>
      <c r="S347" s="159"/>
      <c r="T347" s="160"/>
      <c r="AT347" s="154" t="s">
        <v>147</v>
      </c>
      <c r="AU347" s="154" t="s">
        <v>145</v>
      </c>
      <c r="AV347" s="11" t="s">
        <v>145</v>
      </c>
      <c r="AW347" s="11" t="s">
        <v>33</v>
      </c>
      <c r="AX347" s="11" t="s">
        <v>72</v>
      </c>
      <c r="AY347" s="154" t="s">
        <v>137</v>
      </c>
    </row>
    <row r="348" spans="1:65" s="13" customFormat="1">
      <c r="B348" s="169"/>
      <c r="D348" s="153" t="s">
        <v>147</v>
      </c>
      <c r="E348" s="170" t="s">
        <v>1</v>
      </c>
      <c r="F348" s="171" t="s">
        <v>158</v>
      </c>
      <c r="H348" s="172">
        <v>2.262</v>
      </c>
      <c r="I348" s="173"/>
      <c r="L348" s="169"/>
      <c r="M348" s="174"/>
      <c r="N348" s="175"/>
      <c r="O348" s="175"/>
      <c r="P348" s="175"/>
      <c r="Q348" s="175"/>
      <c r="R348" s="175"/>
      <c r="S348" s="175"/>
      <c r="T348" s="176"/>
      <c r="AT348" s="170" t="s">
        <v>147</v>
      </c>
      <c r="AU348" s="170" t="s">
        <v>145</v>
      </c>
      <c r="AV348" s="13" t="s">
        <v>144</v>
      </c>
      <c r="AW348" s="13" t="s">
        <v>33</v>
      </c>
      <c r="AX348" s="13" t="s">
        <v>80</v>
      </c>
      <c r="AY348" s="170" t="s">
        <v>137</v>
      </c>
    </row>
    <row r="349" spans="1:65" s="254" customFormat="1" ht="24.2" customHeight="1">
      <c r="A349" s="204"/>
      <c r="B349" s="139"/>
      <c r="C349" s="276" t="s">
        <v>526</v>
      </c>
      <c r="D349" s="276" t="s">
        <v>139</v>
      </c>
      <c r="E349" s="277" t="s">
        <v>527</v>
      </c>
      <c r="F349" s="278" t="s">
        <v>528</v>
      </c>
      <c r="G349" s="279" t="s">
        <v>162</v>
      </c>
      <c r="H349" s="280">
        <v>29.76</v>
      </c>
      <c r="I349" s="281"/>
      <c r="J349" s="280">
        <f>ROUND(I349*H349,3)</f>
        <v>0</v>
      </c>
      <c r="K349" s="282"/>
      <c r="L349" s="30"/>
      <c r="M349" s="283" t="s">
        <v>1</v>
      </c>
      <c r="N349" s="284" t="s">
        <v>44</v>
      </c>
      <c r="O349" s="49"/>
      <c r="P349" s="285">
        <f>O349*H349</f>
        <v>0</v>
      </c>
      <c r="Q349" s="285">
        <v>2.2151299999999998</v>
      </c>
      <c r="R349" s="285">
        <f>Q349*H349</f>
        <v>65.922268799999998</v>
      </c>
      <c r="S349" s="285">
        <v>0</v>
      </c>
      <c r="T349" s="286">
        <f>S349*H349</f>
        <v>0</v>
      </c>
      <c r="U349" s="204"/>
      <c r="V349" s="204"/>
      <c r="W349" s="204"/>
      <c r="X349" s="204"/>
      <c r="Y349" s="204"/>
      <c r="Z349" s="204"/>
      <c r="AA349" s="204"/>
      <c r="AB349" s="204"/>
      <c r="AC349" s="204"/>
      <c r="AD349" s="204"/>
      <c r="AE349" s="204"/>
      <c r="AR349" s="287" t="s">
        <v>144</v>
      </c>
      <c r="AT349" s="287" t="s">
        <v>139</v>
      </c>
      <c r="AU349" s="287" t="s">
        <v>145</v>
      </c>
      <c r="AY349" s="205" t="s">
        <v>137</v>
      </c>
      <c r="BE349" s="150">
        <f>IF(N349="základná",J349,0)</f>
        <v>0</v>
      </c>
      <c r="BF349" s="150">
        <f>IF(N349="znížená",J349,0)</f>
        <v>0</v>
      </c>
      <c r="BG349" s="150">
        <f>IF(N349="zákl. prenesená",J349,0)</f>
        <v>0</v>
      </c>
      <c r="BH349" s="150">
        <f>IF(N349="zníž. prenesená",J349,0)</f>
        <v>0</v>
      </c>
      <c r="BI349" s="150">
        <f>IF(N349="nulová",J349,0)</f>
        <v>0</v>
      </c>
      <c r="BJ349" s="205" t="s">
        <v>145</v>
      </c>
      <c r="BK349" s="151">
        <f>ROUND(I349*H349,3)</f>
        <v>0</v>
      </c>
      <c r="BL349" s="205" t="s">
        <v>144</v>
      </c>
      <c r="BM349" s="287" t="s">
        <v>529</v>
      </c>
    </row>
    <row r="350" spans="1:65" s="14" customFormat="1">
      <c r="B350" s="186"/>
      <c r="D350" s="153" t="s">
        <v>147</v>
      </c>
      <c r="E350" s="187" t="s">
        <v>1</v>
      </c>
      <c r="F350" s="188" t="s">
        <v>358</v>
      </c>
      <c r="H350" s="187" t="s">
        <v>1</v>
      </c>
      <c r="I350" s="189"/>
      <c r="L350" s="186"/>
      <c r="M350" s="190"/>
      <c r="N350" s="191"/>
      <c r="O350" s="191"/>
      <c r="P350" s="191"/>
      <c r="Q350" s="191"/>
      <c r="R350" s="191"/>
      <c r="S350" s="191"/>
      <c r="T350" s="192"/>
      <c r="AT350" s="187" t="s">
        <v>147</v>
      </c>
      <c r="AU350" s="187" t="s">
        <v>145</v>
      </c>
      <c r="AV350" s="14" t="s">
        <v>80</v>
      </c>
      <c r="AW350" s="14" t="s">
        <v>33</v>
      </c>
      <c r="AX350" s="14" t="s">
        <v>72</v>
      </c>
      <c r="AY350" s="187" t="s">
        <v>137</v>
      </c>
    </row>
    <row r="351" spans="1:65" s="14" customFormat="1">
      <c r="B351" s="186"/>
      <c r="D351" s="153" t="s">
        <v>147</v>
      </c>
      <c r="E351" s="187" t="s">
        <v>1</v>
      </c>
      <c r="F351" s="188" t="s">
        <v>359</v>
      </c>
      <c r="H351" s="187" t="s">
        <v>1</v>
      </c>
      <c r="I351" s="189"/>
      <c r="L351" s="186"/>
      <c r="M351" s="190"/>
      <c r="N351" s="191"/>
      <c r="O351" s="191"/>
      <c r="P351" s="191"/>
      <c r="Q351" s="191"/>
      <c r="R351" s="191"/>
      <c r="S351" s="191"/>
      <c r="T351" s="192"/>
      <c r="AT351" s="187" t="s">
        <v>147</v>
      </c>
      <c r="AU351" s="187" t="s">
        <v>145</v>
      </c>
      <c r="AV351" s="14" t="s">
        <v>80</v>
      </c>
      <c r="AW351" s="14" t="s">
        <v>33</v>
      </c>
      <c r="AX351" s="14" t="s">
        <v>72</v>
      </c>
      <c r="AY351" s="187" t="s">
        <v>137</v>
      </c>
    </row>
    <row r="352" spans="1:65" s="14" customFormat="1">
      <c r="B352" s="186"/>
      <c r="D352" s="153" t="s">
        <v>147</v>
      </c>
      <c r="E352" s="187" t="s">
        <v>1</v>
      </c>
      <c r="F352" s="188" t="s">
        <v>360</v>
      </c>
      <c r="H352" s="187" t="s">
        <v>1</v>
      </c>
      <c r="I352" s="189"/>
      <c r="L352" s="186"/>
      <c r="M352" s="190"/>
      <c r="N352" s="191"/>
      <c r="O352" s="191"/>
      <c r="P352" s="191"/>
      <c r="Q352" s="191"/>
      <c r="R352" s="191"/>
      <c r="S352" s="191"/>
      <c r="T352" s="192"/>
      <c r="AT352" s="187" t="s">
        <v>147</v>
      </c>
      <c r="AU352" s="187" t="s">
        <v>145</v>
      </c>
      <c r="AV352" s="14" t="s">
        <v>80</v>
      </c>
      <c r="AW352" s="14" t="s">
        <v>33</v>
      </c>
      <c r="AX352" s="14" t="s">
        <v>72</v>
      </c>
      <c r="AY352" s="187" t="s">
        <v>137</v>
      </c>
    </row>
    <row r="353" spans="2:51" s="11" customFormat="1">
      <c r="B353" s="152"/>
      <c r="D353" s="153" t="s">
        <v>147</v>
      </c>
      <c r="E353" s="154" t="s">
        <v>1</v>
      </c>
      <c r="F353" s="155" t="s">
        <v>530</v>
      </c>
      <c r="H353" s="156">
        <v>7.125</v>
      </c>
      <c r="I353" s="157"/>
      <c r="L353" s="152"/>
      <c r="M353" s="158"/>
      <c r="N353" s="159"/>
      <c r="O353" s="159"/>
      <c r="P353" s="159"/>
      <c r="Q353" s="159"/>
      <c r="R353" s="159"/>
      <c r="S353" s="159"/>
      <c r="T353" s="160"/>
      <c r="AT353" s="154" t="s">
        <v>147</v>
      </c>
      <c r="AU353" s="154" t="s">
        <v>145</v>
      </c>
      <c r="AV353" s="11" t="s">
        <v>145</v>
      </c>
      <c r="AW353" s="11" t="s">
        <v>33</v>
      </c>
      <c r="AX353" s="11" t="s">
        <v>72</v>
      </c>
      <c r="AY353" s="154" t="s">
        <v>137</v>
      </c>
    </row>
    <row r="354" spans="2:51" s="14" customFormat="1">
      <c r="B354" s="186"/>
      <c r="D354" s="153" t="s">
        <v>147</v>
      </c>
      <c r="E354" s="187" t="s">
        <v>1</v>
      </c>
      <c r="F354" s="188" t="s">
        <v>363</v>
      </c>
      <c r="H354" s="187" t="s">
        <v>1</v>
      </c>
      <c r="I354" s="189"/>
      <c r="L354" s="186"/>
      <c r="M354" s="190"/>
      <c r="N354" s="191"/>
      <c r="O354" s="191"/>
      <c r="P354" s="191"/>
      <c r="Q354" s="191"/>
      <c r="R354" s="191"/>
      <c r="S354" s="191"/>
      <c r="T354" s="192"/>
      <c r="AT354" s="187" t="s">
        <v>147</v>
      </c>
      <c r="AU354" s="187" t="s">
        <v>145</v>
      </c>
      <c r="AV354" s="14" t="s">
        <v>80</v>
      </c>
      <c r="AW354" s="14" t="s">
        <v>33</v>
      </c>
      <c r="AX354" s="14" t="s">
        <v>72</v>
      </c>
      <c r="AY354" s="187" t="s">
        <v>137</v>
      </c>
    </row>
    <row r="355" spans="2:51" s="14" customFormat="1">
      <c r="B355" s="186"/>
      <c r="D355" s="153" t="s">
        <v>147</v>
      </c>
      <c r="E355" s="187" t="s">
        <v>1</v>
      </c>
      <c r="F355" s="188" t="s">
        <v>531</v>
      </c>
      <c r="H355" s="187" t="s">
        <v>1</v>
      </c>
      <c r="I355" s="189"/>
      <c r="L355" s="186"/>
      <c r="M355" s="190"/>
      <c r="N355" s="191"/>
      <c r="O355" s="191"/>
      <c r="P355" s="191"/>
      <c r="Q355" s="191"/>
      <c r="R355" s="191"/>
      <c r="S355" s="191"/>
      <c r="T355" s="192"/>
      <c r="AT355" s="187" t="s">
        <v>147</v>
      </c>
      <c r="AU355" s="187" t="s">
        <v>145</v>
      </c>
      <c r="AV355" s="14" t="s">
        <v>80</v>
      </c>
      <c r="AW355" s="14" t="s">
        <v>33</v>
      </c>
      <c r="AX355" s="14" t="s">
        <v>72</v>
      </c>
      <c r="AY355" s="187" t="s">
        <v>137</v>
      </c>
    </row>
    <row r="356" spans="2:51" s="11" customFormat="1">
      <c r="B356" s="152"/>
      <c r="D356" s="153" t="s">
        <v>147</v>
      </c>
      <c r="E356" s="154" t="s">
        <v>1</v>
      </c>
      <c r="F356" s="155" t="s">
        <v>532</v>
      </c>
      <c r="H356" s="156">
        <v>1.754</v>
      </c>
      <c r="I356" s="157"/>
      <c r="L356" s="152"/>
      <c r="M356" s="158"/>
      <c r="N356" s="159"/>
      <c r="O356" s="159"/>
      <c r="P356" s="159"/>
      <c r="Q356" s="159"/>
      <c r="R356" s="159"/>
      <c r="S356" s="159"/>
      <c r="T356" s="160"/>
      <c r="AT356" s="154" t="s">
        <v>147</v>
      </c>
      <c r="AU356" s="154" t="s">
        <v>145</v>
      </c>
      <c r="AV356" s="11" t="s">
        <v>145</v>
      </c>
      <c r="AW356" s="11" t="s">
        <v>33</v>
      </c>
      <c r="AX356" s="11" t="s">
        <v>72</v>
      </c>
      <c r="AY356" s="154" t="s">
        <v>137</v>
      </c>
    </row>
    <row r="357" spans="2:51" s="14" customFormat="1">
      <c r="B357" s="186"/>
      <c r="D357" s="153" t="s">
        <v>147</v>
      </c>
      <c r="E357" s="187" t="s">
        <v>1</v>
      </c>
      <c r="F357" s="188" t="s">
        <v>533</v>
      </c>
      <c r="H357" s="187" t="s">
        <v>1</v>
      </c>
      <c r="I357" s="189"/>
      <c r="L357" s="186"/>
      <c r="M357" s="190"/>
      <c r="N357" s="191"/>
      <c r="O357" s="191"/>
      <c r="P357" s="191"/>
      <c r="Q357" s="191"/>
      <c r="R357" s="191"/>
      <c r="S357" s="191"/>
      <c r="T357" s="192"/>
      <c r="AT357" s="187" t="s">
        <v>147</v>
      </c>
      <c r="AU357" s="187" t="s">
        <v>145</v>
      </c>
      <c r="AV357" s="14" t="s">
        <v>80</v>
      </c>
      <c r="AW357" s="14" t="s">
        <v>33</v>
      </c>
      <c r="AX357" s="14" t="s">
        <v>72</v>
      </c>
      <c r="AY357" s="187" t="s">
        <v>137</v>
      </c>
    </row>
    <row r="358" spans="2:51" s="11" customFormat="1">
      <c r="B358" s="152"/>
      <c r="D358" s="153" t="s">
        <v>147</v>
      </c>
      <c r="E358" s="154" t="s">
        <v>1</v>
      </c>
      <c r="F358" s="155" t="s">
        <v>534</v>
      </c>
      <c r="H358" s="156">
        <v>0.64100000000000001</v>
      </c>
      <c r="I358" s="157"/>
      <c r="L358" s="152"/>
      <c r="M358" s="158"/>
      <c r="N358" s="159"/>
      <c r="O358" s="159"/>
      <c r="P358" s="159"/>
      <c r="Q358" s="159"/>
      <c r="R358" s="159"/>
      <c r="S358" s="159"/>
      <c r="T358" s="160"/>
      <c r="AT358" s="154" t="s">
        <v>147</v>
      </c>
      <c r="AU358" s="154" t="s">
        <v>145</v>
      </c>
      <c r="AV358" s="11" t="s">
        <v>145</v>
      </c>
      <c r="AW358" s="11" t="s">
        <v>33</v>
      </c>
      <c r="AX358" s="11" t="s">
        <v>72</v>
      </c>
      <c r="AY358" s="154" t="s">
        <v>137</v>
      </c>
    </row>
    <row r="359" spans="2:51" s="14" customFormat="1">
      <c r="B359" s="186"/>
      <c r="D359" s="153" t="s">
        <v>147</v>
      </c>
      <c r="E359" s="187" t="s">
        <v>1</v>
      </c>
      <c r="F359" s="188" t="s">
        <v>369</v>
      </c>
      <c r="H359" s="187" t="s">
        <v>1</v>
      </c>
      <c r="I359" s="189"/>
      <c r="L359" s="186"/>
      <c r="M359" s="190"/>
      <c r="N359" s="191"/>
      <c r="O359" s="191"/>
      <c r="P359" s="191"/>
      <c r="Q359" s="191"/>
      <c r="R359" s="191"/>
      <c r="S359" s="191"/>
      <c r="T359" s="192"/>
      <c r="AT359" s="187" t="s">
        <v>147</v>
      </c>
      <c r="AU359" s="187" t="s">
        <v>145</v>
      </c>
      <c r="AV359" s="14" t="s">
        <v>80</v>
      </c>
      <c r="AW359" s="14" t="s">
        <v>33</v>
      </c>
      <c r="AX359" s="14" t="s">
        <v>72</v>
      </c>
      <c r="AY359" s="187" t="s">
        <v>137</v>
      </c>
    </row>
    <row r="360" spans="2:51" s="11" customFormat="1">
      <c r="B360" s="152"/>
      <c r="D360" s="153" t="s">
        <v>147</v>
      </c>
      <c r="E360" s="154" t="s">
        <v>1</v>
      </c>
      <c r="F360" s="155" t="s">
        <v>535</v>
      </c>
      <c r="H360" s="156">
        <v>1.452</v>
      </c>
      <c r="I360" s="157"/>
      <c r="L360" s="152"/>
      <c r="M360" s="158"/>
      <c r="N360" s="159"/>
      <c r="O360" s="159"/>
      <c r="P360" s="159"/>
      <c r="Q360" s="159"/>
      <c r="R360" s="159"/>
      <c r="S360" s="159"/>
      <c r="T360" s="160"/>
      <c r="AT360" s="154" t="s">
        <v>147</v>
      </c>
      <c r="AU360" s="154" t="s">
        <v>145</v>
      </c>
      <c r="AV360" s="11" t="s">
        <v>145</v>
      </c>
      <c r="AW360" s="11" t="s">
        <v>33</v>
      </c>
      <c r="AX360" s="11" t="s">
        <v>72</v>
      </c>
      <c r="AY360" s="154" t="s">
        <v>137</v>
      </c>
    </row>
    <row r="361" spans="2:51" s="11" customFormat="1">
      <c r="B361" s="152"/>
      <c r="D361" s="153" t="s">
        <v>147</v>
      </c>
      <c r="E361" s="154" t="s">
        <v>1</v>
      </c>
      <c r="F361" s="155" t="s">
        <v>536</v>
      </c>
      <c r="H361" s="156">
        <v>1.423</v>
      </c>
      <c r="I361" s="157"/>
      <c r="L361" s="152"/>
      <c r="M361" s="158"/>
      <c r="N361" s="159"/>
      <c r="O361" s="159"/>
      <c r="P361" s="159"/>
      <c r="Q361" s="159"/>
      <c r="R361" s="159"/>
      <c r="S361" s="159"/>
      <c r="T361" s="160"/>
      <c r="AT361" s="154" t="s">
        <v>147</v>
      </c>
      <c r="AU361" s="154" t="s">
        <v>145</v>
      </c>
      <c r="AV361" s="11" t="s">
        <v>145</v>
      </c>
      <c r="AW361" s="11" t="s">
        <v>33</v>
      </c>
      <c r="AX361" s="11" t="s">
        <v>72</v>
      </c>
      <c r="AY361" s="154" t="s">
        <v>137</v>
      </c>
    </row>
    <row r="362" spans="2:51" s="11" customFormat="1">
      <c r="B362" s="152"/>
      <c r="D362" s="153" t="s">
        <v>147</v>
      </c>
      <c r="E362" s="154" t="s">
        <v>1</v>
      </c>
      <c r="F362" s="155" t="s">
        <v>537</v>
      </c>
      <c r="H362" s="156">
        <v>0.28100000000000003</v>
      </c>
      <c r="I362" s="157"/>
      <c r="L362" s="152"/>
      <c r="M362" s="158"/>
      <c r="N362" s="159"/>
      <c r="O362" s="159"/>
      <c r="P362" s="159"/>
      <c r="Q362" s="159"/>
      <c r="R362" s="159"/>
      <c r="S362" s="159"/>
      <c r="T362" s="160"/>
      <c r="AT362" s="154" t="s">
        <v>147</v>
      </c>
      <c r="AU362" s="154" t="s">
        <v>145</v>
      </c>
      <c r="AV362" s="11" t="s">
        <v>145</v>
      </c>
      <c r="AW362" s="11" t="s">
        <v>33</v>
      </c>
      <c r="AX362" s="11" t="s">
        <v>72</v>
      </c>
      <c r="AY362" s="154" t="s">
        <v>137</v>
      </c>
    </row>
    <row r="363" spans="2:51" s="14" customFormat="1">
      <c r="B363" s="186"/>
      <c r="D363" s="153" t="s">
        <v>147</v>
      </c>
      <c r="E363" s="187" t="s">
        <v>1</v>
      </c>
      <c r="F363" s="188" t="s">
        <v>373</v>
      </c>
      <c r="H363" s="187" t="s">
        <v>1</v>
      </c>
      <c r="I363" s="189"/>
      <c r="L363" s="186"/>
      <c r="M363" s="190"/>
      <c r="N363" s="191"/>
      <c r="O363" s="191"/>
      <c r="P363" s="191"/>
      <c r="Q363" s="191"/>
      <c r="R363" s="191"/>
      <c r="S363" s="191"/>
      <c r="T363" s="192"/>
      <c r="AT363" s="187" t="s">
        <v>147</v>
      </c>
      <c r="AU363" s="187" t="s">
        <v>145</v>
      </c>
      <c r="AV363" s="14" t="s">
        <v>80</v>
      </c>
      <c r="AW363" s="14" t="s">
        <v>33</v>
      </c>
      <c r="AX363" s="14" t="s">
        <v>72</v>
      </c>
      <c r="AY363" s="187" t="s">
        <v>137</v>
      </c>
    </row>
    <row r="364" spans="2:51" s="14" customFormat="1">
      <c r="B364" s="186"/>
      <c r="D364" s="153" t="s">
        <v>147</v>
      </c>
      <c r="E364" s="187" t="s">
        <v>1</v>
      </c>
      <c r="F364" s="188" t="s">
        <v>538</v>
      </c>
      <c r="H364" s="187" t="s">
        <v>1</v>
      </c>
      <c r="I364" s="189"/>
      <c r="L364" s="186"/>
      <c r="M364" s="190"/>
      <c r="N364" s="191"/>
      <c r="O364" s="191"/>
      <c r="P364" s="191"/>
      <c r="Q364" s="191"/>
      <c r="R364" s="191"/>
      <c r="S364" s="191"/>
      <c r="T364" s="192"/>
      <c r="AT364" s="187" t="s">
        <v>147</v>
      </c>
      <c r="AU364" s="187" t="s">
        <v>145</v>
      </c>
      <c r="AV364" s="14" t="s">
        <v>80</v>
      </c>
      <c r="AW364" s="14" t="s">
        <v>33</v>
      </c>
      <c r="AX364" s="14" t="s">
        <v>72</v>
      </c>
      <c r="AY364" s="187" t="s">
        <v>137</v>
      </c>
    </row>
    <row r="365" spans="2:51" s="11" customFormat="1">
      <c r="B365" s="152"/>
      <c r="D365" s="153" t="s">
        <v>147</v>
      </c>
      <c r="E365" s="154" t="s">
        <v>1</v>
      </c>
      <c r="F365" s="155" t="s">
        <v>539</v>
      </c>
      <c r="H365" s="156">
        <v>2.5299999999999998</v>
      </c>
      <c r="I365" s="157"/>
      <c r="L365" s="152"/>
      <c r="M365" s="158"/>
      <c r="N365" s="159"/>
      <c r="O365" s="159"/>
      <c r="P365" s="159"/>
      <c r="Q365" s="159"/>
      <c r="R365" s="159"/>
      <c r="S365" s="159"/>
      <c r="T365" s="160"/>
      <c r="AT365" s="154" t="s">
        <v>147</v>
      </c>
      <c r="AU365" s="154" t="s">
        <v>145</v>
      </c>
      <c r="AV365" s="11" t="s">
        <v>145</v>
      </c>
      <c r="AW365" s="11" t="s">
        <v>33</v>
      </c>
      <c r="AX365" s="11" t="s">
        <v>72</v>
      </c>
      <c r="AY365" s="154" t="s">
        <v>137</v>
      </c>
    </row>
    <row r="366" spans="2:51" s="11" customFormat="1">
      <c r="B366" s="152"/>
      <c r="D366" s="153" t="s">
        <v>147</v>
      </c>
      <c r="E366" s="154" t="s">
        <v>1</v>
      </c>
      <c r="F366" s="155" t="s">
        <v>540</v>
      </c>
      <c r="H366" s="156">
        <v>0.20599999999999999</v>
      </c>
      <c r="I366" s="157"/>
      <c r="L366" s="152"/>
      <c r="M366" s="158"/>
      <c r="N366" s="159"/>
      <c r="O366" s="159"/>
      <c r="P366" s="159"/>
      <c r="Q366" s="159"/>
      <c r="R366" s="159"/>
      <c r="S366" s="159"/>
      <c r="T366" s="160"/>
      <c r="AT366" s="154" t="s">
        <v>147</v>
      </c>
      <c r="AU366" s="154" t="s">
        <v>145</v>
      </c>
      <c r="AV366" s="11" t="s">
        <v>145</v>
      </c>
      <c r="AW366" s="11" t="s">
        <v>33</v>
      </c>
      <c r="AX366" s="11" t="s">
        <v>72</v>
      </c>
      <c r="AY366" s="154" t="s">
        <v>137</v>
      </c>
    </row>
    <row r="367" spans="2:51" s="11" customFormat="1">
      <c r="B367" s="152"/>
      <c r="D367" s="153" t="s">
        <v>147</v>
      </c>
      <c r="E367" s="154" t="s">
        <v>1</v>
      </c>
      <c r="F367" s="155" t="s">
        <v>541</v>
      </c>
      <c r="H367" s="156">
        <v>0.309</v>
      </c>
      <c r="I367" s="157"/>
      <c r="L367" s="152"/>
      <c r="M367" s="158"/>
      <c r="N367" s="159"/>
      <c r="O367" s="159"/>
      <c r="P367" s="159"/>
      <c r="Q367" s="159"/>
      <c r="R367" s="159"/>
      <c r="S367" s="159"/>
      <c r="T367" s="160"/>
      <c r="AT367" s="154" t="s">
        <v>147</v>
      </c>
      <c r="AU367" s="154" t="s">
        <v>145</v>
      </c>
      <c r="AV367" s="11" t="s">
        <v>145</v>
      </c>
      <c r="AW367" s="11" t="s">
        <v>33</v>
      </c>
      <c r="AX367" s="11" t="s">
        <v>72</v>
      </c>
      <c r="AY367" s="154" t="s">
        <v>137</v>
      </c>
    </row>
    <row r="368" spans="2:51" s="14" customFormat="1">
      <c r="B368" s="186"/>
      <c r="D368" s="153" t="s">
        <v>147</v>
      </c>
      <c r="E368" s="187" t="s">
        <v>1</v>
      </c>
      <c r="F368" s="188" t="s">
        <v>406</v>
      </c>
      <c r="H368" s="187" t="s">
        <v>1</v>
      </c>
      <c r="I368" s="189"/>
      <c r="L368" s="186"/>
      <c r="M368" s="190"/>
      <c r="N368" s="191"/>
      <c r="O368" s="191"/>
      <c r="P368" s="191"/>
      <c r="Q368" s="191"/>
      <c r="R368" s="191"/>
      <c r="S368" s="191"/>
      <c r="T368" s="192"/>
      <c r="AT368" s="187" t="s">
        <v>147</v>
      </c>
      <c r="AU368" s="187" t="s">
        <v>145</v>
      </c>
      <c r="AV368" s="14" t="s">
        <v>80</v>
      </c>
      <c r="AW368" s="14" t="s">
        <v>33</v>
      </c>
      <c r="AX368" s="14" t="s">
        <v>72</v>
      </c>
      <c r="AY368" s="187" t="s">
        <v>137</v>
      </c>
    </row>
    <row r="369" spans="1:65" s="14" customFormat="1">
      <c r="B369" s="186"/>
      <c r="D369" s="153" t="s">
        <v>147</v>
      </c>
      <c r="E369" s="187" t="s">
        <v>1</v>
      </c>
      <c r="F369" s="188" t="s">
        <v>407</v>
      </c>
      <c r="H369" s="187" t="s">
        <v>1</v>
      </c>
      <c r="I369" s="189"/>
      <c r="L369" s="186"/>
      <c r="M369" s="190"/>
      <c r="N369" s="191"/>
      <c r="O369" s="191"/>
      <c r="P369" s="191"/>
      <c r="Q369" s="191"/>
      <c r="R369" s="191"/>
      <c r="S369" s="191"/>
      <c r="T369" s="192"/>
      <c r="AT369" s="187" t="s">
        <v>147</v>
      </c>
      <c r="AU369" s="187" t="s">
        <v>145</v>
      </c>
      <c r="AV369" s="14" t="s">
        <v>80</v>
      </c>
      <c r="AW369" s="14" t="s">
        <v>33</v>
      </c>
      <c r="AX369" s="14" t="s">
        <v>72</v>
      </c>
      <c r="AY369" s="187" t="s">
        <v>137</v>
      </c>
    </row>
    <row r="370" spans="1:65" s="11" customFormat="1">
      <c r="B370" s="152"/>
      <c r="D370" s="153" t="s">
        <v>147</v>
      </c>
      <c r="E370" s="154" t="s">
        <v>1</v>
      </c>
      <c r="F370" s="155" t="s">
        <v>542</v>
      </c>
      <c r="H370" s="156">
        <v>3.157</v>
      </c>
      <c r="I370" s="157"/>
      <c r="L370" s="152"/>
      <c r="M370" s="158"/>
      <c r="N370" s="159"/>
      <c r="O370" s="159"/>
      <c r="P370" s="159"/>
      <c r="Q370" s="159"/>
      <c r="R370" s="159"/>
      <c r="S370" s="159"/>
      <c r="T370" s="160"/>
      <c r="AT370" s="154" t="s">
        <v>147</v>
      </c>
      <c r="AU370" s="154" t="s">
        <v>145</v>
      </c>
      <c r="AV370" s="11" t="s">
        <v>145</v>
      </c>
      <c r="AW370" s="11" t="s">
        <v>33</v>
      </c>
      <c r="AX370" s="11" t="s">
        <v>72</v>
      </c>
      <c r="AY370" s="154" t="s">
        <v>137</v>
      </c>
    </row>
    <row r="371" spans="1:65" s="11" customFormat="1">
      <c r="B371" s="152"/>
      <c r="D371" s="153" t="s">
        <v>147</v>
      </c>
      <c r="E371" s="154" t="s">
        <v>1</v>
      </c>
      <c r="F371" s="155" t="s">
        <v>543</v>
      </c>
      <c r="H371" s="156">
        <v>0.32200000000000001</v>
      </c>
      <c r="I371" s="157"/>
      <c r="L371" s="152"/>
      <c r="M371" s="158"/>
      <c r="N371" s="159"/>
      <c r="O371" s="159"/>
      <c r="P371" s="159"/>
      <c r="Q371" s="159"/>
      <c r="R371" s="159"/>
      <c r="S371" s="159"/>
      <c r="T371" s="160"/>
      <c r="AT371" s="154" t="s">
        <v>147</v>
      </c>
      <c r="AU371" s="154" t="s">
        <v>145</v>
      </c>
      <c r="AV371" s="11" t="s">
        <v>145</v>
      </c>
      <c r="AW371" s="11" t="s">
        <v>33</v>
      </c>
      <c r="AX371" s="11" t="s">
        <v>72</v>
      </c>
      <c r="AY371" s="154" t="s">
        <v>137</v>
      </c>
    </row>
    <row r="372" spans="1:65" s="14" customFormat="1">
      <c r="B372" s="186"/>
      <c r="D372" s="153" t="s">
        <v>147</v>
      </c>
      <c r="E372" s="187" t="s">
        <v>1</v>
      </c>
      <c r="F372" s="188" t="s">
        <v>412</v>
      </c>
      <c r="H372" s="187" t="s">
        <v>1</v>
      </c>
      <c r="I372" s="189"/>
      <c r="L372" s="186"/>
      <c r="M372" s="190"/>
      <c r="N372" s="191"/>
      <c r="O372" s="191"/>
      <c r="P372" s="191"/>
      <c r="Q372" s="191"/>
      <c r="R372" s="191"/>
      <c r="S372" s="191"/>
      <c r="T372" s="192"/>
      <c r="AT372" s="187" t="s">
        <v>147</v>
      </c>
      <c r="AU372" s="187" t="s">
        <v>145</v>
      </c>
      <c r="AV372" s="14" t="s">
        <v>80</v>
      </c>
      <c r="AW372" s="14" t="s">
        <v>33</v>
      </c>
      <c r="AX372" s="14" t="s">
        <v>72</v>
      </c>
      <c r="AY372" s="187" t="s">
        <v>137</v>
      </c>
    </row>
    <row r="373" spans="1:65" s="14" customFormat="1">
      <c r="B373" s="186"/>
      <c r="D373" s="153" t="s">
        <v>147</v>
      </c>
      <c r="E373" s="187" t="s">
        <v>1</v>
      </c>
      <c r="F373" s="188" t="s">
        <v>413</v>
      </c>
      <c r="H373" s="187" t="s">
        <v>1</v>
      </c>
      <c r="I373" s="189"/>
      <c r="L373" s="186"/>
      <c r="M373" s="190"/>
      <c r="N373" s="191"/>
      <c r="O373" s="191"/>
      <c r="P373" s="191"/>
      <c r="Q373" s="191"/>
      <c r="R373" s="191"/>
      <c r="S373" s="191"/>
      <c r="T373" s="192"/>
      <c r="AT373" s="187" t="s">
        <v>147</v>
      </c>
      <c r="AU373" s="187" t="s">
        <v>145</v>
      </c>
      <c r="AV373" s="14" t="s">
        <v>80</v>
      </c>
      <c r="AW373" s="14" t="s">
        <v>33</v>
      </c>
      <c r="AX373" s="14" t="s">
        <v>72</v>
      </c>
      <c r="AY373" s="187" t="s">
        <v>137</v>
      </c>
    </row>
    <row r="374" spans="1:65" s="11" customFormat="1">
      <c r="B374" s="152"/>
      <c r="D374" s="153" t="s">
        <v>147</v>
      </c>
      <c r="E374" s="154" t="s">
        <v>1</v>
      </c>
      <c r="F374" s="155" t="s">
        <v>544</v>
      </c>
      <c r="H374" s="156">
        <v>1.4019999999999999</v>
      </c>
      <c r="I374" s="157"/>
      <c r="L374" s="152"/>
      <c r="M374" s="158"/>
      <c r="N374" s="159"/>
      <c r="O374" s="159"/>
      <c r="P374" s="159"/>
      <c r="Q374" s="159"/>
      <c r="R374" s="159"/>
      <c r="S374" s="159"/>
      <c r="T374" s="160"/>
      <c r="AT374" s="154" t="s">
        <v>147</v>
      </c>
      <c r="AU374" s="154" t="s">
        <v>145</v>
      </c>
      <c r="AV374" s="11" t="s">
        <v>145</v>
      </c>
      <c r="AW374" s="11" t="s">
        <v>33</v>
      </c>
      <c r="AX374" s="11" t="s">
        <v>72</v>
      </c>
      <c r="AY374" s="154" t="s">
        <v>137</v>
      </c>
    </row>
    <row r="375" spans="1:65" s="14" customFormat="1">
      <c r="B375" s="186"/>
      <c r="D375" s="153" t="s">
        <v>147</v>
      </c>
      <c r="E375" s="187" t="s">
        <v>1</v>
      </c>
      <c r="F375" s="188" t="s">
        <v>415</v>
      </c>
      <c r="H375" s="187" t="s">
        <v>1</v>
      </c>
      <c r="I375" s="189"/>
      <c r="L375" s="186"/>
      <c r="M375" s="190"/>
      <c r="N375" s="191"/>
      <c r="O375" s="191"/>
      <c r="P375" s="191"/>
      <c r="Q375" s="191"/>
      <c r="R375" s="191"/>
      <c r="S375" s="191"/>
      <c r="T375" s="192"/>
      <c r="AT375" s="187" t="s">
        <v>147</v>
      </c>
      <c r="AU375" s="187" t="s">
        <v>145</v>
      </c>
      <c r="AV375" s="14" t="s">
        <v>80</v>
      </c>
      <c r="AW375" s="14" t="s">
        <v>33</v>
      </c>
      <c r="AX375" s="14" t="s">
        <v>72</v>
      </c>
      <c r="AY375" s="187" t="s">
        <v>137</v>
      </c>
    </row>
    <row r="376" spans="1:65" s="11" customFormat="1">
      <c r="B376" s="152"/>
      <c r="D376" s="153" t="s">
        <v>147</v>
      </c>
      <c r="E376" s="154" t="s">
        <v>1</v>
      </c>
      <c r="F376" s="155" t="s">
        <v>545</v>
      </c>
      <c r="H376" s="156">
        <v>2.3889999999999998</v>
      </c>
      <c r="I376" s="157"/>
      <c r="L376" s="152"/>
      <c r="M376" s="158"/>
      <c r="N376" s="159"/>
      <c r="O376" s="159"/>
      <c r="P376" s="159"/>
      <c r="Q376" s="159"/>
      <c r="R376" s="159"/>
      <c r="S376" s="159"/>
      <c r="T376" s="160"/>
      <c r="AT376" s="154" t="s">
        <v>147</v>
      </c>
      <c r="AU376" s="154" t="s">
        <v>145</v>
      </c>
      <c r="AV376" s="11" t="s">
        <v>145</v>
      </c>
      <c r="AW376" s="11" t="s">
        <v>33</v>
      </c>
      <c r="AX376" s="11" t="s">
        <v>72</v>
      </c>
      <c r="AY376" s="154" t="s">
        <v>137</v>
      </c>
    </row>
    <row r="377" spans="1:65" s="14" customFormat="1">
      <c r="B377" s="186"/>
      <c r="D377" s="153" t="s">
        <v>147</v>
      </c>
      <c r="E377" s="187" t="s">
        <v>1</v>
      </c>
      <c r="F377" s="188" t="s">
        <v>417</v>
      </c>
      <c r="H377" s="187" t="s">
        <v>1</v>
      </c>
      <c r="I377" s="189"/>
      <c r="L377" s="186"/>
      <c r="M377" s="190"/>
      <c r="N377" s="191"/>
      <c r="O377" s="191"/>
      <c r="P377" s="191"/>
      <c r="Q377" s="191"/>
      <c r="R377" s="191"/>
      <c r="S377" s="191"/>
      <c r="T377" s="192"/>
      <c r="AT377" s="187" t="s">
        <v>147</v>
      </c>
      <c r="AU377" s="187" t="s">
        <v>145</v>
      </c>
      <c r="AV377" s="14" t="s">
        <v>80</v>
      </c>
      <c r="AW377" s="14" t="s">
        <v>33</v>
      </c>
      <c r="AX377" s="14" t="s">
        <v>72</v>
      </c>
      <c r="AY377" s="187" t="s">
        <v>137</v>
      </c>
    </row>
    <row r="378" spans="1:65" s="11" customFormat="1">
      <c r="B378" s="152"/>
      <c r="D378" s="153" t="s">
        <v>147</v>
      </c>
      <c r="E378" s="154" t="s">
        <v>1</v>
      </c>
      <c r="F378" s="155" t="s">
        <v>546</v>
      </c>
      <c r="H378" s="156">
        <v>6.7690000000000001</v>
      </c>
      <c r="I378" s="157"/>
      <c r="L378" s="152"/>
      <c r="M378" s="158"/>
      <c r="N378" s="159"/>
      <c r="O378" s="159"/>
      <c r="P378" s="159"/>
      <c r="Q378" s="159"/>
      <c r="R378" s="159"/>
      <c r="S378" s="159"/>
      <c r="T378" s="160"/>
      <c r="AT378" s="154" t="s">
        <v>147</v>
      </c>
      <c r="AU378" s="154" t="s">
        <v>145</v>
      </c>
      <c r="AV378" s="11" t="s">
        <v>145</v>
      </c>
      <c r="AW378" s="11" t="s">
        <v>33</v>
      </c>
      <c r="AX378" s="11" t="s">
        <v>72</v>
      </c>
      <c r="AY378" s="154" t="s">
        <v>137</v>
      </c>
    </row>
    <row r="379" spans="1:65" s="13" customFormat="1">
      <c r="B379" s="169"/>
      <c r="D379" s="153" t="s">
        <v>147</v>
      </c>
      <c r="E379" s="170" t="s">
        <v>1</v>
      </c>
      <c r="F379" s="171" t="s">
        <v>158</v>
      </c>
      <c r="H379" s="172">
        <v>29.76</v>
      </c>
      <c r="I379" s="173"/>
      <c r="L379" s="169"/>
      <c r="M379" s="174"/>
      <c r="N379" s="175"/>
      <c r="O379" s="175"/>
      <c r="P379" s="175"/>
      <c r="Q379" s="175"/>
      <c r="R379" s="175"/>
      <c r="S379" s="175"/>
      <c r="T379" s="176"/>
      <c r="AT379" s="170" t="s">
        <v>147</v>
      </c>
      <c r="AU379" s="170" t="s">
        <v>145</v>
      </c>
      <c r="AV379" s="13" t="s">
        <v>144</v>
      </c>
      <c r="AW379" s="13" t="s">
        <v>33</v>
      </c>
      <c r="AX379" s="13" t="s">
        <v>80</v>
      </c>
      <c r="AY379" s="170" t="s">
        <v>137</v>
      </c>
    </row>
    <row r="380" spans="1:65" s="254" customFormat="1" ht="14.45" customHeight="1">
      <c r="A380" s="204"/>
      <c r="B380" s="139"/>
      <c r="C380" s="276" t="s">
        <v>547</v>
      </c>
      <c r="D380" s="276" t="s">
        <v>139</v>
      </c>
      <c r="E380" s="277" t="s">
        <v>548</v>
      </c>
      <c r="F380" s="278" t="s">
        <v>549</v>
      </c>
      <c r="G380" s="279" t="s">
        <v>142</v>
      </c>
      <c r="H380" s="280">
        <v>21.332999999999998</v>
      </c>
      <c r="I380" s="281"/>
      <c r="J380" s="280">
        <f>ROUND(I380*H380,3)</f>
        <v>0</v>
      </c>
      <c r="K380" s="282"/>
      <c r="L380" s="30"/>
      <c r="M380" s="283" t="s">
        <v>1</v>
      </c>
      <c r="N380" s="284" t="s">
        <v>44</v>
      </c>
      <c r="O380" s="49"/>
      <c r="P380" s="285">
        <f>O380*H380</f>
        <v>0</v>
      </c>
      <c r="Q380" s="285">
        <v>4.0699999999999998E-3</v>
      </c>
      <c r="R380" s="285">
        <f>Q380*H380</f>
        <v>8.6825309999999989E-2</v>
      </c>
      <c r="S380" s="285">
        <v>0</v>
      </c>
      <c r="T380" s="286">
        <f>S380*H380</f>
        <v>0</v>
      </c>
      <c r="U380" s="204"/>
      <c r="V380" s="204"/>
      <c r="W380" s="204"/>
      <c r="X380" s="204"/>
      <c r="Y380" s="204"/>
      <c r="Z380" s="204"/>
      <c r="AA380" s="204"/>
      <c r="AB380" s="204"/>
      <c r="AC380" s="204"/>
      <c r="AD380" s="204"/>
      <c r="AE380" s="204"/>
      <c r="AR380" s="287" t="s">
        <v>144</v>
      </c>
      <c r="AT380" s="287" t="s">
        <v>139</v>
      </c>
      <c r="AU380" s="287" t="s">
        <v>145</v>
      </c>
      <c r="AY380" s="205" t="s">
        <v>137</v>
      </c>
      <c r="BE380" s="150">
        <f>IF(N380="základná",J380,0)</f>
        <v>0</v>
      </c>
      <c r="BF380" s="150">
        <f>IF(N380="znížená",J380,0)</f>
        <v>0</v>
      </c>
      <c r="BG380" s="150">
        <f>IF(N380="zákl. prenesená",J380,0)</f>
        <v>0</v>
      </c>
      <c r="BH380" s="150">
        <f>IF(N380="zníž. prenesená",J380,0)</f>
        <v>0</v>
      </c>
      <c r="BI380" s="150">
        <f>IF(N380="nulová",J380,0)</f>
        <v>0</v>
      </c>
      <c r="BJ380" s="205" t="s">
        <v>145</v>
      </c>
      <c r="BK380" s="151">
        <f>ROUND(I380*H380,3)</f>
        <v>0</v>
      </c>
      <c r="BL380" s="205" t="s">
        <v>144</v>
      </c>
      <c r="BM380" s="287" t="s">
        <v>550</v>
      </c>
    </row>
    <row r="381" spans="1:65" s="14" customFormat="1">
      <c r="B381" s="186"/>
      <c r="D381" s="153" t="s">
        <v>147</v>
      </c>
      <c r="E381" s="187" t="s">
        <v>1</v>
      </c>
      <c r="F381" s="188" t="s">
        <v>551</v>
      </c>
      <c r="H381" s="187" t="s">
        <v>1</v>
      </c>
      <c r="I381" s="189"/>
      <c r="L381" s="186"/>
      <c r="M381" s="190"/>
      <c r="N381" s="191"/>
      <c r="O381" s="191"/>
      <c r="P381" s="191"/>
      <c r="Q381" s="191"/>
      <c r="R381" s="191"/>
      <c r="S381" s="191"/>
      <c r="T381" s="192"/>
      <c r="AT381" s="187" t="s">
        <v>147</v>
      </c>
      <c r="AU381" s="187" t="s">
        <v>145</v>
      </c>
      <c r="AV381" s="14" t="s">
        <v>80</v>
      </c>
      <c r="AW381" s="14" t="s">
        <v>33</v>
      </c>
      <c r="AX381" s="14" t="s">
        <v>72</v>
      </c>
      <c r="AY381" s="187" t="s">
        <v>137</v>
      </c>
    </row>
    <row r="382" spans="1:65" s="14" customFormat="1">
      <c r="B382" s="186"/>
      <c r="D382" s="153" t="s">
        <v>147</v>
      </c>
      <c r="E382" s="187" t="s">
        <v>1</v>
      </c>
      <c r="F382" s="188" t="s">
        <v>552</v>
      </c>
      <c r="H382" s="187" t="s">
        <v>1</v>
      </c>
      <c r="I382" s="189"/>
      <c r="L382" s="186"/>
      <c r="M382" s="190"/>
      <c r="N382" s="191"/>
      <c r="O382" s="191"/>
      <c r="P382" s="191"/>
      <c r="Q382" s="191"/>
      <c r="R382" s="191"/>
      <c r="S382" s="191"/>
      <c r="T382" s="192"/>
      <c r="AT382" s="187" t="s">
        <v>147</v>
      </c>
      <c r="AU382" s="187" t="s">
        <v>145</v>
      </c>
      <c r="AV382" s="14" t="s">
        <v>80</v>
      </c>
      <c r="AW382" s="14" t="s">
        <v>33</v>
      </c>
      <c r="AX382" s="14" t="s">
        <v>72</v>
      </c>
      <c r="AY382" s="187" t="s">
        <v>137</v>
      </c>
    </row>
    <row r="383" spans="1:65" s="11" customFormat="1">
      <c r="B383" s="152"/>
      <c r="D383" s="153" t="s">
        <v>147</v>
      </c>
      <c r="E383" s="154" t="s">
        <v>1</v>
      </c>
      <c r="F383" s="155" t="s">
        <v>553</v>
      </c>
      <c r="H383" s="156">
        <v>11.615</v>
      </c>
      <c r="I383" s="157"/>
      <c r="L383" s="152"/>
      <c r="M383" s="158"/>
      <c r="N383" s="159"/>
      <c r="O383" s="159"/>
      <c r="P383" s="159"/>
      <c r="Q383" s="159"/>
      <c r="R383" s="159"/>
      <c r="S383" s="159"/>
      <c r="T383" s="160"/>
      <c r="AT383" s="154" t="s">
        <v>147</v>
      </c>
      <c r="AU383" s="154" t="s">
        <v>145</v>
      </c>
      <c r="AV383" s="11" t="s">
        <v>145</v>
      </c>
      <c r="AW383" s="11" t="s">
        <v>33</v>
      </c>
      <c r="AX383" s="11" t="s">
        <v>72</v>
      </c>
      <c r="AY383" s="154" t="s">
        <v>137</v>
      </c>
    </row>
    <row r="384" spans="1:65" s="11" customFormat="1">
      <c r="B384" s="152"/>
      <c r="D384" s="153" t="s">
        <v>147</v>
      </c>
      <c r="E384" s="154" t="s">
        <v>1</v>
      </c>
      <c r="F384" s="155" t="s">
        <v>554</v>
      </c>
      <c r="H384" s="156">
        <v>5.1180000000000003</v>
      </c>
      <c r="I384" s="157"/>
      <c r="L384" s="152"/>
      <c r="M384" s="158"/>
      <c r="N384" s="159"/>
      <c r="O384" s="159"/>
      <c r="P384" s="159"/>
      <c r="Q384" s="159"/>
      <c r="R384" s="159"/>
      <c r="S384" s="159"/>
      <c r="T384" s="160"/>
      <c r="AT384" s="154" t="s">
        <v>147</v>
      </c>
      <c r="AU384" s="154" t="s">
        <v>145</v>
      </c>
      <c r="AV384" s="11" t="s">
        <v>145</v>
      </c>
      <c r="AW384" s="11" t="s">
        <v>33</v>
      </c>
      <c r="AX384" s="11" t="s">
        <v>72</v>
      </c>
      <c r="AY384" s="154" t="s">
        <v>137</v>
      </c>
    </row>
    <row r="385" spans="1:65" s="11" customFormat="1">
      <c r="B385" s="152"/>
      <c r="D385" s="153" t="s">
        <v>147</v>
      </c>
      <c r="E385" s="154" t="s">
        <v>1</v>
      </c>
      <c r="F385" s="155" t="s">
        <v>555</v>
      </c>
      <c r="H385" s="156">
        <v>4.5999999999999996</v>
      </c>
      <c r="I385" s="157"/>
      <c r="L385" s="152"/>
      <c r="M385" s="158"/>
      <c r="N385" s="159"/>
      <c r="O385" s="159"/>
      <c r="P385" s="159"/>
      <c r="Q385" s="159"/>
      <c r="R385" s="159"/>
      <c r="S385" s="159"/>
      <c r="T385" s="160"/>
      <c r="AT385" s="154" t="s">
        <v>147</v>
      </c>
      <c r="AU385" s="154" t="s">
        <v>145</v>
      </c>
      <c r="AV385" s="11" t="s">
        <v>145</v>
      </c>
      <c r="AW385" s="11" t="s">
        <v>33</v>
      </c>
      <c r="AX385" s="11" t="s">
        <v>72</v>
      </c>
      <c r="AY385" s="154" t="s">
        <v>137</v>
      </c>
    </row>
    <row r="386" spans="1:65" s="13" customFormat="1">
      <c r="B386" s="169"/>
      <c r="D386" s="153" t="s">
        <v>147</v>
      </c>
      <c r="E386" s="170" t="s">
        <v>1</v>
      </c>
      <c r="F386" s="171" t="s">
        <v>158</v>
      </c>
      <c r="H386" s="172">
        <v>21.332999999999998</v>
      </c>
      <c r="I386" s="173"/>
      <c r="L386" s="169"/>
      <c r="M386" s="174"/>
      <c r="N386" s="175"/>
      <c r="O386" s="175"/>
      <c r="P386" s="175"/>
      <c r="Q386" s="175"/>
      <c r="R386" s="175"/>
      <c r="S386" s="175"/>
      <c r="T386" s="176"/>
      <c r="AT386" s="170" t="s">
        <v>147</v>
      </c>
      <c r="AU386" s="170" t="s">
        <v>145</v>
      </c>
      <c r="AV386" s="13" t="s">
        <v>144</v>
      </c>
      <c r="AW386" s="13" t="s">
        <v>33</v>
      </c>
      <c r="AX386" s="13" t="s">
        <v>80</v>
      </c>
      <c r="AY386" s="170" t="s">
        <v>137</v>
      </c>
    </row>
    <row r="387" spans="1:65" s="254" customFormat="1" ht="24.2" customHeight="1">
      <c r="A387" s="204"/>
      <c r="B387" s="139"/>
      <c r="C387" s="276" t="s">
        <v>556</v>
      </c>
      <c r="D387" s="276" t="s">
        <v>139</v>
      </c>
      <c r="E387" s="277" t="s">
        <v>557</v>
      </c>
      <c r="F387" s="278" t="s">
        <v>558</v>
      </c>
      <c r="G387" s="279" t="s">
        <v>142</v>
      </c>
      <c r="H387" s="280">
        <v>21.332999999999998</v>
      </c>
      <c r="I387" s="281"/>
      <c r="J387" s="280">
        <f>ROUND(I387*H387,3)</f>
        <v>0</v>
      </c>
      <c r="K387" s="282"/>
      <c r="L387" s="30"/>
      <c r="M387" s="283" t="s">
        <v>1</v>
      </c>
      <c r="N387" s="284" t="s">
        <v>44</v>
      </c>
      <c r="O387" s="49"/>
      <c r="P387" s="285">
        <f>O387*H387</f>
        <v>0</v>
      </c>
      <c r="Q387" s="285">
        <v>0</v>
      </c>
      <c r="R387" s="285">
        <f>Q387*H387</f>
        <v>0</v>
      </c>
      <c r="S387" s="285">
        <v>0</v>
      </c>
      <c r="T387" s="286">
        <f>S387*H387</f>
        <v>0</v>
      </c>
      <c r="U387" s="204"/>
      <c r="V387" s="204"/>
      <c r="W387" s="204"/>
      <c r="X387" s="204"/>
      <c r="Y387" s="204"/>
      <c r="Z387" s="204"/>
      <c r="AA387" s="204"/>
      <c r="AB387" s="204"/>
      <c r="AC387" s="204"/>
      <c r="AD387" s="204"/>
      <c r="AE387" s="204"/>
      <c r="AR387" s="287" t="s">
        <v>144</v>
      </c>
      <c r="AT387" s="287" t="s">
        <v>139</v>
      </c>
      <c r="AU387" s="287" t="s">
        <v>145</v>
      </c>
      <c r="AY387" s="205" t="s">
        <v>137</v>
      </c>
      <c r="BE387" s="150">
        <f>IF(N387="základná",J387,0)</f>
        <v>0</v>
      </c>
      <c r="BF387" s="150">
        <f>IF(N387="znížená",J387,0)</f>
        <v>0</v>
      </c>
      <c r="BG387" s="150">
        <f>IF(N387="zákl. prenesená",J387,0)</f>
        <v>0</v>
      </c>
      <c r="BH387" s="150">
        <f>IF(N387="zníž. prenesená",J387,0)</f>
        <v>0</v>
      </c>
      <c r="BI387" s="150">
        <f>IF(N387="nulová",J387,0)</f>
        <v>0</v>
      </c>
      <c r="BJ387" s="205" t="s">
        <v>145</v>
      </c>
      <c r="BK387" s="151">
        <f>ROUND(I387*H387,3)</f>
        <v>0</v>
      </c>
      <c r="BL387" s="205" t="s">
        <v>144</v>
      </c>
      <c r="BM387" s="287" t="s">
        <v>559</v>
      </c>
    </row>
    <row r="388" spans="1:65" s="254" customFormat="1" ht="14.45" customHeight="1">
      <c r="A388" s="204"/>
      <c r="B388" s="139"/>
      <c r="C388" s="276" t="s">
        <v>560</v>
      </c>
      <c r="D388" s="276" t="s">
        <v>139</v>
      </c>
      <c r="E388" s="277" t="s">
        <v>561</v>
      </c>
      <c r="F388" s="278" t="s">
        <v>562</v>
      </c>
      <c r="G388" s="279" t="s">
        <v>199</v>
      </c>
      <c r="H388" s="280">
        <v>1.8380000000000001</v>
      </c>
      <c r="I388" s="281"/>
      <c r="J388" s="280">
        <f>ROUND(I388*H388,3)</f>
        <v>0</v>
      </c>
      <c r="K388" s="282"/>
      <c r="L388" s="30"/>
      <c r="M388" s="283" t="s">
        <v>1</v>
      </c>
      <c r="N388" s="284" t="s">
        <v>44</v>
      </c>
      <c r="O388" s="49"/>
      <c r="P388" s="285">
        <f>O388*H388</f>
        <v>0</v>
      </c>
      <c r="Q388" s="285">
        <v>1.01895</v>
      </c>
      <c r="R388" s="285">
        <f>Q388*H388</f>
        <v>1.8728301000000001</v>
      </c>
      <c r="S388" s="285">
        <v>0</v>
      </c>
      <c r="T388" s="286">
        <f>S388*H388</f>
        <v>0</v>
      </c>
      <c r="U388" s="204"/>
      <c r="V388" s="204"/>
      <c r="W388" s="204"/>
      <c r="X388" s="204"/>
      <c r="Y388" s="204"/>
      <c r="Z388" s="204"/>
      <c r="AA388" s="204"/>
      <c r="AB388" s="204"/>
      <c r="AC388" s="204"/>
      <c r="AD388" s="204"/>
      <c r="AE388" s="204"/>
      <c r="AR388" s="287" t="s">
        <v>144</v>
      </c>
      <c r="AT388" s="287" t="s">
        <v>139</v>
      </c>
      <c r="AU388" s="287" t="s">
        <v>145</v>
      </c>
      <c r="AY388" s="205" t="s">
        <v>137</v>
      </c>
      <c r="BE388" s="150">
        <f>IF(N388="základná",J388,0)</f>
        <v>0</v>
      </c>
      <c r="BF388" s="150">
        <f>IF(N388="znížená",J388,0)</f>
        <v>0</v>
      </c>
      <c r="BG388" s="150">
        <f>IF(N388="zákl. prenesená",J388,0)</f>
        <v>0</v>
      </c>
      <c r="BH388" s="150">
        <f>IF(N388="zníž. prenesená",J388,0)</f>
        <v>0</v>
      </c>
      <c r="BI388" s="150">
        <f>IF(N388="nulová",J388,0)</f>
        <v>0</v>
      </c>
      <c r="BJ388" s="205" t="s">
        <v>145</v>
      </c>
      <c r="BK388" s="151">
        <f>ROUND(I388*H388,3)</f>
        <v>0</v>
      </c>
      <c r="BL388" s="205" t="s">
        <v>144</v>
      </c>
      <c r="BM388" s="287" t="s">
        <v>563</v>
      </c>
    </row>
    <row r="389" spans="1:65" s="14" customFormat="1">
      <c r="B389" s="186"/>
      <c r="D389" s="153" t="s">
        <v>147</v>
      </c>
      <c r="E389" s="187" t="s">
        <v>1</v>
      </c>
      <c r="F389" s="188" t="s">
        <v>564</v>
      </c>
      <c r="H389" s="187" t="s">
        <v>1</v>
      </c>
      <c r="I389" s="189"/>
      <c r="L389" s="186"/>
      <c r="M389" s="190"/>
      <c r="N389" s="191"/>
      <c r="O389" s="191"/>
      <c r="P389" s="191"/>
      <c r="Q389" s="191"/>
      <c r="R389" s="191"/>
      <c r="S389" s="191"/>
      <c r="T389" s="192"/>
      <c r="AT389" s="187" t="s">
        <v>147</v>
      </c>
      <c r="AU389" s="187" t="s">
        <v>145</v>
      </c>
      <c r="AV389" s="14" t="s">
        <v>80</v>
      </c>
      <c r="AW389" s="14" t="s">
        <v>33</v>
      </c>
      <c r="AX389" s="14" t="s">
        <v>72</v>
      </c>
      <c r="AY389" s="187" t="s">
        <v>137</v>
      </c>
    </row>
    <row r="390" spans="1:65" s="11" customFormat="1">
      <c r="B390" s="152"/>
      <c r="D390" s="153" t="s">
        <v>147</v>
      </c>
      <c r="E390" s="154" t="s">
        <v>1</v>
      </c>
      <c r="F390" s="155" t="s">
        <v>565</v>
      </c>
      <c r="H390" s="156">
        <v>1.8380000000000001</v>
      </c>
      <c r="I390" s="157"/>
      <c r="L390" s="152"/>
      <c r="M390" s="158"/>
      <c r="N390" s="159"/>
      <c r="O390" s="159"/>
      <c r="P390" s="159"/>
      <c r="Q390" s="159"/>
      <c r="R390" s="159"/>
      <c r="S390" s="159"/>
      <c r="T390" s="160"/>
      <c r="AT390" s="154" t="s">
        <v>147</v>
      </c>
      <c r="AU390" s="154" t="s">
        <v>145</v>
      </c>
      <c r="AV390" s="11" t="s">
        <v>145</v>
      </c>
      <c r="AW390" s="11" t="s">
        <v>33</v>
      </c>
      <c r="AX390" s="11" t="s">
        <v>80</v>
      </c>
      <c r="AY390" s="154" t="s">
        <v>137</v>
      </c>
    </row>
    <row r="391" spans="1:65" s="254" customFormat="1" ht="14.45" customHeight="1">
      <c r="A391" s="204"/>
      <c r="B391" s="139"/>
      <c r="C391" s="276" t="s">
        <v>566</v>
      </c>
      <c r="D391" s="276" t="s">
        <v>139</v>
      </c>
      <c r="E391" s="277" t="s">
        <v>567</v>
      </c>
      <c r="F391" s="278" t="s">
        <v>568</v>
      </c>
      <c r="G391" s="279" t="s">
        <v>162</v>
      </c>
      <c r="H391" s="280">
        <v>2.3940000000000001</v>
      </c>
      <c r="I391" s="281"/>
      <c r="J391" s="280">
        <f>ROUND(I391*H391,3)</f>
        <v>0</v>
      </c>
      <c r="K391" s="282"/>
      <c r="L391" s="30"/>
      <c r="M391" s="283" t="s">
        <v>1</v>
      </c>
      <c r="N391" s="284" t="s">
        <v>44</v>
      </c>
      <c r="O391" s="49"/>
      <c r="P391" s="285">
        <f>O391*H391</f>
        <v>0</v>
      </c>
      <c r="Q391" s="285">
        <v>2.2151299999999998</v>
      </c>
      <c r="R391" s="285">
        <f>Q391*H391</f>
        <v>5.3030212199999998</v>
      </c>
      <c r="S391" s="285">
        <v>0</v>
      </c>
      <c r="T391" s="286">
        <f>S391*H391</f>
        <v>0</v>
      </c>
      <c r="U391" s="204"/>
      <c r="V391" s="204"/>
      <c r="W391" s="204"/>
      <c r="X391" s="204"/>
      <c r="Y391" s="204"/>
      <c r="Z391" s="204"/>
      <c r="AA391" s="204"/>
      <c r="AB391" s="204"/>
      <c r="AC391" s="204"/>
      <c r="AD391" s="204"/>
      <c r="AE391" s="204"/>
      <c r="AR391" s="287" t="s">
        <v>144</v>
      </c>
      <c r="AT391" s="287" t="s">
        <v>139</v>
      </c>
      <c r="AU391" s="287" t="s">
        <v>145</v>
      </c>
      <c r="AY391" s="205" t="s">
        <v>137</v>
      </c>
      <c r="BE391" s="150">
        <f>IF(N391="základná",J391,0)</f>
        <v>0</v>
      </c>
      <c r="BF391" s="150">
        <f>IF(N391="znížená",J391,0)</f>
        <v>0</v>
      </c>
      <c r="BG391" s="150">
        <f>IF(N391="zákl. prenesená",J391,0)</f>
        <v>0</v>
      </c>
      <c r="BH391" s="150">
        <f>IF(N391="zníž. prenesená",J391,0)</f>
        <v>0</v>
      </c>
      <c r="BI391" s="150">
        <f>IF(N391="nulová",J391,0)</f>
        <v>0</v>
      </c>
      <c r="BJ391" s="205" t="s">
        <v>145</v>
      </c>
      <c r="BK391" s="151">
        <f>ROUND(I391*H391,3)</f>
        <v>0</v>
      </c>
      <c r="BL391" s="205" t="s">
        <v>144</v>
      </c>
      <c r="BM391" s="287" t="s">
        <v>569</v>
      </c>
    </row>
    <row r="392" spans="1:65" s="14" customFormat="1">
      <c r="B392" s="186"/>
      <c r="D392" s="153" t="s">
        <v>147</v>
      </c>
      <c r="E392" s="187" t="s">
        <v>1</v>
      </c>
      <c r="F392" s="188" t="s">
        <v>330</v>
      </c>
      <c r="H392" s="187" t="s">
        <v>1</v>
      </c>
      <c r="I392" s="189"/>
      <c r="L392" s="186"/>
      <c r="M392" s="190"/>
      <c r="N392" s="191"/>
      <c r="O392" s="191"/>
      <c r="P392" s="191"/>
      <c r="Q392" s="191"/>
      <c r="R392" s="191"/>
      <c r="S392" s="191"/>
      <c r="T392" s="192"/>
      <c r="AT392" s="187" t="s">
        <v>147</v>
      </c>
      <c r="AU392" s="187" t="s">
        <v>145</v>
      </c>
      <c r="AV392" s="14" t="s">
        <v>80</v>
      </c>
      <c r="AW392" s="14" t="s">
        <v>33</v>
      </c>
      <c r="AX392" s="14" t="s">
        <v>72</v>
      </c>
      <c r="AY392" s="187" t="s">
        <v>137</v>
      </c>
    </row>
    <row r="393" spans="1:65" s="14" customFormat="1">
      <c r="B393" s="186"/>
      <c r="D393" s="153" t="s">
        <v>147</v>
      </c>
      <c r="E393" s="187" t="s">
        <v>1</v>
      </c>
      <c r="F393" s="188" t="s">
        <v>425</v>
      </c>
      <c r="H393" s="187" t="s">
        <v>1</v>
      </c>
      <c r="I393" s="189"/>
      <c r="L393" s="186"/>
      <c r="M393" s="190"/>
      <c r="N393" s="191"/>
      <c r="O393" s="191"/>
      <c r="P393" s="191"/>
      <c r="Q393" s="191"/>
      <c r="R393" s="191"/>
      <c r="S393" s="191"/>
      <c r="T393" s="192"/>
      <c r="AT393" s="187" t="s">
        <v>147</v>
      </c>
      <c r="AU393" s="187" t="s">
        <v>145</v>
      </c>
      <c r="AV393" s="14" t="s">
        <v>80</v>
      </c>
      <c r="AW393" s="14" t="s">
        <v>33</v>
      </c>
      <c r="AX393" s="14" t="s">
        <v>72</v>
      </c>
      <c r="AY393" s="187" t="s">
        <v>137</v>
      </c>
    </row>
    <row r="394" spans="1:65" s="11" customFormat="1">
      <c r="B394" s="152"/>
      <c r="D394" s="153" t="s">
        <v>147</v>
      </c>
      <c r="E394" s="154" t="s">
        <v>1</v>
      </c>
      <c r="F394" s="155" t="s">
        <v>426</v>
      </c>
      <c r="H394" s="156">
        <v>1.296</v>
      </c>
      <c r="I394" s="157"/>
      <c r="L394" s="152"/>
      <c r="M394" s="158"/>
      <c r="N394" s="159"/>
      <c r="O394" s="159"/>
      <c r="P394" s="159"/>
      <c r="Q394" s="159"/>
      <c r="R394" s="159"/>
      <c r="S394" s="159"/>
      <c r="T394" s="160"/>
      <c r="AT394" s="154" t="s">
        <v>147</v>
      </c>
      <c r="AU394" s="154" t="s">
        <v>145</v>
      </c>
      <c r="AV394" s="11" t="s">
        <v>145</v>
      </c>
      <c r="AW394" s="11" t="s">
        <v>33</v>
      </c>
      <c r="AX394" s="11" t="s">
        <v>72</v>
      </c>
      <c r="AY394" s="154" t="s">
        <v>137</v>
      </c>
    </row>
    <row r="395" spans="1:65" s="11" customFormat="1">
      <c r="B395" s="152"/>
      <c r="D395" s="153" t="s">
        <v>147</v>
      </c>
      <c r="E395" s="154" t="s">
        <v>1</v>
      </c>
      <c r="F395" s="155" t="s">
        <v>427</v>
      </c>
      <c r="H395" s="156">
        <v>0.64800000000000002</v>
      </c>
      <c r="I395" s="157"/>
      <c r="L395" s="152"/>
      <c r="M395" s="158"/>
      <c r="N395" s="159"/>
      <c r="O395" s="159"/>
      <c r="P395" s="159"/>
      <c r="Q395" s="159"/>
      <c r="R395" s="159"/>
      <c r="S395" s="159"/>
      <c r="T395" s="160"/>
      <c r="AT395" s="154" t="s">
        <v>147</v>
      </c>
      <c r="AU395" s="154" t="s">
        <v>145</v>
      </c>
      <c r="AV395" s="11" t="s">
        <v>145</v>
      </c>
      <c r="AW395" s="11" t="s">
        <v>33</v>
      </c>
      <c r="AX395" s="11" t="s">
        <v>72</v>
      </c>
      <c r="AY395" s="154" t="s">
        <v>137</v>
      </c>
    </row>
    <row r="396" spans="1:65" s="11" customFormat="1">
      <c r="B396" s="152"/>
      <c r="D396" s="153" t="s">
        <v>147</v>
      </c>
      <c r="E396" s="154" t="s">
        <v>1</v>
      </c>
      <c r="F396" s="155" t="s">
        <v>428</v>
      </c>
      <c r="H396" s="156">
        <v>0.45</v>
      </c>
      <c r="I396" s="157"/>
      <c r="L396" s="152"/>
      <c r="M396" s="158"/>
      <c r="N396" s="159"/>
      <c r="O396" s="159"/>
      <c r="P396" s="159"/>
      <c r="Q396" s="159"/>
      <c r="R396" s="159"/>
      <c r="S396" s="159"/>
      <c r="T396" s="160"/>
      <c r="AT396" s="154" t="s">
        <v>147</v>
      </c>
      <c r="AU396" s="154" t="s">
        <v>145</v>
      </c>
      <c r="AV396" s="11" t="s">
        <v>145</v>
      </c>
      <c r="AW396" s="11" t="s">
        <v>33</v>
      </c>
      <c r="AX396" s="11" t="s">
        <v>72</v>
      </c>
      <c r="AY396" s="154" t="s">
        <v>137</v>
      </c>
    </row>
    <row r="397" spans="1:65" s="13" customFormat="1">
      <c r="B397" s="169"/>
      <c r="D397" s="153" t="s">
        <v>147</v>
      </c>
      <c r="E397" s="170" t="s">
        <v>1</v>
      </c>
      <c r="F397" s="171" t="s">
        <v>158</v>
      </c>
      <c r="H397" s="172">
        <v>2.3940000000000001</v>
      </c>
      <c r="I397" s="173"/>
      <c r="L397" s="169"/>
      <c r="M397" s="174"/>
      <c r="N397" s="175"/>
      <c r="O397" s="175"/>
      <c r="P397" s="175"/>
      <c r="Q397" s="175"/>
      <c r="R397" s="175"/>
      <c r="S397" s="175"/>
      <c r="T397" s="176"/>
      <c r="AT397" s="170" t="s">
        <v>147</v>
      </c>
      <c r="AU397" s="170" t="s">
        <v>145</v>
      </c>
      <c r="AV397" s="13" t="s">
        <v>144</v>
      </c>
      <c r="AW397" s="13" t="s">
        <v>33</v>
      </c>
      <c r="AX397" s="13" t="s">
        <v>80</v>
      </c>
      <c r="AY397" s="170" t="s">
        <v>137</v>
      </c>
    </row>
    <row r="398" spans="1:65" s="254" customFormat="1" ht="24.2" customHeight="1">
      <c r="A398" s="204"/>
      <c r="B398" s="139"/>
      <c r="C398" s="276" t="s">
        <v>570</v>
      </c>
      <c r="D398" s="276" t="s">
        <v>139</v>
      </c>
      <c r="E398" s="277" t="s">
        <v>571</v>
      </c>
      <c r="F398" s="278" t="s">
        <v>572</v>
      </c>
      <c r="G398" s="279" t="s">
        <v>142</v>
      </c>
      <c r="H398" s="280">
        <v>94.924999999999997</v>
      </c>
      <c r="I398" s="281"/>
      <c r="J398" s="280">
        <f>ROUND(I398*H398,3)</f>
        <v>0</v>
      </c>
      <c r="K398" s="282"/>
      <c r="L398" s="30"/>
      <c r="M398" s="283" t="s">
        <v>1</v>
      </c>
      <c r="N398" s="284" t="s">
        <v>44</v>
      </c>
      <c r="O398" s="49"/>
      <c r="P398" s="285">
        <f>O398*H398</f>
        <v>0</v>
      </c>
      <c r="Q398" s="285">
        <v>3.0000000000000001E-5</v>
      </c>
      <c r="R398" s="285">
        <f>Q398*H398</f>
        <v>2.84775E-3</v>
      </c>
      <c r="S398" s="285">
        <v>0</v>
      </c>
      <c r="T398" s="286">
        <f>S398*H398</f>
        <v>0</v>
      </c>
      <c r="U398" s="204"/>
      <c r="V398" s="204"/>
      <c r="W398" s="204"/>
      <c r="X398" s="204"/>
      <c r="Y398" s="204"/>
      <c r="Z398" s="204"/>
      <c r="AA398" s="204"/>
      <c r="AB398" s="204"/>
      <c r="AC398" s="204"/>
      <c r="AD398" s="204"/>
      <c r="AE398" s="204"/>
      <c r="AR398" s="287" t="s">
        <v>144</v>
      </c>
      <c r="AT398" s="287" t="s">
        <v>139</v>
      </c>
      <c r="AU398" s="287" t="s">
        <v>145</v>
      </c>
      <c r="AY398" s="205" t="s">
        <v>137</v>
      </c>
      <c r="BE398" s="150">
        <f>IF(N398="základná",J398,0)</f>
        <v>0</v>
      </c>
      <c r="BF398" s="150">
        <f>IF(N398="znížená",J398,0)</f>
        <v>0</v>
      </c>
      <c r="BG398" s="150">
        <f>IF(N398="zákl. prenesená",J398,0)</f>
        <v>0</v>
      </c>
      <c r="BH398" s="150">
        <f>IF(N398="zníž. prenesená",J398,0)</f>
        <v>0</v>
      </c>
      <c r="BI398" s="150">
        <f>IF(N398="nulová",J398,0)</f>
        <v>0</v>
      </c>
      <c r="BJ398" s="205" t="s">
        <v>145</v>
      </c>
      <c r="BK398" s="151">
        <f>ROUND(I398*H398,3)</f>
        <v>0</v>
      </c>
      <c r="BL398" s="205" t="s">
        <v>144</v>
      </c>
      <c r="BM398" s="287" t="s">
        <v>573</v>
      </c>
    </row>
    <row r="399" spans="1:65" s="11" customFormat="1">
      <c r="B399" s="152"/>
      <c r="D399" s="153" t="s">
        <v>147</v>
      </c>
      <c r="E399" s="154" t="s">
        <v>1</v>
      </c>
      <c r="F399" s="155" t="s">
        <v>574</v>
      </c>
      <c r="H399" s="156">
        <v>29.65</v>
      </c>
      <c r="I399" s="157"/>
      <c r="L399" s="152"/>
      <c r="M399" s="158"/>
      <c r="N399" s="159"/>
      <c r="O399" s="159"/>
      <c r="P399" s="159"/>
      <c r="Q399" s="159"/>
      <c r="R399" s="159"/>
      <c r="S399" s="159"/>
      <c r="T399" s="160"/>
      <c r="AT399" s="154" t="s">
        <v>147</v>
      </c>
      <c r="AU399" s="154" t="s">
        <v>145</v>
      </c>
      <c r="AV399" s="11" t="s">
        <v>145</v>
      </c>
      <c r="AW399" s="11" t="s">
        <v>33</v>
      </c>
      <c r="AX399" s="11" t="s">
        <v>72</v>
      </c>
      <c r="AY399" s="154" t="s">
        <v>137</v>
      </c>
    </row>
    <row r="400" spans="1:65" s="11" customFormat="1">
      <c r="B400" s="152"/>
      <c r="D400" s="153" t="s">
        <v>147</v>
      </c>
      <c r="E400" s="154" t="s">
        <v>1</v>
      </c>
      <c r="F400" s="155" t="s">
        <v>575</v>
      </c>
      <c r="H400" s="156">
        <v>26.5</v>
      </c>
      <c r="I400" s="157"/>
      <c r="L400" s="152"/>
      <c r="M400" s="158"/>
      <c r="N400" s="159"/>
      <c r="O400" s="159"/>
      <c r="P400" s="159"/>
      <c r="Q400" s="159"/>
      <c r="R400" s="159"/>
      <c r="S400" s="159"/>
      <c r="T400" s="160"/>
      <c r="AT400" s="154" t="s">
        <v>147</v>
      </c>
      <c r="AU400" s="154" t="s">
        <v>145</v>
      </c>
      <c r="AV400" s="11" t="s">
        <v>145</v>
      </c>
      <c r="AW400" s="11" t="s">
        <v>33</v>
      </c>
      <c r="AX400" s="11" t="s">
        <v>72</v>
      </c>
      <c r="AY400" s="154" t="s">
        <v>137</v>
      </c>
    </row>
    <row r="401" spans="1:65" s="11" customFormat="1">
      <c r="B401" s="152"/>
      <c r="D401" s="153" t="s">
        <v>147</v>
      </c>
      <c r="E401" s="154" t="s">
        <v>1</v>
      </c>
      <c r="F401" s="155" t="s">
        <v>576</v>
      </c>
      <c r="H401" s="156">
        <v>38.774999999999999</v>
      </c>
      <c r="I401" s="157"/>
      <c r="L401" s="152"/>
      <c r="M401" s="158"/>
      <c r="N401" s="159"/>
      <c r="O401" s="159"/>
      <c r="P401" s="159"/>
      <c r="Q401" s="159"/>
      <c r="R401" s="159"/>
      <c r="S401" s="159"/>
      <c r="T401" s="160"/>
      <c r="AT401" s="154" t="s">
        <v>147</v>
      </c>
      <c r="AU401" s="154" t="s">
        <v>145</v>
      </c>
      <c r="AV401" s="11" t="s">
        <v>145</v>
      </c>
      <c r="AW401" s="11" t="s">
        <v>33</v>
      </c>
      <c r="AX401" s="11" t="s">
        <v>72</v>
      </c>
      <c r="AY401" s="154" t="s">
        <v>137</v>
      </c>
    </row>
    <row r="402" spans="1:65" s="13" customFormat="1">
      <c r="B402" s="169"/>
      <c r="D402" s="153" t="s">
        <v>147</v>
      </c>
      <c r="E402" s="170" t="s">
        <v>1</v>
      </c>
      <c r="F402" s="171" t="s">
        <v>158</v>
      </c>
      <c r="H402" s="172">
        <v>94.924999999999997</v>
      </c>
      <c r="I402" s="173"/>
      <c r="L402" s="169"/>
      <c r="M402" s="174"/>
      <c r="N402" s="175"/>
      <c r="O402" s="175"/>
      <c r="P402" s="175"/>
      <c r="Q402" s="175"/>
      <c r="R402" s="175"/>
      <c r="S402" s="175"/>
      <c r="T402" s="176"/>
      <c r="AT402" s="170" t="s">
        <v>147</v>
      </c>
      <c r="AU402" s="170" t="s">
        <v>145</v>
      </c>
      <c r="AV402" s="13" t="s">
        <v>144</v>
      </c>
      <c r="AW402" s="13" t="s">
        <v>33</v>
      </c>
      <c r="AX402" s="13" t="s">
        <v>80</v>
      </c>
      <c r="AY402" s="170" t="s">
        <v>137</v>
      </c>
    </row>
    <row r="403" spans="1:65" s="254" customFormat="1" ht="24.2" customHeight="1">
      <c r="A403" s="204"/>
      <c r="B403" s="139"/>
      <c r="C403" s="276" t="s">
        <v>577</v>
      </c>
      <c r="D403" s="276" t="s">
        <v>139</v>
      </c>
      <c r="E403" s="277" t="s">
        <v>578</v>
      </c>
      <c r="F403" s="278" t="s">
        <v>579</v>
      </c>
      <c r="G403" s="279" t="s">
        <v>142</v>
      </c>
      <c r="H403" s="280">
        <v>28.07</v>
      </c>
      <c r="I403" s="281"/>
      <c r="J403" s="280">
        <f>ROUND(I403*H403,3)</f>
        <v>0</v>
      </c>
      <c r="K403" s="282"/>
      <c r="L403" s="30"/>
      <c r="M403" s="283" t="s">
        <v>1</v>
      </c>
      <c r="N403" s="284" t="s">
        <v>44</v>
      </c>
      <c r="O403" s="49"/>
      <c r="P403" s="285">
        <f>O403*H403</f>
        <v>0</v>
      </c>
      <c r="Q403" s="285">
        <v>3.0000000000000001E-5</v>
      </c>
      <c r="R403" s="285">
        <f>Q403*H403</f>
        <v>8.4210000000000003E-4</v>
      </c>
      <c r="S403" s="285">
        <v>0</v>
      </c>
      <c r="T403" s="286">
        <f>S403*H403</f>
        <v>0</v>
      </c>
      <c r="U403" s="204"/>
      <c r="V403" s="204"/>
      <c r="W403" s="204"/>
      <c r="X403" s="204"/>
      <c r="Y403" s="204"/>
      <c r="Z403" s="204"/>
      <c r="AA403" s="204"/>
      <c r="AB403" s="204"/>
      <c r="AC403" s="204"/>
      <c r="AD403" s="204"/>
      <c r="AE403" s="204"/>
      <c r="AR403" s="287" t="s">
        <v>144</v>
      </c>
      <c r="AT403" s="287" t="s">
        <v>139</v>
      </c>
      <c r="AU403" s="287" t="s">
        <v>145</v>
      </c>
      <c r="AY403" s="205" t="s">
        <v>137</v>
      </c>
      <c r="BE403" s="150">
        <f>IF(N403="základná",J403,0)</f>
        <v>0</v>
      </c>
      <c r="BF403" s="150">
        <f>IF(N403="znížená",J403,0)</f>
        <v>0</v>
      </c>
      <c r="BG403" s="150">
        <f>IF(N403="zákl. prenesená",J403,0)</f>
        <v>0</v>
      </c>
      <c r="BH403" s="150">
        <f>IF(N403="zníž. prenesená",J403,0)</f>
        <v>0</v>
      </c>
      <c r="BI403" s="150">
        <f>IF(N403="nulová",J403,0)</f>
        <v>0</v>
      </c>
      <c r="BJ403" s="205" t="s">
        <v>145</v>
      </c>
      <c r="BK403" s="151">
        <f>ROUND(I403*H403,3)</f>
        <v>0</v>
      </c>
      <c r="BL403" s="205" t="s">
        <v>144</v>
      </c>
      <c r="BM403" s="287" t="s">
        <v>580</v>
      </c>
    </row>
    <row r="404" spans="1:65" s="11" customFormat="1">
      <c r="B404" s="152"/>
      <c r="D404" s="153" t="s">
        <v>147</v>
      </c>
      <c r="E404" s="154" t="s">
        <v>1</v>
      </c>
      <c r="F404" s="155" t="s">
        <v>581</v>
      </c>
      <c r="H404" s="156">
        <v>28.07</v>
      </c>
      <c r="I404" s="157"/>
      <c r="L404" s="152"/>
      <c r="M404" s="158"/>
      <c r="N404" s="159"/>
      <c r="O404" s="159"/>
      <c r="P404" s="159"/>
      <c r="Q404" s="159"/>
      <c r="R404" s="159"/>
      <c r="S404" s="159"/>
      <c r="T404" s="160"/>
      <c r="AT404" s="154" t="s">
        <v>147</v>
      </c>
      <c r="AU404" s="154" t="s">
        <v>145</v>
      </c>
      <c r="AV404" s="11" t="s">
        <v>145</v>
      </c>
      <c r="AW404" s="11" t="s">
        <v>33</v>
      </c>
      <c r="AX404" s="11" t="s">
        <v>80</v>
      </c>
      <c r="AY404" s="154" t="s">
        <v>137</v>
      </c>
    </row>
    <row r="405" spans="1:65" s="254" customFormat="1" ht="14.45" customHeight="1">
      <c r="A405" s="204"/>
      <c r="B405" s="139"/>
      <c r="C405" s="288" t="s">
        <v>582</v>
      </c>
      <c r="D405" s="288" t="s">
        <v>164</v>
      </c>
      <c r="E405" s="289" t="s">
        <v>583</v>
      </c>
      <c r="F405" s="290" t="s">
        <v>584</v>
      </c>
      <c r="G405" s="291" t="s">
        <v>142</v>
      </c>
      <c r="H405" s="292">
        <v>141.44499999999999</v>
      </c>
      <c r="I405" s="293"/>
      <c r="J405" s="292">
        <f>ROUND(I405*H405,3)</f>
        <v>0</v>
      </c>
      <c r="K405" s="294"/>
      <c r="L405" s="183"/>
      <c r="M405" s="295" t="s">
        <v>1</v>
      </c>
      <c r="N405" s="296" t="s">
        <v>44</v>
      </c>
      <c r="O405" s="49"/>
      <c r="P405" s="285">
        <f>O405*H405</f>
        <v>0</v>
      </c>
      <c r="Q405" s="285">
        <v>2.0000000000000001E-4</v>
      </c>
      <c r="R405" s="285">
        <f>Q405*H405</f>
        <v>2.8289000000000002E-2</v>
      </c>
      <c r="S405" s="285">
        <v>0</v>
      </c>
      <c r="T405" s="286">
        <f>S405*H405</f>
        <v>0</v>
      </c>
      <c r="U405" s="204"/>
      <c r="V405" s="204"/>
      <c r="W405" s="204"/>
      <c r="X405" s="204"/>
      <c r="Y405" s="204"/>
      <c r="Z405" s="204"/>
      <c r="AA405" s="204"/>
      <c r="AB405" s="204"/>
      <c r="AC405" s="204"/>
      <c r="AD405" s="204"/>
      <c r="AE405" s="204"/>
      <c r="AR405" s="287" t="s">
        <v>168</v>
      </c>
      <c r="AT405" s="287" t="s">
        <v>164</v>
      </c>
      <c r="AU405" s="287" t="s">
        <v>145</v>
      </c>
      <c r="AY405" s="205" t="s">
        <v>137</v>
      </c>
      <c r="BE405" s="150">
        <f>IF(N405="základná",J405,0)</f>
        <v>0</v>
      </c>
      <c r="BF405" s="150">
        <f>IF(N405="znížená",J405,0)</f>
        <v>0</v>
      </c>
      <c r="BG405" s="150">
        <f>IF(N405="zákl. prenesená",J405,0)</f>
        <v>0</v>
      </c>
      <c r="BH405" s="150">
        <f>IF(N405="zníž. prenesená",J405,0)</f>
        <v>0</v>
      </c>
      <c r="BI405" s="150">
        <f>IF(N405="nulová",J405,0)</f>
        <v>0</v>
      </c>
      <c r="BJ405" s="205" t="s">
        <v>145</v>
      </c>
      <c r="BK405" s="151">
        <f>ROUND(I405*H405,3)</f>
        <v>0</v>
      </c>
      <c r="BL405" s="205" t="s">
        <v>144</v>
      </c>
      <c r="BM405" s="287" t="s">
        <v>585</v>
      </c>
    </row>
    <row r="406" spans="1:65" s="11" customFormat="1">
      <c r="B406" s="152"/>
      <c r="D406" s="153" t="s">
        <v>147</v>
      </c>
      <c r="E406" s="154" t="s">
        <v>1</v>
      </c>
      <c r="F406" s="155" t="s">
        <v>586</v>
      </c>
      <c r="H406" s="156">
        <v>32.280999999999999</v>
      </c>
      <c r="I406" s="157"/>
      <c r="L406" s="152"/>
      <c r="M406" s="158"/>
      <c r="N406" s="159"/>
      <c r="O406" s="159"/>
      <c r="P406" s="159"/>
      <c r="Q406" s="159"/>
      <c r="R406" s="159"/>
      <c r="S406" s="159"/>
      <c r="T406" s="160"/>
      <c r="AT406" s="154" t="s">
        <v>147</v>
      </c>
      <c r="AU406" s="154" t="s">
        <v>145</v>
      </c>
      <c r="AV406" s="11" t="s">
        <v>145</v>
      </c>
      <c r="AW406" s="11" t="s">
        <v>33</v>
      </c>
      <c r="AX406" s="11" t="s">
        <v>72</v>
      </c>
      <c r="AY406" s="154" t="s">
        <v>137</v>
      </c>
    </row>
    <row r="407" spans="1:65" s="11" customFormat="1">
      <c r="B407" s="152"/>
      <c r="D407" s="153" t="s">
        <v>147</v>
      </c>
      <c r="E407" s="154" t="s">
        <v>1</v>
      </c>
      <c r="F407" s="155" t="s">
        <v>587</v>
      </c>
      <c r="H407" s="156">
        <v>34.097999999999999</v>
      </c>
      <c r="I407" s="157"/>
      <c r="L407" s="152"/>
      <c r="M407" s="158"/>
      <c r="N407" s="159"/>
      <c r="O407" s="159"/>
      <c r="P407" s="159"/>
      <c r="Q407" s="159"/>
      <c r="R407" s="159"/>
      <c r="S407" s="159"/>
      <c r="T407" s="160"/>
      <c r="AT407" s="154" t="s">
        <v>147</v>
      </c>
      <c r="AU407" s="154" t="s">
        <v>145</v>
      </c>
      <c r="AV407" s="11" t="s">
        <v>145</v>
      </c>
      <c r="AW407" s="11" t="s">
        <v>33</v>
      </c>
      <c r="AX407" s="11" t="s">
        <v>72</v>
      </c>
      <c r="AY407" s="154" t="s">
        <v>137</v>
      </c>
    </row>
    <row r="408" spans="1:65" s="11" customFormat="1">
      <c r="B408" s="152"/>
      <c r="D408" s="153" t="s">
        <v>147</v>
      </c>
      <c r="E408" s="154" t="s">
        <v>1</v>
      </c>
      <c r="F408" s="155" t="s">
        <v>588</v>
      </c>
      <c r="H408" s="156">
        <v>75.066000000000003</v>
      </c>
      <c r="I408" s="157"/>
      <c r="L408" s="152"/>
      <c r="M408" s="158"/>
      <c r="N408" s="159"/>
      <c r="O408" s="159"/>
      <c r="P408" s="159"/>
      <c r="Q408" s="159"/>
      <c r="R408" s="159"/>
      <c r="S408" s="159"/>
      <c r="T408" s="160"/>
      <c r="AT408" s="154" t="s">
        <v>147</v>
      </c>
      <c r="AU408" s="154" t="s">
        <v>145</v>
      </c>
      <c r="AV408" s="11" t="s">
        <v>145</v>
      </c>
      <c r="AW408" s="11" t="s">
        <v>33</v>
      </c>
      <c r="AX408" s="11" t="s">
        <v>72</v>
      </c>
      <c r="AY408" s="154" t="s">
        <v>137</v>
      </c>
    </row>
    <row r="409" spans="1:65" s="13" customFormat="1">
      <c r="B409" s="169"/>
      <c r="D409" s="153" t="s">
        <v>147</v>
      </c>
      <c r="E409" s="170" t="s">
        <v>1</v>
      </c>
      <c r="F409" s="171" t="s">
        <v>158</v>
      </c>
      <c r="H409" s="172">
        <v>141.44499999999999</v>
      </c>
      <c r="I409" s="173"/>
      <c r="L409" s="169"/>
      <c r="M409" s="174"/>
      <c r="N409" s="175"/>
      <c r="O409" s="175"/>
      <c r="P409" s="175"/>
      <c r="Q409" s="175"/>
      <c r="R409" s="175"/>
      <c r="S409" s="175"/>
      <c r="T409" s="176"/>
      <c r="AT409" s="170" t="s">
        <v>147</v>
      </c>
      <c r="AU409" s="170" t="s">
        <v>145</v>
      </c>
      <c r="AV409" s="13" t="s">
        <v>144</v>
      </c>
      <c r="AW409" s="13" t="s">
        <v>33</v>
      </c>
      <c r="AX409" s="13" t="s">
        <v>80</v>
      </c>
      <c r="AY409" s="170" t="s">
        <v>137</v>
      </c>
    </row>
    <row r="410" spans="1:65" s="10" customFormat="1" ht="22.7" customHeight="1">
      <c r="B410" s="126"/>
      <c r="D410" s="127" t="s">
        <v>71</v>
      </c>
      <c r="E410" s="137" t="s">
        <v>151</v>
      </c>
      <c r="F410" s="137" t="s">
        <v>159</v>
      </c>
      <c r="I410" s="129"/>
      <c r="J410" s="138">
        <f>BK410</f>
        <v>0</v>
      </c>
      <c r="L410" s="126"/>
      <c r="M410" s="131"/>
      <c r="N410" s="132"/>
      <c r="O410" s="132"/>
      <c r="P410" s="133">
        <f>SUM(P411:P543)</f>
        <v>0</v>
      </c>
      <c r="Q410" s="132"/>
      <c r="R410" s="133">
        <f>SUM(R411:R543)</f>
        <v>89.319069160000012</v>
      </c>
      <c r="S410" s="132"/>
      <c r="T410" s="134">
        <f>SUM(T411:T543)</f>
        <v>0</v>
      </c>
      <c r="AR410" s="127" t="s">
        <v>80</v>
      </c>
      <c r="AT410" s="135" t="s">
        <v>71</v>
      </c>
      <c r="AU410" s="135" t="s">
        <v>80</v>
      </c>
      <c r="AY410" s="127" t="s">
        <v>137</v>
      </c>
      <c r="BK410" s="136">
        <f>SUM(BK411:BK543)</f>
        <v>0</v>
      </c>
    </row>
    <row r="411" spans="1:65" s="254" customFormat="1" ht="24.2" customHeight="1">
      <c r="A411" s="204"/>
      <c r="B411" s="139"/>
      <c r="C411" s="276" t="s">
        <v>589</v>
      </c>
      <c r="D411" s="276" t="s">
        <v>139</v>
      </c>
      <c r="E411" s="277" t="s">
        <v>590</v>
      </c>
      <c r="F411" s="278" t="s">
        <v>591</v>
      </c>
      <c r="G411" s="279" t="s">
        <v>162</v>
      </c>
      <c r="H411" s="280">
        <v>8.7409999999999997</v>
      </c>
      <c r="I411" s="281"/>
      <c r="J411" s="280">
        <f>ROUND(I411*H411,3)</f>
        <v>0</v>
      </c>
      <c r="K411" s="282"/>
      <c r="L411" s="30"/>
      <c r="M411" s="283" t="s">
        <v>1</v>
      </c>
      <c r="N411" s="284" t="s">
        <v>44</v>
      </c>
      <c r="O411" s="49"/>
      <c r="P411" s="285">
        <f>O411*H411</f>
        <v>0</v>
      </c>
      <c r="Q411" s="285">
        <v>0.72855999999999999</v>
      </c>
      <c r="R411" s="285">
        <f>Q411*H411</f>
        <v>6.3683429599999997</v>
      </c>
      <c r="S411" s="285">
        <v>0</v>
      </c>
      <c r="T411" s="286">
        <f>S411*H411</f>
        <v>0</v>
      </c>
      <c r="U411" s="204"/>
      <c r="V411" s="204"/>
      <c r="W411" s="204"/>
      <c r="X411" s="204"/>
      <c r="Y411" s="204"/>
      <c r="Z411" s="204"/>
      <c r="AA411" s="204"/>
      <c r="AB411" s="204"/>
      <c r="AC411" s="204"/>
      <c r="AD411" s="204"/>
      <c r="AE411" s="204"/>
      <c r="AR411" s="287" t="s">
        <v>144</v>
      </c>
      <c r="AT411" s="287" t="s">
        <v>139</v>
      </c>
      <c r="AU411" s="287" t="s">
        <v>145</v>
      </c>
      <c r="AY411" s="205" t="s">
        <v>137</v>
      </c>
      <c r="BE411" s="150">
        <f>IF(N411="základná",J411,0)</f>
        <v>0</v>
      </c>
      <c r="BF411" s="150">
        <f>IF(N411="znížená",J411,0)</f>
        <v>0</v>
      </c>
      <c r="BG411" s="150">
        <f>IF(N411="zákl. prenesená",J411,0)</f>
        <v>0</v>
      </c>
      <c r="BH411" s="150">
        <f>IF(N411="zníž. prenesená",J411,0)</f>
        <v>0</v>
      </c>
      <c r="BI411" s="150">
        <f>IF(N411="nulová",J411,0)</f>
        <v>0</v>
      </c>
      <c r="BJ411" s="205" t="s">
        <v>145</v>
      </c>
      <c r="BK411" s="151">
        <f>ROUND(I411*H411,3)</f>
        <v>0</v>
      </c>
      <c r="BL411" s="205" t="s">
        <v>144</v>
      </c>
      <c r="BM411" s="287" t="s">
        <v>592</v>
      </c>
    </row>
    <row r="412" spans="1:65" s="14" customFormat="1">
      <c r="B412" s="186"/>
      <c r="D412" s="153" t="s">
        <v>147</v>
      </c>
      <c r="E412" s="187" t="s">
        <v>1</v>
      </c>
      <c r="F412" s="188" t="s">
        <v>593</v>
      </c>
      <c r="H412" s="187" t="s">
        <v>1</v>
      </c>
      <c r="I412" s="189"/>
      <c r="L412" s="186"/>
      <c r="M412" s="190"/>
      <c r="N412" s="191"/>
      <c r="O412" s="191"/>
      <c r="P412" s="191"/>
      <c r="Q412" s="191"/>
      <c r="R412" s="191"/>
      <c r="S412" s="191"/>
      <c r="T412" s="192"/>
      <c r="AT412" s="187" t="s">
        <v>147</v>
      </c>
      <c r="AU412" s="187" t="s">
        <v>145</v>
      </c>
      <c r="AV412" s="14" t="s">
        <v>80</v>
      </c>
      <c r="AW412" s="14" t="s">
        <v>33</v>
      </c>
      <c r="AX412" s="14" t="s">
        <v>72</v>
      </c>
      <c r="AY412" s="187" t="s">
        <v>137</v>
      </c>
    </row>
    <row r="413" spans="1:65" s="14" customFormat="1">
      <c r="B413" s="186"/>
      <c r="D413" s="153" t="s">
        <v>147</v>
      </c>
      <c r="E413" s="187" t="s">
        <v>1</v>
      </c>
      <c r="F413" s="188" t="s">
        <v>594</v>
      </c>
      <c r="H413" s="187" t="s">
        <v>1</v>
      </c>
      <c r="I413" s="189"/>
      <c r="L413" s="186"/>
      <c r="M413" s="190"/>
      <c r="N413" s="191"/>
      <c r="O413" s="191"/>
      <c r="P413" s="191"/>
      <c r="Q413" s="191"/>
      <c r="R413" s="191"/>
      <c r="S413" s="191"/>
      <c r="T413" s="192"/>
      <c r="AT413" s="187" t="s">
        <v>147</v>
      </c>
      <c r="AU413" s="187" t="s">
        <v>145</v>
      </c>
      <c r="AV413" s="14" t="s">
        <v>80</v>
      </c>
      <c r="AW413" s="14" t="s">
        <v>33</v>
      </c>
      <c r="AX413" s="14" t="s">
        <v>72</v>
      </c>
      <c r="AY413" s="187" t="s">
        <v>137</v>
      </c>
    </row>
    <row r="414" spans="1:65" s="11" customFormat="1">
      <c r="B414" s="152"/>
      <c r="D414" s="153" t="s">
        <v>147</v>
      </c>
      <c r="E414" s="154" t="s">
        <v>1</v>
      </c>
      <c r="F414" s="155" t="s">
        <v>595</v>
      </c>
      <c r="H414" s="156">
        <v>1.665</v>
      </c>
      <c r="I414" s="157"/>
      <c r="L414" s="152"/>
      <c r="M414" s="158"/>
      <c r="N414" s="159"/>
      <c r="O414" s="159"/>
      <c r="P414" s="159"/>
      <c r="Q414" s="159"/>
      <c r="R414" s="159"/>
      <c r="S414" s="159"/>
      <c r="T414" s="160"/>
      <c r="AT414" s="154" t="s">
        <v>147</v>
      </c>
      <c r="AU414" s="154" t="s">
        <v>145</v>
      </c>
      <c r="AV414" s="11" t="s">
        <v>145</v>
      </c>
      <c r="AW414" s="11" t="s">
        <v>33</v>
      </c>
      <c r="AX414" s="11" t="s">
        <v>72</v>
      </c>
      <c r="AY414" s="154" t="s">
        <v>137</v>
      </c>
    </row>
    <row r="415" spans="1:65" s="11" customFormat="1">
      <c r="B415" s="152"/>
      <c r="D415" s="153" t="s">
        <v>147</v>
      </c>
      <c r="E415" s="154" t="s">
        <v>1</v>
      </c>
      <c r="F415" s="155" t="s">
        <v>596</v>
      </c>
      <c r="H415" s="156">
        <v>3.9750000000000001</v>
      </c>
      <c r="I415" s="157"/>
      <c r="L415" s="152"/>
      <c r="M415" s="158"/>
      <c r="N415" s="159"/>
      <c r="O415" s="159"/>
      <c r="P415" s="159"/>
      <c r="Q415" s="159"/>
      <c r="R415" s="159"/>
      <c r="S415" s="159"/>
      <c r="T415" s="160"/>
      <c r="AT415" s="154" t="s">
        <v>147</v>
      </c>
      <c r="AU415" s="154" t="s">
        <v>145</v>
      </c>
      <c r="AV415" s="11" t="s">
        <v>145</v>
      </c>
      <c r="AW415" s="11" t="s">
        <v>33</v>
      </c>
      <c r="AX415" s="11" t="s">
        <v>72</v>
      </c>
      <c r="AY415" s="154" t="s">
        <v>137</v>
      </c>
    </row>
    <row r="416" spans="1:65" s="12" customFormat="1">
      <c r="B416" s="161"/>
      <c r="D416" s="153" t="s">
        <v>147</v>
      </c>
      <c r="E416" s="162" t="s">
        <v>1</v>
      </c>
      <c r="F416" s="163" t="s">
        <v>150</v>
      </c>
      <c r="H416" s="164">
        <v>5.64</v>
      </c>
      <c r="I416" s="165"/>
      <c r="L416" s="161"/>
      <c r="M416" s="166"/>
      <c r="N416" s="167"/>
      <c r="O416" s="167"/>
      <c r="P416" s="167"/>
      <c r="Q416" s="167"/>
      <c r="R416" s="167"/>
      <c r="S416" s="167"/>
      <c r="T416" s="168"/>
      <c r="AT416" s="162" t="s">
        <v>147</v>
      </c>
      <c r="AU416" s="162" t="s">
        <v>145</v>
      </c>
      <c r="AV416" s="12" t="s">
        <v>151</v>
      </c>
      <c r="AW416" s="12" t="s">
        <v>33</v>
      </c>
      <c r="AX416" s="12" t="s">
        <v>72</v>
      </c>
      <c r="AY416" s="162" t="s">
        <v>137</v>
      </c>
    </row>
    <row r="417" spans="1:65" s="14" customFormat="1">
      <c r="B417" s="186"/>
      <c r="D417" s="153" t="s">
        <v>147</v>
      </c>
      <c r="E417" s="187" t="s">
        <v>1</v>
      </c>
      <c r="F417" s="188" t="s">
        <v>597</v>
      </c>
      <c r="H417" s="187" t="s">
        <v>1</v>
      </c>
      <c r="I417" s="189"/>
      <c r="L417" s="186"/>
      <c r="M417" s="190"/>
      <c r="N417" s="191"/>
      <c r="O417" s="191"/>
      <c r="P417" s="191"/>
      <c r="Q417" s="191"/>
      <c r="R417" s="191"/>
      <c r="S417" s="191"/>
      <c r="T417" s="192"/>
      <c r="AT417" s="187" t="s">
        <v>147</v>
      </c>
      <c r="AU417" s="187" t="s">
        <v>145</v>
      </c>
      <c r="AV417" s="14" t="s">
        <v>80</v>
      </c>
      <c r="AW417" s="14" t="s">
        <v>33</v>
      </c>
      <c r="AX417" s="14" t="s">
        <v>72</v>
      </c>
      <c r="AY417" s="187" t="s">
        <v>137</v>
      </c>
    </row>
    <row r="418" spans="1:65" s="11" customFormat="1">
      <c r="B418" s="152"/>
      <c r="D418" s="153" t="s">
        <v>147</v>
      </c>
      <c r="E418" s="154" t="s">
        <v>1</v>
      </c>
      <c r="F418" s="155" t="s">
        <v>598</v>
      </c>
      <c r="H418" s="156">
        <v>3.101</v>
      </c>
      <c r="I418" s="157"/>
      <c r="L418" s="152"/>
      <c r="M418" s="158"/>
      <c r="N418" s="159"/>
      <c r="O418" s="159"/>
      <c r="P418" s="159"/>
      <c r="Q418" s="159"/>
      <c r="R418" s="159"/>
      <c r="S418" s="159"/>
      <c r="T418" s="160"/>
      <c r="AT418" s="154" t="s">
        <v>147</v>
      </c>
      <c r="AU418" s="154" t="s">
        <v>145</v>
      </c>
      <c r="AV418" s="11" t="s">
        <v>145</v>
      </c>
      <c r="AW418" s="11" t="s">
        <v>33</v>
      </c>
      <c r="AX418" s="11" t="s">
        <v>72</v>
      </c>
      <c r="AY418" s="154" t="s">
        <v>137</v>
      </c>
    </row>
    <row r="419" spans="1:65" s="13" customFormat="1">
      <c r="B419" s="169"/>
      <c r="D419" s="153" t="s">
        <v>147</v>
      </c>
      <c r="E419" s="170" t="s">
        <v>1</v>
      </c>
      <c r="F419" s="171" t="s">
        <v>158</v>
      </c>
      <c r="H419" s="172">
        <v>8.7409999999999997</v>
      </c>
      <c r="I419" s="173"/>
      <c r="L419" s="169"/>
      <c r="M419" s="174"/>
      <c r="N419" s="175"/>
      <c r="O419" s="175"/>
      <c r="P419" s="175"/>
      <c r="Q419" s="175"/>
      <c r="R419" s="175"/>
      <c r="S419" s="175"/>
      <c r="T419" s="176"/>
      <c r="AT419" s="170" t="s">
        <v>147</v>
      </c>
      <c r="AU419" s="170" t="s">
        <v>145</v>
      </c>
      <c r="AV419" s="13" t="s">
        <v>144</v>
      </c>
      <c r="AW419" s="13" t="s">
        <v>33</v>
      </c>
      <c r="AX419" s="13" t="s">
        <v>80</v>
      </c>
      <c r="AY419" s="170" t="s">
        <v>137</v>
      </c>
    </row>
    <row r="420" spans="1:65" s="254" customFormat="1" ht="24.2" customHeight="1">
      <c r="A420" s="204"/>
      <c r="B420" s="139"/>
      <c r="C420" s="276" t="s">
        <v>599</v>
      </c>
      <c r="D420" s="276" t="s">
        <v>139</v>
      </c>
      <c r="E420" s="277" t="s">
        <v>600</v>
      </c>
      <c r="F420" s="278" t="s">
        <v>601</v>
      </c>
      <c r="G420" s="279" t="s">
        <v>162</v>
      </c>
      <c r="H420" s="280">
        <v>82.905000000000001</v>
      </c>
      <c r="I420" s="281"/>
      <c r="J420" s="280">
        <f>ROUND(I420*H420,3)</f>
        <v>0</v>
      </c>
      <c r="K420" s="282"/>
      <c r="L420" s="30"/>
      <c r="M420" s="283" t="s">
        <v>1</v>
      </c>
      <c r="N420" s="284" t="s">
        <v>44</v>
      </c>
      <c r="O420" s="49"/>
      <c r="P420" s="285">
        <f>O420*H420</f>
        <v>0</v>
      </c>
      <c r="Q420" s="285">
        <v>0.70681000000000005</v>
      </c>
      <c r="R420" s="285">
        <f>Q420*H420</f>
        <v>58.598083050000007</v>
      </c>
      <c r="S420" s="285">
        <v>0</v>
      </c>
      <c r="T420" s="286">
        <f>S420*H420</f>
        <v>0</v>
      </c>
      <c r="U420" s="204"/>
      <c r="V420" s="204"/>
      <c r="W420" s="204"/>
      <c r="X420" s="204"/>
      <c r="Y420" s="204"/>
      <c r="Z420" s="204"/>
      <c r="AA420" s="204"/>
      <c r="AB420" s="204"/>
      <c r="AC420" s="204"/>
      <c r="AD420" s="204"/>
      <c r="AE420" s="204"/>
      <c r="AR420" s="287" t="s">
        <v>144</v>
      </c>
      <c r="AT420" s="287" t="s">
        <v>139</v>
      </c>
      <c r="AU420" s="287" t="s">
        <v>145</v>
      </c>
      <c r="AY420" s="205" t="s">
        <v>137</v>
      </c>
      <c r="BE420" s="150">
        <f>IF(N420="základná",J420,0)</f>
        <v>0</v>
      </c>
      <c r="BF420" s="150">
        <f>IF(N420="znížená",J420,0)</f>
        <v>0</v>
      </c>
      <c r="BG420" s="150">
        <f>IF(N420="zákl. prenesená",J420,0)</f>
        <v>0</v>
      </c>
      <c r="BH420" s="150">
        <f>IF(N420="zníž. prenesená",J420,0)</f>
        <v>0</v>
      </c>
      <c r="BI420" s="150">
        <f>IF(N420="nulová",J420,0)</f>
        <v>0</v>
      </c>
      <c r="BJ420" s="205" t="s">
        <v>145</v>
      </c>
      <c r="BK420" s="151">
        <f>ROUND(I420*H420,3)</f>
        <v>0</v>
      </c>
      <c r="BL420" s="205" t="s">
        <v>144</v>
      </c>
      <c r="BM420" s="287" t="s">
        <v>602</v>
      </c>
    </row>
    <row r="421" spans="1:65" s="14" customFormat="1">
      <c r="B421" s="186"/>
      <c r="D421" s="153" t="s">
        <v>147</v>
      </c>
      <c r="E421" s="187" t="s">
        <v>1</v>
      </c>
      <c r="F421" s="188" t="s">
        <v>593</v>
      </c>
      <c r="H421" s="187" t="s">
        <v>1</v>
      </c>
      <c r="I421" s="189"/>
      <c r="L421" s="186"/>
      <c r="M421" s="190"/>
      <c r="N421" s="191"/>
      <c r="O421" s="191"/>
      <c r="P421" s="191"/>
      <c r="Q421" s="191"/>
      <c r="R421" s="191"/>
      <c r="S421" s="191"/>
      <c r="T421" s="192"/>
      <c r="AT421" s="187" t="s">
        <v>147</v>
      </c>
      <c r="AU421" s="187" t="s">
        <v>145</v>
      </c>
      <c r="AV421" s="14" t="s">
        <v>80</v>
      </c>
      <c r="AW421" s="14" t="s">
        <v>33</v>
      </c>
      <c r="AX421" s="14" t="s">
        <v>72</v>
      </c>
      <c r="AY421" s="187" t="s">
        <v>137</v>
      </c>
    </row>
    <row r="422" spans="1:65" s="14" customFormat="1">
      <c r="B422" s="186"/>
      <c r="D422" s="153" t="s">
        <v>147</v>
      </c>
      <c r="E422" s="187" t="s">
        <v>1</v>
      </c>
      <c r="F422" s="188" t="s">
        <v>603</v>
      </c>
      <c r="H422" s="187" t="s">
        <v>1</v>
      </c>
      <c r="I422" s="189"/>
      <c r="L422" s="186"/>
      <c r="M422" s="190"/>
      <c r="N422" s="191"/>
      <c r="O422" s="191"/>
      <c r="P422" s="191"/>
      <c r="Q422" s="191"/>
      <c r="R422" s="191"/>
      <c r="S422" s="191"/>
      <c r="T422" s="192"/>
      <c r="AT422" s="187" t="s">
        <v>147</v>
      </c>
      <c r="AU422" s="187" t="s">
        <v>145</v>
      </c>
      <c r="AV422" s="14" t="s">
        <v>80</v>
      </c>
      <c r="AW422" s="14" t="s">
        <v>33</v>
      </c>
      <c r="AX422" s="14" t="s">
        <v>72</v>
      </c>
      <c r="AY422" s="187" t="s">
        <v>137</v>
      </c>
    </row>
    <row r="423" spans="1:65" s="11" customFormat="1">
      <c r="B423" s="152"/>
      <c r="D423" s="153" t="s">
        <v>147</v>
      </c>
      <c r="E423" s="154" t="s">
        <v>1</v>
      </c>
      <c r="F423" s="155" t="s">
        <v>604</v>
      </c>
      <c r="H423" s="156">
        <v>15.609</v>
      </c>
      <c r="I423" s="157"/>
      <c r="L423" s="152"/>
      <c r="M423" s="158"/>
      <c r="N423" s="159"/>
      <c r="O423" s="159"/>
      <c r="P423" s="159"/>
      <c r="Q423" s="159"/>
      <c r="R423" s="159"/>
      <c r="S423" s="159"/>
      <c r="T423" s="160"/>
      <c r="AT423" s="154" t="s">
        <v>147</v>
      </c>
      <c r="AU423" s="154" t="s">
        <v>145</v>
      </c>
      <c r="AV423" s="11" t="s">
        <v>145</v>
      </c>
      <c r="AW423" s="11" t="s">
        <v>33</v>
      </c>
      <c r="AX423" s="11" t="s">
        <v>72</v>
      </c>
      <c r="AY423" s="154" t="s">
        <v>137</v>
      </c>
    </row>
    <row r="424" spans="1:65" s="14" customFormat="1">
      <c r="B424" s="186"/>
      <c r="D424" s="153" t="s">
        <v>147</v>
      </c>
      <c r="E424" s="187" t="s">
        <v>1</v>
      </c>
      <c r="F424" s="188" t="s">
        <v>605</v>
      </c>
      <c r="H424" s="187" t="s">
        <v>1</v>
      </c>
      <c r="I424" s="189"/>
      <c r="L424" s="186"/>
      <c r="M424" s="190"/>
      <c r="N424" s="191"/>
      <c r="O424" s="191"/>
      <c r="P424" s="191"/>
      <c r="Q424" s="191"/>
      <c r="R424" s="191"/>
      <c r="S424" s="191"/>
      <c r="T424" s="192"/>
      <c r="AT424" s="187" t="s">
        <v>147</v>
      </c>
      <c r="AU424" s="187" t="s">
        <v>145</v>
      </c>
      <c r="AV424" s="14" t="s">
        <v>80</v>
      </c>
      <c r="AW424" s="14" t="s">
        <v>33</v>
      </c>
      <c r="AX424" s="14" t="s">
        <v>72</v>
      </c>
      <c r="AY424" s="187" t="s">
        <v>137</v>
      </c>
    </row>
    <row r="425" spans="1:65" s="11" customFormat="1">
      <c r="B425" s="152"/>
      <c r="D425" s="153" t="s">
        <v>147</v>
      </c>
      <c r="E425" s="154" t="s">
        <v>1</v>
      </c>
      <c r="F425" s="155" t="s">
        <v>606</v>
      </c>
      <c r="H425" s="156">
        <v>-2.9089999999999998</v>
      </c>
      <c r="I425" s="157"/>
      <c r="L425" s="152"/>
      <c r="M425" s="158"/>
      <c r="N425" s="159"/>
      <c r="O425" s="159"/>
      <c r="P425" s="159"/>
      <c r="Q425" s="159"/>
      <c r="R425" s="159"/>
      <c r="S425" s="159"/>
      <c r="T425" s="160"/>
      <c r="AT425" s="154" t="s">
        <v>147</v>
      </c>
      <c r="AU425" s="154" t="s">
        <v>145</v>
      </c>
      <c r="AV425" s="11" t="s">
        <v>145</v>
      </c>
      <c r="AW425" s="11" t="s">
        <v>33</v>
      </c>
      <c r="AX425" s="11" t="s">
        <v>72</v>
      </c>
      <c r="AY425" s="154" t="s">
        <v>137</v>
      </c>
    </row>
    <row r="426" spans="1:65" s="14" customFormat="1">
      <c r="B426" s="186"/>
      <c r="D426" s="153" t="s">
        <v>147</v>
      </c>
      <c r="E426" s="187" t="s">
        <v>1</v>
      </c>
      <c r="F426" s="188" t="s">
        <v>594</v>
      </c>
      <c r="H426" s="187" t="s">
        <v>1</v>
      </c>
      <c r="I426" s="189"/>
      <c r="L426" s="186"/>
      <c r="M426" s="190"/>
      <c r="N426" s="191"/>
      <c r="O426" s="191"/>
      <c r="P426" s="191"/>
      <c r="Q426" s="191"/>
      <c r="R426" s="191"/>
      <c r="S426" s="191"/>
      <c r="T426" s="192"/>
      <c r="AT426" s="187" t="s">
        <v>147</v>
      </c>
      <c r="AU426" s="187" t="s">
        <v>145</v>
      </c>
      <c r="AV426" s="14" t="s">
        <v>80</v>
      </c>
      <c r="AW426" s="14" t="s">
        <v>33</v>
      </c>
      <c r="AX426" s="14" t="s">
        <v>72</v>
      </c>
      <c r="AY426" s="187" t="s">
        <v>137</v>
      </c>
    </row>
    <row r="427" spans="1:65" s="11" customFormat="1">
      <c r="B427" s="152"/>
      <c r="D427" s="153" t="s">
        <v>147</v>
      </c>
      <c r="E427" s="154" t="s">
        <v>1</v>
      </c>
      <c r="F427" s="155" t="s">
        <v>607</v>
      </c>
      <c r="H427" s="156">
        <v>44.622</v>
      </c>
      <c r="I427" s="157"/>
      <c r="L427" s="152"/>
      <c r="M427" s="158"/>
      <c r="N427" s="159"/>
      <c r="O427" s="159"/>
      <c r="P427" s="159"/>
      <c r="Q427" s="159"/>
      <c r="R427" s="159"/>
      <c r="S427" s="159"/>
      <c r="T427" s="160"/>
      <c r="AT427" s="154" t="s">
        <v>147</v>
      </c>
      <c r="AU427" s="154" t="s">
        <v>145</v>
      </c>
      <c r="AV427" s="11" t="s">
        <v>145</v>
      </c>
      <c r="AW427" s="11" t="s">
        <v>33</v>
      </c>
      <c r="AX427" s="11" t="s">
        <v>72</v>
      </c>
      <c r="AY427" s="154" t="s">
        <v>137</v>
      </c>
    </row>
    <row r="428" spans="1:65" s="11" customFormat="1">
      <c r="B428" s="152"/>
      <c r="D428" s="153" t="s">
        <v>147</v>
      </c>
      <c r="E428" s="154" t="s">
        <v>1</v>
      </c>
      <c r="F428" s="155" t="s">
        <v>608</v>
      </c>
      <c r="H428" s="156">
        <v>11.613</v>
      </c>
      <c r="I428" s="157"/>
      <c r="L428" s="152"/>
      <c r="M428" s="158"/>
      <c r="N428" s="159"/>
      <c r="O428" s="159"/>
      <c r="P428" s="159"/>
      <c r="Q428" s="159"/>
      <c r="R428" s="159"/>
      <c r="S428" s="159"/>
      <c r="T428" s="160"/>
      <c r="AT428" s="154" t="s">
        <v>147</v>
      </c>
      <c r="AU428" s="154" t="s">
        <v>145</v>
      </c>
      <c r="AV428" s="11" t="s">
        <v>145</v>
      </c>
      <c r="AW428" s="11" t="s">
        <v>33</v>
      </c>
      <c r="AX428" s="11" t="s">
        <v>72</v>
      </c>
      <c r="AY428" s="154" t="s">
        <v>137</v>
      </c>
    </row>
    <row r="429" spans="1:65" s="14" customFormat="1">
      <c r="B429" s="186"/>
      <c r="D429" s="153" t="s">
        <v>147</v>
      </c>
      <c r="E429" s="187" t="s">
        <v>1</v>
      </c>
      <c r="F429" s="188" t="s">
        <v>609</v>
      </c>
      <c r="H429" s="187" t="s">
        <v>1</v>
      </c>
      <c r="I429" s="189"/>
      <c r="L429" s="186"/>
      <c r="M429" s="190"/>
      <c r="N429" s="191"/>
      <c r="O429" s="191"/>
      <c r="P429" s="191"/>
      <c r="Q429" s="191"/>
      <c r="R429" s="191"/>
      <c r="S429" s="191"/>
      <c r="T429" s="192"/>
      <c r="AT429" s="187" t="s">
        <v>147</v>
      </c>
      <c r="AU429" s="187" t="s">
        <v>145</v>
      </c>
      <c r="AV429" s="14" t="s">
        <v>80</v>
      </c>
      <c r="AW429" s="14" t="s">
        <v>33</v>
      </c>
      <c r="AX429" s="14" t="s">
        <v>72</v>
      </c>
      <c r="AY429" s="187" t="s">
        <v>137</v>
      </c>
    </row>
    <row r="430" spans="1:65" s="11" customFormat="1">
      <c r="B430" s="152"/>
      <c r="D430" s="153" t="s">
        <v>147</v>
      </c>
      <c r="E430" s="154" t="s">
        <v>1</v>
      </c>
      <c r="F430" s="155" t="s">
        <v>610</v>
      </c>
      <c r="H430" s="156">
        <v>-1.665</v>
      </c>
      <c r="I430" s="157"/>
      <c r="L430" s="152"/>
      <c r="M430" s="158"/>
      <c r="N430" s="159"/>
      <c r="O430" s="159"/>
      <c r="P430" s="159"/>
      <c r="Q430" s="159"/>
      <c r="R430" s="159"/>
      <c r="S430" s="159"/>
      <c r="T430" s="160"/>
      <c r="AT430" s="154" t="s">
        <v>147</v>
      </c>
      <c r="AU430" s="154" t="s">
        <v>145</v>
      </c>
      <c r="AV430" s="11" t="s">
        <v>145</v>
      </c>
      <c r="AW430" s="11" t="s">
        <v>33</v>
      </c>
      <c r="AX430" s="11" t="s">
        <v>72</v>
      </c>
      <c r="AY430" s="154" t="s">
        <v>137</v>
      </c>
    </row>
    <row r="431" spans="1:65" s="11" customFormat="1">
      <c r="B431" s="152"/>
      <c r="D431" s="153" t="s">
        <v>147</v>
      </c>
      <c r="E431" s="154" t="s">
        <v>1</v>
      </c>
      <c r="F431" s="155" t="s">
        <v>611</v>
      </c>
      <c r="H431" s="156">
        <v>-3.9750000000000001</v>
      </c>
      <c r="I431" s="157"/>
      <c r="L431" s="152"/>
      <c r="M431" s="158"/>
      <c r="N431" s="159"/>
      <c r="O431" s="159"/>
      <c r="P431" s="159"/>
      <c r="Q431" s="159"/>
      <c r="R431" s="159"/>
      <c r="S431" s="159"/>
      <c r="T431" s="160"/>
      <c r="AT431" s="154" t="s">
        <v>147</v>
      </c>
      <c r="AU431" s="154" t="s">
        <v>145</v>
      </c>
      <c r="AV431" s="11" t="s">
        <v>145</v>
      </c>
      <c r="AW431" s="11" t="s">
        <v>33</v>
      </c>
      <c r="AX431" s="11" t="s">
        <v>72</v>
      </c>
      <c r="AY431" s="154" t="s">
        <v>137</v>
      </c>
    </row>
    <row r="432" spans="1:65" s="14" customFormat="1" ht="22.5">
      <c r="B432" s="186"/>
      <c r="D432" s="153" t="s">
        <v>147</v>
      </c>
      <c r="E432" s="187" t="s">
        <v>1</v>
      </c>
      <c r="F432" s="188" t="s">
        <v>612</v>
      </c>
      <c r="H432" s="187" t="s">
        <v>1</v>
      </c>
      <c r="I432" s="189"/>
      <c r="L432" s="186"/>
      <c r="M432" s="190"/>
      <c r="N432" s="191"/>
      <c r="O432" s="191"/>
      <c r="P432" s="191"/>
      <c r="Q432" s="191"/>
      <c r="R432" s="191"/>
      <c r="S432" s="191"/>
      <c r="T432" s="192"/>
      <c r="AT432" s="187" t="s">
        <v>147</v>
      </c>
      <c r="AU432" s="187" t="s">
        <v>145</v>
      </c>
      <c r="AV432" s="14" t="s">
        <v>80</v>
      </c>
      <c r="AW432" s="14" t="s">
        <v>33</v>
      </c>
      <c r="AX432" s="14" t="s">
        <v>72</v>
      </c>
      <c r="AY432" s="187" t="s">
        <v>137</v>
      </c>
    </row>
    <row r="433" spans="1:65" s="11" customFormat="1">
      <c r="B433" s="152"/>
      <c r="D433" s="153" t="s">
        <v>147</v>
      </c>
      <c r="E433" s="154" t="s">
        <v>1</v>
      </c>
      <c r="F433" s="155" t="s">
        <v>613</v>
      </c>
      <c r="H433" s="156">
        <v>-0.83299999999999996</v>
      </c>
      <c r="I433" s="157"/>
      <c r="L433" s="152"/>
      <c r="M433" s="158"/>
      <c r="N433" s="159"/>
      <c r="O433" s="159"/>
      <c r="P433" s="159"/>
      <c r="Q433" s="159"/>
      <c r="R433" s="159"/>
      <c r="S433" s="159"/>
      <c r="T433" s="160"/>
      <c r="AT433" s="154" t="s">
        <v>147</v>
      </c>
      <c r="AU433" s="154" t="s">
        <v>145</v>
      </c>
      <c r="AV433" s="11" t="s">
        <v>145</v>
      </c>
      <c r="AW433" s="11" t="s">
        <v>33</v>
      </c>
      <c r="AX433" s="11" t="s">
        <v>72</v>
      </c>
      <c r="AY433" s="154" t="s">
        <v>137</v>
      </c>
    </row>
    <row r="434" spans="1:65" s="14" customFormat="1">
      <c r="B434" s="186"/>
      <c r="D434" s="153" t="s">
        <v>147</v>
      </c>
      <c r="E434" s="187" t="s">
        <v>1</v>
      </c>
      <c r="F434" s="188" t="s">
        <v>605</v>
      </c>
      <c r="H434" s="187" t="s">
        <v>1</v>
      </c>
      <c r="I434" s="189"/>
      <c r="L434" s="186"/>
      <c r="M434" s="190"/>
      <c r="N434" s="191"/>
      <c r="O434" s="191"/>
      <c r="P434" s="191"/>
      <c r="Q434" s="191"/>
      <c r="R434" s="191"/>
      <c r="S434" s="191"/>
      <c r="T434" s="192"/>
      <c r="AT434" s="187" t="s">
        <v>147</v>
      </c>
      <c r="AU434" s="187" t="s">
        <v>145</v>
      </c>
      <c r="AV434" s="14" t="s">
        <v>80</v>
      </c>
      <c r="AW434" s="14" t="s">
        <v>33</v>
      </c>
      <c r="AX434" s="14" t="s">
        <v>72</v>
      </c>
      <c r="AY434" s="187" t="s">
        <v>137</v>
      </c>
    </row>
    <row r="435" spans="1:65" s="11" customFormat="1" ht="33.75">
      <c r="B435" s="152"/>
      <c r="D435" s="153" t="s">
        <v>147</v>
      </c>
      <c r="E435" s="154" t="s">
        <v>1</v>
      </c>
      <c r="F435" s="155" t="s">
        <v>614</v>
      </c>
      <c r="H435" s="156">
        <v>-14.91</v>
      </c>
      <c r="I435" s="157"/>
      <c r="L435" s="152"/>
      <c r="M435" s="158"/>
      <c r="N435" s="159"/>
      <c r="O435" s="159"/>
      <c r="P435" s="159"/>
      <c r="Q435" s="159"/>
      <c r="R435" s="159"/>
      <c r="S435" s="159"/>
      <c r="T435" s="160"/>
      <c r="AT435" s="154" t="s">
        <v>147</v>
      </c>
      <c r="AU435" s="154" t="s">
        <v>145</v>
      </c>
      <c r="AV435" s="11" t="s">
        <v>145</v>
      </c>
      <c r="AW435" s="11" t="s">
        <v>33</v>
      </c>
      <c r="AX435" s="11" t="s">
        <v>72</v>
      </c>
      <c r="AY435" s="154" t="s">
        <v>137</v>
      </c>
    </row>
    <row r="436" spans="1:65" s="12" customFormat="1">
      <c r="B436" s="161"/>
      <c r="D436" s="153" t="s">
        <v>147</v>
      </c>
      <c r="E436" s="162" t="s">
        <v>1</v>
      </c>
      <c r="F436" s="163" t="s">
        <v>150</v>
      </c>
      <c r="H436" s="164">
        <v>47.552</v>
      </c>
      <c r="I436" s="165"/>
      <c r="L436" s="161"/>
      <c r="M436" s="166"/>
      <c r="N436" s="167"/>
      <c r="O436" s="167"/>
      <c r="P436" s="167"/>
      <c r="Q436" s="167"/>
      <c r="R436" s="167"/>
      <c r="S436" s="167"/>
      <c r="T436" s="168"/>
      <c r="AT436" s="162" t="s">
        <v>147</v>
      </c>
      <c r="AU436" s="162" t="s">
        <v>145</v>
      </c>
      <c r="AV436" s="12" t="s">
        <v>151</v>
      </c>
      <c r="AW436" s="12" t="s">
        <v>33</v>
      </c>
      <c r="AX436" s="12" t="s">
        <v>72</v>
      </c>
      <c r="AY436" s="162" t="s">
        <v>137</v>
      </c>
    </row>
    <row r="437" spans="1:65" s="14" customFormat="1">
      <c r="B437" s="186"/>
      <c r="D437" s="153" t="s">
        <v>147</v>
      </c>
      <c r="E437" s="187" t="s">
        <v>1</v>
      </c>
      <c r="F437" s="188" t="s">
        <v>615</v>
      </c>
      <c r="H437" s="187" t="s">
        <v>1</v>
      </c>
      <c r="I437" s="189"/>
      <c r="L437" s="186"/>
      <c r="M437" s="190"/>
      <c r="N437" s="191"/>
      <c r="O437" s="191"/>
      <c r="P437" s="191"/>
      <c r="Q437" s="191"/>
      <c r="R437" s="191"/>
      <c r="S437" s="191"/>
      <c r="T437" s="192"/>
      <c r="AT437" s="187" t="s">
        <v>147</v>
      </c>
      <c r="AU437" s="187" t="s">
        <v>145</v>
      </c>
      <c r="AV437" s="14" t="s">
        <v>80</v>
      </c>
      <c r="AW437" s="14" t="s">
        <v>33</v>
      </c>
      <c r="AX437" s="14" t="s">
        <v>72</v>
      </c>
      <c r="AY437" s="187" t="s">
        <v>137</v>
      </c>
    </row>
    <row r="438" spans="1:65" s="14" customFormat="1">
      <c r="B438" s="186"/>
      <c r="D438" s="153" t="s">
        <v>147</v>
      </c>
      <c r="E438" s="187" t="s">
        <v>1</v>
      </c>
      <c r="F438" s="188" t="s">
        <v>616</v>
      </c>
      <c r="H438" s="187" t="s">
        <v>1</v>
      </c>
      <c r="I438" s="189"/>
      <c r="L438" s="186"/>
      <c r="M438" s="190"/>
      <c r="N438" s="191"/>
      <c r="O438" s="191"/>
      <c r="P438" s="191"/>
      <c r="Q438" s="191"/>
      <c r="R438" s="191"/>
      <c r="S438" s="191"/>
      <c r="T438" s="192"/>
      <c r="AT438" s="187" t="s">
        <v>147</v>
      </c>
      <c r="AU438" s="187" t="s">
        <v>145</v>
      </c>
      <c r="AV438" s="14" t="s">
        <v>80</v>
      </c>
      <c r="AW438" s="14" t="s">
        <v>33</v>
      </c>
      <c r="AX438" s="14" t="s">
        <v>72</v>
      </c>
      <c r="AY438" s="187" t="s">
        <v>137</v>
      </c>
    </row>
    <row r="439" spans="1:65" s="11" customFormat="1">
      <c r="B439" s="152"/>
      <c r="D439" s="153" t="s">
        <v>147</v>
      </c>
      <c r="E439" s="154" t="s">
        <v>1</v>
      </c>
      <c r="F439" s="155" t="s">
        <v>607</v>
      </c>
      <c r="H439" s="156">
        <v>44.622</v>
      </c>
      <c r="I439" s="157"/>
      <c r="L439" s="152"/>
      <c r="M439" s="158"/>
      <c r="N439" s="159"/>
      <c r="O439" s="159"/>
      <c r="P439" s="159"/>
      <c r="Q439" s="159"/>
      <c r="R439" s="159"/>
      <c r="S439" s="159"/>
      <c r="T439" s="160"/>
      <c r="AT439" s="154" t="s">
        <v>147</v>
      </c>
      <c r="AU439" s="154" t="s">
        <v>145</v>
      </c>
      <c r="AV439" s="11" t="s">
        <v>145</v>
      </c>
      <c r="AW439" s="11" t="s">
        <v>33</v>
      </c>
      <c r="AX439" s="11" t="s">
        <v>72</v>
      </c>
      <c r="AY439" s="154" t="s">
        <v>137</v>
      </c>
    </row>
    <row r="440" spans="1:65" s="11" customFormat="1">
      <c r="B440" s="152"/>
      <c r="D440" s="153" t="s">
        <v>147</v>
      </c>
      <c r="E440" s="154" t="s">
        <v>1</v>
      </c>
      <c r="F440" s="155" t="s">
        <v>608</v>
      </c>
      <c r="H440" s="156">
        <v>11.613</v>
      </c>
      <c r="I440" s="157"/>
      <c r="L440" s="152"/>
      <c r="M440" s="158"/>
      <c r="N440" s="159"/>
      <c r="O440" s="159"/>
      <c r="P440" s="159"/>
      <c r="Q440" s="159"/>
      <c r="R440" s="159"/>
      <c r="S440" s="159"/>
      <c r="T440" s="160"/>
      <c r="AT440" s="154" t="s">
        <v>147</v>
      </c>
      <c r="AU440" s="154" t="s">
        <v>145</v>
      </c>
      <c r="AV440" s="11" t="s">
        <v>145</v>
      </c>
      <c r="AW440" s="11" t="s">
        <v>33</v>
      </c>
      <c r="AX440" s="11" t="s">
        <v>72</v>
      </c>
      <c r="AY440" s="154" t="s">
        <v>137</v>
      </c>
    </row>
    <row r="441" spans="1:65" s="14" customFormat="1">
      <c r="B441" s="186"/>
      <c r="D441" s="153" t="s">
        <v>147</v>
      </c>
      <c r="E441" s="187" t="s">
        <v>1</v>
      </c>
      <c r="F441" s="188" t="s">
        <v>617</v>
      </c>
      <c r="H441" s="187" t="s">
        <v>1</v>
      </c>
      <c r="I441" s="189"/>
      <c r="L441" s="186"/>
      <c r="M441" s="190"/>
      <c r="N441" s="191"/>
      <c r="O441" s="191"/>
      <c r="P441" s="191"/>
      <c r="Q441" s="191"/>
      <c r="R441" s="191"/>
      <c r="S441" s="191"/>
      <c r="T441" s="192"/>
      <c r="AT441" s="187" t="s">
        <v>147</v>
      </c>
      <c r="AU441" s="187" t="s">
        <v>145</v>
      </c>
      <c r="AV441" s="14" t="s">
        <v>80</v>
      </c>
      <c r="AW441" s="14" t="s">
        <v>33</v>
      </c>
      <c r="AX441" s="14" t="s">
        <v>72</v>
      </c>
      <c r="AY441" s="187" t="s">
        <v>137</v>
      </c>
    </row>
    <row r="442" spans="1:65" s="11" customFormat="1">
      <c r="B442" s="152"/>
      <c r="D442" s="153" t="s">
        <v>147</v>
      </c>
      <c r="E442" s="154" t="s">
        <v>1</v>
      </c>
      <c r="F442" s="155" t="s">
        <v>618</v>
      </c>
      <c r="H442" s="156">
        <v>-1.3320000000000001</v>
      </c>
      <c r="I442" s="157"/>
      <c r="L442" s="152"/>
      <c r="M442" s="158"/>
      <c r="N442" s="159"/>
      <c r="O442" s="159"/>
      <c r="P442" s="159"/>
      <c r="Q442" s="159"/>
      <c r="R442" s="159"/>
      <c r="S442" s="159"/>
      <c r="T442" s="160"/>
      <c r="AT442" s="154" t="s">
        <v>147</v>
      </c>
      <c r="AU442" s="154" t="s">
        <v>145</v>
      </c>
      <c r="AV442" s="11" t="s">
        <v>145</v>
      </c>
      <c r="AW442" s="11" t="s">
        <v>33</v>
      </c>
      <c r="AX442" s="11" t="s">
        <v>72</v>
      </c>
      <c r="AY442" s="154" t="s">
        <v>137</v>
      </c>
    </row>
    <row r="443" spans="1:65" s="14" customFormat="1">
      <c r="B443" s="186"/>
      <c r="D443" s="153" t="s">
        <v>147</v>
      </c>
      <c r="E443" s="187" t="s">
        <v>1</v>
      </c>
      <c r="F443" s="188" t="s">
        <v>619</v>
      </c>
      <c r="H443" s="187" t="s">
        <v>1</v>
      </c>
      <c r="I443" s="189"/>
      <c r="L443" s="186"/>
      <c r="M443" s="190"/>
      <c r="N443" s="191"/>
      <c r="O443" s="191"/>
      <c r="P443" s="191"/>
      <c r="Q443" s="191"/>
      <c r="R443" s="191"/>
      <c r="S443" s="191"/>
      <c r="T443" s="192"/>
      <c r="AT443" s="187" t="s">
        <v>147</v>
      </c>
      <c r="AU443" s="187" t="s">
        <v>145</v>
      </c>
      <c r="AV443" s="14" t="s">
        <v>80</v>
      </c>
      <c r="AW443" s="14" t="s">
        <v>33</v>
      </c>
      <c r="AX443" s="14" t="s">
        <v>72</v>
      </c>
      <c r="AY443" s="187" t="s">
        <v>137</v>
      </c>
    </row>
    <row r="444" spans="1:65" s="11" customFormat="1">
      <c r="B444" s="152"/>
      <c r="D444" s="153" t="s">
        <v>147</v>
      </c>
      <c r="E444" s="154" t="s">
        <v>1</v>
      </c>
      <c r="F444" s="155" t="s">
        <v>620</v>
      </c>
      <c r="H444" s="156">
        <v>-3.101</v>
      </c>
      <c r="I444" s="157"/>
      <c r="L444" s="152"/>
      <c r="M444" s="158"/>
      <c r="N444" s="159"/>
      <c r="O444" s="159"/>
      <c r="P444" s="159"/>
      <c r="Q444" s="159"/>
      <c r="R444" s="159"/>
      <c r="S444" s="159"/>
      <c r="T444" s="160"/>
      <c r="AT444" s="154" t="s">
        <v>147</v>
      </c>
      <c r="AU444" s="154" t="s">
        <v>145</v>
      </c>
      <c r="AV444" s="11" t="s">
        <v>145</v>
      </c>
      <c r="AW444" s="11" t="s">
        <v>33</v>
      </c>
      <c r="AX444" s="11" t="s">
        <v>72</v>
      </c>
      <c r="AY444" s="154" t="s">
        <v>137</v>
      </c>
    </row>
    <row r="445" spans="1:65" s="14" customFormat="1">
      <c r="B445" s="186"/>
      <c r="D445" s="153" t="s">
        <v>147</v>
      </c>
      <c r="E445" s="187" t="s">
        <v>1</v>
      </c>
      <c r="F445" s="188" t="s">
        <v>621</v>
      </c>
      <c r="H445" s="187" t="s">
        <v>1</v>
      </c>
      <c r="I445" s="189"/>
      <c r="L445" s="186"/>
      <c r="M445" s="190"/>
      <c r="N445" s="191"/>
      <c r="O445" s="191"/>
      <c r="P445" s="191"/>
      <c r="Q445" s="191"/>
      <c r="R445" s="191"/>
      <c r="S445" s="191"/>
      <c r="T445" s="192"/>
      <c r="AT445" s="187" t="s">
        <v>147</v>
      </c>
      <c r="AU445" s="187" t="s">
        <v>145</v>
      </c>
      <c r="AV445" s="14" t="s">
        <v>80</v>
      </c>
      <c r="AW445" s="14" t="s">
        <v>33</v>
      </c>
      <c r="AX445" s="14" t="s">
        <v>72</v>
      </c>
      <c r="AY445" s="187" t="s">
        <v>137</v>
      </c>
    </row>
    <row r="446" spans="1:65" s="11" customFormat="1" ht="33.75">
      <c r="B446" s="152"/>
      <c r="D446" s="153" t="s">
        <v>147</v>
      </c>
      <c r="E446" s="154" t="s">
        <v>1</v>
      </c>
      <c r="F446" s="155" t="s">
        <v>622</v>
      </c>
      <c r="H446" s="156">
        <v>-16.449000000000002</v>
      </c>
      <c r="I446" s="157"/>
      <c r="L446" s="152"/>
      <c r="M446" s="158"/>
      <c r="N446" s="159"/>
      <c r="O446" s="159"/>
      <c r="P446" s="159"/>
      <c r="Q446" s="159"/>
      <c r="R446" s="159"/>
      <c r="S446" s="159"/>
      <c r="T446" s="160"/>
      <c r="AT446" s="154" t="s">
        <v>147</v>
      </c>
      <c r="AU446" s="154" t="s">
        <v>145</v>
      </c>
      <c r="AV446" s="11" t="s">
        <v>145</v>
      </c>
      <c r="AW446" s="11" t="s">
        <v>33</v>
      </c>
      <c r="AX446" s="11" t="s">
        <v>72</v>
      </c>
      <c r="AY446" s="154" t="s">
        <v>137</v>
      </c>
    </row>
    <row r="447" spans="1:65" s="13" customFormat="1">
      <c r="B447" s="169"/>
      <c r="D447" s="153" t="s">
        <v>147</v>
      </c>
      <c r="E447" s="170" t="s">
        <v>1</v>
      </c>
      <c r="F447" s="171" t="s">
        <v>158</v>
      </c>
      <c r="H447" s="172">
        <v>82.905000000000001</v>
      </c>
      <c r="I447" s="173"/>
      <c r="L447" s="169"/>
      <c r="M447" s="174"/>
      <c r="N447" s="175"/>
      <c r="O447" s="175"/>
      <c r="P447" s="175"/>
      <c r="Q447" s="175"/>
      <c r="R447" s="175"/>
      <c r="S447" s="175"/>
      <c r="T447" s="176"/>
      <c r="AT447" s="170" t="s">
        <v>147</v>
      </c>
      <c r="AU447" s="170" t="s">
        <v>145</v>
      </c>
      <c r="AV447" s="13" t="s">
        <v>144</v>
      </c>
      <c r="AW447" s="13" t="s">
        <v>33</v>
      </c>
      <c r="AX447" s="13" t="s">
        <v>80</v>
      </c>
      <c r="AY447" s="170" t="s">
        <v>137</v>
      </c>
    </row>
    <row r="448" spans="1:65" s="254" customFormat="1" ht="24.2" customHeight="1">
      <c r="A448" s="204"/>
      <c r="B448" s="139"/>
      <c r="C448" s="276" t="s">
        <v>623</v>
      </c>
      <c r="D448" s="276" t="s">
        <v>139</v>
      </c>
      <c r="E448" s="277" t="s">
        <v>624</v>
      </c>
      <c r="F448" s="278" t="s">
        <v>625</v>
      </c>
      <c r="G448" s="279" t="s">
        <v>162</v>
      </c>
      <c r="H448" s="280">
        <v>2.165</v>
      </c>
      <c r="I448" s="281"/>
      <c r="J448" s="280">
        <f>ROUND(I448*H448,3)</f>
        <v>0</v>
      </c>
      <c r="K448" s="282"/>
      <c r="L448" s="30"/>
      <c r="M448" s="283" t="s">
        <v>1</v>
      </c>
      <c r="N448" s="284" t="s">
        <v>44</v>
      </c>
      <c r="O448" s="49"/>
      <c r="P448" s="285">
        <f>O448*H448</f>
        <v>0</v>
      </c>
      <c r="Q448" s="285">
        <v>1.13561</v>
      </c>
      <c r="R448" s="285">
        <f>Q448*H448</f>
        <v>2.4585956499999999</v>
      </c>
      <c r="S448" s="285">
        <v>0</v>
      </c>
      <c r="T448" s="286">
        <f>S448*H448</f>
        <v>0</v>
      </c>
      <c r="U448" s="204"/>
      <c r="V448" s="204"/>
      <c r="W448" s="204"/>
      <c r="X448" s="204"/>
      <c r="Y448" s="204"/>
      <c r="Z448" s="204"/>
      <c r="AA448" s="204"/>
      <c r="AB448" s="204"/>
      <c r="AC448" s="204"/>
      <c r="AD448" s="204"/>
      <c r="AE448" s="204"/>
      <c r="AR448" s="287" t="s">
        <v>144</v>
      </c>
      <c r="AT448" s="287" t="s">
        <v>139</v>
      </c>
      <c r="AU448" s="287" t="s">
        <v>145</v>
      </c>
      <c r="AY448" s="205" t="s">
        <v>137</v>
      </c>
      <c r="BE448" s="150">
        <f>IF(N448="základná",J448,0)</f>
        <v>0</v>
      </c>
      <c r="BF448" s="150">
        <f>IF(N448="znížená",J448,0)</f>
        <v>0</v>
      </c>
      <c r="BG448" s="150">
        <f>IF(N448="zákl. prenesená",J448,0)</f>
        <v>0</v>
      </c>
      <c r="BH448" s="150">
        <f>IF(N448="zníž. prenesená",J448,0)</f>
        <v>0</v>
      </c>
      <c r="BI448" s="150">
        <f>IF(N448="nulová",J448,0)</f>
        <v>0</v>
      </c>
      <c r="BJ448" s="205" t="s">
        <v>145</v>
      </c>
      <c r="BK448" s="151">
        <f>ROUND(I448*H448,3)</f>
        <v>0</v>
      </c>
      <c r="BL448" s="205" t="s">
        <v>144</v>
      </c>
      <c r="BM448" s="287" t="s">
        <v>626</v>
      </c>
    </row>
    <row r="449" spans="1:65" s="14" customFormat="1">
      <c r="B449" s="186"/>
      <c r="D449" s="153" t="s">
        <v>147</v>
      </c>
      <c r="E449" s="187" t="s">
        <v>1</v>
      </c>
      <c r="F449" s="188" t="s">
        <v>593</v>
      </c>
      <c r="H449" s="187" t="s">
        <v>1</v>
      </c>
      <c r="I449" s="189"/>
      <c r="L449" s="186"/>
      <c r="M449" s="190"/>
      <c r="N449" s="191"/>
      <c r="O449" s="191"/>
      <c r="P449" s="191"/>
      <c r="Q449" s="191"/>
      <c r="R449" s="191"/>
      <c r="S449" s="191"/>
      <c r="T449" s="192"/>
      <c r="AT449" s="187" t="s">
        <v>147</v>
      </c>
      <c r="AU449" s="187" t="s">
        <v>145</v>
      </c>
      <c r="AV449" s="14" t="s">
        <v>80</v>
      </c>
      <c r="AW449" s="14" t="s">
        <v>33</v>
      </c>
      <c r="AX449" s="14" t="s">
        <v>72</v>
      </c>
      <c r="AY449" s="187" t="s">
        <v>137</v>
      </c>
    </row>
    <row r="450" spans="1:65" s="14" customFormat="1">
      <c r="B450" s="186"/>
      <c r="D450" s="153" t="s">
        <v>147</v>
      </c>
      <c r="E450" s="187" t="s">
        <v>1</v>
      </c>
      <c r="F450" s="188" t="s">
        <v>627</v>
      </c>
      <c r="H450" s="187" t="s">
        <v>1</v>
      </c>
      <c r="I450" s="189"/>
      <c r="L450" s="186"/>
      <c r="M450" s="190"/>
      <c r="N450" s="191"/>
      <c r="O450" s="191"/>
      <c r="P450" s="191"/>
      <c r="Q450" s="191"/>
      <c r="R450" s="191"/>
      <c r="S450" s="191"/>
      <c r="T450" s="192"/>
      <c r="AT450" s="187" t="s">
        <v>147</v>
      </c>
      <c r="AU450" s="187" t="s">
        <v>145</v>
      </c>
      <c r="AV450" s="14" t="s">
        <v>80</v>
      </c>
      <c r="AW450" s="14" t="s">
        <v>33</v>
      </c>
      <c r="AX450" s="14" t="s">
        <v>72</v>
      </c>
      <c r="AY450" s="187" t="s">
        <v>137</v>
      </c>
    </row>
    <row r="451" spans="1:65" s="11" customFormat="1">
      <c r="B451" s="152"/>
      <c r="D451" s="153" t="s">
        <v>147</v>
      </c>
      <c r="E451" s="154" t="s">
        <v>1</v>
      </c>
      <c r="F451" s="155" t="s">
        <v>628</v>
      </c>
      <c r="H451" s="156">
        <v>0.83299999999999996</v>
      </c>
      <c r="I451" s="157"/>
      <c r="L451" s="152"/>
      <c r="M451" s="158"/>
      <c r="N451" s="159"/>
      <c r="O451" s="159"/>
      <c r="P451" s="159"/>
      <c r="Q451" s="159"/>
      <c r="R451" s="159"/>
      <c r="S451" s="159"/>
      <c r="T451" s="160"/>
      <c r="AT451" s="154" t="s">
        <v>147</v>
      </c>
      <c r="AU451" s="154" t="s">
        <v>145</v>
      </c>
      <c r="AV451" s="11" t="s">
        <v>145</v>
      </c>
      <c r="AW451" s="11" t="s">
        <v>33</v>
      </c>
      <c r="AX451" s="11" t="s">
        <v>72</v>
      </c>
      <c r="AY451" s="154" t="s">
        <v>137</v>
      </c>
    </row>
    <row r="452" spans="1:65" s="14" customFormat="1">
      <c r="B452" s="186"/>
      <c r="D452" s="153" t="s">
        <v>147</v>
      </c>
      <c r="E452" s="187" t="s">
        <v>1</v>
      </c>
      <c r="F452" s="188" t="s">
        <v>629</v>
      </c>
      <c r="H452" s="187" t="s">
        <v>1</v>
      </c>
      <c r="I452" s="189"/>
      <c r="L452" s="186"/>
      <c r="M452" s="190"/>
      <c r="N452" s="191"/>
      <c r="O452" s="191"/>
      <c r="P452" s="191"/>
      <c r="Q452" s="191"/>
      <c r="R452" s="191"/>
      <c r="S452" s="191"/>
      <c r="T452" s="192"/>
      <c r="AT452" s="187" t="s">
        <v>147</v>
      </c>
      <c r="AU452" s="187" t="s">
        <v>145</v>
      </c>
      <c r="AV452" s="14" t="s">
        <v>80</v>
      </c>
      <c r="AW452" s="14" t="s">
        <v>33</v>
      </c>
      <c r="AX452" s="14" t="s">
        <v>72</v>
      </c>
      <c r="AY452" s="187" t="s">
        <v>137</v>
      </c>
    </row>
    <row r="453" spans="1:65" s="11" customFormat="1">
      <c r="B453" s="152"/>
      <c r="D453" s="153" t="s">
        <v>147</v>
      </c>
      <c r="E453" s="154" t="s">
        <v>1</v>
      </c>
      <c r="F453" s="155" t="s">
        <v>630</v>
      </c>
      <c r="H453" s="156">
        <v>1.3320000000000001</v>
      </c>
      <c r="I453" s="157"/>
      <c r="L453" s="152"/>
      <c r="M453" s="158"/>
      <c r="N453" s="159"/>
      <c r="O453" s="159"/>
      <c r="P453" s="159"/>
      <c r="Q453" s="159"/>
      <c r="R453" s="159"/>
      <c r="S453" s="159"/>
      <c r="T453" s="160"/>
      <c r="AT453" s="154" t="s">
        <v>147</v>
      </c>
      <c r="AU453" s="154" t="s">
        <v>145</v>
      </c>
      <c r="AV453" s="11" t="s">
        <v>145</v>
      </c>
      <c r="AW453" s="11" t="s">
        <v>33</v>
      </c>
      <c r="AX453" s="11" t="s">
        <v>72</v>
      </c>
      <c r="AY453" s="154" t="s">
        <v>137</v>
      </c>
    </row>
    <row r="454" spans="1:65" s="13" customFormat="1">
      <c r="B454" s="169"/>
      <c r="D454" s="153" t="s">
        <v>147</v>
      </c>
      <c r="E454" s="170" t="s">
        <v>1</v>
      </c>
      <c r="F454" s="171" t="s">
        <v>158</v>
      </c>
      <c r="H454" s="172">
        <v>2.165</v>
      </c>
      <c r="I454" s="173"/>
      <c r="L454" s="169"/>
      <c r="M454" s="174"/>
      <c r="N454" s="175"/>
      <c r="O454" s="175"/>
      <c r="P454" s="175"/>
      <c r="Q454" s="175"/>
      <c r="R454" s="175"/>
      <c r="S454" s="175"/>
      <c r="T454" s="176"/>
      <c r="AT454" s="170" t="s">
        <v>147</v>
      </c>
      <c r="AU454" s="170" t="s">
        <v>145</v>
      </c>
      <c r="AV454" s="13" t="s">
        <v>144</v>
      </c>
      <c r="AW454" s="13" t="s">
        <v>33</v>
      </c>
      <c r="AX454" s="13" t="s">
        <v>80</v>
      </c>
      <c r="AY454" s="170" t="s">
        <v>137</v>
      </c>
    </row>
    <row r="455" spans="1:65" s="254" customFormat="1" ht="24.2" customHeight="1">
      <c r="A455" s="204"/>
      <c r="B455" s="139"/>
      <c r="C455" s="276" t="s">
        <v>631</v>
      </c>
      <c r="D455" s="276" t="s">
        <v>139</v>
      </c>
      <c r="E455" s="277" t="s">
        <v>632</v>
      </c>
      <c r="F455" s="278" t="s">
        <v>633</v>
      </c>
      <c r="G455" s="279" t="s">
        <v>162</v>
      </c>
      <c r="H455" s="280">
        <v>4.7160000000000002</v>
      </c>
      <c r="I455" s="281"/>
      <c r="J455" s="280">
        <f>ROUND(I455*H455,3)</f>
        <v>0</v>
      </c>
      <c r="K455" s="282"/>
      <c r="L455" s="30"/>
      <c r="M455" s="283" t="s">
        <v>1</v>
      </c>
      <c r="N455" s="284" t="s">
        <v>44</v>
      </c>
      <c r="O455" s="49"/>
      <c r="P455" s="285">
        <f>O455*H455</f>
        <v>0</v>
      </c>
      <c r="Q455" s="285">
        <v>2.1529199999999999</v>
      </c>
      <c r="R455" s="285">
        <f>Q455*H455</f>
        <v>10.15317072</v>
      </c>
      <c r="S455" s="285">
        <v>0</v>
      </c>
      <c r="T455" s="286">
        <f>S455*H455</f>
        <v>0</v>
      </c>
      <c r="U455" s="204"/>
      <c r="V455" s="204"/>
      <c r="W455" s="204"/>
      <c r="X455" s="204"/>
      <c r="Y455" s="204"/>
      <c r="Z455" s="204"/>
      <c r="AA455" s="204"/>
      <c r="AB455" s="204"/>
      <c r="AC455" s="204"/>
      <c r="AD455" s="204"/>
      <c r="AE455" s="204"/>
      <c r="AR455" s="287" t="s">
        <v>144</v>
      </c>
      <c r="AT455" s="287" t="s">
        <v>139</v>
      </c>
      <c r="AU455" s="287" t="s">
        <v>145</v>
      </c>
      <c r="AY455" s="205" t="s">
        <v>137</v>
      </c>
      <c r="BE455" s="150">
        <f>IF(N455="základná",J455,0)</f>
        <v>0</v>
      </c>
      <c r="BF455" s="150">
        <f>IF(N455="znížená",J455,0)</f>
        <v>0</v>
      </c>
      <c r="BG455" s="150">
        <f>IF(N455="zákl. prenesená",J455,0)</f>
        <v>0</v>
      </c>
      <c r="BH455" s="150">
        <f>IF(N455="zníž. prenesená",J455,0)</f>
        <v>0</v>
      </c>
      <c r="BI455" s="150">
        <f>IF(N455="nulová",J455,0)</f>
        <v>0</v>
      </c>
      <c r="BJ455" s="205" t="s">
        <v>145</v>
      </c>
      <c r="BK455" s="151">
        <f>ROUND(I455*H455,3)</f>
        <v>0</v>
      </c>
      <c r="BL455" s="205" t="s">
        <v>144</v>
      </c>
      <c r="BM455" s="287" t="s">
        <v>634</v>
      </c>
    </row>
    <row r="456" spans="1:65" s="14" customFormat="1">
      <c r="B456" s="186"/>
      <c r="D456" s="153" t="s">
        <v>147</v>
      </c>
      <c r="E456" s="187" t="s">
        <v>1</v>
      </c>
      <c r="F456" s="188" t="s">
        <v>635</v>
      </c>
      <c r="H456" s="187" t="s">
        <v>1</v>
      </c>
      <c r="I456" s="189"/>
      <c r="L456" s="186"/>
      <c r="M456" s="190"/>
      <c r="N456" s="191"/>
      <c r="O456" s="191"/>
      <c r="P456" s="191"/>
      <c r="Q456" s="191"/>
      <c r="R456" s="191"/>
      <c r="S456" s="191"/>
      <c r="T456" s="192"/>
      <c r="AT456" s="187" t="s">
        <v>147</v>
      </c>
      <c r="AU456" s="187" t="s">
        <v>145</v>
      </c>
      <c r="AV456" s="14" t="s">
        <v>80</v>
      </c>
      <c r="AW456" s="14" t="s">
        <v>33</v>
      </c>
      <c r="AX456" s="14" t="s">
        <v>72</v>
      </c>
      <c r="AY456" s="187" t="s">
        <v>137</v>
      </c>
    </row>
    <row r="457" spans="1:65" s="14" customFormat="1">
      <c r="B457" s="186"/>
      <c r="D457" s="153" t="s">
        <v>147</v>
      </c>
      <c r="E457" s="187" t="s">
        <v>1</v>
      </c>
      <c r="F457" s="188" t="s">
        <v>636</v>
      </c>
      <c r="H457" s="187" t="s">
        <v>1</v>
      </c>
      <c r="I457" s="189"/>
      <c r="L457" s="186"/>
      <c r="M457" s="190"/>
      <c r="N457" s="191"/>
      <c r="O457" s="191"/>
      <c r="P457" s="191"/>
      <c r="Q457" s="191"/>
      <c r="R457" s="191"/>
      <c r="S457" s="191"/>
      <c r="T457" s="192"/>
      <c r="AT457" s="187" t="s">
        <v>147</v>
      </c>
      <c r="AU457" s="187" t="s">
        <v>145</v>
      </c>
      <c r="AV457" s="14" t="s">
        <v>80</v>
      </c>
      <c r="AW457" s="14" t="s">
        <v>33</v>
      </c>
      <c r="AX457" s="14" t="s">
        <v>72</v>
      </c>
      <c r="AY457" s="187" t="s">
        <v>137</v>
      </c>
    </row>
    <row r="458" spans="1:65" s="11" customFormat="1">
      <c r="B458" s="152"/>
      <c r="D458" s="153" t="s">
        <v>147</v>
      </c>
      <c r="E458" s="154" t="s">
        <v>1</v>
      </c>
      <c r="F458" s="155" t="s">
        <v>637</v>
      </c>
      <c r="H458" s="156">
        <v>4.7160000000000002</v>
      </c>
      <c r="I458" s="157"/>
      <c r="L458" s="152"/>
      <c r="M458" s="158"/>
      <c r="N458" s="159"/>
      <c r="O458" s="159"/>
      <c r="P458" s="159"/>
      <c r="Q458" s="159"/>
      <c r="R458" s="159"/>
      <c r="S458" s="159"/>
      <c r="T458" s="160"/>
      <c r="AT458" s="154" t="s">
        <v>147</v>
      </c>
      <c r="AU458" s="154" t="s">
        <v>145</v>
      </c>
      <c r="AV458" s="11" t="s">
        <v>145</v>
      </c>
      <c r="AW458" s="11" t="s">
        <v>33</v>
      </c>
      <c r="AX458" s="11" t="s">
        <v>80</v>
      </c>
      <c r="AY458" s="154" t="s">
        <v>137</v>
      </c>
    </row>
    <row r="459" spans="1:65" s="254" customFormat="1" ht="24.2" customHeight="1">
      <c r="A459" s="204"/>
      <c r="B459" s="139"/>
      <c r="C459" s="276" t="s">
        <v>638</v>
      </c>
      <c r="D459" s="276" t="s">
        <v>139</v>
      </c>
      <c r="E459" s="277" t="s">
        <v>639</v>
      </c>
      <c r="F459" s="278" t="s">
        <v>640</v>
      </c>
      <c r="G459" s="279" t="s">
        <v>167</v>
      </c>
      <c r="H459" s="280">
        <v>8</v>
      </c>
      <c r="I459" s="281"/>
      <c r="J459" s="280">
        <f>ROUND(I459*H459,3)</f>
        <v>0</v>
      </c>
      <c r="K459" s="282"/>
      <c r="L459" s="30"/>
      <c r="M459" s="283" t="s">
        <v>1</v>
      </c>
      <c r="N459" s="284" t="s">
        <v>44</v>
      </c>
      <c r="O459" s="49"/>
      <c r="P459" s="285">
        <f>O459*H459</f>
        <v>0</v>
      </c>
      <c r="Q459" s="285">
        <v>1.9800000000000002E-2</v>
      </c>
      <c r="R459" s="285">
        <f>Q459*H459</f>
        <v>0.15840000000000001</v>
      </c>
      <c r="S459" s="285">
        <v>0</v>
      </c>
      <c r="T459" s="286">
        <f>S459*H459</f>
        <v>0</v>
      </c>
      <c r="U459" s="204"/>
      <c r="V459" s="204"/>
      <c r="W459" s="204"/>
      <c r="X459" s="204"/>
      <c r="Y459" s="204"/>
      <c r="Z459" s="204"/>
      <c r="AA459" s="204"/>
      <c r="AB459" s="204"/>
      <c r="AC459" s="204"/>
      <c r="AD459" s="204"/>
      <c r="AE459" s="204"/>
      <c r="AR459" s="287" t="s">
        <v>144</v>
      </c>
      <c r="AT459" s="287" t="s">
        <v>139</v>
      </c>
      <c r="AU459" s="287" t="s">
        <v>145</v>
      </c>
      <c r="AY459" s="205" t="s">
        <v>137</v>
      </c>
      <c r="BE459" s="150">
        <f>IF(N459="základná",J459,0)</f>
        <v>0</v>
      </c>
      <c r="BF459" s="150">
        <f>IF(N459="znížená",J459,0)</f>
        <v>0</v>
      </c>
      <c r="BG459" s="150">
        <f>IF(N459="zákl. prenesená",J459,0)</f>
        <v>0</v>
      </c>
      <c r="BH459" s="150">
        <f>IF(N459="zníž. prenesená",J459,0)</f>
        <v>0</v>
      </c>
      <c r="BI459" s="150">
        <f>IF(N459="nulová",J459,0)</f>
        <v>0</v>
      </c>
      <c r="BJ459" s="205" t="s">
        <v>145</v>
      </c>
      <c r="BK459" s="151">
        <f>ROUND(I459*H459,3)</f>
        <v>0</v>
      </c>
      <c r="BL459" s="205" t="s">
        <v>144</v>
      </c>
      <c r="BM459" s="287" t="s">
        <v>641</v>
      </c>
    </row>
    <row r="460" spans="1:65" s="11" customFormat="1">
      <c r="B460" s="152"/>
      <c r="D460" s="153" t="s">
        <v>147</v>
      </c>
      <c r="E460" s="154" t="s">
        <v>1</v>
      </c>
      <c r="F460" s="155" t="s">
        <v>642</v>
      </c>
      <c r="H460" s="156">
        <v>4</v>
      </c>
      <c r="I460" s="157"/>
      <c r="L460" s="152"/>
      <c r="M460" s="158"/>
      <c r="N460" s="159"/>
      <c r="O460" s="159"/>
      <c r="P460" s="159"/>
      <c r="Q460" s="159"/>
      <c r="R460" s="159"/>
      <c r="S460" s="159"/>
      <c r="T460" s="160"/>
      <c r="AT460" s="154" t="s">
        <v>147</v>
      </c>
      <c r="AU460" s="154" t="s">
        <v>145</v>
      </c>
      <c r="AV460" s="11" t="s">
        <v>145</v>
      </c>
      <c r="AW460" s="11" t="s">
        <v>33</v>
      </c>
      <c r="AX460" s="11" t="s">
        <v>72</v>
      </c>
      <c r="AY460" s="154" t="s">
        <v>137</v>
      </c>
    </row>
    <row r="461" spans="1:65" s="11" customFormat="1">
      <c r="B461" s="152"/>
      <c r="D461" s="153" t="s">
        <v>147</v>
      </c>
      <c r="E461" s="154" t="s">
        <v>1</v>
      </c>
      <c r="F461" s="155" t="s">
        <v>643</v>
      </c>
      <c r="H461" s="156">
        <v>4</v>
      </c>
      <c r="I461" s="157"/>
      <c r="L461" s="152"/>
      <c r="M461" s="158"/>
      <c r="N461" s="159"/>
      <c r="O461" s="159"/>
      <c r="P461" s="159"/>
      <c r="Q461" s="159"/>
      <c r="R461" s="159"/>
      <c r="S461" s="159"/>
      <c r="T461" s="160"/>
      <c r="AT461" s="154" t="s">
        <v>147</v>
      </c>
      <c r="AU461" s="154" t="s">
        <v>145</v>
      </c>
      <c r="AV461" s="11" t="s">
        <v>145</v>
      </c>
      <c r="AW461" s="11" t="s">
        <v>33</v>
      </c>
      <c r="AX461" s="11" t="s">
        <v>72</v>
      </c>
      <c r="AY461" s="154" t="s">
        <v>137</v>
      </c>
    </row>
    <row r="462" spans="1:65" s="13" customFormat="1">
      <c r="B462" s="169"/>
      <c r="D462" s="153" t="s">
        <v>147</v>
      </c>
      <c r="E462" s="170" t="s">
        <v>1</v>
      </c>
      <c r="F462" s="171" t="s">
        <v>158</v>
      </c>
      <c r="H462" s="172">
        <v>8</v>
      </c>
      <c r="I462" s="173"/>
      <c r="L462" s="169"/>
      <c r="M462" s="174"/>
      <c r="N462" s="175"/>
      <c r="O462" s="175"/>
      <c r="P462" s="175"/>
      <c r="Q462" s="175"/>
      <c r="R462" s="175"/>
      <c r="S462" s="175"/>
      <c r="T462" s="176"/>
      <c r="AT462" s="170" t="s">
        <v>147</v>
      </c>
      <c r="AU462" s="170" t="s">
        <v>145</v>
      </c>
      <c r="AV462" s="13" t="s">
        <v>144</v>
      </c>
      <c r="AW462" s="13" t="s">
        <v>33</v>
      </c>
      <c r="AX462" s="13" t="s">
        <v>80</v>
      </c>
      <c r="AY462" s="170" t="s">
        <v>137</v>
      </c>
    </row>
    <row r="463" spans="1:65" s="254" customFormat="1" ht="24.2" customHeight="1">
      <c r="A463" s="204"/>
      <c r="B463" s="139"/>
      <c r="C463" s="276" t="s">
        <v>644</v>
      </c>
      <c r="D463" s="276" t="s">
        <v>139</v>
      </c>
      <c r="E463" s="277" t="s">
        <v>645</v>
      </c>
      <c r="F463" s="278" t="s">
        <v>646</v>
      </c>
      <c r="G463" s="279" t="s">
        <v>167</v>
      </c>
      <c r="H463" s="280">
        <v>2</v>
      </c>
      <c r="I463" s="281"/>
      <c r="J463" s="280">
        <f>ROUND(I463*H463,3)</f>
        <v>0</v>
      </c>
      <c r="K463" s="282"/>
      <c r="L463" s="30"/>
      <c r="M463" s="283" t="s">
        <v>1</v>
      </c>
      <c r="N463" s="284" t="s">
        <v>44</v>
      </c>
      <c r="O463" s="49"/>
      <c r="P463" s="285">
        <f>O463*H463</f>
        <v>0</v>
      </c>
      <c r="Q463" s="285">
        <v>2.3910000000000001E-2</v>
      </c>
      <c r="R463" s="285">
        <f>Q463*H463</f>
        <v>4.7820000000000001E-2</v>
      </c>
      <c r="S463" s="285">
        <v>0</v>
      </c>
      <c r="T463" s="286">
        <f>S463*H463</f>
        <v>0</v>
      </c>
      <c r="U463" s="204"/>
      <c r="V463" s="204"/>
      <c r="W463" s="204"/>
      <c r="X463" s="204"/>
      <c r="Y463" s="204"/>
      <c r="Z463" s="204"/>
      <c r="AA463" s="204"/>
      <c r="AB463" s="204"/>
      <c r="AC463" s="204"/>
      <c r="AD463" s="204"/>
      <c r="AE463" s="204"/>
      <c r="AR463" s="287" t="s">
        <v>144</v>
      </c>
      <c r="AT463" s="287" t="s">
        <v>139</v>
      </c>
      <c r="AU463" s="287" t="s">
        <v>145</v>
      </c>
      <c r="AY463" s="205" t="s">
        <v>137</v>
      </c>
      <c r="BE463" s="150">
        <f>IF(N463="základná",J463,0)</f>
        <v>0</v>
      </c>
      <c r="BF463" s="150">
        <f>IF(N463="znížená",J463,0)</f>
        <v>0</v>
      </c>
      <c r="BG463" s="150">
        <f>IF(N463="zákl. prenesená",J463,0)</f>
        <v>0</v>
      </c>
      <c r="BH463" s="150">
        <f>IF(N463="zníž. prenesená",J463,0)</f>
        <v>0</v>
      </c>
      <c r="BI463" s="150">
        <f>IF(N463="nulová",J463,0)</f>
        <v>0</v>
      </c>
      <c r="BJ463" s="205" t="s">
        <v>145</v>
      </c>
      <c r="BK463" s="151">
        <f>ROUND(I463*H463,3)</f>
        <v>0</v>
      </c>
      <c r="BL463" s="205" t="s">
        <v>144</v>
      </c>
      <c r="BM463" s="287" t="s">
        <v>647</v>
      </c>
    </row>
    <row r="464" spans="1:65" s="11" customFormat="1">
      <c r="B464" s="152"/>
      <c r="D464" s="153" t="s">
        <v>147</v>
      </c>
      <c r="E464" s="154" t="s">
        <v>1</v>
      </c>
      <c r="F464" s="155" t="s">
        <v>648</v>
      </c>
      <c r="H464" s="156">
        <v>2</v>
      </c>
      <c r="I464" s="157"/>
      <c r="L464" s="152"/>
      <c r="M464" s="158"/>
      <c r="N464" s="159"/>
      <c r="O464" s="159"/>
      <c r="P464" s="159"/>
      <c r="Q464" s="159"/>
      <c r="R464" s="159"/>
      <c r="S464" s="159"/>
      <c r="T464" s="160"/>
      <c r="AT464" s="154" t="s">
        <v>147</v>
      </c>
      <c r="AU464" s="154" t="s">
        <v>145</v>
      </c>
      <c r="AV464" s="11" t="s">
        <v>145</v>
      </c>
      <c r="AW464" s="11" t="s">
        <v>33</v>
      </c>
      <c r="AX464" s="11" t="s">
        <v>80</v>
      </c>
      <c r="AY464" s="154" t="s">
        <v>137</v>
      </c>
    </row>
    <row r="465" spans="1:65" s="254" customFormat="1" ht="24.2" customHeight="1">
      <c r="A465" s="204"/>
      <c r="B465" s="139"/>
      <c r="C465" s="276" t="s">
        <v>649</v>
      </c>
      <c r="D465" s="276" t="s">
        <v>139</v>
      </c>
      <c r="E465" s="277" t="s">
        <v>650</v>
      </c>
      <c r="F465" s="278" t="s">
        <v>651</v>
      </c>
      <c r="G465" s="279" t="s">
        <v>167</v>
      </c>
      <c r="H465" s="280">
        <v>32</v>
      </c>
      <c r="I465" s="281"/>
      <c r="J465" s="280">
        <f>ROUND(I465*H465,3)</f>
        <v>0</v>
      </c>
      <c r="K465" s="282"/>
      <c r="L465" s="30"/>
      <c r="M465" s="283" t="s">
        <v>1</v>
      </c>
      <c r="N465" s="284" t="s">
        <v>44</v>
      </c>
      <c r="O465" s="49"/>
      <c r="P465" s="285">
        <f>O465*H465</f>
        <v>0</v>
      </c>
      <c r="Q465" s="285">
        <v>2.6980000000000001E-2</v>
      </c>
      <c r="R465" s="285">
        <f>Q465*H465</f>
        <v>0.86336000000000002</v>
      </c>
      <c r="S465" s="285">
        <v>0</v>
      </c>
      <c r="T465" s="286">
        <f>S465*H465</f>
        <v>0</v>
      </c>
      <c r="U465" s="204"/>
      <c r="V465" s="204"/>
      <c r="W465" s="204"/>
      <c r="X465" s="204"/>
      <c r="Y465" s="204"/>
      <c r="Z465" s="204"/>
      <c r="AA465" s="204"/>
      <c r="AB465" s="204"/>
      <c r="AC465" s="204"/>
      <c r="AD465" s="204"/>
      <c r="AE465" s="204"/>
      <c r="AR465" s="287" t="s">
        <v>144</v>
      </c>
      <c r="AT465" s="287" t="s">
        <v>139</v>
      </c>
      <c r="AU465" s="287" t="s">
        <v>145</v>
      </c>
      <c r="AY465" s="205" t="s">
        <v>137</v>
      </c>
      <c r="BE465" s="150">
        <f>IF(N465="základná",J465,0)</f>
        <v>0</v>
      </c>
      <c r="BF465" s="150">
        <f>IF(N465="znížená",J465,0)</f>
        <v>0</v>
      </c>
      <c r="BG465" s="150">
        <f>IF(N465="zákl. prenesená",J465,0)</f>
        <v>0</v>
      </c>
      <c r="BH465" s="150">
        <f>IF(N465="zníž. prenesená",J465,0)</f>
        <v>0</v>
      </c>
      <c r="BI465" s="150">
        <f>IF(N465="nulová",J465,0)</f>
        <v>0</v>
      </c>
      <c r="BJ465" s="205" t="s">
        <v>145</v>
      </c>
      <c r="BK465" s="151">
        <f>ROUND(I465*H465,3)</f>
        <v>0</v>
      </c>
      <c r="BL465" s="205" t="s">
        <v>144</v>
      </c>
      <c r="BM465" s="287" t="s">
        <v>652</v>
      </c>
    </row>
    <row r="466" spans="1:65" s="11" customFormat="1">
      <c r="B466" s="152"/>
      <c r="D466" s="153" t="s">
        <v>147</v>
      </c>
      <c r="E466" s="154" t="s">
        <v>1</v>
      </c>
      <c r="F466" s="155" t="s">
        <v>653</v>
      </c>
      <c r="H466" s="156">
        <v>14</v>
      </c>
      <c r="I466" s="157"/>
      <c r="L466" s="152"/>
      <c r="M466" s="158"/>
      <c r="N466" s="159"/>
      <c r="O466" s="159"/>
      <c r="P466" s="159"/>
      <c r="Q466" s="159"/>
      <c r="R466" s="159"/>
      <c r="S466" s="159"/>
      <c r="T466" s="160"/>
      <c r="AT466" s="154" t="s">
        <v>147</v>
      </c>
      <c r="AU466" s="154" t="s">
        <v>145</v>
      </c>
      <c r="AV466" s="11" t="s">
        <v>145</v>
      </c>
      <c r="AW466" s="11" t="s">
        <v>33</v>
      </c>
      <c r="AX466" s="11" t="s">
        <v>72</v>
      </c>
      <c r="AY466" s="154" t="s">
        <v>137</v>
      </c>
    </row>
    <row r="467" spans="1:65" s="11" customFormat="1">
      <c r="B467" s="152"/>
      <c r="D467" s="153" t="s">
        <v>147</v>
      </c>
      <c r="E467" s="154" t="s">
        <v>1</v>
      </c>
      <c r="F467" s="155" t="s">
        <v>654</v>
      </c>
      <c r="H467" s="156">
        <v>18</v>
      </c>
      <c r="I467" s="157"/>
      <c r="L467" s="152"/>
      <c r="M467" s="158"/>
      <c r="N467" s="159"/>
      <c r="O467" s="159"/>
      <c r="P467" s="159"/>
      <c r="Q467" s="159"/>
      <c r="R467" s="159"/>
      <c r="S467" s="159"/>
      <c r="T467" s="160"/>
      <c r="AT467" s="154" t="s">
        <v>147</v>
      </c>
      <c r="AU467" s="154" t="s">
        <v>145</v>
      </c>
      <c r="AV467" s="11" t="s">
        <v>145</v>
      </c>
      <c r="AW467" s="11" t="s">
        <v>33</v>
      </c>
      <c r="AX467" s="11" t="s">
        <v>72</v>
      </c>
      <c r="AY467" s="154" t="s">
        <v>137</v>
      </c>
    </row>
    <row r="468" spans="1:65" s="13" customFormat="1">
      <c r="B468" s="169"/>
      <c r="D468" s="153" t="s">
        <v>147</v>
      </c>
      <c r="E468" s="170" t="s">
        <v>1</v>
      </c>
      <c r="F468" s="171" t="s">
        <v>158</v>
      </c>
      <c r="H468" s="172">
        <v>32</v>
      </c>
      <c r="I468" s="173"/>
      <c r="L468" s="169"/>
      <c r="M468" s="174"/>
      <c r="N468" s="175"/>
      <c r="O468" s="175"/>
      <c r="P468" s="175"/>
      <c r="Q468" s="175"/>
      <c r="R468" s="175"/>
      <c r="S468" s="175"/>
      <c r="T468" s="176"/>
      <c r="AT468" s="170" t="s">
        <v>147</v>
      </c>
      <c r="AU468" s="170" t="s">
        <v>145</v>
      </c>
      <c r="AV468" s="13" t="s">
        <v>144</v>
      </c>
      <c r="AW468" s="13" t="s">
        <v>33</v>
      </c>
      <c r="AX468" s="13" t="s">
        <v>80</v>
      </c>
      <c r="AY468" s="170" t="s">
        <v>137</v>
      </c>
    </row>
    <row r="469" spans="1:65" s="254" customFormat="1" ht="24.2" customHeight="1">
      <c r="A469" s="204"/>
      <c r="B469" s="139"/>
      <c r="C469" s="276" t="s">
        <v>655</v>
      </c>
      <c r="D469" s="276" t="s">
        <v>139</v>
      </c>
      <c r="E469" s="277" t="s">
        <v>656</v>
      </c>
      <c r="F469" s="278" t="s">
        <v>657</v>
      </c>
      <c r="G469" s="279" t="s">
        <v>167</v>
      </c>
      <c r="H469" s="280">
        <v>4</v>
      </c>
      <c r="I469" s="281"/>
      <c r="J469" s="280">
        <f>ROUND(I469*H469,3)</f>
        <v>0</v>
      </c>
      <c r="K469" s="282"/>
      <c r="L469" s="30"/>
      <c r="M469" s="283" t="s">
        <v>1</v>
      </c>
      <c r="N469" s="284" t="s">
        <v>44</v>
      </c>
      <c r="O469" s="49"/>
      <c r="P469" s="285">
        <f>O469*H469</f>
        <v>0</v>
      </c>
      <c r="Q469" s="285">
        <v>3.5729999999999998E-2</v>
      </c>
      <c r="R469" s="285">
        <f>Q469*H469</f>
        <v>0.14291999999999999</v>
      </c>
      <c r="S469" s="285">
        <v>0</v>
      </c>
      <c r="T469" s="286">
        <f>S469*H469</f>
        <v>0</v>
      </c>
      <c r="U469" s="204"/>
      <c r="V469" s="204"/>
      <c r="W469" s="204"/>
      <c r="X469" s="204"/>
      <c r="Y469" s="204"/>
      <c r="Z469" s="204"/>
      <c r="AA469" s="204"/>
      <c r="AB469" s="204"/>
      <c r="AC469" s="204"/>
      <c r="AD469" s="204"/>
      <c r="AE469" s="204"/>
      <c r="AR469" s="287" t="s">
        <v>144</v>
      </c>
      <c r="AT469" s="287" t="s">
        <v>139</v>
      </c>
      <c r="AU469" s="287" t="s">
        <v>145</v>
      </c>
      <c r="AY469" s="205" t="s">
        <v>137</v>
      </c>
      <c r="BE469" s="150">
        <f>IF(N469="základná",J469,0)</f>
        <v>0</v>
      </c>
      <c r="BF469" s="150">
        <f>IF(N469="znížená",J469,0)</f>
        <v>0</v>
      </c>
      <c r="BG469" s="150">
        <f>IF(N469="zákl. prenesená",J469,0)</f>
        <v>0</v>
      </c>
      <c r="BH469" s="150">
        <f>IF(N469="zníž. prenesená",J469,0)</f>
        <v>0</v>
      </c>
      <c r="BI469" s="150">
        <f>IF(N469="nulová",J469,0)</f>
        <v>0</v>
      </c>
      <c r="BJ469" s="205" t="s">
        <v>145</v>
      </c>
      <c r="BK469" s="151">
        <f>ROUND(I469*H469,3)</f>
        <v>0</v>
      </c>
      <c r="BL469" s="205" t="s">
        <v>144</v>
      </c>
      <c r="BM469" s="287" t="s">
        <v>658</v>
      </c>
    </row>
    <row r="470" spans="1:65" s="11" customFormat="1">
      <c r="B470" s="152"/>
      <c r="D470" s="153" t="s">
        <v>147</v>
      </c>
      <c r="E470" s="154" t="s">
        <v>1</v>
      </c>
      <c r="F470" s="155" t="s">
        <v>659</v>
      </c>
      <c r="H470" s="156">
        <v>2</v>
      </c>
      <c r="I470" s="157"/>
      <c r="L470" s="152"/>
      <c r="M470" s="158"/>
      <c r="N470" s="159"/>
      <c r="O470" s="159"/>
      <c r="P470" s="159"/>
      <c r="Q470" s="159"/>
      <c r="R470" s="159"/>
      <c r="S470" s="159"/>
      <c r="T470" s="160"/>
      <c r="AT470" s="154" t="s">
        <v>147</v>
      </c>
      <c r="AU470" s="154" t="s">
        <v>145</v>
      </c>
      <c r="AV470" s="11" t="s">
        <v>145</v>
      </c>
      <c r="AW470" s="11" t="s">
        <v>33</v>
      </c>
      <c r="AX470" s="11" t="s">
        <v>72</v>
      </c>
      <c r="AY470" s="154" t="s">
        <v>137</v>
      </c>
    </row>
    <row r="471" spans="1:65" s="11" customFormat="1">
      <c r="B471" s="152"/>
      <c r="D471" s="153" t="s">
        <v>147</v>
      </c>
      <c r="E471" s="154" t="s">
        <v>1</v>
      </c>
      <c r="F471" s="155" t="s">
        <v>660</v>
      </c>
      <c r="H471" s="156">
        <v>2</v>
      </c>
      <c r="I471" s="157"/>
      <c r="L471" s="152"/>
      <c r="M471" s="158"/>
      <c r="N471" s="159"/>
      <c r="O471" s="159"/>
      <c r="P471" s="159"/>
      <c r="Q471" s="159"/>
      <c r="R471" s="159"/>
      <c r="S471" s="159"/>
      <c r="T471" s="160"/>
      <c r="AT471" s="154" t="s">
        <v>147</v>
      </c>
      <c r="AU471" s="154" t="s">
        <v>145</v>
      </c>
      <c r="AV471" s="11" t="s">
        <v>145</v>
      </c>
      <c r="AW471" s="11" t="s">
        <v>33</v>
      </c>
      <c r="AX471" s="11" t="s">
        <v>72</v>
      </c>
      <c r="AY471" s="154" t="s">
        <v>137</v>
      </c>
    </row>
    <row r="472" spans="1:65" s="13" customFormat="1">
      <c r="B472" s="169"/>
      <c r="D472" s="153" t="s">
        <v>147</v>
      </c>
      <c r="E472" s="170" t="s">
        <v>1</v>
      </c>
      <c r="F472" s="171" t="s">
        <v>158</v>
      </c>
      <c r="H472" s="172">
        <v>4</v>
      </c>
      <c r="I472" s="173"/>
      <c r="L472" s="169"/>
      <c r="M472" s="174"/>
      <c r="N472" s="175"/>
      <c r="O472" s="175"/>
      <c r="P472" s="175"/>
      <c r="Q472" s="175"/>
      <c r="R472" s="175"/>
      <c r="S472" s="175"/>
      <c r="T472" s="176"/>
      <c r="AT472" s="170" t="s">
        <v>147</v>
      </c>
      <c r="AU472" s="170" t="s">
        <v>145</v>
      </c>
      <c r="AV472" s="13" t="s">
        <v>144</v>
      </c>
      <c r="AW472" s="13" t="s">
        <v>33</v>
      </c>
      <c r="AX472" s="13" t="s">
        <v>80</v>
      </c>
      <c r="AY472" s="170" t="s">
        <v>137</v>
      </c>
    </row>
    <row r="473" spans="1:65" s="254" customFormat="1" ht="24.2" customHeight="1">
      <c r="A473" s="204"/>
      <c r="B473" s="139"/>
      <c r="C473" s="276" t="s">
        <v>661</v>
      </c>
      <c r="D473" s="276" t="s">
        <v>139</v>
      </c>
      <c r="E473" s="277" t="s">
        <v>662</v>
      </c>
      <c r="F473" s="278" t="s">
        <v>663</v>
      </c>
      <c r="G473" s="279" t="s">
        <v>167</v>
      </c>
      <c r="H473" s="280">
        <v>2</v>
      </c>
      <c r="I473" s="281"/>
      <c r="J473" s="280">
        <f>ROUND(I473*H473,3)</f>
        <v>0</v>
      </c>
      <c r="K473" s="282"/>
      <c r="L473" s="30"/>
      <c r="M473" s="283" t="s">
        <v>1</v>
      </c>
      <c r="N473" s="284" t="s">
        <v>44</v>
      </c>
      <c r="O473" s="49"/>
      <c r="P473" s="285">
        <f>O473*H473</f>
        <v>0</v>
      </c>
      <c r="Q473" s="285">
        <v>3.8809999999999997E-2</v>
      </c>
      <c r="R473" s="285">
        <f>Q473*H473</f>
        <v>7.7619999999999995E-2</v>
      </c>
      <c r="S473" s="285">
        <v>0</v>
      </c>
      <c r="T473" s="286">
        <f>S473*H473</f>
        <v>0</v>
      </c>
      <c r="U473" s="204"/>
      <c r="V473" s="204"/>
      <c r="W473" s="204"/>
      <c r="X473" s="204"/>
      <c r="Y473" s="204"/>
      <c r="Z473" s="204"/>
      <c r="AA473" s="204"/>
      <c r="AB473" s="204"/>
      <c r="AC473" s="204"/>
      <c r="AD473" s="204"/>
      <c r="AE473" s="204"/>
      <c r="AR473" s="287" t="s">
        <v>144</v>
      </c>
      <c r="AT473" s="287" t="s">
        <v>139</v>
      </c>
      <c r="AU473" s="287" t="s">
        <v>145</v>
      </c>
      <c r="AY473" s="205" t="s">
        <v>137</v>
      </c>
      <c r="BE473" s="150">
        <f>IF(N473="základná",J473,0)</f>
        <v>0</v>
      </c>
      <c r="BF473" s="150">
        <f>IF(N473="znížená",J473,0)</f>
        <v>0</v>
      </c>
      <c r="BG473" s="150">
        <f>IF(N473="zákl. prenesená",J473,0)</f>
        <v>0</v>
      </c>
      <c r="BH473" s="150">
        <f>IF(N473="zníž. prenesená",J473,0)</f>
        <v>0</v>
      </c>
      <c r="BI473" s="150">
        <f>IF(N473="nulová",J473,0)</f>
        <v>0</v>
      </c>
      <c r="BJ473" s="205" t="s">
        <v>145</v>
      </c>
      <c r="BK473" s="151">
        <f>ROUND(I473*H473,3)</f>
        <v>0</v>
      </c>
      <c r="BL473" s="205" t="s">
        <v>144</v>
      </c>
      <c r="BM473" s="287" t="s">
        <v>664</v>
      </c>
    </row>
    <row r="474" spans="1:65" s="11" customFormat="1">
      <c r="B474" s="152"/>
      <c r="D474" s="153" t="s">
        <v>147</v>
      </c>
      <c r="E474" s="154" t="s">
        <v>1</v>
      </c>
      <c r="F474" s="155" t="s">
        <v>659</v>
      </c>
      <c r="H474" s="156">
        <v>2</v>
      </c>
      <c r="I474" s="157"/>
      <c r="L474" s="152"/>
      <c r="M474" s="158"/>
      <c r="N474" s="159"/>
      <c r="O474" s="159"/>
      <c r="P474" s="159"/>
      <c r="Q474" s="159"/>
      <c r="R474" s="159"/>
      <c r="S474" s="159"/>
      <c r="T474" s="160"/>
      <c r="AT474" s="154" t="s">
        <v>147</v>
      </c>
      <c r="AU474" s="154" t="s">
        <v>145</v>
      </c>
      <c r="AV474" s="11" t="s">
        <v>145</v>
      </c>
      <c r="AW474" s="11" t="s">
        <v>33</v>
      </c>
      <c r="AX474" s="11" t="s">
        <v>72</v>
      </c>
      <c r="AY474" s="154" t="s">
        <v>137</v>
      </c>
    </row>
    <row r="475" spans="1:65" s="13" customFormat="1">
      <c r="B475" s="169"/>
      <c r="D475" s="153" t="s">
        <v>147</v>
      </c>
      <c r="E475" s="170" t="s">
        <v>1</v>
      </c>
      <c r="F475" s="171" t="s">
        <v>158</v>
      </c>
      <c r="H475" s="172">
        <v>2</v>
      </c>
      <c r="I475" s="173"/>
      <c r="L475" s="169"/>
      <c r="M475" s="174"/>
      <c r="N475" s="175"/>
      <c r="O475" s="175"/>
      <c r="P475" s="175"/>
      <c r="Q475" s="175"/>
      <c r="R475" s="175"/>
      <c r="S475" s="175"/>
      <c r="T475" s="176"/>
      <c r="AT475" s="170" t="s">
        <v>147</v>
      </c>
      <c r="AU475" s="170" t="s">
        <v>145</v>
      </c>
      <c r="AV475" s="13" t="s">
        <v>144</v>
      </c>
      <c r="AW475" s="13" t="s">
        <v>33</v>
      </c>
      <c r="AX475" s="13" t="s">
        <v>80</v>
      </c>
      <c r="AY475" s="170" t="s">
        <v>137</v>
      </c>
    </row>
    <row r="476" spans="1:65" s="254" customFormat="1" ht="24.2" customHeight="1">
      <c r="A476" s="204"/>
      <c r="B476" s="139"/>
      <c r="C476" s="276" t="s">
        <v>665</v>
      </c>
      <c r="D476" s="276" t="s">
        <v>139</v>
      </c>
      <c r="E476" s="277" t="s">
        <v>666</v>
      </c>
      <c r="F476" s="278" t="s">
        <v>667</v>
      </c>
      <c r="G476" s="279" t="s">
        <v>167</v>
      </c>
      <c r="H476" s="280">
        <v>6</v>
      </c>
      <c r="I476" s="281"/>
      <c r="J476" s="280">
        <f>ROUND(I476*H476,3)</f>
        <v>0</v>
      </c>
      <c r="K476" s="282"/>
      <c r="L476" s="30"/>
      <c r="M476" s="283" t="s">
        <v>1</v>
      </c>
      <c r="N476" s="284" t="s">
        <v>44</v>
      </c>
      <c r="O476" s="49"/>
      <c r="P476" s="285">
        <f>O476*H476</f>
        <v>0</v>
      </c>
      <c r="Q476" s="285">
        <v>2.819E-2</v>
      </c>
      <c r="R476" s="285">
        <f>Q476*H476</f>
        <v>0.16914000000000001</v>
      </c>
      <c r="S476" s="285">
        <v>0</v>
      </c>
      <c r="T476" s="286">
        <f>S476*H476</f>
        <v>0</v>
      </c>
      <c r="U476" s="204"/>
      <c r="V476" s="204"/>
      <c r="W476" s="204"/>
      <c r="X476" s="204"/>
      <c r="Y476" s="204"/>
      <c r="Z476" s="204"/>
      <c r="AA476" s="204"/>
      <c r="AB476" s="204"/>
      <c r="AC476" s="204"/>
      <c r="AD476" s="204"/>
      <c r="AE476" s="204"/>
      <c r="AR476" s="287" t="s">
        <v>144</v>
      </c>
      <c r="AT476" s="287" t="s">
        <v>139</v>
      </c>
      <c r="AU476" s="287" t="s">
        <v>145</v>
      </c>
      <c r="AY476" s="205" t="s">
        <v>137</v>
      </c>
      <c r="BE476" s="150">
        <f>IF(N476="základná",J476,0)</f>
        <v>0</v>
      </c>
      <c r="BF476" s="150">
        <f>IF(N476="znížená",J476,0)</f>
        <v>0</v>
      </c>
      <c r="BG476" s="150">
        <f>IF(N476="zákl. prenesená",J476,0)</f>
        <v>0</v>
      </c>
      <c r="BH476" s="150">
        <f>IF(N476="zníž. prenesená",J476,0)</f>
        <v>0</v>
      </c>
      <c r="BI476" s="150">
        <f>IF(N476="nulová",J476,0)</f>
        <v>0</v>
      </c>
      <c r="BJ476" s="205" t="s">
        <v>145</v>
      </c>
      <c r="BK476" s="151">
        <f>ROUND(I476*H476,3)</f>
        <v>0</v>
      </c>
      <c r="BL476" s="205" t="s">
        <v>144</v>
      </c>
      <c r="BM476" s="287" t="s">
        <v>668</v>
      </c>
    </row>
    <row r="477" spans="1:65" s="11" customFormat="1">
      <c r="B477" s="152"/>
      <c r="D477" s="153" t="s">
        <v>147</v>
      </c>
      <c r="E477" s="154" t="s">
        <v>1</v>
      </c>
      <c r="F477" s="155" t="s">
        <v>642</v>
      </c>
      <c r="H477" s="156">
        <v>4</v>
      </c>
      <c r="I477" s="157"/>
      <c r="L477" s="152"/>
      <c r="M477" s="158"/>
      <c r="N477" s="159"/>
      <c r="O477" s="159"/>
      <c r="P477" s="159"/>
      <c r="Q477" s="159"/>
      <c r="R477" s="159"/>
      <c r="S477" s="159"/>
      <c r="T477" s="160"/>
      <c r="AT477" s="154" t="s">
        <v>147</v>
      </c>
      <c r="AU477" s="154" t="s">
        <v>145</v>
      </c>
      <c r="AV477" s="11" t="s">
        <v>145</v>
      </c>
      <c r="AW477" s="11" t="s">
        <v>33</v>
      </c>
      <c r="AX477" s="11" t="s">
        <v>72</v>
      </c>
      <c r="AY477" s="154" t="s">
        <v>137</v>
      </c>
    </row>
    <row r="478" spans="1:65" s="11" customFormat="1">
      <c r="B478" s="152"/>
      <c r="D478" s="153" t="s">
        <v>147</v>
      </c>
      <c r="E478" s="154" t="s">
        <v>1</v>
      </c>
      <c r="F478" s="155" t="s">
        <v>660</v>
      </c>
      <c r="H478" s="156">
        <v>2</v>
      </c>
      <c r="I478" s="157"/>
      <c r="L478" s="152"/>
      <c r="M478" s="158"/>
      <c r="N478" s="159"/>
      <c r="O478" s="159"/>
      <c r="P478" s="159"/>
      <c r="Q478" s="159"/>
      <c r="R478" s="159"/>
      <c r="S478" s="159"/>
      <c r="T478" s="160"/>
      <c r="AT478" s="154" t="s">
        <v>147</v>
      </c>
      <c r="AU478" s="154" t="s">
        <v>145</v>
      </c>
      <c r="AV478" s="11" t="s">
        <v>145</v>
      </c>
      <c r="AW478" s="11" t="s">
        <v>33</v>
      </c>
      <c r="AX478" s="11" t="s">
        <v>72</v>
      </c>
      <c r="AY478" s="154" t="s">
        <v>137</v>
      </c>
    </row>
    <row r="479" spans="1:65" s="13" customFormat="1">
      <c r="B479" s="169"/>
      <c r="D479" s="153" t="s">
        <v>147</v>
      </c>
      <c r="E479" s="170" t="s">
        <v>1</v>
      </c>
      <c r="F479" s="171" t="s">
        <v>158</v>
      </c>
      <c r="H479" s="172">
        <v>6</v>
      </c>
      <c r="I479" s="173"/>
      <c r="L479" s="169"/>
      <c r="M479" s="174"/>
      <c r="N479" s="175"/>
      <c r="O479" s="175"/>
      <c r="P479" s="175"/>
      <c r="Q479" s="175"/>
      <c r="R479" s="175"/>
      <c r="S479" s="175"/>
      <c r="T479" s="176"/>
      <c r="AT479" s="170" t="s">
        <v>147</v>
      </c>
      <c r="AU479" s="170" t="s">
        <v>145</v>
      </c>
      <c r="AV479" s="13" t="s">
        <v>144</v>
      </c>
      <c r="AW479" s="13" t="s">
        <v>33</v>
      </c>
      <c r="AX479" s="13" t="s">
        <v>80</v>
      </c>
      <c r="AY479" s="170" t="s">
        <v>137</v>
      </c>
    </row>
    <row r="480" spans="1:65" s="254" customFormat="1" ht="14.45" customHeight="1">
      <c r="A480" s="204"/>
      <c r="B480" s="139"/>
      <c r="C480" s="276" t="s">
        <v>669</v>
      </c>
      <c r="D480" s="276" t="s">
        <v>139</v>
      </c>
      <c r="E480" s="277" t="s">
        <v>670</v>
      </c>
      <c r="F480" s="278" t="s">
        <v>671</v>
      </c>
      <c r="G480" s="279" t="s">
        <v>162</v>
      </c>
      <c r="H480" s="280">
        <v>1.0680000000000001</v>
      </c>
      <c r="I480" s="281"/>
      <c r="J480" s="280">
        <f>ROUND(I480*H480,3)</f>
        <v>0</v>
      </c>
      <c r="K480" s="282"/>
      <c r="L480" s="30"/>
      <c r="M480" s="283" t="s">
        <v>1</v>
      </c>
      <c r="N480" s="284" t="s">
        <v>44</v>
      </c>
      <c r="O480" s="49"/>
      <c r="P480" s="285">
        <f>O480*H480</f>
        <v>0</v>
      </c>
      <c r="Q480" s="285">
        <v>2.21191</v>
      </c>
      <c r="R480" s="285">
        <f>Q480*H480</f>
        <v>2.3623198800000003</v>
      </c>
      <c r="S480" s="285">
        <v>0</v>
      </c>
      <c r="T480" s="286">
        <f>S480*H480</f>
        <v>0</v>
      </c>
      <c r="U480" s="204"/>
      <c r="V480" s="204"/>
      <c r="W480" s="204"/>
      <c r="X480" s="204"/>
      <c r="Y480" s="204"/>
      <c r="Z480" s="204"/>
      <c r="AA480" s="204"/>
      <c r="AB480" s="204"/>
      <c r="AC480" s="204"/>
      <c r="AD480" s="204"/>
      <c r="AE480" s="204"/>
      <c r="AR480" s="287" t="s">
        <v>144</v>
      </c>
      <c r="AT480" s="287" t="s">
        <v>139</v>
      </c>
      <c r="AU480" s="287" t="s">
        <v>145</v>
      </c>
      <c r="AY480" s="205" t="s">
        <v>137</v>
      </c>
      <c r="BE480" s="150">
        <f>IF(N480="základná",J480,0)</f>
        <v>0</v>
      </c>
      <c r="BF480" s="150">
        <f>IF(N480="znížená",J480,0)</f>
        <v>0</v>
      </c>
      <c r="BG480" s="150">
        <f>IF(N480="zákl. prenesená",J480,0)</f>
        <v>0</v>
      </c>
      <c r="BH480" s="150">
        <f>IF(N480="zníž. prenesená",J480,0)</f>
        <v>0</v>
      </c>
      <c r="BI480" s="150">
        <f>IF(N480="nulová",J480,0)</f>
        <v>0</v>
      </c>
      <c r="BJ480" s="205" t="s">
        <v>145</v>
      </c>
      <c r="BK480" s="151">
        <f>ROUND(I480*H480,3)</f>
        <v>0</v>
      </c>
      <c r="BL480" s="205" t="s">
        <v>144</v>
      </c>
      <c r="BM480" s="287" t="s">
        <v>672</v>
      </c>
    </row>
    <row r="481" spans="1:65" s="14" customFormat="1">
      <c r="B481" s="186"/>
      <c r="D481" s="153" t="s">
        <v>147</v>
      </c>
      <c r="E481" s="187" t="s">
        <v>1</v>
      </c>
      <c r="F481" s="188" t="s">
        <v>673</v>
      </c>
      <c r="H481" s="187" t="s">
        <v>1</v>
      </c>
      <c r="I481" s="189"/>
      <c r="L481" s="186"/>
      <c r="M481" s="190"/>
      <c r="N481" s="191"/>
      <c r="O481" s="191"/>
      <c r="P481" s="191"/>
      <c r="Q481" s="191"/>
      <c r="R481" s="191"/>
      <c r="S481" s="191"/>
      <c r="T481" s="192"/>
      <c r="AT481" s="187" t="s">
        <v>147</v>
      </c>
      <c r="AU481" s="187" t="s">
        <v>145</v>
      </c>
      <c r="AV481" s="14" t="s">
        <v>80</v>
      </c>
      <c r="AW481" s="14" t="s">
        <v>33</v>
      </c>
      <c r="AX481" s="14" t="s">
        <v>72</v>
      </c>
      <c r="AY481" s="187" t="s">
        <v>137</v>
      </c>
    </row>
    <row r="482" spans="1:65" s="14" customFormat="1">
      <c r="B482" s="186"/>
      <c r="D482" s="153" t="s">
        <v>147</v>
      </c>
      <c r="E482" s="187" t="s">
        <v>1</v>
      </c>
      <c r="F482" s="188" t="s">
        <v>674</v>
      </c>
      <c r="H482" s="187" t="s">
        <v>1</v>
      </c>
      <c r="I482" s="189"/>
      <c r="L482" s="186"/>
      <c r="M482" s="190"/>
      <c r="N482" s="191"/>
      <c r="O482" s="191"/>
      <c r="P482" s="191"/>
      <c r="Q482" s="191"/>
      <c r="R482" s="191"/>
      <c r="S482" s="191"/>
      <c r="T482" s="192"/>
      <c r="AT482" s="187" t="s">
        <v>147</v>
      </c>
      <c r="AU482" s="187" t="s">
        <v>145</v>
      </c>
      <c r="AV482" s="14" t="s">
        <v>80</v>
      </c>
      <c r="AW482" s="14" t="s">
        <v>33</v>
      </c>
      <c r="AX482" s="14" t="s">
        <v>72</v>
      </c>
      <c r="AY482" s="187" t="s">
        <v>137</v>
      </c>
    </row>
    <row r="483" spans="1:65" s="11" customFormat="1">
      <c r="B483" s="152"/>
      <c r="D483" s="153" t="s">
        <v>147</v>
      </c>
      <c r="E483" s="154" t="s">
        <v>1</v>
      </c>
      <c r="F483" s="155" t="s">
        <v>675</v>
      </c>
      <c r="H483" s="156">
        <v>0.309</v>
      </c>
      <c r="I483" s="157"/>
      <c r="L483" s="152"/>
      <c r="M483" s="158"/>
      <c r="N483" s="159"/>
      <c r="O483" s="159"/>
      <c r="P483" s="159"/>
      <c r="Q483" s="159"/>
      <c r="R483" s="159"/>
      <c r="S483" s="159"/>
      <c r="T483" s="160"/>
      <c r="AT483" s="154" t="s">
        <v>147</v>
      </c>
      <c r="AU483" s="154" t="s">
        <v>145</v>
      </c>
      <c r="AV483" s="11" t="s">
        <v>145</v>
      </c>
      <c r="AW483" s="11" t="s">
        <v>33</v>
      </c>
      <c r="AX483" s="11" t="s">
        <v>72</v>
      </c>
      <c r="AY483" s="154" t="s">
        <v>137</v>
      </c>
    </row>
    <row r="484" spans="1:65" s="11" customFormat="1">
      <c r="B484" s="152"/>
      <c r="D484" s="153" t="s">
        <v>147</v>
      </c>
      <c r="E484" s="154" t="s">
        <v>1</v>
      </c>
      <c r="F484" s="155" t="s">
        <v>676</v>
      </c>
      <c r="H484" s="156">
        <v>0.22700000000000001</v>
      </c>
      <c r="I484" s="157"/>
      <c r="L484" s="152"/>
      <c r="M484" s="158"/>
      <c r="N484" s="159"/>
      <c r="O484" s="159"/>
      <c r="P484" s="159"/>
      <c r="Q484" s="159"/>
      <c r="R484" s="159"/>
      <c r="S484" s="159"/>
      <c r="T484" s="160"/>
      <c r="AT484" s="154" t="s">
        <v>147</v>
      </c>
      <c r="AU484" s="154" t="s">
        <v>145</v>
      </c>
      <c r="AV484" s="11" t="s">
        <v>145</v>
      </c>
      <c r="AW484" s="11" t="s">
        <v>33</v>
      </c>
      <c r="AX484" s="11" t="s">
        <v>72</v>
      </c>
      <c r="AY484" s="154" t="s">
        <v>137</v>
      </c>
    </row>
    <row r="485" spans="1:65" s="12" customFormat="1">
      <c r="B485" s="161"/>
      <c r="D485" s="153" t="s">
        <v>147</v>
      </c>
      <c r="E485" s="162" t="s">
        <v>1</v>
      </c>
      <c r="F485" s="163" t="s">
        <v>150</v>
      </c>
      <c r="H485" s="164">
        <v>0.53600000000000003</v>
      </c>
      <c r="I485" s="165"/>
      <c r="L485" s="161"/>
      <c r="M485" s="166"/>
      <c r="N485" s="167"/>
      <c r="O485" s="167"/>
      <c r="P485" s="167"/>
      <c r="Q485" s="167"/>
      <c r="R485" s="167"/>
      <c r="S485" s="167"/>
      <c r="T485" s="168"/>
      <c r="AT485" s="162" t="s">
        <v>147</v>
      </c>
      <c r="AU485" s="162" t="s">
        <v>145</v>
      </c>
      <c r="AV485" s="12" t="s">
        <v>151</v>
      </c>
      <c r="AW485" s="12" t="s">
        <v>33</v>
      </c>
      <c r="AX485" s="12" t="s">
        <v>72</v>
      </c>
      <c r="AY485" s="162" t="s">
        <v>137</v>
      </c>
    </row>
    <row r="486" spans="1:65" s="14" customFormat="1">
      <c r="B486" s="186"/>
      <c r="D486" s="153" t="s">
        <v>147</v>
      </c>
      <c r="E486" s="187" t="s">
        <v>1</v>
      </c>
      <c r="F486" s="188" t="s">
        <v>677</v>
      </c>
      <c r="H486" s="187" t="s">
        <v>1</v>
      </c>
      <c r="I486" s="189"/>
      <c r="L486" s="186"/>
      <c r="M486" s="190"/>
      <c r="N486" s="191"/>
      <c r="O486" s="191"/>
      <c r="P486" s="191"/>
      <c r="Q486" s="191"/>
      <c r="R486" s="191"/>
      <c r="S486" s="191"/>
      <c r="T486" s="192"/>
      <c r="AT486" s="187" t="s">
        <v>147</v>
      </c>
      <c r="AU486" s="187" t="s">
        <v>145</v>
      </c>
      <c r="AV486" s="14" t="s">
        <v>80</v>
      </c>
      <c r="AW486" s="14" t="s">
        <v>33</v>
      </c>
      <c r="AX486" s="14" t="s">
        <v>72</v>
      </c>
      <c r="AY486" s="187" t="s">
        <v>137</v>
      </c>
    </row>
    <row r="487" spans="1:65" s="14" customFormat="1">
      <c r="B487" s="186"/>
      <c r="D487" s="153" t="s">
        <v>147</v>
      </c>
      <c r="E487" s="187" t="s">
        <v>1</v>
      </c>
      <c r="F487" s="188" t="s">
        <v>678</v>
      </c>
      <c r="H487" s="187" t="s">
        <v>1</v>
      </c>
      <c r="I487" s="189"/>
      <c r="L487" s="186"/>
      <c r="M487" s="190"/>
      <c r="N487" s="191"/>
      <c r="O487" s="191"/>
      <c r="P487" s="191"/>
      <c r="Q487" s="191"/>
      <c r="R487" s="191"/>
      <c r="S487" s="191"/>
      <c r="T487" s="192"/>
      <c r="AT487" s="187" t="s">
        <v>147</v>
      </c>
      <c r="AU487" s="187" t="s">
        <v>145</v>
      </c>
      <c r="AV487" s="14" t="s">
        <v>80</v>
      </c>
      <c r="AW487" s="14" t="s">
        <v>33</v>
      </c>
      <c r="AX487" s="14" t="s">
        <v>72</v>
      </c>
      <c r="AY487" s="187" t="s">
        <v>137</v>
      </c>
    </row>
    <row r="488" spans="1:65" s="11" customFormat="1">
      <c r="B488" s="152"/>
      <c r="D488" s="153" t="s">
        <v>147</v>
      </c>
      <c r="E488" s="154" t="s">
        <v>1</v>
      </c>
      <c r="F488" s="155" t="s">
        <v>679</v>
      </c>
      <c r="H488" s="156">
        <v>0.35899999999999999</v>
      </c>
      <c r="I488" s="157"/>
      <c r="L488" s="152"/>
      <c r="M488" s="158"/>
      <c r="N488" s="159"/>
      <c r="O488" s="159"/>
      <c r="P488" s="159"/>
      <c r="Q488" s="159"/>
      <c r="R488" s="159"/>
      <c r="S488" s="159"/>
      <c r="T488" s="160"/>
      <c r="AT488" s="154" t="s">
        <v>147</v>
      </c>
      <c r="AU488" s="154" t="s">
        <v>145</v>
      </c>
      <c r="AV488" s="11" t="s">
        <v>145</v>
      </c>
      <c r="AW488" s="11" t="s">
        <v>33</v>
      </c>
      <c r="AX488" s="11" t="s">
        <v>72</v>
      </c>
      <c r="AY488" s="154" t="s">
        <v>137</v>
      </c>
    </row>
    <row r="489" spans="1:65" s="11" customFormat="1">
      <c r="B489" s="152"/>
      <c r="D489" s="153" t="s">
        <v>147</v>
      </c>
      <c r="E489" s="154" t="s">
        <v>1</v>
      </c>
      <c r="F489" s="155" t="s">
        <v>680</v>
      </c>
      <c r="H489" s="156">
        <v>0.17299999999999999</v>
      </c>
      <c r="I489" s="157"/>
      <c r="L489" s="152"/>
      <c r="M489" s="158"/>
      <c r="N489" s="159"/>
      <c r="O489" s="159"/>
      <c r="P489" s="159"/>
      <c r="Q489" s="159"/>
      <c r="R489" s="159"/>
      <c r="S489" s="159"/>
      <c r="T489" s="160"/>
      <c r="AT489" s="154" t="s">
        <v>147</v>
      </c>
      <c r="AU489" s="154" t="s">
        <v>145</v>
      </c>
      <c r="AV489" s="11" t="s">
        <v>145</v>
      </c>
      <c r="AW489" s="11" t="s">
        <v>33</v>
      </c>
      <c r="AX489" s="11" t="s">
        <v>72</v>
      </c>
      <c r="AY489" s="154" t="s">
        <v>137</v>
      </c>
    </row>
    <row r="490" spans="1:65" s="13" customFormat="1">
      <c r="B490" s="169"/>
      <c r="D490" s="153" t="s">
        <v>147</v>
      </c>
      <c r="E490" s="170" t="s">
        <v>1</v>
      </c>
      <c r="F490" s="171" t="s">
        <v>158</v>
      </c>
      <c r="H490" s="172">
        <v>1.0680000000000001</v>
      </c>
      <c r="I490" s="173"/>
      <c r="L490" s="169"/>
      <c r="M490" s="174"/>
      <c r="N490" s="175"/>
      <c r="O490" s="175"/>
      <c r="P490" s="175"/>
      <c r="Q490" s="175"/>
      <c r="R490" s="175"/>
      <c r="S490" s="175"/>
      <c r="T490" s="176"/>
      <c r="AT490" s="170" t="s">
        <v>147</v>
      </c>
      <c r="AU490" s="170" t="s">
        <v>145</v>
      </c>
      <c r="AV490" s="13" t="s">
        <v>144</v>
      </c>
      <c r="AW490" s="13" t="s">
        <v>33</v>
      </c>
      <c r="AX490" s="13" t="s">
        <v>80</v>
      </c>
      <c r="AY490" s="170" t="s">
        <v>137</v>
      </c>
    </row>
    <row r="491" spans="1:65" s="254" customFormat="1" ht="24.2" customHeight="1">
      <c r="A491" s="204"/>
      <c r="B491" s="139"/>
      <c r="C491" s="276" t="s">
        <v>681</v>
      </c>
      <c r="D491" s="276" t="s">
        <v>139</v>
      </c>
      <c r="E491" s="277" t="s">
        <v>682</v>
      </c>
      <c r="F491" s="278" t="s">
        <v>683</v>
      </c>
      <c r="G491" s="279" t="s">
        <v>142</v>
      </c>
      <c r="H491" s="280">
        <v>10.632</v>
      </c>
      <c r="I491" s="281"/>
      <c r="J491" s="280">
        <f>ROUND(I491*H491,3)</f>
        <v>0</v>
      </c>
      <c r="K491" s="282"/>
      <c r="L491" s="30"/>
      <c r="M491" s="283" t="s">
        <v>1</v>
      </c>
      <c r="N491" s="284" t="s">
        <v>44</v>
      </c>
      <c r="O491" s="49"/>
      <c r="P491" s="285">
        <f>O491*H491</f>
        <v>0</v>
      </c>
      <c r="Q491" s="285">
        <v>7.2500000000000004E-3</v>
      </c>
      <c r="R491" s="285">
        <f>Q491*H491</f>
        <v>7.7081999999999998E-2</v>
      </c>
      <c r="S491" s="285">
        <v>0</v>
      </c>
      <c r="T491" s="286">
        <f>S491*H491</f>
        <v>0</v>
      </c>
      <c r="U491" s="204"/>
      <c r="V491" s="204"/>
      <c r="W491" s="204"/>
      <c r="X491" s="204"/>
      <c r="Y491" s="204"/>
      <c r="Z491" s="204"/>
      <c r="AA491" s="204"/>
      <c r="AB491" s="204"/>
      <c r="AC491" s="204"/>
      <c r="AD491" s="204"/>
      <c r="AE491" s="204"/>
      <c r="AR491" s="287" t="s">
        <v>144</v>
      </c>
      <c r="AT491" s="287" t="s">
        <v>139</v>
      </c>
      <c r="AU491" s="287" t="s">
        <v>145</v>
      </c>
      <c r="AY491" s="205" t="s">
        <v>137</v>
      </c>
      <c r="BE491" s="150">
        <f>IF(N491="základná",J491,0)</f>
        <v>0</v>
      </c>
      <c r="BF491" s="150">
        <f>IF(N491="znížená",J491,0)</f>
        <v>0</v>
      </c>
      <c r="BG491" s="150">
        <f>IF(N491="zákl. prenesená",J491,0)</f>
        <v>0</v>
      </c>
      <c r="BH491" s="150">
        <f>IF(N491="zníž. prenesená",J491,0)</f>
        <v>0</v>
      </c>
      <c r="BI491" s="150">
        <f>IF(N491="nulová",J491,0)</f>
        <v>0</v>
      </c>
      <c r="BJ491" s="205" t="s">
        <v>145</v>
      </c>
      <c r="BK491" s="151">
        <f>ROUND(I491*H491,3)</f>
        <v>0</v>
      </c>
      <c r="BL491" s="205" t="s">
        <v>144</v>
      </c>
      <c r="BM491" s="287" t="s">
        <v>684</v>
      </c>
    </row>
    <row r="492" spans="1:65" s="14" customFormat="1">
      <c r="B492" s="186"/>
      <c r="D492" s="153" t="s">
        <v>147</v>
      </c>
      <c r="E492" s="187" t="s">
        <v>1</v>
      </c>
      <c r="F492" s="188" t="s">
        <v>673</v>
      </c>
      <c r="H492" s="187" t="s">
        <v>1</v>
      </c>
      <c r="I492" s="189"/>
      <c r="L492" s="186"/>
      <c r="M492" s="190"/>
      <c r="N492" s="191"/>
      <c r="O492" s="191"/>
      <c r="P492" s="191"/>
      <c r="Q492" s="191"/>
      <c r="R492" s="191"/>
      <c r="S492" s="191"/>
      <c r="T492" s="192"/>
      <c r="AT492" s="187" t="s">
        <v>147</v>
      </c>
      <c r="AU492" s="187" t="s">
        <v>145</v>
      </c>
      <c r="AV492" s="14" t="s">
        <v>80</v>
      </c>
      <c r="AW492" s="14" t="s">
        <v>33</v>
      </c>
      <c r="AX492" s="14" t="s">
        <v>72</v>
      </c>
      <c r="AY492" s="187" t="s">
        <v>137</v>
      </c>
    </row>
    <row r="493" spans="1:65" s="14" customFormat="1">
      <c r="B493" s="186"/>
      <c r="D493" s="153" t="s">
        <v>147</v>
      </c>
      <c r="E493" s="187" t="s">
        <v>1</v>
      </c>
      <c r="F493" s="188" t="s">
        <v>674</v>
      </c>
      <c r="H493" s="187" t="s">
        <v>1</v>
      </c>
      <c r="I493" s="189"/>
      <c r="L493" s="186"/>
      <c r="M493" s="190"/>
      <c r="N493" s="191"/>
      <c r="O493" s="191"/>
      <c r="P493" s="191"/>
      <c r="Q493" s="191"/>
      <c r="R493" s="191"/>
      <c r="S493" s="191"/>
      <c r="T493" s="192"/>
      <c r="AT493" s="187" t="s">
        <v>147</v>
      </c>
      <c r="AU493" s="187" t="s">
        <v>145</v>
      </c>
      <c r="AV493" s="14" t="s">
        <v>80</v>
      </c>
      <c r="AW493" s="14" t="s">
        <v>33</v>
      </c>
      <c r="AX493" s="14" t="s">
        <v>72</v>
      </c>
      <c r="AY493" s="187" t="s">
        <v>137</v>
      </c>
    </row>
    <row r="494" spans="1:65" s="11" customFormat="1">
      <c r="B494" s="152"/>
      <c r="D494" s="153" t="s">
        <v>147</v>
      </c>
      <c r="E494" s="154" t="s">
        <v>1</v>
      </c>
      <c r="F494" s="155" t="s">
        <v>685</v>
      </c>
      <c r="H494" s="156">
        <v>1.0880000000000001</v>
      </c>
      <c r="I494" s="157"/>
      <c r="L494" s="152"/>
      <c r="M494" s="158"/>
      <c r="N494" s="159"/>
      <c r="O494" s="159"/>
      <c r="P494" s="159"/>
      <c r="Q494" s="159"/>
      <c r="R494" s="159"/>
      <c r="S494" s="159"/>
      <c r="T494" s="160"/>
      <c r="AT494" s="154" t="s">
        <v>147</v>
      </c>
      <c r="AU494" s="154" t="s">
        <v>145</v>
      </c>
      <c r="AV494" s="11" t="s">
        <v>145</v>
      </c>
      <c r="AW494" s="11" t="s">
        <v>33</v>
      </c>
      <c r="AX494" s="11" t="s">
        <v>72</v>
      </c>
      <c r="AY494" s="154" t="s">
        <v>137</v>
      </c>
    </row>
    <row r="495" spans="1:65" s="11" customFormat="1">
      <c r="B495" s="152"/>
      <c r="D495" s="153" t="s">
        <v>147</v>
      </c>
      <c r="E495" s="154" t="s">
        <v>1</v>
      </c>
      <c r="F495" s="155" t="s">
        <v>686</v>
      </c>
      <c r="H495" s="156">
        <v>4.3310000000000004</v>
      </c>
      <c r="I495" s="157"/>
      <c r="L495" s="152"/>
      <c r="M495" s="158"/>
      <c r="N495" s="159"/>
      <c r="O495" s="159"/>
      <c r="P495" s="159"/>
      <c r="Q495" s="159"/>
      <c r="R495" s="159"/>
      <c r="S495" s="159"/>
      <c r="T495" s="160"/>
      <c r="AT495" s="154" t="s">
        <v>147</v>
      </c>
      <c r="AU495" s="154" t="s">
        <v>145</v>
      </c>
      <c r="AV495" s="11" t="s">
        <v>145</v>
      </c>
      <c r="AW495" s="11" t="s">
        <v>33</v>
      </c>
      <c r="AX495" s="11" t="s">
        <v>72</v>
      </c>
      <c r="AY495" s="154" t="s">
        <v>137</v>
      </c>
    </row>
    <row r="496" spans="1:65" s="12" customFormat="1">
      <c r="B496" s="161"/>
      <c r="D496" s="153" t="s">
        <v>147</v>
      </c>
      <c r="E496" s="162" t="s">
        <v>1</v>
      </c>
      <c r="F496" s="163" t="s">
        <v>150</v>
      </c>
      <c r="H496" s="164">
        <v>5.4189999999999996</v>
      </c>
      <c r="I496" s="165"/>
      <c r="L496" s="161"/>
      <c r="M496" s="166"/>
      <c r="N496" s="167"/>
      <c r="O496" s="167"/>
      <c r="P496" s="167"/>
      <c r="Q496" s="167"/>
      <c r="R496" s="167"/>
      <c r="S496" s="167"/>
      <c r="T496" s="168"/>
      <c r="AT496" s="162" t="s">
        <v>147</v>
      </c>
      <c r="AU496" s="162" t="s">
        <v>145</v>
      </c>
      <c r="AV496" s="12" t="s">
        <v>151</v>
      </c>
      <c r="AW496" s="12" t="s">
        <v>33</v>
      </c>
      <c r="AX496" s="12" t="s">
        <v>72</v>
      </c>
      <c r="AY496" s="162" t="s">
        <v>137</v>
      </c>
    </row>
    <row r="497" spans="1:65" s="14" customFormat="1">
      <c r="B497" s="186"/>
      <c r="D497" s="153" t="s">
        <v>147</v>
      </c>
      <c r="E497" s="187" t="s">
        <v>1</v>
      </c>
      <c r="F497" s="188" t="s">
        <v>677</v>
      </c>
      <c r="H497" s="187" t="s">
        <v>1</v>
      </c>
      <c r="I497" s="189"/>
      <c r="L497" s="186"/>
      <c r="M497" s="190"/>
      <c r="N497" s="191"/>
      <c r="O497" s="191"/>
      <c r="P497" s="191"/>
      <c r="Q497" s="191"/>
      <c r="R497" s="191"/>
      <c r="S497" s="191"/>
      <c r="T497" s="192"/>
      <c r="AT497" s="187" t="s">
        <v>147</v>
      </c>
      <c r="AU497" s="187" t="s">
        <v>145</v>
      </c>
      <c r="AV497" s="14" t="s">
        <v>80</v>
      </c>
      <c r="AW497" s="14" t="s">
        <v>33</v>
      </c>
      <c r="AX497" s="14" t="s">
        <v>72</v>
      </c>
      <c r="AY497" s="187" t="s">
        <v>137</v>
      </c>
    </row>
    <row r="498" spans="1:65" s="14" customFormat="1">
      <c r="B498" s="186"/>
      <c r="D498" s="153" t="s">
        <v>147</v>
      </c>
      <c r="E498" s="187" t="s">
        <v>1</v>
      </c>
      <c r="F498" s="188" t="s">
        <v>678</v>
      </c>
      <c r="H498" s="187" t="s">
        <v>1</v>
      </c>
      <c r="I498" s="189"/>
      <c r="L498" s="186"/>
      <c r="M498" s="190"/>
      <c r="N498" s="191"/>
      <c r="O498" s="191"/>
      <c r="P498" s="191"/>
      <c r="Q498" s="191"/>
      <c r="R498" s="191"/>
      <c r="S498" s="191"/>
      <c r="T498" s="192"/>
      <c r="AT498" s="187" t="s">
        <v>147</v>
      </c>
      <c r="AU498" s="187" t="s">
        <v>145</v>
      </c>
      <c r="AV498" s="14" t="s">
        <v>80</v>
      </c>
      <c r="AW498" s="14" t="s">
        <v>33</v>
      </c>
      <c r="AX498" s="14" t="s">
        <v>72</v>
      </c>
      <c r="AY498" s="187" t="s">
        <v>137</v>
      </c>
    </row>
    <row r="499" spans="1:65" s="11" customFormat="1">
      <c r="B499" s="152"/>
      <c r="D499" s="153" t="s">
        <v>147</v>
      </c>
      <c r="E499" s="154" t="s">
        <v>1</v>
      </c>
      <c r="F499" s="155" t="s">
        <v>685</v>
      </c>
      <c r="H499" s="156">
        <v>1.0880000000000001</v>
      </c>
      <c r="I499" s="157"/>
      <c r="L499" s="152"/>
      <c r="M499" s="158"/>
      <c r="N499" s="159"/>
      <c r="O499" s="159"/>
      <c r="P499" s="159"/>
      <c r="Q499" s="159"/>
      <c r="R499" s="159"/>
      <c r="S499" s="159"/>
      <c r="T499" s="160"/>
      <c r="AT499" s="154" t="s">
        <v>147</v>
      </c>
      <c r="AU499" s="154" t="s">
        <v>145</v>
      </c>
      <c r="AV499" s="11" t="s">
        <v>145</v>
      </c>
      <c r="AW499" s="11" t="s">
        <v>33</v>
      </c>
      <c r="AX499" s="11" t="s">
        <v>72</v>
      </c>
      <c r="AY499" s="154" t="s">
        <v>137</v>
      </c>
    </row>
    <row r="500" spans="1:65" s="11" customFormat="1">
      <c r="B500" s="152"/>
      <c r="D500" s="153" t="s">
        <v>147</v>
      </c>
      <c r="E500" s="154" t="s">
        <v>1</v>
      </c>
      <c r="F500" s="155" t="s">
        <v>687</v>
      </c>
      <c r="H500" s="156">
        <v>4.125</v>
      </c>
      <c r="I500" s="157"/>
      <c r="L500" s="152"/>
      <c r="M500" s="158"/>
      <c r="N500" s="159"/>
      <c r="O500" s="159"/>
      <c r="P500" s="159"/>
      <c r="Q500" s="159"/>
      <c r="R500" s="159"/>
      <c r="S500" s="159"/>
      <c r="T500" s="160"/>
      <c r="AT500" s="154" t="s">
        <v>147</v>
      </c>
      <c r="AU500" s="154" t="s">
        <v>145</v>
      </c>
      <c r="AV500" s="11" t="s">
        <v>145</v>
      </c>
      <c r="AW500" s="11" t="s">
        <v>33</v>
      </c>
      <c r="AX500" s="11" t="s">
        <v>72</v>
      </c>
      <c r="AY500" s="154" t="s">
        <v>137</v>
      </c>
    </row>
    <row r="501" spans="1:65" s="13" customFormat="1">
      <c r="B501" s="169"/>
      <c r="D501" s="153" t="s">
        <v>147</v>
      </c>
      <c r="E501" s="170" t="s">
        <v>1</v>
      </c>
      <c r="F501" s="171" t="s">
        <v>158</v>
      </c>
      <c r="H501" s="172">
        <v>10.632</v>
      </c>
      <c r="I501" s="173"/>
      <c r="L501" s="169"/>
      <c r="M501" s="174"/>
      <c r="N501" s="175"/>
      <c r="O501" s="175"/>
      <c r="P501" s="175"/>
      <c r="Q501" s="175"/>
      <c r="R501" s="175"/>
      <c r="S501" s="175"/>
      <c r="T501" s="176"/>
      <c r="AT501" s="170" t="s">
        <v>147</v>
      </c>
      <c r="AU501" s="170" t="s">
        <v>145</v>
      </c>
      <c r="AV501" s="13" t="s">
        <v>144</v>
      </c>
      <c r="AW501" s="13" t="s">
        <v>33</v>
      </c>
      <c r="AX501" s="13" t="s">
        <v>80</v>
      </c>
      <c r="AY501" s="170" t="s">
        <v>137</v>
      </c>
    </row>
    <row r="502" spans="1:65" s="254" customFormat="1" ht="24.2" customHeight="1">
      <c r="A502" s="204"/>
      <c r="B502" s="139"/>
      <c r="C502" s="276" t="s">
        <v>688</v>
      </c>
      <c r="D502" s="276" t="s">
        <v>139</v>
      </c>
      <c r="E502" s="277" t="s">
        <v>689</v>
      </c>
      <c r="F502" s="278" t="s">
        <v>690</v>
      </c>
      <c r="G502" s="279" t="s">
        <v>142</v>
      </c>
      <c r="H502" s="280">
        <v>10.632</v>
      </c>
      <c r="I502" s="281"/>
      <c r="J502" s="280">
        <f>ROUND(I502*H502,3)</f>
        <v>0</v>
      </c>
      <c r="K502" s="282"/>
      <c r="L502" s="30"/>
      <c r="M502" s="283" t="s">
        <v>1</v>
      </c>
      <c r="N502" s="284" t="s">
        <v>44</v>
      </c>
      <c r="O502" s="49"/>
      <c r="P502" s="285">
        <f>O502*H502</f>
        <v>0</v>
      </c>
      <c r="Q502" s="285">
        <v>0</v>
      </c>
      <c r="R502" s="285">
        <f>Q502*H502</f>
        <v>0</v>
      </c>
      <c r="S502" s="285">
        <v>0</v>
      </c>
      <c r="T502" s="286">
        <f>S502*H502</f>
        <v>0</v>
      </c>
      <c r="U502" s="204"/>
      <c r="V502" s="204"/>
      <c r="W502" s="204"/>
      <c r="X502" s="204"/>
      <c r="Y502" s="204"/>
      <c r="Z502" s="204"/>
      <c r="AA502" s="204"/>
      <c r="AB502" s="204"/>
      <c r="AC502" s="204"/>
      <c r="AD502" s="204"/>
      <c r="AE502" s="204"/>
      <c r="AR502" s="287" t="s">
        <v>144</v>
      </c>
      <c r="AT502" s="287" t="s">
        <v>139</v>
      </c>
      <c r="AU502" s="287" t="s">
        <v>145</v>
      </c>
      <c r="AY502" s="205" t="s">
        <v>137</v>
      </c>
      <c r="BE502" s="150">
        <f>IF(N502="základná",J502,0)</f>
        <v>0</v>
      </c>
      <c r="BF502" s="150">
        <f>IF(N502="znížená",J502,0)</f>
        <v>0</v>
      </c>
      <c r="BG502" s="150">
        <f>IF(N502="zákl. prenesená",J502,0)</f>
        <v>0</v>
      </c>
      <c r="BH502" s="150">
        <f>IF(N502="zníž. prenesená",J502,0)</f>
        <v>0</v>
      </c>
      <c r="BI502" s="150">
        <f>IF(N502="nulová",J502,0)</f>
        <v>0</v>
      </c>
      <c r="BJ502" s="205" t="s">
        <v>145</v>
      </c>
      <c r="BK502" s="151">
        <f>ROUND(I502*H502,3)</f>
        <v>0</v>
      </c>
      <c r="BL502" s="205" t="s">
        <v>144</v>
      </c>
      <c r="BM502" s="287" t="s">
        <v>691</v>
      </c>
    </row>
    <row r="503" spans="1:65" s="254" customFormat="1" ht="24.2" customHeight="1">
      <c r="A503" s="204"/>
      <c r="B503" s="139"/>
      <c r="C503" s="276" t="s">
        <v>692</v>
      </c>
      <c r="D503" s="276" t="s">
        <v>139</v>
      </c>
      <c r="E503" s="277" t="s">
        <v>693</v>
      </c>
      <c r="F503" s="278" t="s">
        <v>694</v>
      </c>
      <c r="G503" s="279" t="s">
        <v>162</v>
      </c>
      <c r="H503" s="280">
        <v>3.1459999999999999</v>
      </c>
      <c r="I503" s="281"/>
      <c r="J503" s="280">
        <f>ROUND(I503*H503,3)</f>
        <v>0</v>
      </c>
      <c r="K503" s="282"/>
      <c r="L503" s="30"/>
      <c r="M503" s="283" t="s">
        <v>1</v>
      </c>
      <c r="N503" s="284" t="s">
        <v>44</v>
      </c>
      <c r="O503" s="49"/>
      <c r="P503" s="285">
        <f>O503*H503</f>
        <v>0</v>
      </c>
      <c r="Q503" s="285">
        <v>2.3140399999999999</v>
      </c>
      <c r="R503" s="285">
        <f>Q503*H503</f>
        <v>7.2799698399999997</v>
      </c>
      <c r="S503" s="285">
        <v>0</v>
      </c>
      <c r="T503" s="286">
        <f>S503*H503</f>
        <v>0</v>
      </c>
      <c r="U503" s="204"/>
      <c r="V503" s="204"/>
      <c r="W503" s="204"/>
      <c r="X503" s="204"/>
      <c r="Y503" s="204"/>
      <c r="Z503" s="204"/>
      <c r="AA503" s="204"/>
      <c r="AB503" s="204"/>
      <c r="AC503" s="204"/>
      <c r="AD503" s="204"/>
      <c r="AE503" s="204"/>
      <c r="AR503" s="287" t="s">
        <v>144</v>
      </c>
      <c r="AT503" s="287" t="s">
        <v>139</v>
      </c>
      <c r="AU503" s="287" t="s">
        <v>145</v>
      </c>
      <c r="AY503" s="205" t="s">
        <v>137</v>
      </c>
      <c r="BE503" s="150">
        <f>IF(N503="základná",J503,0)</f>
        <v>0</v>
      </c>
      <c r="BF503" s="150">
        <f>IF(N503="znížená",J503,0)</f>
        <v>0</v>
      </c>
      <c r="BG503" s="150">
        <f>IF(N503="zákl. prenesená",J503,0)</f>
        <v>0</v>
      </c>
      <c r="BH503" s="150">
        <f>IF(N503="zníž. prenesená",J503,0)</f>
        <v>0</v>
      </c>
      <c r="BI503" s="150">
        <f>IF(N503="nulová",J503,0)</f>
        <v>0</v>
      </c>
      <c r="BJ503" s="205" t="s">
        <v>145</v>
      </c>
      <c r="BK503" s="151">
        <f>ROUND(I503*H503,3)</f>
        <v>0</v>
      </c>
      <c r="BL503" s="205" t="s">
        <v>144</v>
      </c>
      <c r="BM503" s="287" t="s">
        <v>695</v>
      </c>
    </row>
    <row r="504" spans="1:65" s="14" customFormat="1">
      <c r="B504" s="186"/>
      <c r="D504" s="153" t="s">
        <v>147</v>
      </c>
      <c r="E504" s="187" t="s">
        <v>1</v>
      </c>
      <c r="F504" s="188" t="s">
        <v>377</v>
      </c>
      <c r="H504" s="187" t="s">
        <v>1</v>
      </c>
      <c r="I504" s="189"/>
      <c r="L504" s="186"/>
      <c r="M504" s="190"/>
      <c r="N504" s="191"/>
      <c r="O504" s="191"/>
      <c r="P504" s="191"/>
      <c r="Q504" s="191"/>
      <c r="R504" s="191"/>
      <c r="S504" s="191"/>
      <c r="T504" s="192"/>
      <c r="AT504" s="187" t="s">
        <v>147</v>
      </c>
      <c r="AU504" s="187" t="s">
        <v>145</v>
      </c>
      <c r="AV504" s="14" t="s">
        <v>80</v>
      </c>
      <c r="AW504" s="14" t="s">
        <v>33</v>
      </c>
      <c r="AX504" s="14" t="s">
        <v>72</v>
      </c>
      <c r="AY504" s="187" t="s">
        <v>137</v>
      </c>
    </row>
    <row r="505" spans="1:65" s="14" customFormat="1">
      <c r="B505" s="186"/>
      <c r="D505" s="153" t="s">
        <v>147</v>
      </c>
      <c r="E505" s="187" t="s">
        <v>1</v>
      </c>
      <c r="F505" s="188" t="s">
        <v>378</v>
      </c>
      <c r="H505" s="187" t="s">
        <v>1</v>
      </c>
      <c r="I505" s="189"/>
      <c r="L505" s="186"/>
      <c r="M505" s="190"/>
      <c r="N505" s="191"/>
      <c r="O505" s="191"/>
      <c r="P505" s="191"/>
      <c r="Q505" s="191"/>
      <c r="R505" s="191"/>
      <c r="S505" s="191"/>
      <c r="T505" s="192"/>
      <c r="AT505" s="187" t="s">
        <v>147</v>
      </c>
      <c r="AU505" s="187" t="s">
        <v>145</v>
      </c>
      <c r="AV505" s="14" t="s">
        <v>80</v>
      </c>
      <c r="AW505" s="14" t="s">
        <v>33</v>
      </c>
      <c r="AX505" s="14" t="s">
        <v>72</v>
      </c>
      <c r="AY505" s="187" t="s">
        <v>137</v>
      </c>
    </row>
    <row r="506" spans="1:65" s="11" customFormat="1">
      <c r="B506" s="152"/>
      <c r="D506" s="153" t="s">
        <v>147</v>
      </c>
      <c r="E506" s="154" t="s">
        <v>1</v>
      </c>
      <c r="F506" s="155" t="s">
        <v>696</v>
      </c>
      <c r="H506" s="156">
        <v>1.004</v>
      </c>
      <c r="I506" s="157"/>
      <c r="L506" s="152"/>
      <c r="M506" s="158"/>
      <c r="N506" s="159"/>
      <c r="O506" s="159"/>
      <c r="P506" s="159"/>
      <c r="Q506" s="159"/>
      <c r="R506" s="159"/>
      <c r="S506" s="159"/>
      <c r="T506" s="160"/>
      <c r="AT506" s="154" t="s">
        <v>147</v>
      </c>
      <c r="AU506" s="154" t="s">
        <v>145</v>
      </c>
      <c r="AV506" s="11" t="s">
        <v>145</v>
      </c>
      <c r="AW506" s="11" t="s">
        <v>33</v>
      </c>
      <c r="AX506" s="11" t="s">
        <v>72</v>
      </c>
      <c r="AY506" s="154" t="s">
        <v>137</v>
      </c>
    </row>
    <row r="507" spans="1:65" s="11" customFormat="1">
      <c r="B507" s="152"/>
      <c r="D507" s="153" t="s">
        <v>147</v>
      </c>
      <c r="E507" s="154" t="s">
        <v>1</v>
      </c>
      <c r="F507" s="155" t="s">
        <v>697</v>
      </c>
      <c r="H507" s="156">
        <v>2.1419999999999999</v>
      </c>
      <c r="I507" s="157"/>
      <c r="L507" s="152"/>
      <c r="M507" s="158"/>
      <c r="N507" s="159"/>
      <c r="O507" s="159"/>
      <c r="P507" s="159"/>
      <c r="Q507" s="159"/>
      <c r="R507" s="159"/>
      <c r="S507" s="159"/>
      <c r="T507" s="160"/>
      <c r="AT507" s="154" t="s">
        <v>147</v>
      </c>
      <c r="AU507" s="154" t="s">
        <v>145</v>
      </c>
      <c r="AV507" s="11" t="s">
        <v>145</v>
      </c>
      <c r="AW507" s="11" t="s">
        <v>33</v>
      </c>
      <c r="AX507" s="11" t="s">
        <v>72</v>
      </c>
      <c r="AY507" s="154" t="s">
        <v>137</v>
      </c>
    </row>
    <row r="508" spans="1:65" s="13" customFormat="1">
      <c r="B508" s="169"/>
      <c r="D508" s="153" t="s">
        <v>147</v>
      </c>
      <c r="E508" s="170" t="s">
        <v>1</v>
      </c>
      <c r="F508" s="171" t="s">
        <v>158</v>
      </c>
      <c r="H508" s="172">
        <v>3.1459999999999999</v>
      </c>
      <c r="I508" s="173"/>
      <c r="L508" s="169"/>
      <c r="M508" s="174"/>
      <c r="N508" s="175"/>
      <c r="O508" s="175"/>
      <c r="P508" s="175"/>
      <c r="Q508" s="175"/>
      <c r="R508" s="175"/>
      <c r="S508" s="175"/>
      <c r="T508" s="176"/>
      <c r="AT508" s="170" t="s">
        <v>147</v>
      </c>
      <c r="AU508" s="170" t="s">
        <v>145</v>
      </c>
      <c r="AV508" s="13" t="s">
        <v>144</v>
      </c>
      <c r="AW508" s="13" t="s">
        <v>33</v>
      </c>
      <c r="AX508" s="13" t="s">
        <v>80</v>
      </c>
      <c r="AY508" s="170" t="s">
        <v>137</v>
      </c>
    </row>
    <row r="509" spans="1:65" s="254" customFormat="1" ht="14.45" customHeight="1">
      <c r="A509" s="204"/>
      <c r="B509" s="139"/>
      <c r="C509" s="276" t="s">
        <v>698</v>
      </c>
      <c r="D509" s="276" t="s">
        <v>139</v>
      </c>
      <c r="E509" s="277" t="s">
        <v>699</v>
      </c>
      <c r="F509" s="278" t="s">
        <v>700</v>
      </c>
      <c r="G509" s="279" t="s">
        <v>142</v>
      </c>
      <c r="H509" s="280">
        <v>30.097000000000001</v>
      </c>
      <c r="I509" s="281"/>
      <c r="J509" s="280">
        <f>ROUND(I509*H509,3)</f>
        <v>0</v>
      </c>
      <c r="K509" s="282"/>
      <c r="L509" s="30"/>
      <c r="M509" s="283" t="s">
        <v>1</v>
      </c>
      <c r="N509" s="284" t="s">
        <v>44</v>
      </c>
      <c r="O509" s="49"/>
      <c r="P509" s="285">
        <f>O509*H509</f>
        <v>0</v>
      </c>
      <c r="Q509" s="285">
        <v>0</v>
      </c>
      <c r="R509" s="285">
        <f>Q509*H509</f>
        <v>0</v>
      </c>
      <c r="S509" s="285">
        <v>0</v>
      </c>
      <c r="T509" s="286">
        <f>S509*H509</f>
        <v>0</v>
      </c>
      <c r="U509" s="204"/>
      <c r="V509" s="204"/>
      <c r="W509" s="204"/>
      <c r="X509" s="204"/>
      <c r="Y509" s="204"/>
      <c r="Z509" s="204"/>
      <c r="AA509" s="204"/>
      <c r="AB509" s="204"/>
      <c r="AC509" s="204"/>
      <c r="AD509" s="204"/>
      <c r="AE509" s="204"/>
      <c r="AR509" s="287" t="s">
        <v>144</v>
      </c>
      <c r="AT509" s="287" t="s">
        <v>139</v>
      </c>
      <c r="AU509" s="287" t="s">
        <v>145</v>
      </c>
      <c r="AY509" s="205" t="s">
        <v>137</v>
      </c>
      <c r="BE509" s="150">
        <f>IF(N509="základná",J509,0)</f>
        <v>0</v>
      </c>
      <c r="BF509" s="150">
        <f>IF(N509="znížená",J509,0)</f>
        <v>0</v>
      </c>
      <c r="BG509" s="150">
        <f>IF(N509="zákl. prenesená",J509,0)</f>
        <v>0</v>
      </c>
      <c r="BH509" s="150">
        <f>IF(N509="zníž. prenesená",J509,0)</f>
        <v>0</v>
      </c>
      <c r="BI509" s="150">
        <f>IF(N509="nulová",J509,0)</f>
        <v>0</v>
      </c>
      <c r="BJ509" s="205" t="s">
        <v>145</v>
      </c>
      <c r="BK509" s="151">
        <f>ROUND(I509*H509,3)</f>
        <v>0</v>
      </c>
      <c r="BL509" s="205" t="s">
        <v>144</v>
      </c>
      <c r="BM509" s="287" t="s">
        <v>701</v>
      </c>
    </row>
    <row r="510" spans="1:65" s="14" customFormat="1">
      <c r="B510" s="186"/>
      <c r="D510" s="153" t="s">
        <v>147</v>
      </c>
      <c r="E510" s="187" t="s">
        <v>1</v>
      </c>
      <c r="F510" s="188" t="s">
        <v>377</v>
      </c>
      <c r="H510" s="187" t="s">
        <v>1</v>
      </c>
      <c r="I510" s="189"/>
      <c r="L510" s="186"/>
      <c r="M510" s="190"/>
      <c r="N510" s="191"/>
      <c r="O510" s="191"/>
      <c r="P510" s="191"/>
      <c r="Q510" s="191"/>
      <c r="R510" s="191"/>
      <c r="S510" s="191"/>
      <c r="T510" s="192"/>
      <c r="AT510" s="187" t="s">
        <v>147</v>
      </c>
      <c r="AU510" s="187" t="s">
        <v>145</v>
      </c>
      <c r="AV510" s="14" t="s">
        <v>80</v>
      </c>
      <c r="AW510" s="14" t="s">
        <v>33</v>
      </c>
      <c r="AX510" s="14" t="s">
        <v>72</v>
      </c>
      <c r="AY510" s="187" t="s">
        <v>137</v>
      </c>
    </row>
    <row r="511" spans="1:65" s="14" customFormat="1">
      <c r="B511" s="186"/>
      <c r="D511" s="153" t="s">
        <v>147</v>
      </c>
      <c r="E511" s="187" t="s">
        <v>1</v>
      </c>
      <c r="F511" s="188" t="s">
        <v>378</v>
      </c>
      <c r="H511" s="187" t="s">
        <v>1</v>
      </c>
      <c r="I511" s="189"/>
      <c r="L511" s="186"/>
      <c r="M511" s="190"/>
      <c r="N511" s="191"/>
      <c r="O511" s="191"/>
      <c r="P511" s="191"/>
      <c r="Q511" s="191"/>
      <c r="R511" s="191"/>
      <c r="S511" s="191"/>
      <c r="T511" s="192"/>
      <c r="AT511" s="187" t="s">
        <v>147</v>
      </c>
      <c r="AU511" s="187" t="s">
        <v>145</v>
      </c>
      <c r="AV511" s="14" t="s">
        <v>80</v>
      </c>
      <c r="AW511" s="14" t="s">
        <v>33</v>
      </c>
      <c r="AX511" s="14" t="s">
        <v>72</v>
      </c>
      <c r="AY511" s="187" t="s">
        <v>137</v>
      </c>
    </row>
    <row r="512" spans="1:65" s="11" customFormat="1">
      <c r="B512" s="152"/>
      <c r="D512" s="153" t="s">
        <v>147</v>
      </c>
      <c r="E512" s="154" t="s">
        <v>1</v>
      </c>
      <c r="F512" s="155" t="s">
        <v>702</v>
      </c>
      <c r="H512" s="156">
        <v>15.381</v>
      </c>
      <c r="I512" s="157"/>
      <c r="L512" s="152"/>
      <c r="M512" s="158"/>
      <c r="N512" s="159"/>
      <c r="O512" s="159"/>
      <c r="P512" s="159"/>
      <c r="Q512" s="159"/>
      <c r="R512" s="159"/>
      <c r="S512" s="159"/>
      <c r="T512" s="160"/>
      <c r="AT512" s="154" t="s">
        <v>147</v>
      </c>
      <c r="AU512" s="154" t="s">
        <v>145</v>
      </c>
      <c r="AV512" s="11" t="s">
        <v>145</v>
      </c>
      <c r="AW512" s="11" t="s">
        <v>33</v>
      </c>
      <c r="AX512" s="11" t="s">
        <v>72</v>
      </c>
      <c r="AY512" s="154" t="s">
        <v>137</v>
      </c>
    </row>
    <row r="513" spans="1:65" s="11" customFormat="1">
      <c r="B513" s="152"/>
      <c r="D513" s="153" t="s">
        <v>147</v>
      </c>
      <c r="E513" s="154" t="s">
        <v>1</v>
      </c>
      <c r="F513" s="155" t="s">
        <v>703</v>
      </c>
      <c r="H513" s="156">
        <v>11.781000000000001</v>
      </c>
      <c r="I513" s="157"/>
      <c r="L513" s="152"/>
      <c r="M513" s="158"/>
      <c r="N513" s="159"/>
      <c r="O513" s="159"/>
      <c r="P513" s="159"/>
      <c r="Q513" s="159"/>
      <c r="R513" s="159"/>
      <c r="S513" s="159"/>
      <c r="T513" s="160"/>
      <c r="AT513" s="154" t="s">
        <v>147</v>
      </c>
      <c r="AU513" s="154" t="s">
        <v>145</v>
      </c>
      <c r="AV513" s="11" t="s">
        <v>145</v>
      </c>
      <c r="AW513" s="11" t="s">
        <v>33</v>
      </c>
      <c r="AX513" s="11" t="s">
        <v>72</v>
      </c>
      <c r="AY513" s="154" t="s">
        <v>137</v>
      </c>
    </row>
    <row r="514" spans="1:65" s="11" customFormat="1">
      <c r="B514" s="152"/>
      <c r="D514" s="153" t="s">
        <v>147</v>
      </c>
      <c r="E514" s="154" t="s">
        <v>1</v>
      </c>
      <c r="F514" s="155" t="s">
        <v>704</v>
      </c>
      <c r="H514" s="156">
        <v>1.1100000000000001</v>
      </c>
      <c r="I514" s="157"/>
      <c r="L514" s="152"/>
      <c r="M514" s="158"/>
      <c r="N514" s="159"/>
      <c r="O514" s="159"/>
      <c r="P514" s="159"/>
      <c r="Q514" s="159"/>
      <c r="R514" s="159"/>
      <c r="S514" s="159"/>
      <c r="T514" s="160"/>
      <c r="AT514" s="154" t="s">
        <v>147</v>
      </c>
      <c r="AU514" s="154" t="s">
        <v>145</v>
      </c>
      <c r="AV514" s="11" t="s">
        <v>145</v>
      </c>
      <c r="AW514" s="11" t="s">
        <v>33</v>
      </c>
      <c r="AX514" s="11" t="s">
        <v>72</v>
      </c>
      <c r="AY514" s="154" t="s">
        <v>137</v>
      </c>
    </row>
    <row r="515" spans="1:65" s="11" customFormat="1">
      <c r="B515" s="152"/>
      <c r="D515" s="153" t="s">
        <v>147</v>
      </c>
      <c r="E515" s="154" t="s">
        <v>1</v>
      </c>
      <c r="F515" s="155" t="s">
        <v>705</v>
      </c>
      <c r="H515" s="156">
        <v>0.63800000000000001</v>
      </c>
      <c r="I515" s="157"/>
      <c r="L515" s="152"/>
      <c r="M515" s="158"/>
      <c r="N515" s="159"/>
      <c r="O515" s="159"/>
      <c r="P515" s="159"/>
      <c r="Q515" s="159"/>
      <c r="R515" s="159"/>
      <c r="S515" s="159"/>
      <c r="T515" s="160"/>
      <c r="AT515" s="154" t="s">
        <v>147</v>
      </c>
      <c r="AU515" s="154" t="s">
        <v>145</v>
      </c>
      <c r="AV515" s="11" t="s">
        <v>145</v>
      </c>
      <c r="AW515" s="11" t="s">
        <v>33</v>
      </c>
      <c r="AX515" s="11" t="s">
        <v>72</v>
      </c>
      <c r="AY515" s="154" t="s">
        <v>137</v>
      </c>
    </row>
    <row r="516" spans="1:65" s="12" customFormat="1">
      <c r="B516" s="161"/>
      <c r="D516" s="153" t="s">
        <v>147</v>
      </c>
      <c r="E516" s="162" t="s">
        <v>1</v>
      </c>
      <c r="F516" s="163" t="s">
        <v>150</v>
      </c>
      <c r="H516" s="164">
        <v>28.91</v>
      </c>
      <c r="I516" s="165"/>
      <c r="L516" s="161"/>
      <c r="M516" s="166"/>
      <c r="N516" s="167"/>
      <c r="O516" s="167"/>
      <c r="P516" s="167"/>
      <c r="Q516" s="167"/>
      <c r="R516" s="167"/>
      <c r="S516" s="167"/>
      <c r="T516" s="168"/>
      <c r="AT516" s="162" t="s">
        <v>147</v>
      </c>
      <c r="AU516" s="162" t="s">
        <v>145</v>
      </c>
      <c r="AV516" s="12" t="s">
        <v>151</v>
      </c>
      <c r="AW516" s="12" t="s">
        <v>33</v>
      </c>
      <c r="AX516" s="12" t="s">
        <v>72</v>
      </c>
      <c r="AY516" s="162" t="s">
        <v>137</v>
      </c>
    </row>
    <row r="517" spans="1:65" s="11" customFormat="1">
      <c r="B517" s="152"/>
      <c r="D517" s="153" t="s">
        <v>147</v>
      </c>
      <c r="E517" s="154" t="s">
        <v>1</v>
      </c>
      <c r="F517" s="155" t="s">
        <v>706</v>
      </c>
      <c r="H517" s="156">
        <v>0.115</v>
      </c>
      <c r="I517" s="157"/>
      <c r="L517" s="152"/>
      <c r="M517" s="158"/>
      <c r="N517" s="159"/>
      <c r="O517" s="159"/>
      <c r="P517" s="159"/>
      <c r="Q517" s="159"/>
      <c r="R517" s="159"/>
      <c r="S517" s="159"/>
      <c r="T517" s="160"/>
      <c r="AT517" s="154" t="s">
        <v>147</v>
      </c>
      <c r="AU517" s="154" t="s">
        <v>145</v>
      </c>
      <c r="AV517" s="11" t="s">
        <v>145</v>
      </c>
      <c r="AW517" s="11" t="s">
        <v>33</v>
      </c>
      <c r="AX517" s="11" t="s">
        <v>72</v>
      </c>
      <c r="AY517" s="154" t="s">
        <v>137</v>
      </c>
    </row>
    <row r="518" spans="1:65" s="11" customFormat="1">
      <c r="B518" s="152"/>
      <c r="D518" s="153" t="s">
        <v>147</v>
      </c>
      <c r="E518" s="154" t="s">
        <v>1</v>
      </c>
      <c r="F518" s="155" t="s">
        <v>707</v>
      </c>
      <c r="H518" s="156">
        <v>0.33200000000000002</v>
      </c>
      <c r="I518" s="157"/>
      <c r="L518" s="152"/>
      <c r="M518" s="158"/>
      <c r="N518" s="159"/>
      <c r="O518" s="159"/>
      <c r="P518" s="159"/>
      <c r="Q518" s="159"/>
      <c r="R518" s="159"/>
      <c r="S518" s="159"/>
      <c r="T518" s="160"/>
      <c r="AT518" s="154" t="s">
        <v>147</v>
      </c>
      <c r="AU518" s="154" t="s">
        <v>145</v>
      </c>
      <c r="AV518" s="11" t="s">
        <v>145</v>
      </c>
      <c r="AW518" s="11" t="s">
        <v>33</v>
      </c>
      <c r="AX518" s="11" t="s">
        <v>72</v>
      </c>
      <c r="AY518" s="154" t="s">
        <v>137</v>
      </c>
    </row>
    <row r="519" spans="1:65" s="11" customFormat="1">
      <c r="B519" s="152"/>
      <c r="D519" s="153" t="s">
        <v>147</v>
      </c>
      <c r="E519" s="154" t="s">
        <v>1</v>
      </c>
      <c r="F519" s="155" t="s">
        <v>708</v>
      </c>
      <c r="H519" s="156">
        <v>0.74</v>
      </c>
      <c r="I519" s="157"/>
      <c r="L519" s="152"/>
      <c r="M519" s="158"/>
      <c r="N519" s="159"/>
      <c r="O519" s="159"/>
      <c r="P519" s="159"/>
      <c r="Q519" s="159"/>
      <c r="R519" s="159"/>
      <c r="S519" s="159"/>
      <c r="T519" s="160"/>
      <c r="AT519" s="154" t="s">
        <v>147</v>
      </c>
      <c r="AU519" s="154" t="s">
        <v>145</v>
      </c>
      <c r="AV519" s="11" t="s">
        <v>145</v>
      </c>
      <c r="AW519" s="11" t="s">
        <v>33</v>
      </c>
      <c r="AX519" s="11" t="s">
        <v>72</v>
      </c>
      <c r="AY519" s="154" t="s">
        <v>137</v>
      </c>
    </row>
    <row r="520" spans="1:65" s="13" customFormat="1">
      <c r="B520" s="169"/>
      <c r="D520" s="153" t="s">
        <v>147</v>
      </c>
      <c r="E520" s="170" t="s">
        <v>1</v>
      </c>
      <c r="F520" s="171" t="s">
        <v>158</v>
      </c>
      <c r="H520" s="172">
        <v>30.097000000000001</v>
      </c>
      <c r="I520" s="173"/>
      <c r="L520" s="169"/>
      <c r="M520" s="174"/>
      <c r="N520" s="175"/>
      <c r="O520" s="175"/>
      <c r="P520" s="175"/>
      <c r="Q520" s="175"/>
      <c r="R520" s="175"/>
      <c r="S520" s="175"/>
      <c r="T520" s="176"/>
      <c r="AT520" s="170" t="s">
        <v>147</v>
      </c>
      <c r="AU520" s="170" t="s">
        <v>145</v>
      </c>
      <c r="AV520" s="13" t="s">
        <v>144</v>
      </c>
      <c r="AW520" s="13" t="s">
        <v>33</v>
      </c>
      <c r="AX520" s="13" t="s">
        <v>80</v>
      </c>
      <c r="AY520" s="170" t="s">
        <v>137</v>
      </c>
    </row>
    <row r="521" spans="1:65" s="254" customFormat="1" ht="24.2" customHeight="1">
      <c r="A521" s="204"/>
      <c r="B521" s="139"/>
      <c r="C521" s="276" t="s">
        <v>709</v>
      </c>
      <c r="D521" s="276" t="s">
        <v>139</v>
      </c>
      <c r="E521" s="277" t="s">
        <v>710</v>
      </c>
      <c r="F521" s="278" t="s">
        <v>711</v>
      </c>
      <c r="G521" s="279" t="s">
        <v>142</v>
      </c>
      <c r="H521" s="280">
        <v>29.908999999999999</v>
      </c>
      <c r="I521" s="281"/>
      <c r="J521" s="280">
        <f>ROUND(I521*H521,3)</f>
        <v>0</v>
      </c>
      <c r="K521" s="282"/>
      <c r="L521" s="30"/>
      <c r="M521" s="283" t="s">
        <v>1</v>
      </c>
      <c r="N521" s="284" t="s">
        <v>44</v>
      </c>
      <c r="O521" s="49"/>
      <c r="P521" s="285">
        <f>O521*H521</f>
        <v>0</v>
      </c>
      <c r="Q521" s="285">
        <v>1.5399999999999999E-3</v>
      </c>
      <c r="R521" s="285">
        <f>Q521*H521</f>
        <v>4.6059859999999994E-2</v>
      </c>
      <c r="S521" s="285">
        <v>0</v>
      </c>
      <c r="T521" s="286">
        <f>S521*H521</f>
        <v>0</v>
      </c>
      <c r="U521" s="204"/>
      <c r="V521" s="204"/>
      <c r="W521" s="204"/>
      <c r="X521" s="204"/>
      <c r="Y521" s="204"/>
      <c r="Z521" s="204"/>
      <c r="AA521" s="204"/>
      <c r="AB521" s="204"/>
      <c r="AC521" s="204"/>
      <c r="AD521" s="204"/>
      <c r="AE521" s="204"/>
      <c r="AR521" s="287" t="s">
        <v>144</v>
      </c>
      <c r="AT521" s="287" t="s">
        <v>139</v>
      </c>
      <c r="AU521" s="287" t="s">
        <v>145</v>
      </c>
      <c r="AY521" s="205" t="s">
        <v>137</v>
      </c>
      <c r="BE521" s="150">
        <f>IF(N521="základná",J521,0)</f>
        <v>0</v>
      </c>
      <c r="BF521" s="150">
        <f>IF(N521="znížená",J521,0)</f>
        <v>0</v>
      </c>
      <c r="BG521" s="150">
        <f>IF(N521="zákl. prenesená",J521,0)</f>
        <v>0</v>
      </c>
      <c r="BH521" s="150">
        <f>IF(N521="zníž. prenesená",J521,0)</f>
        <v>0</v>
      </c>
      <c r="BI521" s="150">
        <f>IF(N521="nulová",J521,0)</f>
        <v>0</v>
      </c>
      <c r="BJ521" s="205" t="s">
        <v>145</v>
      </c>
      <c r="BK521" s="151">
        <f>ROUND(I521*H521,3)</f>
        <v>0</v>
      </c>
      <c r="BL521" s="205" t="s">
        <v>144</v>
      </c>
      <c r="BM521" s="287" t="s">
        <v>712</v>
      </c>
    </row>
    <row r="522" spans="1:65" s="14" customFormat="1">
      <c r="B522" s="186"/>
      <c r="D522" s="153" t="s">
        <v>147</v>
      </c>
      <c r="E522" s="187" t="s">
        <v>1</v>
      </c>
      <c r="F522" s="188" t="s">
        <v>377</v>
      </c>
      <c r="H522" s="187" t="s">
        <v>1</v>
      </c>
      <c r="I522" s="189"/>
      <c r="L522" s="186"/>
      <c r="M522" s="190"/>
      <c r="N522" s="191"/>
      <c r="O522" s="191"/>
      <c r="P522" s="191"/>
      <c r="Q522" s="191"/>
      <c r="R522" s="191"/>
      <c r="S522" s="191"/>
      <c r="T522" s="192"/>
      <c r="AT522" s="187" t="s">
        <v>147</v>
      </c>
      <c r="AU522" s="187" t="s">
        <v>145</v>
      </c>
      <c r="AV522" s="14" t="s">
        <v>80</v>
      </c>
      <c r="AW522" s="14" t="s">
        <v>33</v>
      </c>
      <c r="AX522" s="14" t="s">
        <v>72</v>
      </c>
      <c r="AY522" s="187" t="s">
        <v>137</v>
      </c>
    </row>
    <row r="523" spans="1:65" s="14" customFormat="1">
      <c r="B523" s="186"/>
      <c r="D523" s="153" t="s">
        <v>147</v>
      </c>
      <c r="E523" s="187" t="s">
        <v>1</v>
      </c>
      <c r="F523" s="188" t="s">
        <v>378</v>
      </c>
      <c r="H523" s="187" t="s">
        <v>1</v>
      </c>
      <c r="I523" s="189"/>
      <c r="L523" s="186"/>
      <c r="M523" s="190"/>
      <c r="N523" s="191"/>
      <c r="O523" s="191"/>
      <c r="P523" s="191"/>
      <c r="Q523" s="191"/>
      <c r="R523" s="191"/>
      <c r="S523" s="191"/>
      <c r="T523" s="192"/>
      <c r="AT523" s="187" t="s">
        <v>147</v>
      </c>
      <c r="AU523" s="187" t="s">
        <v>145</v>
      </c>
      <c r="AV523" s="14" t="s">
        <v>80</v>
      </c>
      <c r="AW523" s="14" t="s">
        <v>33</v>
      </c>
      <c r="AX523" s="14" t="s">
        <v>72</v>
      </c>
      <c r="AY523" s="187" t="s">
        <v>137</v>
      </c>
    </row>
    <row r="524" spans="1:65" s="11" customFormat="1">
      <c r="B524" s="152"/>
      <c r="D524" s="153" t="s">
        <v>147</v>
      </c>
      <c r="E524" s="154" t="s">
        <v>1</v>
      </c>
      <c r="F524" s="155" t="s">
        <v>702</v>
      </c>
      <c r="H524" s="156">
        <v>15.381</v>
      </c>
      <c r="I524" s="157"/>
      <c r="L524" s="152"/>
      <c r="M524" s="158"/>
      <c r="N524" s="159"/>
      <c r="O524" s="159"/>
      <c r="P524" s="159"/>
      <c r="Q524" s="159"/>
      <c r="R524" s="159"/>
      <c r="S524" s="159"/>
      <c r="T524" s="160"/>
      <c r="AT524" s="154" t="s">
        <v>147</v>
      </c>
      <c r="AU524" s="154" t="s">
        <v>145</v>
      </c>
      <c r="AV524" s="11" t="s">
        <v>145</v>
      </c>
      <c r="AW524" s="11" t="s">
        <v>33</v>
      </c>
      <c r="AX524" s="11" t="s">
        <v>72</v>
      </c>
      <c r="AY524" s="154" t="s">
        <v>137</v>
      </c>
    </row>
    <row r="525" spans="1:65" s="11" customFormat="1">
      <c r="B525" s="152"/>
      <c r="D525" s="153" t="s">
        <v>147</v>
      </c>
      <c r="E525" s="154" t="s">
        <v>1</v>
      </c>
      <c r="F525" s="155" t="s">
        <v>703</v>
      </c>
      <c r="H525" s="156">
        <v>11.781000000000001</v>
      </c>
      <c r="I525" s="157"/>
      <c r="L525" s="152"/>
      <c r="M525" s="158"/>
      <c r="N525" s="159"/>
      <c r="O525" s="159"/>
      <c r="P525" s="159"/>
      <c r="Q525" s="159"/>
      <c r="R525" s="159"/>
      <c r="S525" s="159"/>
      <c r="T525" s="160"/>
      <c r="AT525" s="154" t="s">
        <v>147</v>
      </c>
      <c r="AU525" s="154" t="s">
        <v>145</v>
      </c>
      <c r="AV525" s="11" t="s">
        <v>145</v>
      </c>
      <c r="AW525" s="11" t="s">
        <v>33</v>
      </c>
      <c r="AX525" s="11" t="s">
        <v>72</v>
      </c>
      <c r="AY525" s="154" t="s">
        <v>137</v>
      </c>
    </row>
    <row r="526" spans="1:65" s="12" customFormat="1">
      <c r="B526" s="161"/>
      <c r="D526" s="153" t="s">
        <v>147</v>
      </c>
      <c r="E526" s="162" t="s">
        <v>1</v>
      </c>
      <c r="F526" s="163" t="s">
        <v>150</v>
      </c>
      <c r="H526" s="164">
        <v>27.161999999999999</v>
      </c>
      <c r="I526" s="165"/>
      <c r="L526" s="161"/>
      <c r="M526" s="166"/>
      <c r="N526" s="167"/>
      <c r="O526" s="167"/>
      <c r="P526" s="167"/>
      <c r="Q526" s="167"/>
      <c r="R526" s="167"/>
      <c r="S526" s="167"/>
      <c r="T526" s="168"/>
      <c r="AT526" s="162" t="s">
        <v>147</v>
      </c>
      <c r="AU526" s="162" t="s">
        <v>145</v>
      </c>
      <c r="AV526" s="12" t="s">
        <v>151</v>
      </c>
      <c r="AW526" s="12" t="s">
        <v>33</v>
      </c>
      <c r="AX526" s="12" t="s">
        <v>72</v>
      </c>
      <c r="AY526" s="162" t="s">
        <v>137</v>
      </c>
    </row>
    <row r="527" spans="1:65" s="11" customFormat="1">
      <c r="B527" s="152"/>
      <c r="D527" s="153" t="s">
        <v>147</v>
      </c>
      <c r="E527" s="154" t="s">
        <v>1</v>
      </c>
      <c r="F527" s="155" t="s">
        <v>706</v>
      </c>
      <c r="H527" s="156">
        <v>0.115</v>
      </c>
      <c r="I527" s="157"/>
      <c r="L527" s="152"/>
      <c r="M527" s="158"/>
      <c r="N527" s="159"/>
      <c r="O527" s="159"/>
      <c r="P527" s="159"/>
      <c r="Q527" s="159"/>
      <c r="R527" s="159"/>
      <c r="S527" s="159"/>
      <c r="T527" s="160"/>
      <c r="AT527" s="154" t="s">
        <v>147</v>
      </c>
      <c r="AU527" s="154" t="s">
        <v>145</v>
      </c>
      <c r="AV527" s="11" t="s">
        <v>145</v>
      </c>
      <c r="AW527" s="11" t="s">
        <v>33</v>
      </c>
      <c r="AX527" s="11" t="s">
        <v>72</v>
      </c>
      <c r="AY527" s="154" t="s">
        <v>137</v>
      </c>
    </row>
    <row r="528" spans="1:65" s="11" customFormat="1">
      <c r="B528" s="152"/>
      <c r="D528" s="153" t="s">
        <v>147</v>
      </c>
      <c r="E528" s="154" t="s">
        <v>1</v>
      </c>
      <c r="F528" s="155" t="s">
        <v>707</v>
      </c>
      <c r="H528" s="156">
        <v>0.33200000000000002</v>
      </c>
      <c r="I528" s="157"/>
      <c r="L528" s="152"/>
      <c r="M528" s="158"/>
      <c r="N528" s="159"/>
      <c r="O528" s="159"/>
      <c r="P528" s="159"/>
      <c r="Q528" s="159"/>
      <c r="R528" s="159"/>
      <c r="S528" s="159"/>
      <c r="T528" s="160"/>
      <c r="AT528" s="154" t="s">
        <v>147</v>
      </c>
      <c r="AU528" s="154" t="s">
        <v>145</v>
      </c>
      <c r="AV528" s="11" t="s">
        <v>145</v>
      </c>
      <c r="AW528" s="11" t="s">
        <v>33</v>
      </c>
      <c r="AX528" s="11" t="s">
        <v>72</v>
      </c>
      <c r="AY528" s="154" t="s">
        <v>137</v>
      </c>
    </row>
    <row r="529" spans="1:65" s="11" customFormat="1">
      <c r="B529" s="152"/>
      <c r="D529" s="153" t="s">
        <v>147</v>
      </c>
      <c r="E529" s="154" t="s">
        <v>1</v>
      </c>
      <c r="F529" s="155" t="s">
        <v>708</v>
      </c>
      <c r="H529" s="156">
        <v>0.74</v>
      </c>
      <c r="I529" s="157"/>
      <c r="L529" s="152"/>
      <c r="M529" s="158"/>
      <c r="N529" s="159"/>
      <c r="O529" s="159"/>
      <c r="P529" s="159"/>
      <c r="Q529" s="159"/>
      <c r="R529" s="159"/>
      <c r="S529" s="159"/>
      <c r="T529" s="160"/>
      <c r="AT529" s="154" t="s">
        <v>147</v>
      </c>
      <c r="AU529" s="154" t="s">
        <v>145</v>
      </c>
      <c r="AV529" s="11" t="s">
        <v>145</v>
      </c>
      <c r="AW529" s="11" t="s">
        <v>33</v>
      </c>
      <c r="AX529" s="11" t="s">
        <v>72</v>
      </c>
      <c r="AY529" s="154" t="s">
        <v>137</v>
      </c>
    </row>
    <row r="530" spans="1:65" s="11" customFormat="1">
      <c r="B530" s="152"/>
      <c r="D530" s="153" t="s">
        <v>147</v>
      </c>
      <c r="E530" s="154" t="s">
        <v>1</v>
      </c>
      <c r="F530" s="155" t="s">
        <v>713</v>
      </c>
      <c r="H530" s="156">
        <v>1.56</v>
      </c>
      <c r="I530" s="157"/>
      <c r="L530" s="152"/>
      <c r="M530" s="158"/>
      <c r="N530" s="159"/>
      <c r="O530" s="159"/>
      <c r="P530" s="159"/>
      <c r="Q530" s="159"/>
      <c r="R530" s="159"/>
      <c r="S530" s="159"/>
      <c r="T530" s="160"/>
      <c r="AT530" s="154" t="s">
        <v>147</v>
      </c>
      <c r="AU530" s="154" t="s">
        <v>145</v>
      </c>
      <c r="AV530" s="11" t="s">
        <v>145</v>
      </c>
      <c r="AW530" s="11" t="s">
        <v>33</v>
      </c>
      <c r="AX530" s="11" t="s">
        <v>72</v>
      </c>
      <c r="AY530" s="154" t="s">
        <v>137</v>
      </c>
    </row>
    <row r="531" spans="1:65" s="13" customFormat="1">
      <c r="B531" s="169"/>
      <c r="D531" s="153" t="s">
        <v>147</v>
      </c>
      <c r="E531" s="170" t="s">
        <v>1</v>
      </c>
      <c r="F531" s="171" t="s">
        <v>158</v>
      </c>
      <c r="H531" s="172">
        <v>29.908999999999999</v>
      </c>
      <c r="I531" s="173"/>
      <c r="L531" s="169"/>
      <c r="M531" s="174"/>
      <c r="N531" s="175"/>
      <c r="O531" s="175"/>
      <c r="P531" s="175"/>
      <c r="Q531" s="175"/>
      <c r="R531" s="175"/>
      <c r="S531" s="175"/>
      <c r="T531" s="176"/>
      <c r="AT531" s="170" t="s">
        <v>147</v>
      </c>
      <c r="AU531" s="170" t="s">
        <v>145</v>
      </c>
      <c r="AV531" s="13" t="s">
        <v>144</v>
      </c>
      <c r="AW531" s="13" t="s">
        <v>33</v>
      </c>
      <c r="AX531" s="13" t="s">
        <v>80</v>
      </c>
      <c r="AY531" s="170" t="s">
        <v>137</v>
      </c>
    </row>
    <row r="532" spans="1:65" s="254" customFormat="1" ht="24.2" customHeight="1">
      <c r="A532" s="204"/>
      <c r="B532" s="139"/>
      <c r="C532" s="276" t="s">
        <v>714</v>
      </c>
      <c r="D532" s="276" t="s">
        <v>139</v>
      </c>
      <c r="E532" s="277" t="s">
        <v>715</v>
      </c>
      <c r="F532" s="278" t="s">
        <v>716</v>
      </c>
      <c r="G532" s="279" t="s">
        <v>142</v>
      </c>
      <c r="H532" s="280">
        <v>29.908999999999999</v>
      </c>
      <c r="I532" s="281"/>
      <c r="J532" s="280">
        <f>ROUND(I532*H532,3)</f>
        <v>0</v>
      </c>
      <c r="K532" s="282"/>
      <c r="L532" s="30"/>
      <c r="M532" s="283" t="s">
        <v>1</v>
      </c>
      <c r="N532" s="284" t="s">
        <v>44</v>
      </c>
      <c r="O532" s="49"/>
      <c r="P532" s="285">
        <f>O532*H532</f>
        <v>0</v>
      </c>
      <c r="Q532" s="285">
        <v>0</v>
      </c>
      <c r="R532" s="285">
        <f>Q532*H532</f>
        <v>0</v>
      </c>
      <c r="S532" s="285">
        <v>0</v>
      </c>
      <c r="T532" s="286">
        <f>S532*H532</f>
        <v>0</v>
      </c>
      <c r="U532" s="204"/>
      <c r="V532" s="204"/>
      <c r="W532" s="204"/>
      <c r="X532" s="204"/>
      <c r="Y532" s="204"/>
      <c r="Z532" s="204"/>
      <c r="AA532" s="204"/>
      <c r="AB532" s="204"/>
      <c r="AC532" s="204"/>
      <c r="AD532" s="204"/>
      <c r="AE532" s="204"/>
      <c r="AR532" s="287" t="s">
        <v>144</v>
      </c>
      <c r="AT532" s="287" t="s">
        <v>139</v>
      </c>
      <c r="AU532" s="287" t="s">
        <v>145</v>
      </c>
      <c r="AY532" s="205" t="s">
        <v>137</v>
      </c>
      <c r="BE532" s="150">
        <f>IF(N532="základná",J532,0)</f>
        <v>0</v>
      </c>
      <c r="BF532" s="150">
        <f>IF(N532="znížená",J532,0)</f>
        <v>0</v>
      </c>
      <c r="BG532" s="150">
        <f>IF(N532="zákl. prenesená",J532,0)</f>
        <v>0</v>
      </c>
      <c r="BH532" s="150">
        <f>IF(N532="zníž. prenesená",J532,0)</f>
        <v>0</v>
      </c>
      <c r="BI532" s="150">
        <f>IF(N532="nulová",J532,0)</f>
        <v>0</v>
      </c>
      <c r="BJ532" s="205" t="s">
        <v>145</v>
      </c>
      <c r="BK532" s="151">
        <f>ROUND(I532*H532,3)</f>
        <v>0</v>
      </c>
      <c r="BL532" s="205" t="s">
        <v>144</v>
      </c>
      <c r="BM532" s="287" t="s">
        <v>717</v>
      </c>
    </row>
    <row r="533" spans="1:65" s="254" customFormat="1" ht="14.45" customHeight="1">
      <c r="A533" s="204"/>
      <c r="B533" s="139"/>
      <c r="C533" s="276" t="s">
        <v>718</v>
      </c>
      <c r="D533" s="276" t="s">
        <v>139</v>
      </c>
      <c r="E533" s="277" t="s">
        <v>719</v>
      </c>
      <c r="F533" s="278" t="s">
        <v>720</v>
      </c>
      <c r="G533" s="279" t="s">
        <v>199</v>
      </c>
      <c r="H533" s="280">
        <v>0.11</v>
      </c>
      <c r="I533" s="281"/>
      <c r="J533" s="280">
        <f>ROUND(I533*H533,3)</f>
        <v>0</v>
      </c>
      <c r="K533" s="282"/>
      <c r="L533" s="30"/>
      <c r="M533" s="283" t="s">
        <v>1</v>
      </c>
      <c r="N533" s="284" t="s">
        <v>44</v>
      </c>
      <c r="O533" s="49"/>
      <c r="P533" s="285">
        <f>O533*H533</f>
        <v>0</v>
      </c>
      <c r="Q533" s="285">
        <v>1.01555</v>
      </c>
      <c r="R533" s="285">
        <f>Q533*H533</f>
        <v>0.11171049999999999</v>
      </c>
      <c r="S533" s="285">
        <v>0</v>
      </c>
      <c r="T533" s="286">
        <f>S533*H533</f>
        <v>0</v>
      </c>
      <c r="U533" s="204"/>
      <c r="V533" s="204"/>
      <c r="W533" s="204"/>
      <c r="X533" s="204"/>
      <c r="Y533" s="204"/>
      <c r="Z533" s="204"/>
      <c r="AA533" s="204"/>
      <c r="AB533" s="204"/>
      <c r="AC533" s="204"/>
      <c r="AD533" s="204"/>
      <c r="AE533" s="204"/>
      <c r="AR533" s="287" t="s">
        <v>144</v>
      </c>
      <c r="AT533" s="287" t="s">
        <v>139</v>
      </c>
      <c r="AU533" s="287" t="s">
        <v>145</v>
      </c>
      <c r="AY533" s="205" t="s">
        <v>137</v>
      </c>
      <c r="BE533" s="150">
        <f>IF(N533="základná",J533,0)</f>
        <v>0</v>
      </c>
      <c r="BF533" s="150">
        <f>IF(N533="znížená",J533,0)</f>
        <v>0</v>
      </c>
      <c r="BG533" s="150">
        <f>IF(N533="zákl. prenesená",J533,0)</f>
        <v>0</v>
      </c>
      <c r="BH533" s="150">
        <f>IF(N533="zníž. prenesená",J533,0)</f>
        <v>0</v>
      </c>
      <c r="BI533" s="150">
        <f>IF(N533="nulová",J533,0)</f>
        <v>0</v>
      </c>
      <c r="BJ533" s="205" t="s">
        <v>145</v>
      </c>
      <c r="BK533" s="151">
        <f>ROUND(I533*H533,3)</f>
        <v>0</v>
      </c>
      <c r="BL533" s="205" t="s">
        <v>144</v>
      </c>
      <c r="BM533" s="287" t="s">
        <v>721</v>
      </c>
    </row>
    <row r="534" spans="1:65" s="14" customFormat="1">
      <c r="B534" s="186"/>
      <c r="D534" s="153" t="s">
        <v>147</v>
      </c>
      <c r="E534" s="187" t="s">
        <v>1</v>
      </c>
      <c r="F534" s="188" t="s">
        <v>377</v>
      </c>
      <c r="H534" s="187" t="s">
        <v>1</v>
      </c>
      <c r="I534" s="189"/>
      <c r="L534" s="186"/>
      <c r="M534" s="190"/>
      <c r="N534" s="191"/>
      <c r="O534" s="191"/>
      <c r="P534" s="191"/>
      <c r="Q534" s="191"/>
      <c r="R534" s="191"/>
      <c r="S534" s="191"/>
      <c r="T534" s="192"/>
      <c r="AT534" s="187" t="s">
        <v>147</v>
      </c>
      <c r="AU534" s="187" t="s">
        <v>145</v>
      </c>
      <c r="AV534" s="14" t="s">
        <v>80</v>
      </c>
      <c r="AW534" s="14" t="s">
        <v>33</v>
      </c>
      <c r="AX534" s="14" t="s">
        <v>72</v>
      </c>
      <c r="AY534" s="187" t="s">
        <v>137</v>
      </c>
    </row>
    <row r="535" spans="1:65" s="11" customFormat="1">
      <c r="B535" s="152"/>
      <c r="D535" s="153" t="s">
        <v>147</v>
      </c>
      <c r="E535" s="154" t="s">
        <v>1</v>
      </c>
      <c r="F535" s="155" t="s">
        <v>722</v>
      </c>
      <c r="H535" s="156">
        <v>0.11</v>
      </c>
      <c r="I535" s="157"/>
      <c r="L535" s="152"/>
      <c r="M535" s="158"/>
      <c r="N535" s="159"/>
      <c r="O535" s="159"/>
      <c r="P535" s="159"/>
      <c r="Q535" s="159"/>
      <c r="R535" s="159"/>
      <c r="S535" s="159"/>
      <c r="T535" s="160"/>
      <c r="AT535" s="154" t="s">
        <v>147</v>
      </c>
      <c r="AU535" s="154" t="s">
        <v>145</v>
      </c>
      <c r="AV535" s="11" t="s">
        <v>145</v>
      </c>
      <c r="AW535" s="11" t="s">
        <v>33</v>
      </c>
      <c r="AX535" s="11" t="s">
        <v>80</v>
      </c>
      <c r="AY535" s="154" t="s">
        <v>137</v>
      </c>
    </row>
    <row r="536" spans="1:65" s="254" customFormat="1" ht="14.45" customHeight="1">
      <c r="A536" s="204"/>
      <c r="B536" s="139"/>
      <c r="C536" s="276" t="s">
        <v>723</v>
      </c>
      <c r="D536" s="276" t="s">
        <v>139</v>
      </c>
      <c r="E536" s="277" t="s">
        <v>724</v>
      </c>
      <c r="F536" s="278" t="s">
        <v>725</v>
      </c>
      <c r="G536" s="279" t="s">
        <v>199</v>
      </c>
      <c r="H536" s="280">
        <v>7.4999999999999997E-2</v>
      </c>
      <c r="I536" s="281"/>
      <c r="J536" s="280">
        <f>ROUND(I536*H536,3)</f>
        <v>0</v>
      </c>
      <c r="K536" s="282"/>
      <c r="L536" s="30"/>
      <c r="M536" s="283" t="s">
        <v>1</v>
      </c>
      <c r="N536" s="284" t="s">
        <v>44</v>
      </c>
      <c r="O536" s="49"/>
      <c r="P536" s="285">
        <f>O536*H536</f>
        <v>0</v>
      </c>
      <c r="Q536" s="285">
        <v>1.20296</v>
      </c>
      <c r="R536" s="285">
        <f>Q536*H536</f>
        <v>9.0221999999999997E-2</v>
      </c>
      <c r="S536" s="285">
        <v>0</v>
      </c>
      <c r="T536" s="286">
        <f>S536*H536</f>
        <v>0</v>
      </c>
      <c r="U536" s="204"/>
      <c r="V536" s="204"/>
      <c r="W536" s="204"/>
      <c r="X536" s="204"/>
      <c r="Y536" s="204"/>
      <c r="Z536" s="204"/>
      <c r="AA536" s="204"/>
      <c r="AB536" s="204"/>
      <c r="AC536" s="204"/>
      <c r="AD536" s="204"/>
      <c r="AE536" s="204"/>
      <c r="AR536" s="287" t="s">
        <v>144</v>
      </c>
      <c r="AT536" s="287" t="s">
        <v>139</v>
      </c>
      <c r="AU536" s="287" t="s">
        <v>145</v>
      </c>
      <c r="AY536" s="205" t="s">
        <v>137</v>
      </c>
      <c r="BE536" s="150">
        <f>IF(N536="základná",J536,0)</f>
        <v>0</v>
      </c>
      <c r="BF536" s="150">
        <f>IF(N536="znížená",J536,0)</f>
        <v>0</v>
      </c>
      <c r="BG536" s="150">
        <f>IF(N536="zákl. prenesená",J536,0)</f>
        <v>0</v>
      </c>
      <c r="BH536" s="150">
        <f>IF(N536="zníž. prenesená",J536,0)</f>
        <v>0</v>
      </c>
      <c r="BI536" s="150">
        <f>IF(N536="nulová",J536,0)</f>
        <v>0</v>
      </c>
      <c r="BJ536" s="205" t="s">
        <v>145</v>
      </c>
      <c r="BK536" s="151">
        <f>ROUND(I536*H536,3)</f>
        <v>0</v>
      </c>
      <c r="BL536" s="205" t="s">
        <v>144</v>
      </c>
      <c r="BM536" s="287" t="s">
        <v>726</v>
      </c>
    </row>
    <row r="537" spans="1:65" s="14" customFormat="1">
      <c r="B537" s="186"/>
      <c r="D537" s="153" t="s">
        <v>147</v>
      </c>
      <c r="E537" s="187" t="s">
        <v>1</v>
      </c>
      <c r="F537" s="188" t="s">
        <v>727</v>
      </c>
      <c r="H537" s="187" t="s">
        <v>1</v>
      </c>
      <c r="I537" s="189"/>
      <c r="L537" s="186"/>
      <c r="M537" s="190"/>
      <c r="N537" s="191"/>
      <c r="O537" s="191"/>
      <c r="P537" s="191"/>
      <c r="Q537" s="191"/>
      <c r="R537" s="191"/>
      <c r="S537" s="191"/>
      <c r="T537" s="192"/>
      <c r="AT537" s="187" t="s">
        <v>147</v>
      </c>
      <c r="AU537" s="187" t="s">
        <v>145</v>
      </c>
      <c r="AV537" s="14" t="s">
        <v>80</v>
      </c>
      <c r="AW537" s="14" t="s">
        <v>33</v>
      </c>
      <c r="AX537" s="14" t="s">
        <v>72</v>
      </c>
      <c r="AY537" s="187" t="s">
        <v>137</v>
      </c>
    </row>
    <row r="538" spans="1:65" s="14" customFormat="1">
      <c r="B538" s="186"/>
      <c r="D538" s="153" t="s">
        <v>147</v>
      </c>
      <c r="E538" s="187" t="s">
        <v>1</v>
      </c>
      <c r="F538" s="188" t="s">
        <v>728</v>
      </c>
      <c r="H538" s="187" t="s">
        <v>1</v>
      </c>
      <c r="I538" s="189"/>
      <c r="L538" s="186"/>
      <c r="M538" s="190"/>
      <c r="N538" s="191"/>
      <c r="O538" s="191"/>
      <c r="P538" s="191"/>
      <c r="Q538" s="191"/>
      <c r="R538" s="191"/>
      <c r="S538" s="191"/>
      <c r="T538" s="192"/>
      <c r="AT538" s="187" t="s">
        <v>147</v>
      </c>
      <c r="AU538" s="187" t="s">
        <v>145</v>
      </c>
      <c r="AV538" s="14" t="s">
        <v>80</v>
      </c>
      <c r="AW538" s="14" t="s">
        <v>33</v>
      </c>
      <c r="AX538" s="14" t="s">
        <v>72</v>
      </c>
      <c r="AY538" s="187" t="s">
        <v>137</v>
      </c>
    </row>
    <row r="539" spans="1:65" s="11" customFormat="1">
      <c r="B539" s="152"/>
      <c r="D539" s="153" t="s">
        <v>147</v>
      </c>
      <c r="E539" s="154" t="s">
        <v>1</v>
      </c>
      <c r="F539" s="155" t="s">
        <v>729</v>
      </c>
      <c r="H539" s="156">
        <v>7.4999999999999997E-2</v>
      </c>
      <c r="I539" s="157"/>
      <c r="L539" s="152"/>
      <c r="M539" s="158"/>
      <c r="N539" s="159"/>
      <c r="O539" s="159"/>
      <c r="P539" s="159"/>
      <c r="Q539" s="159"/>
      <c r="R539" s="159"/>
      <c r="S539" s="159"/>
      <c r="T539" s="160"/>
      <c r="AT539" s="154" t="s">
        <v>147</v>
      </c>
      <c r="AU539" s="154" t="s">
        <v>145</v>
      </c>
      <c r="AV539" s="11" t="s">
        <v>145</v>
      </c>
      <c r="AW539" s="11" t="s">
        <v>33</v>
      </c>
      <c r="AX539" s="11" t="s">
        <v>72</v>
      </c>
      <c r="AY539" s="154" t="s">
        <v>137</v>
      </c>
    </row>
    <row r="540" spans="1:65" s="13" customFormat="1">
      <c r="B540" s="169"/>
      <c r="D540" s="153" t="s">
        <v>147</v>
      </c>
      <c r="E540" s="170" t="s">
        <v>1</v>
      </c>
      <c r="F540" s="171" t="s">
        <v>158</v>
      </c>
      <c r="H540" s="172">
        <v>7.4999999999999997E-2</v>
      </c>
      <c r="I540" s="173"/>
      <c r="L540" s="169"/>
      <c r="M540" s="174"/>
      <c r="N540" s="175"/>
      <c r="O540" s="175"/>
      <c r="P540" s="175"/>
      <c r="Q540" s="175"/>
      <c r="R540" s="175"/>
      <c r="S540" s="175"/>
      <c r="T540" s="176"/>
      <c r="AT540" s="170" t="s">
        <v>147</v>
      </c>
      <c r="AU540" s="170" t="s">
        <v>145</v>
      </c>
      <c r="AV540" s="13" t="s">
        <v>144</v>
      </c>
      <c r="AW540" s="13" t="s">
        <v>33</v>
      </c>
      <c r="AX540" s="13" t="s">
        <v>80</v>
      </c>
      <c r="AY540" s="170" t="s">
        <v>137</v>
      </c>
    </row>
    <row r="541" spans="1:65" s="254" customFormat="1" ht="24.2" customHeight="1">
      <c r="A541" s="204"/>
      <c r="B541" s="139"/>
      <c r="C541" s="276" t="s">
        <v>730</v>
      </c>
      <c r="D541" s="276" t="s">
        <v>139</v>
      </c>
      <c r="E541" s="277" t="s">
        <v>731</v>
      </c>
      <c r="F541" s="278" t="s">
        <v>732</v>
      </c>
      <c r="G541" s="279" t="s">
        <v>142</v>
      </c>
      <c r="H541" s="280">
        <v>1.23</v>
      </c>
      <c r="I541" s="281"/>
      <c r="J541" s="280">
        <f>ROUND(I541*H541,3)</f>
        <v>0</v>
      </c>
      <c r="K541" s="282"/>
      <c r="L541" s="30"/>
      <c r="M541" s="283" t="s">
        <v>1</v>
      </c>
      <c r="N541" s="284" t="s">
        <v>44</v>
      </c>
      <c r="O541" s="49"/>
      <c r="P541" s="285">
        <f>O541*H541</f>
        <v>0</v>
      </c>
      <c r="Q541" s="285">
        <v>0.25548999999999999</v>
      </c>
      <c r="R541" s="285">
        <f>Q541*H541</f>
        <v>0.3142527</v>
      </c>
      <c r="S541" s="285">
        <v>0</v>
      </c>
      <c r="T541" s="286">
        <f>S541*H541</f>
        <v>0</v>
      </c>
      <c r="U541" s="204"/>
      <c r="V541" s="204"/>
      <c r="W541" s="204"/>
      <c r="X541" s="204"/>
      <c r="Y541" s="204"/>
      <c r="Z541" s="204"/>
      <c r="AA541" s="204"/>
      <c r="AB541" s="204"/>
      <c r="AC541" s="204"/>
      <c r="AD541" s="204"/>
      <c r="AE541" s="204"/>
      <c r="AR541" s="287" t="s">
        <v>144</v>
      </c>
      <c r="AT541" s="287" t="s">
        <v>139</v>
      </c>
      <c r="AU541" s="287" t="s">
        <v>145</v>
      </c>
      <c r="AY541" s="205" t="s">
        <v>137</v>
      </c>
      <c r="BE541" s="150">
        <f>IF(N541="základná",J541,0)</f>
        <v>0</v>
      </c>
      <c r="BF541" s="150">
        <f>IF(N541="znížená",J541,0)</f>
        <v>0</v>
      </c>
      <c r="BG541" s="150">
        <f>IF(N541="zákl. prenesená",J541,0)</f>
        <v>0</v>
      </c>
      <c r="BH541" s="150">
        <f>IF(N541="zníž. prenesená",J541,0)</f>
        <v>0</v>
      </c>
      <c r="BI541" s="150">
        <f>IF(N541="nulová",J541,0)</f>
        <v>0</v>
      </c>
      <c r="BJ541" s="205" t="s">
        <v>145</v>
      </c>
      <c r="BK541" s="151">
        <f>ROUND(I541*H541,3)</f>
        <v>0</v>
      </c>
      <c r="BL541" s="205" t="s">
        <v>144</v>
      </c>
      <c r="BM541" s="287" t="s">
        <v>733</v>
      </c>
    </row>
    <row r="542" spans="1:65" s="14" customFormat="1">
      <c r="B542" s="186"/>
      <c r="D542" s="153" t="s">
        <v>147</v>
      </c>
      <c r="E542" s="187" t="s">
        <v>1</v>
      </c>
      <c r="F542" s="188" t="s">
        <v>734</v>
      </c>
      <c r="H542" s="187" t="s">
        <v>1</v>
      </c>
      <c r="I542" s="189"/>
      <c r="L542" s="186"/>
      <c r="M542" s="190"/>
      <c r="N542" s="191"/>
      <c r="O542" s="191"/>
      <c r="P542" s="191"/>
      <c r="Q542" s="191"/>
      <c r="R542" s="191"/>
      <c r="S542" s="191"/>
      <c r="T542" s="192"/>
      <c r="AT542" s="187" t="s">
        <v>147</v>
      </c>
      <c r="AU542" s="187" t="s">
        <v>145</v>
      </c>
      <c r="AV542" s="14" t="s">
        <v>80</v>
      </c>
      <c r="AW542" s="14" t="s">
        <v>33</v>
      </c>
      <c r="AX542" s="14" t="s">
        <v>72</v>
      </c>
      <c r="AY542" s="187" t="s">
        <v>137</v>
      </c>
    </row>
    <row r="543" spans="1:65" s="11" customFormat="1">
      <c r="B543" s="152"/>
      <c r="D543" s="153" t="s">
        <v>147</v>
      </c>
      <c r="E543" s="154" t="s">
        <v>1</v>
      </c>
      <c r="F543" s="155" t="s">
        <v>735</v>
      </c>
      <c r="H543" s="156">
        <v>1.23</v>
      </c>
      <c r="I543" s="157"/>
      <c r="L543" s="152"/>
      <c r="M543" s="158"/>
      <c r="N543" s="159"/>
      <c r="O543" s="159"/>
      <c r="P543" s="159"/>
      <c r="Q543" s="159"/>
      <c r="R543" s="159"/>
      <c r="S543" s="159"/>
      <c r="T543" s="160"/>
      <c r="AT543" s="154" t="s">
        <v>147</v>
      </c>
      <c r="AU543" s="154" t="s">
        <v>145</v>
      </c>
      <c r="AV543" s="11" t="s">
        <v>145</v>
      </c>
      <c r="AW543" s="11" t="s">
        <v>33</v>
      </c>
      <c r="AX543" s="11" t="s">
        <v>80</v>
      </c>
      <c r="AY543" s="154" t="s">
        <v>137</v>
      </c>
    </row>
    <row r="544" spans="1:65" s="10" customFormat="1" ht="22.7" customHeight="1">
      <c r="B544" s="126"/>
      <c r="D544" s="127" t="s">
        <v>71</v>
      </c>
      <c r="E544" s="137" t="s">
        <v>144</v>
      </c>
      <c r="F544" s="137" t="s">
        <v>181</v>
      </c>
      <c r="I544" s="129"/>
      <c r="J544" s="138">
        <f>BK544</f>
        <v>0</v>
      </c>
      <c r="L544" s="126"/>
      <c r="M544" s="131"/>
      <c r="N544" s="132"/>
      <c r="O544" s="132"/>
      <c r="P544" s="133">
        <f>SUM(P545:P687)</f>
        <v>0</v>
      </c>
      <c r="Q544" s="132"/>
      <c r="R544" s="133">
        <f>SUM(R545:R687)</f>
        <v>186.24951330999997</v>
      </c>
      <c r="S544" s="132"/>
      <c r="T544" s="134">
        <f>SUM(T545:T687)</f>
        <v>0</v>
      </c>
      <c r="AR544" s="127" t="s">
        <v>80</v>
      </c>
      <c r="AT544" s="135" t="s">
        <v>71</v>
      </c>
      <c r="AU544" s="135" t="s">
        <v>80</v>
      </c>
      <c r="AY544" s="127" t="s">
        <v>137</v>
      </c>
      <c r="BK544" s="136">
        <f>SUM(BK545:BK687)</f>
        <v>0</v>
      </c>
    </row>
    <row r="545" spans="1:65" s="254" customFormat="1" ht="24.2" customHeight="1">
      <c r="A545" s="204"/>
      <c r="B545" s="139"/>
      <c r="C545" s="276" t="s">
        <v>736</v>
      </c>
      <c r="D545" s="276" t="s">
        <v>139</v>
      </c>
      <c r="E545" s="277" t="s">
        <v>737</v>
      </c>
      <c r="F545" s="278" t="s">
        <v>738</v>
      </c>
      <c r="G545" s="279" t="s">
        <v>167</v>
      </c>
      <c r="H545" s="280">
        <v>2</v>
      </c>
      <c r="I545" s="281"/>
      <c r="J545" s="280">
        <f>ROUND(I545*H545,3)</f>
        <v>0</v>
      </c>
      <c r="K545" s="282"/>
      <c r="L545" s="30"/>
      <c r="M545" s="283" t="s">
        <v>1</v>
      </c>
      <c r="N545" s="284" t="s">
        <v>44</v>
      </c>
      <c r="O545" s="49"/>
      <c r="P545" s="285">
        <f>O545*H545</f>
        <v>0</v>
      </c>
      <c r="Q545" s="285">
        <v>0.17208999999999999</v>
      </c>
      <c r="R545" s="285">
        <f>Q545*H545</f>
        <v>0.34417999999999999</v>
      </c>
      <c r="S545" s="285">
        <v>0</v>
      </c>
      <c r="T545" s="286">
        <f>S545*H545</f>
        <v>0</v>
      </c>
      <c r="U545" s="204"/>
      <c r="V545" s="204"/>
      <c r="W545" s="204"/>
      <c r="X545" s="204"/>
      <c r="Y545" s="204"/>
      <c r="Z545" s="204"/>
      <c r="AA545" s="204"/>
      <c r="AB545" s="204"/>
      <c r="AC545" s="204"/>
      <c r="AD545" s="204"/>
      <c r="AE545" s="204"/>
      <c r="AR545" s="287" t="s">
        <v>144</v>
      </c>
      <c r="AT545" s="287" t="s">
        <v>139</v>
      </c>
      <c r="AU545" s="287" t="s">
        <v>145</v>
      </c>
      <c r="AY545" s="205" t="s">
        <v>137</v>
      </c>
      <c r="BE545" s="150">
        <f>IF(N545="základná",J545,0)</f>
        <v>0</v>
      </c>
      <c r="BF545" s="150">
        <f>IF(N545="znížená",J545,0)</f>
        <v>0</v>
      </c>
      <c r="BG545" s="150">
        <f>IF(N545="zákl. prenesená",J545,0)</f>
        <v>0</v>
      </c>
      <c r="BH545" s="150">
        <f>IF(N545="zníž. prenesená",J545,0)</f>
        <v>0</v>
      </c>
      <c r="BI545" s="150">
        <f>IF(N545="nulová",J545,0)</f>
        <v>0</v>
      </c>
      <c r="BJ545" s="205" t="s">
        <v>145</v>
      </c>
      <c r="BK545" s="151">
        <f>ROUND(I545*H545,3)</f>
        <v>0</v>
      </c>
      <c r="BL545" s="205" t="s">
        <v>144</v>
      </c>
      <c r="BM545" s="287" t="s">
        <v>739</v>
      </c>
    </row>
    <row r="546" spans="1:65" s="11" customFormat="1">
      <c r="B546" s="152"/>
      <c r="D546" s="153" t="s">
        <v>147</v>
      </c>
      <c r="E546" s="154" t="s">
        <v>1</v>
      </c>
      <c r="F546" s="155" t="s">
        <v>740</v>
      </c>
      <c r="H546" s="156">
        <v>1</v>
      </c>
      <c r="I546" s="157"/>
      <c r="L546" s="152"/>
      <c r="M546" s="158"/>
      <c r="N546" s="159"/>
      <c r="O546" s="159"/>
      <c r="P546" s="159"/>
      <c r="Q546" s="159"/>
      <c r="R546" s="159"/>
      <c r="S546" s="159"/>
      <c r="T546" s="160"/>
      <c r="AT546" s="154" t="s">
        <v>147</v>
      </c>
      <c r="AU546" s="154" t="s">
        <v>145</v>
      </c>
      <c r="AV546" s="11" t="s">
        <v>145</v>
      </c>
      <c r="AW546" s="11" t="s">
        <v>33</v>
      </c>
      <c r="AX546" s="11" t="s">
        <v>72</v>
      </c>
      <c r="AY546" s="154" t="s">
        <v>137</v>
      </c>
    </row>
    <row r="547" spans="1:65" s="11" customFormat="1">
      <c r="B547" s="152"/>
      <c r="D547" s="153" t="s">
        <v>147</v>
      </c>
      <c r="E547" s="154" t="s">
        <v>1</v>
      </c>
      <c r="F547" s="155" t="s">
        <v>741</v>
      </c>
      <c r="H547" s="156">
        <v>1</v>
      </c>
      <c r="I547" s="157"/>
      <c r="L547" s="152"/>
      <c r="M547" s="158"/>
      <c r="N547" s="159"/>
      <c r="O547" s="159"/>
      <c r="P547" s="159"/>
      <c r="Q547" s="159"/>
      <c r="R547" s="159"/>
      <c r="S547" s="159"/>
      <c r="T547" s="160"/>
      <c r="AT547" s="154" t="s">
        <v>147</v>
      </c>
      <c r="AU547" s="154" t="s">
        <v>145</v>
      </c>
      <c r="AV547" s="11" t="s">
        <v>145</v>
      </c>
      <c r="AW547" s="11" t="s">
        <v>33</v>
      </c>
      <c r="AX547" s="11" t="s">
        <v>72</v>
      </c>
      <c r="AY547" s="154" t="s">
        <v>137</v>
      </c>
    </row>
    <row r="548" spans="1:65" s="13" customFormat="1">
      <c r="B548" s="169"/>
      <c r="D548" s="153" t="s">
        <v>147</v>
      </c>
      <c r="E548" s="170" t="s">
        <v>1</v>
      </c>
      <c r="F548" s="171" t="s">
        <v>158</v>
      </c>
      <c r="H548" s="172">
        <v>2</v>
      </c>
      <c r="I548" s="173"/>
      <c r="L548" s="169"/>
      <c r="M548" s="174"/>
      <c r="N548" s="175"/>
      <c r="O548" s="175"/>
      <c r="P548" s="175"/>
      <c r="Q548" s="175"/>
      <c r="R548" s="175"/>
      <c r="S548" s="175"/>
      <c r="T548" s="176"/>
      <c r="AT548" s="170" t="s">
        <v>147</v>
      </c>
      <c r="AU548" s="170" t="s">
        <v>145</v>
      </c>
      <c r="AV548" s="13" t="s">
        <v>144</v>
      </c>
      <c r="AW548" s="13" t="s">
        <v>33</v>
      </c>
      <c r="AX548" s="13" t="s">
        <v>80</v>
      </c>
      <c r="AY548" s="170" t="s">
        <v>137</v>
      </c>
    </row>
    <row r="549" spans="1:65" s="254" customFormat="1" ht="24.2" customHeight="1">
      <c r="A549" s="204"/>
      <c r="B549" s="139"/>
      <c r="C549" s="276" t="s">
        <v>742</v>
      </c>
      <c r="D549" s="276" t="s">
        <v>139</v>
      </c>
      <c r="E549" s="277" t="s">
        <v>743</v>
      </c>
      <c r="F549" s="278" t="s">
        <v>744</v>
      </c>
      <c r="G549" s="279" t="s">
        <v>167</v>
      </c>
      <c r="H549" s="280">
        <v>10</v>
      </c>
      <c r="I549" s="281"/>
      <c r="J549" s="280">
        <f>ROUND(I549*H549,3)</f>
        <v>0</v>
      </c>
      <c r="K549" s="282"/>
      <c r="L549" s="30"/>
      <c r="M549" s="283" t="s">
        <v>1</v>
      </c>
      <c r="N549" s="284" t="s">
        <v>44</v>
      </c>
      <c r="O549" s="49"/>
      <c r="P549" s="285">
        <f>O549*H549</f>
        <v>0</v>
      </c>
      <c r="Q549" s="285">
        <v>0.2384</v>
      </c>
      <c r="R549" s="285">
        <f>Q549*H549</f>
        <v>2.3839999999999999</v>
      </c>
      <c r="S549" s="285">
        <v>0</v>
      </c>
      <c r="T549" s="286">
        <f>S549*H549</f>
        <v>0</v>
      </c>
      <c r="U549" s="204"/>
      <c r="V549" s="204"/>
      <c r="W549" s="204"/>
      <c r="X549" s="204"/>
      <c r="Y549" s="204"/>
      <c r="Z549" s="204"/>
      <c r="AA549" s="204"/>
      <c r="AB549" s="204"/>
      <c r="AC549" s="204"/>
      <c r="AD549" s="204"/>
      <c r="AE549" s="204"/>
      <c r="AR549" s="287" t="s">
        <v>144</v>
      </c>
      <c r="AT549" s="287" t="s">
        <v>139</v>
      </c>
      <c r="AU549" s="287" t="s">
        <v>145</v>
      </c>
      <c r="AY549" s="205" t="s">
        <v>137</v>
      </c>
      <c r="BE549" s="150">
        <f>IF(N549="základná",J549,0)</f>
        <v>0</v>
      </c>
      <c r="BF549" s="150">
        <f>IF(N549="znížená",J549,0)</f>
        <v>0</v>
      </c>
      <c r="BG549" s="150">
        <f>IF(N549="zákl. prenesená",J549,0)</f>
        <v>0</v>
      </c>
      <c r="BH549" s="150">
        <f>IF(N549="zníž. prenesená",J549,0)</f>
        <v>0</v>
      </c>
      <c r="BI549" s="150">
        <f>IF(N549="nulová",J549,0)</f>
        <v>0</v>
      </c>
      <c r="BJ549" s="205" t="s">
        <v>145</v>
      </c>
      <c r="BK549" s="151">
        <f>ROUND(I549*H549,3)</f>
        <v>0</v>
      </c>
      <c r="BL549" s="205" t="s">
        <v>144</v>
      </c>
      <c r="BM549" s="287" t="s">
        <v>745</v>
      </c>
    </row>
    <row r="550" spans="1:65" s="11" customFormat="1">
      <c r="B550" s="152"/>
      <c r="D550" s="153" t="s">
        <v>147</v>
      </c>
      <c r="E550" s="154" t="s">
        <v>1</v>
      </c>
      <c r="F550" s="155" t="s">
        <v>746</v>
      </c>
      <c r="H550" s="156">
        <v>1</v>
      </c>
      <c r="I550" s="157"/>
      <c r="L550" s="152"/>
      <c r="M550" s="158"/>
      <c r="N550" s="159"/>
      <c r="O550" s="159"/>
      <c r="P550" s="159"/>
      <c r="Q550" s="159"/>
      <c r="R550" s="159"/>
      <c r="S550" s="159"/>
      <c r="T550" s="160"/>
      <c r="AT550" s="154" t="s">
        <v>147</v>
      </c>
      <c r="AU550" s="154" t="s">
        <v>145</v>
      </c>
      <c r="AV550" s="11" t="s">
        <v>145</v>
      </c>
      <c r="AW550" s="11" t="s">
        <v>33</v>
      </c>
      <c r="AX550" s="11" t="s">
        <v>72</v>
      </c>
      <c r="AY550" s="154" t="s">
        <v>137</v>
      </c>
    </row>
    <row r="551" spans="1:65" s="11" customFormat="1">
      <c r="B551" s="152"/>
      <c r="D551" s="153" t="s">
        <v>147</v>
      </c>
      <c r="E551" s="154" t="s">
        <v>1</v>
      </c>
      <c r="F551" s="155" t="s">
        <v>747</v>
      </c>
      <c r="H551" s="156">
        <v>8</v>
      </c>
      <c r="I551" s="157"/>
      <c r="L551" s="152"/>
      <c r="M551" s="158"/>
      <c r="N551" s="159"/>
      <c r="O551" s="159"/>
      <c r="P551" s="159"/>
      <c r="Q551" s="159"/>
      <c r="R551" s="159"/>
      <c r="S551" s="159"/>
      <c r="T551" s="160"/>
      <c r="AT551" s="154" t="s">
        <v>147</v>
      </c>
      <c r="AU551" s="154" t="s">
        <v>145</v>
      </c>
      <c r="AV551" s="11" t="s">
        <v>145</v>
      </c>
      <c r="AW551" s="11" t="s">
        <v>33</v>
      </c>
      <c r="AX551" s="11" t="s">
        <v>72</v>
      </c>
      <c r="AY551" s="154" t="s">
        <v>137</v>
      </c>
    </row>
    <row r="552" spans="1:65" s="11" customFormat="1">
      <c r="B552" s="152"/>
      <c r="D552" s="153" t="s">
        <v>147</v>
      </c>
      <c r="E552" s="154" t="s">
        <v>1</v>
      </c>
      <c r="F552" s="155" t="s">
        <v>748</v>
      </c>
      <c r="H552" s="156">
        <v>1</v>
      </c>
      <c r="I552" s="157"/>
      <c r="L552" s="152"/>
      <c r="M552" s="158"/>
      <c r="N552" s="159"/>
      <c r="O552" s="159"/>
      <c r="P552" s="159"/>
      <c r="Q552" s="159"/>
      <c r="R552" s="159"/>
      <c r="S552" s="159"/>
      <c r="T552" s="160"/>
      <c r="AT552" s="154" t="s">
        <v>147</v>
      </c>
      <c r="AU552" s="154" t="s">
        <v>145</v>
      </c>
      <c r="AV552" s="11" t="s">
        <v>145</v>
      </c>
      <c r="AW552" s="11" t="s">
        <v>33</v>
      </c>
      <c r="AX552" s="11" t="s">
        <v>72</v>
      </c>
      <c r="AY552" s="154" t="s">
        <v>137</v>
      </c>
    </row>
    <row r="553" spans="1:65" s="13" customFormat="1">
      <c r="B553" s="169"/>
      <c r="D553" s="153" t="s">
        <v>147</v>
      </c>
      <c r="E553" s="170" t="s">
        <v>1</v>
      </c>
      <c r="F553" s="171" t="s">
        <v>158</v>
      </c>
      <c r="H553" s="172">
        <v>10</v>
      </c>
      <c r="I553" s="173"/>
      <c r="L553" s="169"/>
      <c r="M553" s="174"/>
      <c r="N553" s="175"/>
      <c r="O553" s="175"/>
      <c r="P553" s="175"/>
      <c r="Q553" s="175"/>
      <c r="R553" s="175"/>
      <c r="S553" s="175"/>
      <c r="T553" s="176"/>
      <c r="AT553" s="170" t="s">
        <v>147</v>
      </c>
      <c r="AU553" s="170" t="s">
        <v>145</v>
      </c>
      <c r="AV553" s="13" t="s">
        <v>144</v>
      </c>
      <c r="AW553" s="13" t="s">
        <v>33</v>
      </c>
      <c r="AX553" s="13" t="s">
        <v>80</v>
      </c>
      <c r="AY553" s="170" t="s">
        <v>137</v>
      </c>
    </row>
    <row r="554" spans="1:65" s="254" customFormat="1" ht="24.2" customHeight="1">
      <c r="A554" s="204"/>
      <c r="B554" s="139"/>
      <c r="C554" s="276" t="s">
        <v>749</v>
      </c>
      <c r="D554" s="276" t="s">
        <v>139</v>
      </c>
      <c r="E554" s="277" t="s">
        <v>750</v>
      </c>
      <c r="F554" s="278" t="s">
        <v>751</v>
      </c>
      <c r="G554" s="279" t="s">
        <v>167</v>
      </c>
      <c r="H554" s="280">
        <v>28</v>
      </c>
      <c r="I554" s="281"/>
      <c r="J554" s="280">
        <f>ROUND(I554*H554,3)</f>
        <v>0</v>
      </c>
      <c r="K554" s="282"/>
      <c r="L554" s="30"/>
      <c r="M554" s="283" t="s">
        <v>1</v>
      </c>
      <c r="N554" s="284" t="s">
        <v>44</v>
      </c>
      <c r="O554" s="49"/>
      <c r="P554" s="285">
        <f>O554*H554</f>
        <v>0</v>
      </c>
      <c r="Q554" s="285">
        <v>0.33117999999999997</v>
      </c>
      <c r="R554" s="285">
        <f>Q554*H554</f>
        <v>9.2730399999999999</v>
      </c>
      <c r="S554" s="285">
        <v>0</v>
      </c>
      <c r="T554" s="286">
        <f>S554*H554</f>
        <v>0</v>
      </c>
      <c r="U554" s="204"/>
      <c r="V554" s="204"/>
      <c r="W554" s="204"/>
      <c r="X554" s="204"/>
      <c r="Y554" s="204"/>
      <c r="Z554" s="204"/>
      <c r="AA554" s="204"/>
      <c r="AB554" s="204"/>
      <c r="AC554" s="204"/>
      <c r="AD554" s="204"/>
      <c r="AE554" s="204"/>
      <c r="AR554" s="287" t="s">
        <v>144</v>
      </c>
      <c r="AT554" s="287" t="s">
        <v>139</v>
      </c>
      <c r="AU554" s="287" t="s">
        <v>145</v>
      </c>
      <c r="AY554" s="205" t="s">
        <v>137</v>
      </c>
      <c r="BE554" s="150">
        <f>IF(N554="základná",J554,0)</f>
        <v>0</v>
      </c>
      <c r="BF554" s="150">
        <f>IF(N554="znížená",J554,0)</f>
        <v>0</v>
      </c>
      <c r="BG554" s="150">
        <f>IF(N554="zákl. prenesená",J554,0)</f>
        <v>0</v>
      </c>
      <c r="BH554" s="150">
        <f>IF(N554="zníž. prenesená",J554,0)</f>
        <v>0</v>
      </c>
      <c r="BI554" s="150">
        <f>IF(N554="nulová",J554,0)</f>
        <v>0</v>
      </c>
      <c r="BJ554" s="205" t="s">
        <v>145</v>
      </c>
      <c r="BK554" s="151">
        <f>ROUND(I554*H554,3)</f>
        <v>0</v>
      </c>
      <c r="BL554" s="205" t="s">
        <v>144</v>
      </c>
      <c r="BM554" s="287" t="s">
        <v>752</v>
      </c>
    </row>
    <row r="555" spans="1:65" s="11" customFormat="1">
      <c r="B555" s="152"/>
      <c r="D555" s="153" t="s">
        <v>147</v>
      </c>
      <c r="E555" s="154" t="s">
        <v>1</v>
      </c>
      <c r="F555" s="155" t="s">
        <v>753</v>
      </c>
      <c r="H555" s="156">
        <v>14</v>
      </c>
      <c r="I555" s="157"/>
      <c r="L555" s="152"/>
      <c r="M555" s="158"/>
      <c r="N555" s="159"/>
      <c r="O555" s="159"/>
      <c r="P555" s="159"/>
      <c r="Q555" s="159"/>
      <c r="R555" s="159"/>
      <c r="S555" s="159"/>
      <c r="T555" s="160"/>
      <c r="AT555" s="154" t="s">
        <v>147</v>
      </c>
      <c r="AU555" s="154" t="s">
        <v>145</v>
      </c>
      <c r="AV555" s="11" t="s">
        <v>145</v>
      </c>
      <c r="AW555" s="11" t="s">
        <v>33</v>
      </c>
      <c r="AX555" s="11" t="s">
        <v>72</v>
      </c>
      <c r="AY555" s="154" t="s">
        <v>137</v>
      </c>
    </row>
    <row r="556" spans="1:65" s="11" customFormat="1">
      <c r="B556" s="152"/>
      <c r="D556" s="153" t="s">
        <v>147</v>
      </c>
      <c r="E556" s="154" t="s">
        <v>1</v>
      </c>
      <c r="F556" s="155" t="s">
        <v>754</v>
      </c>
      <c r="H556" s="156">
        <v>14</v>
      </c>
      <c r="I556" s="157"/>
      <c r="L556" s="152"/>
      <c r="M556" s="158"/>
      <c r="N556" s="159"/>
      <c r="O556" s="159"/>
      <c r="P556" s="159"/>
      <c r="Q556" s="159"/>
      <c r="R556" s="159"/>
      <c r="S556" s="159"/>
      <c r="T556" s="160"/>
      <c r="AT556" s="154" t="s">
        <v>147</v>
      </c>
      <c r="AU556" s="154" t="s">
        <v>145</v>
      </c>
      <c r="AV556" s="11" t="s">
        <v>145</v>
      </c>
      <c r="AW556" s="11" t="s">
        <v>33</v>
      </c>
      <c r="AX556" s="11" t="s">
        <v>72</v>
      </c>
      <c r="AY556" s="154" t="s">
        <v>137</v>
      </c>
    </row>
    <row r="557" spans="1:65" s="13" customFormat="1">
      <c r="B557" s="169"/>
      <c r="D557" s="153" t="s">
        <v>147</v>
      </c>
      <c r="E557" s="170" t="s">
        <v>1</v>
      </c>
      <c r="F557" s="171" t="s">
        <v>158</v>
      </c>
      <c r="H557" s="172">
        <v>28</v>
      </c>
      <c r="I557" s="173"/>
      <c r="L557" s="169"/>
      <c r="M557" s="174"/>
      <c r="N557" s="175"/>
      <c r="O557" s="175"/>
      <c r="P557" s="175"/>
      <c r="Q557" s="175"/>
      <c r="R557" s="175"/>
      <c r="S557" s="175"/>
      <c r="T557" s="176"/>
      <c r="AT557" s="170" t="s">
        <v>147</v>
      </c>
      <c r="AU557" s="170" t="s">
        <v>145</v>
      </c>
      <c r="AV557" s="13" t="s">
        <v>144</v>
      </c>
      <c r="AW557" s="13" t="s">
        <v>33</v>
      </c>
      <c r="AX557" s="13" t="s">
        <v>80</v>
      </c>
      <c r="AY557" s="170" t="s">
        <v>137</v>
      </c>
    </row>
    <row r="558" spans="1:65" s="254" customFormat="1" ht="24.2" customHeight="1">
      <c r="A558" s="204"/>
      <c r="B558" s="139"/>
      <c r="C558" s="288" t="s">
        <v>755</v>
      </c>
      <c r="D558" s="288" t="s">
        <v>164</v>
      </c>
      <c r="E558" s="289" t="s">
        <v>756</v>
      </c>
      <c r="F558" s="290" t="s">
        <v>757</v>
      </c>
      <c r="G558" s="291" t="s">
        <v>142</v>
      </c>
      <c r="H558" s="292">
        <v>156.19499999999999</v>
      </c>
      <c r="I558" s="293"/>
      <c r="J558" s="292">
        <f>ROUND(I558*H558,3)</f>
        <v>0</v>
      </c>
      <c r="K558" s="294"/>
      <c r="L558" s="183"/>
      <c r="M558" s="295" t="s">
        <v>1</v>
      </c>
      <c r="N558" s="296" t="s">
        <v>44</v>
      </c>
      <c r="O558" s="49"/>
      <c r="P558" s="285">
        <f>O558*H558</f>
        <v>0</v>
      </c>
      <c r="Q558" s="285">
        <v>0.28999999999999998</v>
      </c>
      <c r="R558" s="285">
        <f>Q558*H558</f>
        <v>45.296549999999996</v>
      </c>
      <c r="S558" s="285">
        <v>0</v>
      </c>
      <c r="T558" s="286">
        <f>S558*H558</f>
        <v>0</v>
      </c>
      <c r="U558" s="204"/>
      <c r="V558" s="204"/>
      <c r="W558" s="204"/>
      <c r="X558" s="204"/>
      <c r="Y558" s="204"/>
      <c r="Z558" s="204"/>
      <c r="AA558" s="204"/>
      <c r="AB558" s="204"/>
      <c r="AC558" s="204"/>
      <c r="AD558" s="204"/>
      <c r="AE558" s="204"/>
      <c r="AR558" s="287" t="s">
        <v>168</v>
      </c>
      <c r="AT558" s="287" t="s">
        <v>164</v>
      </c>
      <c r="AU558" s="287" t="s">
        <v>145</v>
      </c>
      <c r="AY558" s="205" t="s">
        <v>137</v>
      </c>
      <c r="BE558" s="150">
        <f>IF(N558="základná",J558,0)</f>
        <v>0</v>
      </c>
      <c r="BF558" s="150">
        <f>IF(N558="znížená",J558,0)</f>
        <v>0</v>
      </c>
      <c r="BG558" s="150">
        <f>IF(N558="zákl. prenesená",J558,0)</f>
        <v>0</v>
      </c>
      <c r="BH558" s="150">
        <f>IF(N558="zníž. prenesená",J558,0)</f>
        <v>0</v>
      </c>
      <c r="BI558" s="150">
        <f>IF(N558="nulová",J558,0)</f>
        <v>0</v>
      </c>
      <c r="BJ558" s="205" t="s">
        <v>145</v>
      </c>
      <c r="BK558" s="151">
        <f>ROUND(I558*H558,3)</f>
        <v>0</v>
      </c>
      <c r="BL558" s="205" t="s">
        <v>144</v>
      </c>
      <c r="BM558" s="287" t="s">
        <v>758</v>
      </c>
    </row>
    <row r="559" spans="1:65" s="14" customFormat="1">
      <c r="B559" s="186"/>
      <c r="D559" s="153" t="s">
        <v>147</v>
      </c>
      <c r="E559" s="187" t="s">
        <v>1</v>
      </c>
      <c r="F559" s="188" t="s">
        <v>759</v>
      </c>
      <c r="H559" s="187" t="s">
        <v>1</v>
      </c>
      <c r="I559" s="189"/>
      <c r="L559" s="186"/>
      <c r="M559" s="190"/>
      <c r="N559" s="191"/>
      <c r="O559" s="191"/>
      <c r="P559" s="191"/>
      <c r="Q559" s="191"/>
      <c r="R559" s="191"/>
      <c r="S559" s="191"/>
      <c r="T559" s="192"/>
      <c r="AT559" s="187" t="s">
        <v>147</v>
      </c>
      <c r="AU559" s="187" t="s">
        <v>145</v>
      </c>
      <c r="AV559" s="14" t="s">
        <v>80</v>
      </c>
      <c r="AW559" s="14" t="s">
        <v>33</v>
      </c>
      <c r="AX559" s="14" t="s">
        <v>72</v>
      </c>
      <c r="AY559" s="187" t="s">
        <v>137</v>
      </c>
    </row>
    <row r="560" spans="1:65" s="11" customFormat="1">
      <c r="B560" s="152"/>
      <c r="D560" s="153" t="s">
        <v>147</v>
      </c>
      <c r="E560" s="154" t="s">
        <v>1</v>
      </c>
      <c r="F560" s="155" t="s">
        <v>760</v>
      </c>
      <c r="H560" s="156">
        <v>149.52000000000001</v>
      </c>
      <c r="I560" s="157"/>
      <c r="L560" s="152"/>
      <c r="M560" s="158"/>
      <c r="N560" s="159"/>
      <c r="O560" s="159"/>
      <c r="P560" s="159"/>
      <c r="Q560" s="159"/>
      <c r="R560" s="159"/>
      <c r="S560" s="159"/>
      <c r="T560" s="160"/>
      <c r="AT560" s="154" t="s">
        <v>147</v>
      </c>
      <c r="AU560" s="154" t="s">
        <v>145</v>
      </c>
      <c r="AV560" s="11" t="s">
        <v>145</v>
      </c>
      <c r="AW560" s="11" t="s">
        <v>33</v>
      </c>
      <c r="AX560" s="11" t="s">
        <v>72</v>
      </c>
      <c r="AY560" s="154" t="s">
        <v>137</v>
      </c>
    </row>
    <row r="561" spans="1:65" s="11" customFormat="1">
      <c r="B561" s="152"/>
      <c r="D561" s="153" t="s">
        <v>147</v>
      </c>
      <c r="E561" s="154" t="s">
        <v>1</v>
      </c>
      <c r="F561" s="155" t="s">
        <v>761</v>
      </c>
      <c r="H561" s="156">
        <v>6.6749999999999998</v>
      </c>
      <c r="I561" s="157"/>
      <c r="L561" s="152"/>
      <c r="M561" s="158"/>
      <c r="N561" s="159"/>
      <c r="O561" s="159"/>
      <c r="P561" s="159"/>
      <c r="Q561" s="159"/>
      <c r="R561" s="159"/>
      <c r="S561" s="159"/>
      <c r="T561" s="160"/>
      <c r="AT561" s="154" t="s">
        <v>147</v>
      </c>
      <c r="AU561" s="154" t="s">
        <v>145</v>
      </c>
      <c r="AV561" s="11" t="s">
        <v>145</v>
      </c>
      <c r="AW561" s="11" t="s">
        <v>33</v>
      </c>
      <c r="AX561" s="11" t="s">
        <v>72</v>
      </c>
      <c r="AY561" s="154" t="s">
        <v>137</v>
      </c>
    </row>
    <row r="562" spans="1:65" s="13" customFormat="1">
      <c r="B562" s="169"/>
      <c r="D562" s="153" t="s">
        <v>147</v>
      </c>
      <c r="E562" s="170" t="s">
        <v>1</v>
      </c>
      <c r="F562" s="171" t="s">
        <v>158</v>
      </c>
      <c r="H562" s="172">
        <v>156.19499999999999</v>
      </c>
      <c r="I562" s="173"/>
      <c r="L562" s="169"/>
      <c r="M562" s="174"/>
      <c r="N562" s="175"/>
      <c r="O562" s="175"/>
      <c r="P562" s="175"/>
      <c r="Q562" s="175"/>
      <c r="R562" s="175"/>
      <c r="S562" s="175"/>
      <c r="T562" s="176"/>
      <c r="AT562" s="170" t="s">
        <v>147</v>
      </c>
      <c r="AU562" s="170" t="s">
        <v>145</v>
      </c>
      <c r="AV562" s="13" t="s">
        <v>144</v>
      </c>
      <c r="AW562" s="13" t="s">
        <v>33</v>
      </c>
      <c r="AX562" s="13" t="s">
        <v>80</v>
      </c>
      <c r="AY562" s="170" t="s">
        <v>137</v>
      </c>
    </row>
    <row r="563" spans="1:65" s="254" customFormat="1" ht="24.2" customHeight="1">
      <c r="A563" s="204"/>
      <c r="B563" s="139"/>
      <c r="C563" s="288" t="s">
        <v>762</v>
      </c>
      <c r="D563" s="288" t="s">
        <v>164</v>
      </c>
      <c r="E563" s="289" t="s">
        <v>763</v>
      </c>
      <c r="F563" s="290" t="s">
        <v>764</v>
      </c>
      <c r="G563" s="291" t="s">
        <v>142</v>
      </c>
      <c r="H563" s="292">
        <v>60.386000000000003</v>
      </c>
      <c r="I563" s="293"/>
      <c r="J563" s="292">
        <f>ROUND(I563*H563,3)</f>
        <v>0</v>
      </c>
      <c r="K563" s="294"/>
      <c r="L563" s="183"/>
      <c r="M563" s="295" t="s">
        <v>1</v>
      </c>
      <c r="N563" s="296" t="s">
        <v>44</v>
      </c>
      <c r="O563" s="49"/>
      <c r="P563" s="285">
        <f>O563*H563</f>
        <v>0</v>
      </c>
      <c r="Q563" s="285">
        <v>0.23499999999999999</v>
      </c>
      <c r="R563" s="285">
        <f>Q563*H563</f>
        <v>14.190709999999999</v>
      </c>
      <c r="S563" s="285">
        <v>0</v>
      </c>
      <c r="T563" s="286">
        <f>S563*H563</f>
        <v>0</v>
      </c>
      <c r="U563" s="204"/>
      <c r="V563" s="204"/>
      <c r="W563" s="204"/>
      <c r="X563" s="204"/>
      <c r="Y563" s="204"/>
      <c r="Z563" s="204"/>
      <c r="AA563" s="204"/>
      <c r="AB563" s="204"/>
      <c r="AC563" s="204"/>
      <c r="AD563" s="204"/>
      <c r="AE563" s="204"/>
      <c r="AR563" s="287" t="s">
        <v>168</v>
      </c>
      <c r="AT563" s="287" t="s">
        <v>164</v>
      </c>
      <c r="AU563" s="287" t="s">
        <v>145</v>
      </c>
      <c r="AY563" s="205" t="s">
        <v>137</v>
      </c>
      <c r="BE563" s="150">
        <f>IF(N563="základná",J563,0)</f>
        <v>0</v>
      </c>
      <c r="BF563" s="150">
        <f>IF(N563="znížená",J563,0)</f>
        <v>0</v>
      </c>
      <c r="BG563" s="150">
        <f>IF(N563="zákl. prenesená",J563,0)</f>
        <v>0</v>
      </c>
      <c r="BH563" s="150">
        <f>IF(N563="zníž. prenesená",J563,0)</f>
        <v>0</v>
      </c>
      <c r="BI563" s="150">
        <f>IF(N563="nulová",J563,0)</f>
        <v>0</v>
      </c>
      <c r="BJ563" s="205" t="s">
        <v>145</v>
      </c>
      <c r="BK563" s="151">
        <f>ROUND(I563*H563,3)</f>
        <v>0</v>
      </c>
      <c r="BL563" s="205" t="s">
        <v>144</v>
      </c>
      <c r="BM563" s="287" t="s">
        <v>765</v>
      </c>
    </row>
    <row r="564" spans="1:65" s="14" customFormat="1">
      <c r="B564" s="186"/>
      <c r="D564" s="153" t="s">
        <v>147</v>
      </c>
      <c r="E564" s="187" t="s">
        <v>1</v>
      </c>
      <c r="F564" s="188" t="s">
        <v>766</v>
      </c>
      <c r="H564" s="187" t="s">
        <v>1</v>
      </c>
      <c r="I564" s="189"/>
      <c r="L564" s="186"/>
      <c r="M564" s="190"/>
      <c r="N564" s="191"/>
      <c r="O564" s="191"/>
      <c r="P564" s="191"/>
      <c r="Q564" s="191"/>
      <c r="R564" s="191"/>
      <c r="S564" s="191"/>
      <c r="T564" s="192"/>
      <c r="AT564" s="187" t="s">
        <v>147</v>
      </c>
      <c r="AU564" s="187" t="s">
        <v>145</v>
      </c>
      <c r="AV564" s="14" t="s">
        <v>80</v>
      </c>
      <c r="AW564" s="14" t="s">
        <v>33</v>
      </c>
      <c r="AX564" s="14" t="s">
        <v>72</v>
      </c>
      <c r="AY564" s="187" t="s">
        <v>137</v>
      </c>
    </row>
    <row r="565" spans="1:65" s="11" customFormat="1">
      <c r="B565" s="152"/>
      <c r="D565" s="153" t="s">
        <v>147</v>
      </c>
      <c r="E565" s="154" t="s">
        <v>1</v>
      </c>
      <c r="F565" s="155" t="s">
        <v>767</v>
      </c>
      <c r="H565" s="156">
        <v>5.3410000000000002</v>
      </c>
      <c r="I565" s="157"/>
      <c r="L565" s="152"/>
      <c r="M565" s="158"/>
      <c r="N565" s="159"/>
      <c r="O565" s="159"/>
      <c r="P565" s="159"/>
      <c r="Q565" s="159"/>
      <c r="R565" s="159"/>
      <c r="S565" s="159"/>
      <c r="T565" s="160"/>
      <c r="AT565" s="154" t="s">
        <v>147</v>
      </c>
      <c r="AU565" s="154" t="s">
        <v>145</v>
      </c>
      <c r="AV565" s="11" t="s">
        <v>145</v>
      </c>
      <c r="AW565" s="11" t="s">
        <v>33</v>
      </c>
      <c r="AX565" s="11" t="s">
        <v>72</v>
      </c>
      <c r="AY565" s="154" t="s">
        <v>137</v>
      </c>
    </row>
    <row r="566" spans="1:65" s="14" customFormat="1">
      <c r="B566" s="186"/>
      <c r="D566" s="153" t="s">
        <v>147</v>
      </c>
      <c r="E566" s="187" t="s">
        <v>1</v>
      </c>
      <c r="F566" s="188" t="s">
        <v>768</v>
      </c>
      <c r="H566" s="187" t="s">
        <v>1</v>
      </c>
      <c r="I566" s="189"/>
      <c r="L566" s="186"/>
      <c r="M566" s="190"/>
      <c r="N566" s="191"/>
      <c r="O566" s="191"/>
      <c r="P566" s="191"/>
      <c r="Q566" s="191"/>
      <c r="R566" s="191"/>
      <c r="S566" s="191"/>
      <c r="T566" s="192"/>
      <c r="AT566" s="187" t="s">
        <v>147</v>
      </c>
      <c r="AU566" s="187" t="s">
        <v>145</v>
      </c>
      <c r="AV566" s="14" t="s">
        <v>80</v>
      </c>
      <c r="AW566" s="14" t="s">
        <v>33</v>
      </c>
      <c r="AX566" s="14" t="s">
        <v>72</v>
      </c>
      <c r="AY566" s="187" t="s">
        <v>137</v>
      </c>
    </row>
    <row r="567" spans="1:65" s="11" customFormat="1">
      <c r="B567" s="152"/>
      <c r="D567" s="153" t="s">
        <v>147</v>
      </c>
      <c r="E567" s="154" t="s">
        <v>1</v>
      </c>
      <c r="F567" s="155" t="s">
        <v>769</v>
      </c>
      <c r="H567" s="156">
        <v>52.32</v>
      </c>
      <c r="I567" s="157"/>
      <c r="L567" s="152"/>
      <c r="M567" s="158"/>
      <c r="N567" s="159"/>
      <c r="O567" s="159"/>
      <c r="P567" s="159"/>
      <c r="Q567" s="159"/>
      <c r="R567" s="159"/>
      <c r="S567" s="159"/>
      <c r="T567" s="160"/>
      <c r="AT567" s="154" t="s">
        <v>147</v>
      </c>
      <c r="AU567" s="154" t="s">
        <v>145</v>
      </c>
      <c r="AV567" s="11" t="s">
        <v>145</v>
      </c>
      <c r="AW567" s="11" t="s">
        <v>33</v>
      </c>
      <c r="AX567" s="11" t="s">
        <v>72</v>
      </c>
      <c r="AY567" s="154" t="s">
        <v>137</v>
      </c>
    </row>
    <row r="568" spans="1:65" s="11" customFormat="1">
      <c r="B568" s="152"/>
      <c r="D568" s="153" t="s">
        <v>147</v>
      </c>
      <c r="E568" s="154" t="s">
        <v>1</v>
      </c>
      <c r="F568" s="155" t="s">
        <v>770</v>
      </c>
      <c r="H568" s="156">
        <v>2.7250000000000001</v>
      </c>
      <c r="I568" s="157"/>
      <c r="L568" s="152"/>
      <c r="M568" s="158"/>
      <c r="N568" s="159"/>
      <c r="O568" s="159"/>
      <c r="P568" s="159"/>
      <c r="Q568" s="159"/>
      <c r="R568" s="159"/>
      <c r="S568" s="159"/>
      <c r="T568" s="160"/>
      <c r="AT568" s="154" t="s">
        <v>147</v>
      </c>
      <c r="AU568" s="154" t="s">
        <v>145</v>
      </c>
      <c r="AV568" s="11" t="s">
        <v>145</v>
      </c>
      <c r="AW568" s="11" t="s">
        <v>33</v>
      </c>
      <c r="AX568" s="11" t="s">
        <v>72</v>
      </c>
      <c r="AY568" s="154" t="s">
        <v>137</v>
      </c>
    </row>
    <row r="569" spans="1:65" s="13" customFormat="1">
      <c r="B569" s="169"/>
      <c r="D569" s="153" t="s">
        <v>147</v>
      </c>
      <c r="E569" s="170" t="s">
        <v>1</v>
      </c>
      <c r="F569" s="171" t="s">
        <v>158</v>
      </c>
      <c r="H569" s="172">
        <v>60.386000000000003</v>
      </c>
      <c r="I569" s="173"/>
      <c r="L569" s="169"/>
      <c r="M569" s="174"/>
      <c r="N569" s="175"/>
      <c r="O569" s="175"/>
      <c r="P569" s="175"/>
      <c r="Q569" s="175"/>
      <c r="R569" s="175"/>
      <c r="S569" s="175"/>
      <c r="T569" s="176"/>
      <c r="AT569" s="170" t="s">
        <v>147</v>
      </c>
      <c r="AU569" s="170" t="s">
        <v>145</v>
      </c>
      <c r="AV569" s="13" t="s">
        <v>144</v>
      </c>
      <c r="AW569" s="13" t="s">
        <v>33</v>
      </c>
      <c r="AX569" s="13" t="s">
        <v>80</v>
      </c>
      <c r="AY569" s="170" t="s">
        <v>137</v>
      </c>
    </row>
    <row r="570" spans="1:65" s="254" customFormat="1" ht="24.2" customHeight="1">
      <c r="A570" s="204"/>
      <c r="B570" s="139"/>
      <c r="C570" s="288" t="s">
        <v>771</v>
      </c>
      <c r="D570" s="288" t="s">
        <v>164</v>
      </c>
      <c r="E570" s="289" t="s">
        <v>772</v>
      </c>
      <c r="F570" s="290" t="s">
        <v>773</v>
      </c>
      <c r="G570" s="291" t="s">
        <v>142</v>
      </c>
      <c r="H570" s="292">
        <v>156.37299999999999</v>
      </c>
      <c r="I570" s="293"/>
      <c r="J570" s="292">
        <f>ROUND(I570*H570,3)</f>
        <v>0</v>
      </c>
      <c r="K570" s="294"/>
      <c r="L570" s="183"/>
      <c r="M570" s="295" t="s">
        <v>1</v>
      </c>
      <c r="N570" s="296" t="s">
        <v>44</v>
      </c>
      <c r="O570" s="49"/>
      <c r="P570" s="285">
        <f>O570*H570</f>
        <v>0</v>
      </c>
      <c r="Q570" s="285">
        <v>0.37</v>
      </c>
      <c r="R570" s="285">
        <f>Q570*H570</f>
        <v>57.858009999999993</v>
      </c>
      <c r="S570" s="285">
        <v>0</v>
      </c>
      <c r="T570" s="286">
        <f>S570*H570</f>
        <v>0</v>
      </c>
      <c r="U570" s="204"/>
      <c r="V570" s="204"/>
      <c r="W570" s="204"/>
      <c r="X570" s="204"/>
      <c r="Y570" s="204"/>
      <c r="Z570" s="204"/>
      <c r="AA570" s="204"/>
      <c r="AB570" s="204"/>
      <c r="AC570" s="204"/>
      <c r="AD570" s="204"/>
      <c r="AE570" s="204"/>
      <c r="AR570" s="287" t="s">
        <v>168</v>
      </c>
      <c r="AT570" s="287" t="s">
        <v>164</v>
      </c>
      <c r="AU570" s="287" t="s">
        <v>145</v>
      </c>
      <c r="AY570" s="205" t="s">
        <v>137</v>
      </c>
      <c r="BE570" s="150">
        <f>IF(N570="základná",J570,0)</f>
        <v>0</v>
      </c>
      <c r="BF570" s="150">
        <f>IF(N570="znížená",J570,0)</f>
        <v>0</v>
      </c>
      <c r="BG570" s="150">
        <f>IF(N570="zákl. prenesená",J570,0)</f>
        <v>0</v>
      </c>
      <c r="BH570" s="150">
        <f>IF(N570="zníž. prenesená",J570,0)</f>
        <v>0</v>
      </c>
      <c r="BI570" s="150">
        <f>IF(N570="nulová",J570,0)</f>
        <v>0</v>
      </c>
      <c r="BJ570" s="205" t="s">
        <v>145</v>
      </c>
      <c r="BK570" s="151">
        <f>ROUND(I570*H570,3)</f>
        <v>0</v>
      </c>
      <c r="BL570" s="205" t="s">
        <v>144</v>
      </c>
      <c r="BM570" s="287" t="s">
        <v>774</v>
      </c>
    </row>
    <row r="571" spans="1:65" s="14" customFormat="1">
      <c r="B571" s="186"/>
      <c r="D571" s="153" t="s">
        <v>147</v>
      </c>
      <c r="E571" s="187" t="s">
        <v>1</v>
      </c>
      <c r="F571" s="188" t="s">
        <v>766</v>
      </c>
      <c r="H571" s="187" t="s">
        <v>1</v>
      </c>
      <c r="I571" s="189"/>
      <c r="L571" s="186"/>
      <c r="M571" s="190"/>
      <c r="N571" s="191"/>
      <c r="O571" s="191"/>
      <c r="P571" s="191"/>
      <c r="Q571" s="191"/>
      <c r="R571" s="191"/>
      <c r="S571" s="191"/>
      <c r="T571" s="192"/>
      <c r="AT571" s="187" t="s">
        <v>147</v>
      </c>
      <c r="AU571" s="187" t="s">
        <v>145</v>
      </c>
      <c r="AV571" s="14" t="s">
        <v>80</v>
      </c>
      <c r="AW571" s="14" t="s">
        <v>33</v>
      </c>
      <c r="AX571" s="14" t="s">
        <v>72</v>
      </c>
      <c r="AY571" s="187" t="s">
        <v>137</v>
      </c>
    </row>
    <row r="572" spans="1:65" s="11" customFormat="1">
      <c r="B572" s="152"/>
      <c r="D572" s="153" t="s">
        <v>147</v>
      </c>
      <c r="E572" s="154" t="s">
        <v>1</v>
      </c>
      <c r="F572" s="155" t="s">
        <v>775</v>
      </c>
      <c r="H572" s="156">
        <v>149.52000000000001</v>
      </c>
      <c r="I572" s="157"/>
      <c r="L572" s="152"/>
      <c r="M572" s="158"/>
      <c r="N572" s="159"/>
      <c r="O572" s="159"/>
      <c r="P572" s="159"/>
      <c r="Q572" s="159"/>
      <c r="R572" s="159"/>
      <c r="S572" s="159"/>
      <c r="T572" s="160"/>
      <c r="AT572" s="154" t="s">
        <v>147</v>
      </c>
      <c r="AU572" s="154" t="s">
        <v>145</v>
      </c>
      <c r="AV572" s="11" t="s">
        <v>145</v>
      </c>
      <c r="AW572" s="11" t="s">
        <v>33</v>
      </c>
      <c r="AX572" s="11" t="s">
        <v>72</v>
      </c>
      <c r="AY572" s="154" t="s">
        <v>137</v>
      </c>
    </row>
    <row r="573" spans="1:65" s="11" customFormat="1">
      <c r="B573" s="152"/>
      <c r="D573" s="153" t="s">
        <v>147</v>
      </c>
      <c r="E573" s="154" t="s">
        <v>1</v>
      </c>
      <c r="F573" s="155" t="s">
        <v>776</v>
      </c>
      <c r="H573" s="156">
        <v>6.8529999999999998</v>
      </c>
      <c r="I573" s="157"/>
      <c r="L573" s="152"/>
      <c r="M573" s="158"/>
      <c r="N573" s="159"/>
      <c r="O573" s="159"/>
      <c r="P573" s="159"/>
      <c r="Q573" s="159"/>
      <c r="R573" s="159"/>
      <c r="S573" s="159"/>
      <c r="T573" s="160"/>
      <c r="AT573" s="154" t="s">
        <v>147</v>
      </c>
      <c r="AU573" s="154" t="s">
        <v>145</v>
      </c>
      <c r="AV573" s="11" t="s">
        <v>145</v>
      </c>
      <c r="AW573" s="11" t="s">
        <v>33</v>
      </c>
      <c r="AX573" s="11" t="s">
        <v>72</v>
      </c>
      <c r="AY573" s="154" t="s">
        <v>137</v>
      </c>
    </row>
    <row r="574" spans="1:65" s="13" customFormat="1">
      <c r="B574" s="169"/>
      <c r="D574" s="153" t="s">
        <v>147</v>
      </c>
      <c r="E574" s="170" t="s">
        <v>1</v>
      </c>
      <c r="F574" s="171" t="s">
        <v>158</v>
      </c>
      <c r="H574" s="172">
        <v>156.37299999999999</v>
      </c>
      <c r="I574" s="173"/>
      <c r="L574" s="169"/>
      <c r="M574" s="174"/>
      <c r="N574" s="175"/>
      <c r="O574" s="175"/>
      <c r="P574" s="175"/>
      <c r="Q574" s="175"/>
      <c r="R574" s="175"/>
      <c r="S574" s="175"/>
      <c r="T574" s="176"/>
      <c r="AT574" s="170" t="s">
        <v>147</v>
      </c>
      <c r="AU574" s="170" t="s">
        <v>145</v>
      </c>
      <c r="AV574" s="13" t="s">
        <v>144</v>
      </c>
      <c r="AW574" s="13" t="s">
        <v>33</v>
      </c>
      <c r="AX574" s="13" t="s">
        <v>80</v>
      </c>
      <c r="AY574" s="170" t="s">
        <v>137</v>
      </c>
    </row>
    <row r="575" spans="1:65" s="254" customFormat="1" ht="24.2" customHeight="1">
      <c r="A575" s="204"/>
      <c r="B575" s="139"/>
      <c r="C575" s="276" t="s">
        <v>777</v>
      </c>
      <c r="D575" s="276" t="s">
        <v>139</v>
      </c>
      <c r="E575" s="277" t="s">
        <v>778</v>
      </c>
      <c r="F575" s="278" t="s">
        <v>779</v>
      </c>
      <c r="G575" s="279" t="s">
        <v>162</v>
      </c>
      <c r="H575" s="280">
        <v>2.734</v>
      </c>
      <c r="I575" s="281"/>
      <c r="J575" s="280">
        <f>ROUND(I575*H575,3)</f>
        <v>0</v>
      </c>
      <c r="K575" s="282"/>
      <c r="L575" s="30"/>
      <c r="M575" s="283" t="s">
        <v>1</v>
      </c>
      <c r="N575" s="284" t="s">
        <v>44</v>
      </c>
      <c r="O575" s="49"/>
      <c r="P575" s="285">
        <f>O575*H575</f>
        <v>0</v>
      </c>
      <c r="Q575" s="285">
        <v>2.4018999999999999</v>
      </c>
      <c r="R575" s="285">
        <f>Q575*H575</f>
        <v>6.5667945999999997</v>
      </c>
      <c r="S575" s="285">
        <v>0</v>
      </c>
      <c r="T575" s="286">
        <f>S575*H575</f>
        <v>0</v>
      </c>
      <c r="U575" s="204"/>
      <c r="V575" s="204"/>
      <c r="W575" s="204"/>
      <c r="X575" s="204"/>
      <c r="Y575" s="204"/>
      <c r="Z575" s="204"/>
      <c r="AA575" s="204"/>
      <c r="AB575" s="204"/>
      <c r="AC575" s="204"/>
      <c r="AD575" s="204"/>
      <c r="AE575" s="204"/>
      <c r="AR575" s="287" t="s">
        <v>144</v>
      </c>
      <c r="AT575" s="287" t="s">
        <v>139</v>
      </c>
      <c r="AU575" s="287" t="s">
        <v>145</v>
      </c>
      <c r="AY575" s="205" t="s">
        <v>137</v>
      </c>
      <c r="BE575" s="150">
        <f>IF(N575="základná",J575,0)</f>
        <v>0</v>
      </c>
      <c r="BF575" s="150">
        <f>IF(N575="znížená",J575,0)</f>
        <v>0</v>
      </c>
      <c r="BG575" s="150">
        <f>IF(N575="zákl. prenesená",J575,0)</f>
        <v>0</v>
      </c>
      <c r="BH575" s="150">
        <f>IF(N575="zníž. prenesená",J575,0)</f>
        <v>0</v>
      </c>
      <c r="BI575" s="150">
        <f>IF(N575="nulová",J575,0)</f>
        <v>0</v>
      </c>
      <c r="BJ575" s="205" t="s">
        <v>145</v>
      </c>
      <c r="BK575" s="151">
        <f>ROUND(I575*H575,3)</f>
        <v>0</v>
      </c>
      <c r="BL575" s="205" t="s">
        <v>144</v>
      </c>
      <c r="BM575" s="287" t="s">
        <v>780</v>
      </c>
    </row>
    <row r="576" spans="1:65" s="14" customFormat="1">
      <c r="B576" s="186"/>
      <c r="D576" s="153" t="s">
        <v>147</v>
      </c>
      <c r="E576" s="187" t="s">
        <v>1</v>
      </c>
      <c r="F576" s="188" t="s">
        <v>781</v>
      </c>
      <c r="H576" s="187" t="s">
        <v>1</v>
      </c>
      <c r="I576" s="189"/>
      <c r="L576" s="186"/>
      <c r="M576" s="190"/>
      <c r="N576" s="191"/>
      <c r="O576" s="191"/>
      <c r="P576" s="191"/>
      <c r="Q576" s="191"/>
      <c r="R576" s="191"/>
      <c r="S576" s="191"/>
      <c r="T576" s="192"/>
      <c r="AT576" s="187" t="s">
        <v>147</v>
      </c>
      <c r="AU576" s="187" t="s">
        <v>145</v>
      </c>
      <c r="AV576" s="14" t="s">
        <v>80</v>
      </c>
      <c r="AW576" s="14" t="s">
        <v>33</v>
      </c>
      <c r="AX576" s="14" t="s">
        <v>72</v>
      </c>
      <c r="AY576" s="187" t="s">
        <v>137</v>
      </c>
    </row>
    <row r="577" spans="1:65" s="14" customFormat="1">
      <c r="B577" s="186"/>
      <c r="D577" s="153" t="s">
        <v>147</v>
      </c>
      <c r="E577" s="187" t="s">
        <v>1</v>
      </c>
      <c r="F577" s="188" t="s">
        <v>782</v>
      </c>
      <c r="H577" s="187" t="s">
        <v>1</v>
      </c>
      <c r="I577" s="189"/>
      <c r="L577" s="186"/>
      <c r="M577" s="190"/>
      <c r="N577" s="191"/>
      <c r="O577" s="191"/>
      <c r="P577" s="191"/>
      <c r="Q577" s="191"/>
      <c r="R577" s="191"/>
      <c r="S577" s="191"/>
      <c r="T577" s="192"/>
      <c r="AT577" s="187" t="s">
        <v>147</v>
      </c>
      <c r="AU577" s="187" t="s">
        <v>145</v>
      </c>
      <c r="AV577" s="14" t="s">
        <v>80</v>
      </c>
      <c r="AW577" s="14" t="s">
        <v>33</v>
      </c>
      <c r="AX577" s="14" t="s">
        <v>72</v>
      </c>
      <c r="AY577" s="187" t="s">
        <v>137</v>
      </c>
    </row>
    <row r="578" spans="1:65" s="11" customFormat="1">
      <c r="B578" s="152"/>
      <c r="D578" s="153" t="s">
        <v>147</v>
      </c>
      <c r="E578" s="154" t="s">
        <v>1</v>
      </c>
      <c r="F578" s="155" t="s">
        <v>783</v>
      </c>
      <c r="H578" s="156">
        <v>1</v>
      </c>
      <c r="I578" s="157"/>
      <c r="L578" s="152"/>
      <c r="M578" s="158"/>
      <c r="N578" s="159"/>
      <c r="O578" s="159"/>
      <c r="P578" s="159"/>
      <c r="Q578" s="159"/>
      <c r="R578" s="159"/>
      <c r="S578" s="159"/>
      <c r="T578" s="160"/>
      <c r="AT578" s="154" t="s">
        <v>147</v>
      </c>
      <c r="AU578" s="154" t="s">
        <v>145</v>
      </c>
      <c r="AV578" s="11" t="s">
        <v>145</v>
      </c>
      <c r="AW578" s="11" t="s">
        <v>33</v>
      </c>
      <c r="AX578" s="11" t="s">
        <v>72</v>
      </c>
      <c r="AY578" s="154" t="s">
        <v>137</v>
      </c>
    </row>
    <row r="579" spans="1:65" s="14" customFormat="1">
      <c r="B579" s="186"/>
      <c r="D579" s="153" t="s">
        <v>147</v>
      </c>
      <c r="E579" s="187" t="s">
        <v>1</v>
      </c>
      <c r="F579" s="188" t="s">
        <v>784</v>
      </c>
      <c r="H579" s="187" t="s">
        <v>1</v>
      </c>
      <c r="I579" s="189"/>
      <c r="L579" s="186"/>
      <c r="M579" s="190"/>
      <c r="N579" s="191"/>
      <c r="O579" s="191"/>
      <c r="P579" s="191"/>
      <c r="Q579" s="191"/>
      <c r="R579" s="191"/>
      <c r="S579" s="191"/>
      <c r="T579" s="192"/>
      <c r="AT579" s="187" t="s">
        <v>147</v>
      </c>
      <c r="AU579" s="187" t="s">
        <v>145</v>
      </c>
      <c r="AV579" s="14" t="s">
        <v>80</v>
      </c>
      <c r="AW579" s="14" t="s">
        <v>33</v>
      </c>
      <c r="AX579" s="14" t="s">
        <v>72</v>
      </c>
      <c r="AY579" s="187" t="s">
        <v>137</v>
      </c>
    </row>
    <row r="580" spans="1:65" s="14" customFormat="1">
      <c r="B580" s="186"/>
      <c r="D580" s="153" t="s">
        <v>147</v>
      </c>
      <c r="E580" s="187" t="s">
        <v>1</v>
      </c>
      <c r="F580" s="188" t="s">
        <v>785</v>
      </c>
      <c r="H580" s="187" t="s">
        <v>1</v>
      </c>
      <c r="I580" s="189"/>
      <c r="L580" s="186"/>
      <c r="M580" s="190"/>
      <c r="N580" s="191"/>
      <c r="O580" s="191"/>
      <c r="P580" s="191"/>
      <c r="Q580" s="191"/>
      <c r="R580" s="191"/>
      <c r="S580" s="191"/>
      <c r="T580" s="192"/>
      <c r="AT580" s="187" t="s">
        <v>147</v>
      </c>
      <c r="AU580" s="187" t="s">
        <v>145</v>
      </c>
      <c r="AV580" s="14" t="s">
        <v>80</v>
      </c>
      <c r="AW580" s="14" t="s">
        <v>33</v>
      </c>
      <c r="AX580" s="14" t="s">
        <v>72</v>
      </c>
      <c r="AY580" s="187" t="s">
        <v>137</v>
      </c>
    </row>
    <row r="581" spans="1:65" s="11" customFormat="1">
      <c r="B581" s="152"/>
      <c r="D581" s="153" t="s">
        <v>147</v>
      </c>
      <c r="E581" s="154" t="s">
        <v>1</v>
      </c>
      <c r="F581" s="155" t="s">
        <v>786</v>
      </c>
      <c r="H581" s="156">
        <v>0.314</v>
      </c>
      <c r="I581" s="157"/>
      <c r="L581" s="152"/>
      <c r="M581" s="158"/>
      <c r="N581" s="159"/>
      <c r="O581" s="159"/>
      <c r="P581" s="159"/>
      <c r="Q581" s="159"/>
      <c r="R581" s="159"/>
      <c r="S581" s="159"/>
      <c r="T581" s="160"/>
      <c r="AT581" s="154" t="s">
        <v>147</v>
      </c>
      <c r="AU581" s="154" t="s">
        <v>145</v>
      </c>
      <c r="AV581" s="11" t="s">
        <v>145</v>
      </c>
      <c r="AW581" s="11" t="s">
        <v>33</v>
      </c>
      <c r="AX581" s="11" t="s">
        <v>72</v>
      </c>
      <c r="AY581" s="154" t="s">
        <v>137</v>
      </c>
    </row>
    <row r="582" spans="1:65" s="14" customFormat="1">
      <c r="B582" s="186"/>
      <c r="D582" s="153" t="s">
        <v>147</v>
      </c>
      <c r="E582" s="187" t="s">
        <v>1</v>
      </c>
      <c r="F582" s="188" t="s">
        <v>787</v>
      </c>
      <c r="H582" s="187" t="s">
        <v>1</v>
      </c>
      <c r="I582" s="189"/>
      <c r="L582" s="186"/>
      <c r="M582" s="190"/>
      <c r="N582" s="191"/>
      <c r="O582" s="191"/>
      <c r="P582" s="191"/>
      <c r="Q582" s="191"/>
      <c r="R582" s="191"/>
      <c r="S582" s="191"/>
      <c r="T582" s="192"/>
      <c r="AT582" s="187" t="s">
        <v>147</v>
      </c>
      <c r="AU582" s="187" t="s">
        <v>145</v>
      </c>
      <c r="AV582" s="14" t="s">
        <v>80</v>
      </c>
      <c r="AW582" s="14" t="s">
        <v>33</v>
      </c>
      <c r="AX582" s="14" t="s">
        <v>72</v>
      </c>
      <c r="AY582" s="187" t="s">
        <v>137</v>
      </c>
    </row>
    <row r="583" spans="1:65" s="11" customFormat="1">
      <c r="B583" s="152"/>
      <c r="D583" s="153" t="s">
        <v>147</v>
      </c>
      <c r="E583" s="154" t="s">
        <v>1</v>
      </c>
      <c r="F583" s="155" t="s">
        <v>788</v>
      </c>
      <c r="H583" s="156">
        <v>1.3140000000000001</v>
      </c>
      <c r="I583" s="157"/>
      <c r="L583" s="152"/>
      <c r="M583" s="158"/>
      <c r="N583" s="159"/>
      <c r="O583" s="159"/>
      <c r="P583" s="159"/>
      <c r="Q583" s="159"/>
      <c r="R583" s="159"/>
      <c r="S583" s="159"/>
      <c r="T583" s="160"/>
      <c r="AT583" s="154" t="s">
        <v>147</v>
      </c>
      <c r="AU583" s="154" t="s">
        <v>145</v>
      </c>
      <c r="AV583" s="11" t="s">
        <v>145</v>
      </c>
      <c r="AW583" s="11" t="s">
        <v>33</v>
      </c>
      <c r="AX583" s="11" t="s">
        <v>72</v>
      </c>
      <c r="AY583" s="154" t="s">
        <v>137</v>
      </c>
    </row>
    <row r="584" spans="1:65" s="12" customFormat="1">
      <c r="B584" s="161"/>
      <c r="D584" s="153" t="s">
        <v>147</v>
      </c>
      <c r="E584" s="162" t="s">
        <v>1</v>
      </c>
      <c r="F584" s="163" t="s">
        <v>150</v>
      </c>
      <c r="H584" s="164">
        <v>2.6280000000000001</v>
      </c>
      <c r="I584" s="165"/>
      <c r="L584" s="161"/>
      <c r="M584" s="166"/>
      <c r="N584" s="167"/>
      <c r="O584" s="167"/>
      <c r="P584" s="167"/>
      <c r="Q584" s="167"/>
      <c r="R584" s="167"/>
      <c r="S584" s="167"/>
      <c r="T584" s="168"/>
      <c r="AT584" s="162" t="s">
        <v>147</v>
      </c>
      <c r="AU584" s="162" t="s">
        <v>145</v>
      </c>
      <c r="AV584" s="12" t="s">
        <v>151</v>
      </c>
      <c r="AW584" s="12" t="s">
        <v>33</v>
      </c>
      <c r="AX584" s="12" t="s">
        <v>72</v>
      </c>
      <c r="AY584" s="162" t="s">
        <v>137</v>
      </c>
    </row>
    <row r="585" spans="1:65" s="14" customFormat="1" ht="33.75">
      <c r="B585" s="186"/>
      <c r="D585" s="153" t="s">
        <v>147</v>
      </c>
      <c r="E585" s="187" t="s">
        <v>1</v>
      </c>
      <c r="F585" s="188" t="s">
        <v>789</v>
      </c>
      <c r="H585" s="187" t="s">
        <v>1</v>
      </c>
      <c r="I585" s="189"/>
      <c r="L585" s="186"/>
      <c r="M585" s="190"/>
      <c r="N585" s="191"/>
      <c r="O585" s="191"/>
      <c r="P585" s="191"/>
      <c r="Q585" s="191"/>
      <c r="R585" s="191"/>
      <c r="S585" s="191"/>
      <c r="T585" s="192"/>
      <c r="AT585" s="187" t="s">
        <v>147</v>
      </c>
      <c r="AU585" s="187" t="s">
        <v>145</v>
      </c>
      <c r="AV585" s="14" t="s">
        <v>80</v>
      </c>
      <c r="AW585" s="14" t="s">
        <v>33</v>
      </c>
      <c r="AX585" s="14" t="s">
        <v>72</v>
      </c>
      <c r="AY585" s="187" t="s">
        <v>137</v>
      </c>
    </row>
    <row r="586" spans="1:65" s="14" customFormat="1" ht="22.5">
      <c r="B586" s="186"/>
      <c r="D586" s="153" t="s">
        <v>147</v>
      </c>
      <c r="E586" s="187" t="s">
        <v>1</v>
      </c>
      <c r="F586" s="188" t="s">
        <v>790</v>
      </c>
      <c r="H586" s="187" t="s">
        <v>1</v>
      </c>
      <c r="I586" s="189"/>
      <c r="L586" s="186"/>
      <c r="M586" s="190"/>
      <c r="N586" s="191"/>
      <c r="O586" s="191"/>
      <c r="P586" s="191"/>
      <c r="Q586" s="191"/>
      <c r="R586" s="191"/>
      <c r="S586" s="191"/>
      <c r="T586" s="192"/>
      <c r="AT586" s="187" t="s">
        <v>147</v>
      </c>
      <c r="AU586" s="187" t="s">
        <v>145</v>
      </c>
      <c r="AV586" s="14" t="s">
        <v>80</v>
      </c>
      <c r="AW586" s="14" t="s">
        <v>33</v>
      </c>
      <c r="AX586" s="14" t="s">
        <v>72</v>
      </c>
      <c r="AY586" s="187" t="s">
        <v>137</v>
      </c>
    </row>
    <row r="587" spans="1:65" s="11" customFormat="1">
      <c r="B587" s="152"/>
      <c r="D587" s="153" t="s">
        <v>147</v>
      </c>
      <c r="E587" s="154" t="s">
        <v>1</v>
      </c>
      <c r="F587" s="155" t="s">
        <v>791</v>
      </c>
      <c r="H587" s="156">
        <v>9.9000000000000005E-2</v>
      </c>
      <c r="I587" s="157"/>
      <c r="L587" s="152"/>
      <c r="M587" s="158"/>
      <c r="N587" s="159"/>
      <c r="O587" s="159"/>
      <c r="P587" s="159"/>
      <c r="Q587" s="159"/>
      <c r="R587" s="159"/>
      <c r="S587" s="159"/>
      <c r="T587" s="160"/>
      <c r="AT587" s="154" t="s">
        <v>147</v>
      </c>
      <c r="AU587" s="154" t="s">
        <v>145</v>
      </c>
      <c r="AV587" s="11" t="s">
        <v>145</v>
      </c>
      <c r="AW587" s="11" t="s">
        <v>33</v>
      </c>
      <c r="AX587" s="11" t="s">
        <v>72</v>
      </c>
      <c r="AY587" s="154" t="s">
        <v>137</v>
      </c>
    </row>
    <row r="588" spans="1:65" s="11" customFormat="1">
      <c r="B588" s="152"/>
      <c r="D588" s="153" t="s">
        <v>147</v>
      </c>
      <c r="E588" s="154" t="s">
        <v>1</v>
      </c>
      <c r="F588" s="155" t="s">
        <v>792</v>
      </c>
      <c r="H588" s="156">
        <v>7.0000000000000001E-3</v>
      </c>
      <c r="I588" s="157"/>
      <c r="L588" s="152"/>
      <c r="M588" s="158"/>
      <c r="N588" s="159"/>
      <c r="O588" s="159"/>
      <c r="P588" s="159"/>
      <c r="Q588" s="159"/>
      <c r="R588" s="159"/>
      <c r="S588" s="159"/>
      <c r="T588" s="160"/>
      <c r="AT588" s="154" t="s">
        <v>147</v>
      </c>
      <c r="AU588" s="154" t="s">
        <v>145</v>
      </c>
      <c r="AV588" s="11" t="s">
        <v>145</v>
      </c>
      <c r="AW588" s="11" t="s">
        <v>33</v>
      </c>
      <c r="AX588" s="11" t="s">
        <v>72</v>
      </c>
      <c r="AY588" s="154" t="s">
        <v>137</v>
      </c>
    </row>
    <row r="589" spans="1:65" s="13" customFormat="1">
      <c r="B589" s="169"/>
      <c r="D589" s="153" t="s">
        <v>147</v>
      </c>
      <c r="E589" s="170" t="s">
        <v>1</v>
      </c>
      <c r="F589" s="171" t="s">
        <v>158</v>
      </c>
      <c r="H589" s="172">
        <v>2.734</v>
      </c>
      <c r="I589" s="173"/>
      <c r="L589" s="169"/>
      <c r="M589" s="174"/>
      <c r="N589" s="175"/>
      <c r="O589" s="175"/>
      <c r="P589" s="175"/>
      <c r="Q589" s="175"/>
      <c r="R589" s="175"/>
      <c r="S589" s="175"/>
      <c r="T589" s="176"/>
      <c r="AT589" s="170" t="s">
        <v>147</v>
      </c>
      <c r="AU589" s="170" t="s">
        <v>145</v>
      </c>
      <c r="AV589" s="13" t="s">
        <v>144</v>
      </c>
      <c r="AW589" s="13" t="s">
        <v>33</v>
      </c>
      <c r="AX589" s="13" t="s">
        <v>80</v>
      </c>
      <c r="AY589" s="170" t="s">
        <v>137</v>
      </c>
    </row>
    <row r="590" spans="1:65" s="254" customFormat="1" ht="24.2" customHeight="1">
      <c r="A590" s="204"/>
      <c r="B590" s="139"/>
      <c r="C590" s="276" t="s">
        <v>793</v>
      </c>
      <c r="D590" s="276" t="s">
        <v>139</v>
      </c>
      <c r="E590" s="277" t="s">
        <v>794</v>
      </c>
      <c r="F590" s="278" t="s">
        <v>795</v>
      </c>
      <c r="G590" s="279" t="s">
        <v>199</v>
      </c>
      <c r="H590" s="280">
        <v>0.25900000000000001</v>
      </c>
      <c r="I590" s="281"/>
      <c r="J590" s="280">
        <f>ROUND(I590*H590,3)</f>
        <v>0</v>
      </c>
      <c r="K590" s="282"/>
      <c r="L590" s="30"/>
      <c r="M590" s="283" t="s">
        <v>1</v>
      </c>
      <c r="N590" s="284" t="s">
        <v>44</v>
      </c>
      <c r="O590" s="49"/>
      <c r="P590" s="285">
        <f>O590*H590</f>
        <v>0</v>
      </c>
      <c r="Q590" s="285">
        <v>1.0162899999999999</v>
      </c>
      <c r="R590" s="285">
        <f>Q590*H590</f>
        <v>0.26321910999999998</v>
      </c>
      <c r="S590" s="285">
        <v>0</v>
      </c>
      <c r="T590" s="286">
        <f>S590*H590</f>
        <v>0</v>
      </c>
      <c r="U590" s="204"/>
      <c r="V590" s="204"/>
      <c r="W590" s="204"/>
      <c r="X590" s="204"/>
      <c r="Y590" s="204"/>
      <c r="Z590" s="204"/>
      <c r="AA590" s="204"/>
      <c r="AB590" s="204"/>
      <c r="AC590" s="204"/>
      <c r="AD590" s="204"/>
      <c r="AE590" s="204"/>
      <c r="AR590" s="287" t="s">
        <v>144</v>
      </c>
      <c r="AT590" s="287" t="s">
        <v>139</v>
      </c>
      <c r="AU590" s="287" t="s">
        <v>145</v>
      </c>
      <c r="AY590" s="205" t="s">
        <v>137</v>
      </c>
      <c r="BE590" s="150">
        <f>IF(N590="základná",J590,0)</f>
        <v>0</v>
      </c>
      <c r="BF590" s="150">
        <f>IF(N590="znížená",J590,0)</f>
        <v>0</v>
      </c>
      <c r="BG590" s="150">
        <f>IF(N590="zákl. prenesená",J590,0)</f>
        <v>0</v>
      </c>
      <c r="BH590" s="150">
        <f>IF(N590="zníž. prenesená",J590,0)</f>
        <v>0</v>
      </c>
      <c r="BI590" s="150">
        <f>IF(N590="nulová",J590,0)</f>
        <v>0</v>
      </c>
      <c r="BJ590" s="205" t="s">
        <v>145</v>
      </c>
      <c r="BK590" s="151">
        <f>ROUND(I590*H590,3)</f>
        <v>0</v>
      </c>
      <c r="BL590" s="205" t="s">
        <v>144</v>
      </c>
      <c r="BM590" s="287" t="s">
        <v>796</v>
      </c>
    </row>
    <row r="591" spans="1:65" s="11" customFormat="1">
      <c r="B591" s="152"/>
      <c r="D591" s="153" t="s">
        <v>147</v>
      </c>
      <c r="E591" s="154" t="s">
        <v>1</v>
      </c>
      <c r="F591" s="155" t="s">
        <v>797</v>
      </c>
      <c r="H591" s="156">
        <v>0.13400000000000001</v>
      </c>
      <c r="I591" s="157"/>
      <c r="L591" s="152"/>
      <c r="M591" s="158"/>
      <c r="N591" s="159"/>
      <c r="O591" s="159"/>
      <c r="P591" s="159"/>
      <c r="Q591" s="159"/>
      <c r="R591" s="159"/>
      <c r="S591" s="159"/>
      <c r="T591" s="160"/>
      <c r="AT591" s="154" t="s">
        <v>147</v>
      </c>
      <c r="AU591" s="154" t="s">
        <v>145</v>
      </c>
      <c r="AV591" s="11" t="s">
        <v>145</v>
      </c>
      <c r="AW591" s="11" t="s">
        <v>33</v>
      </c>
      <c r="AX591" s="11" t="s">
        <v>72</v>
      </c>
      <c r="AY591" s="154" t="s">
        <v>137</v>
      </c>
    </row>
    <row r="592" spans="1:65" s="11" customFormat="1">
      <c r="B592" s="152"/>
      <c r="D592" s="153" t="s">
        <v>147</v>
      </c>
      <c r="E592" s="154" t="s">
        <v>1</v>
      </c>
      <c r="F592" s="155" t="s">
        <v>798</v>
      </c>
      <c r="H592" s="156">
        <v>0.125</v>
      </c>
      <c r="I592" s="157"/>
      <c r="L592" s="152"/>
      <c r="M592" s="158"/>
      <c r="N592" s="159"/>
      <c r="O592" s="159"/>
      <c r="P592" s="159"/>
      <c r="Q592" s="159"/>
      <c r="R592" s="159"/>
      <c r="S592" s="159"/>
      <c r="T592" s="160"/>
      <c r="AT592" s="154" t="s">
        <v>147</v>
      </c>
      <c r="AU592" s="154" t="s">
        <v>145</v>
      </c>
      <c r="AV592" s="11" t="s">
        <v>145</v>
      </c>
      <c r="AW592" s="11" t="s">
        <v>33</v>
      </c>
      <c r="AX592" s="11" t="s">
        <v>72</v>
      </c>
      <c r="AY592" s="154" t="s">
        <v>137</v>
      </c>
    </row>
    <row r="593" spans="1:65" s="13" customFormat="1">
      <c r="B593" s="169"/>
      <c r="D593" s="153" t="s">
        <v>147</v>
      </c>
      <c r="E593" s="170" t="s">
        <v>1</v>
      </c>
      <c r="F593" s="171" t="s">
        <v>158</v>
      </c>
      <c r="H593" s="172">
        <v>0.25900000000000001</v>
      </c>
      <c r="I593" s="173"/>
      <c r="L593" s="169"/>
      <c r="M593" s="174"/>
      <c r="N593" s="175"/>
      <c r="O593" s="175"/>
      <c r="P593" s="175"/>
      <c r="Q593" s="175"/>
      <c r="R593" s="175"/>
      <c r="S593" s="175"/>
      <c r="T593" s="176"/>
      <c r="AT593" s="170" t="s">
        <v>147</v>
      </c>
      <c r="AU593" s="170" t="s">
        <v>145</v>
      </c>
      <c r="AV593" s="13" t="s">
        <v>144</v>
      </c>
      <c r="AW593" s="13" t="s">
        <v>33</v>
      </c>
      <c r="AX593" s="13" t="s">
        <v>80</v>
      </c>
      <c r="AY593" s="170" t="s">
        <v>137</v>
      </c>
    </row>
    <row r="594" spans="1:65" s="254" customFormat="1" ht="24.2" customHeight="1">
      <c r="A594" s="204"/>
      <c r="B594" s="139"/>
      <c r="C594" s="276" t="s">
        <v>799</v>
      </c>
      <c r="D594" s="276" t="s">
        <v>139</v>
      </c>
      <c r="E594" s="277" t="s">
        <v>183</v>
      </c>
      <c r="F594" s="278" t="s">
        <v>800</v>
      </c>
      <c r="G594" s="279" t="s">
        <v>162</v>
      </c>
      <c r="H594" s="280">
        <v>16.510000000000002</v>
      </c>
      <c r="I594" s="281"/>
      <c r="J594" s="280">
        <f>ROUND(I594*H594,3)</f>
        <v>0</v>
      </c>
      <c r="K594" s="282"/>
      <c r="L594" s="30"/>
      <c r="M594" s="283" t="s">
        <v>1</v>
      </c>
      <c r="N594" s="284" t="s">
        <v>44</v>
      </c>
      <c r="O594" s="49"/>
      <c r="P594" s="285">
        <f>O594*H594</f>
        <v>0</v>
      </c>
      <c r="Q594" s="285">
        <v>2.29698</v>
      </c>
      <c r="R594" s="285">
        <f>Q594*H594</f>
        <v>37.923139800000001</v>
      </c>
      <c r="S594" s="285">
        <v>0</v>
      </c>
      <c r="T594" s="286">
        <f>S594*H594</f>
        <v>0</v>
      </c>
      <c r="U594" s="204"/>
      <c r="V594" s="204"/>
      <c r="W594" s="204"/>
      <c r="X594" s="204"/>
      <c r="Y594" s="204"/>
      <c r="Z594" s="204"/>
      <c r="AA594" s="204"/>
      <c r="AB594" s="204"/>
      <c r="AC594" s="204"/>
      <c r="AD594" s="204"/>
      <c r="AE594" s="204"/>
      <c r="AR594" s="287" t="s">
        <v>144</v>
      </c>
      <c r="AT594" s="287" t="s">
        <v>139</v>
      </c>
      <c r="AU594" s="287" t="s">
        <v>145</v>
      </c>
      <c r="AY594" s="205" t="s">
        <v>137</v>
      </c>
      <c r="BE594" s="150">
        <f>IF(N594="základná",J594,0)</f>
        <v>0</v>
      </c>
      <c r="BF594" s="150">
        <f>IF(N594="znížená",J594,0)</f>
        <v>0</v>
      </c>
      <c r="BG594" s="150">
        <f>IF(N594="zákl. prenesená",J594,0)</f>
        <v>0</v>
      </c>
      <c r="BH594" s="150">
        <f>IF(N594="zníž. prenesená",J594,0)</f>
        <v>0</v>
      </c>
      <c r="BI594" s="150">
        <f>IF(N594="nulová",J594,0)</f>
        <v>0</v>
      </c>
      <c r="BJ594" s="205" t="s">
        <v>145</v>
      </c>
      <c r="BK594" s="151">
        <f>ROUND(I594*H594,3)</f>
        <v>0</v>
      </c>
      <c r="BL594" s="205" t="s">
        <v>144</v>
      </c>
      <c r="BM594" s="287" t="s">
        <v>801</v>
      </c>
    </row>
    <row r="595" spans="1:65" s="14" customFormat="1">
      <c r="B595" s="186"/>
      <c r="D595" s="153" t="s">
        <v>147</v>
      </c>
      <c r="E595" s="187" t="s">
        <v>1</v>
      </c>
      <c r="F595" s="188" t="s">
        <v>802</v>
      </c>
      <c r="H595" s="187" t="s">
        <v>1</v>
      </c>
      <c r="I595" s="189"/>
      <c r="L595" s="186"/>
      <c r="M595" s="190"/>
      <c r="N595" s="191"/>
      <c r="O595" s="191"/>
      <c r="P595" s="191"/>
      <c r="Q595" s="191"/>
      <c r="R595" s="191"/>
      <c r="S595" s="191"/>
      <c r="T595" s="192"/>
      <c r="AT595" s="187" t="s">
        <v>147</v>
      </c>
      <c r="AU595" s="187" t="s">
        <v>145</v>
      </c>
      <c r="AV595" s="14" t="s">
        <v>80</v>
      </c>
      <c r="AW595" s="14" t="s">
        <v>33</v>
      </c>
      <c r="AX595" s="14" t="s">
        <v>72</v>
      </c>
      <c r="AY595" s="187" t="s">
        <v>137</v>
      </c>
    </row>
    <row r="596" spans="1:65" s="11" customFormat="1">
      <c r="B596" s="152"/>
      <c r="D596" s="153" t="s">
        <v>147</v>
      </c>
      <c r="E596" s="154" t="s">
        <v>1</v>
      </c>
      <c r="F596" s="155" t="s">
        <v>803</v>
      </c>
      <c r="H596" s="156">
        <v>2.073</v>
      </c>
      <c r="I596" s="157"/>
      <c r="L596" s="152"/>
      <c r="M596" s="158"/>
      <c r="N596" s="159"/>
      <c r="O596" s="159"/>
      <c r="P596" s="159"/>
      <c r="Q596" s="159"/>
      <c r="R596" s="159"/>
      <c r="S596" s="159"/>
      <c r="T596" s="160"/>
      <c r="AT596" s="154" t="s">
        <v>147</v>
      </c>
      <c r="AU596" s="154" t="s">
        <v>145</v>
      </c>
      <c r="AV596" s="11" t="s">
        <v>145</v>
      </c>
      <c r="AW596" s="11" t="s">
        <v>33</v>
      </c>
      <c r="AX596" s="11" t="s">
        <v>72</v>
      </c>
      <c r="AY596" s="154" t="s">
        <v>137</v>
      </c>
    </row>
    <row r="597" spans="1:65" s="11" customFormat="1">
      <c r="B597" s="152"/>
      <c r="D597" s="153" t="s">
        <v>147</v>
      </c>
      <c r="E597" s="154" t="s">
        <v>1</v>
      </c>
      <c r="F597" s="155" t="s">
        <v>804</v>
      </c>
      <c r="H597" s="156">
        <v>0.85399999999999998</v>
      </c>
      <c r="I597" s="157"/>
      <c r="L597" s="152"/>
      <c r="M597" s="158"/>
      <c r="N597" s="159"/>
      <c r="O597" s="159"/>
      <c r="P597" s="159"/>
      <c r="Q597" s="159"/>
      <c r="R597" s="159"/>
      <c r="S597" s="159"/>
      <c r="T597" s="160"/>
      <c r="AT597" s="154" t="s">
        <v>147</v>
      </c>
      <c r="AU597" s="154" t="s">
        <v>145</v>
      </c>
      <c r="AV597" s="11" t="s">
        <v>145</v>
      </c>
      <c r="AW597" s="11" t="s">
        <v>33</v>
      </c>
      <c r="AX597" s="11" t="s">
        <v>72</v>
      </c>
      <c r="AY597" s="154" t="s">
        <v>137</v>
      </c>
    </row>
    <row r="598" spans="1:65" s="11" customFormat="1">
      <c r="B598" s="152"/>
      <c r="D598" s="153" t="s">
        <v>147</v>
      </c>
      <c r="E598" s="154" t="s">
        <v>1</v>
      </c>
      <c r="F598" s="155" t="s">
        <v>805</v>
      </c>
      <c r="H598" s="156">
        <v>0.746</v>
      </c>
      <c r="I598" s="157"/>
      <c r="L598" s="152"/>
      <c r="M598" s="158"/>
      <c r="N598" s="159"/>
      <c r="O598" s="159"/>
      <c r="P598" s="159"/>
      <c r="Q598" s="159"/>
      <c r="R598" s="159"/>
      <c r="S598" s="159"/>
      <c r="T598" s="160"/>
      <c r="AT598" s="154" t="s">
        <v>147</v>
      </c>
      <c r="AU598" s="154" t="s">
        <v>145</v>
      </c>
      <c r="AV598" s="11" t="s">
        <v>145</v>
      </c>
      <c r="AW598" s="11" t="s">
        <v>33</v>
      </c>
      <c r="AX598" s="11" t="s">
        <v>72</v>
      </c>
      <c r="AY598" s="154" t="s">
        <v>137</v>
      </c>
    </row>
    <row r="599" spans="1:65" s="11" customFormat="1">
      <c r="B599" s="152"/>
      <c r="D599" s="153" t="s">
        <v>147</v>
      </c>
      <c r="E599" s="154" t="s">
        <v>1</v>
      </c>
      <c r="F599" s="155" t="s">
        <v>806</v>
      </c>
      <c r="H599" s="156">
        <v>1.1859999999999999</v>
      </c>
      <c r="I599" s="157"/>
      <c r="L599" s="152"/>
      <c r="M599" s="158"/>
      <c r="N599" s="159"/>
      <c r="O599" s="159"/>
      <c r="P599" s="159"/>
      <c r="Q599" s="159"/>
      <c r="R599" s="159"/>
      <c r="S599" s="159"/>
      <c r="T599" s="160"/>
      <c r="AT599" s="154" t="s">
        <v>147</v>
      </c>
      <c r="AU599" s="154" t="s">
        <v>145</v>
      </c>
      <c r="AV599" s="11" t="s">
        <v>145</v>
      </c>
      <c r="AW599" s="11" t="s">
        <v>33</v>
      </c>
      <c r="AX599" s="11" t="s">
        <v>72</v>
      </c>
      <c r="AY599" s="154" t="s">
        <v>137</v>
      </c>
    </row>
    <row r="600" spans="1:65" s="11" customFormat="1">
      <c r="B600" s="152"/>
      <c r="D600" s="153" t="s">
        <v>147</v>
      </c>
      <c r="E600" s="154" t="s">
        <v>1</v>
      </c>
      <c r="F600" s="155" t="s">
        <v>807</v>
      </c>
      <c r="H600" s="156">
        <v>2.1160000000000001</v>
      </c>
      <c r="I600" s="157"/>
      <c r="L600" s="152"/>
      <c r="M600" s="158"/>
      <c r="N600" s="159"/>
      <c r="O600" s="159"/>
      <c r="P600" s="159"/>
      <c r="Q600" s="159"/>
      <c r="R600" s="159"/>
      <c r="S600" s="159"/>
      <c r="T600" s="160"/>
      <c r="AT600" s="154" t="s">
        <v>147</v>
      </c>
      <c r="AU600" s="154" t="s">
        <v>145</v>
      </c>
      <c r="AV600" s="11" t="s">
        <v>145</v>
      </c>
      <c r="AW600" s="11" t="s">
        <v>33</v>
      </c>
      <c r="AX600" s="11" t="s">
        <v>72</v>
      </c>
      <c r="AY600" s="154" t="s">
        <v>137</v>
      </c>
    </row>
    <row r="601" spans="1:65" s="11" customFormat="1">
      <c r="B601" s="152"/>
      <c r="D601" s="153" t="s">
        <v>147</v>
      </c>
      <c r="E601" s="154" t="s">
        <v>1</v>
      </c>
      <c r="F601" s="155" t="s">
        <v>808</v>
      </c>
      <c r="H601" s="156">
        <v>3.258</v>
      </c>
      <c r="I601" s="157"/>
      <c r="L601" s="152"/>
      <c r="M601" s="158"/>
      <c r="N601" s="159"/>
      <c r="O601" s="159"/>
      <c r="P601" s="159"/>
      <c r="Q601" s="159"/>
      <c r="R601" s="159"/>
      <c r="S601" s="159"/>
      <c r="T601" s="160"/>
      <c r="AT601" s="154" t="s">
        <v>147</v>
      </c>
      <c r="AU601" s="154" t="s">
        <v>145</v>
      </c>
      <c r="AV601" s="11" t="s">
        <v>145</v>
      </c>
      <c r="AW601" s="11" t="s">
        <v>33</v>
      </c>
      <c r="AX601" s="11" t="s">
        <v>72</v>
      </c>
      <c r="AY601" s="154" t="s">
        <v>137</v>
      </c>
    </row>
    <row r="602" spans="1:65" s="12" customFormat="1">
      <c r="B602" s="161"/>
      <c r="D602" s="153" t="s">
        <v>147</v>
      </c>
      <c r="E602" s="162" t="s">
        <v>1</v>
      </c>
      <c r="F602" s="163" t="s">
        <v>150</v>
      </c>
      <c r="H602" s="164">
        <v>10.233000000000001</v>
      </c>
      <c r="I602" s="165"/>
      <c r="L602" s="161"/>
      <c r="M602" s="166"/>
      <c r="N602" s="167"/>
      <c r="O602" s="167"/>
      <c r="P602" s="167"/>
      <c r="Q602" s="167"/>
      <c r="R602" s="167"/>
      <c r="S602" s="167"/>
      <c r="T602" s="168"/>
      <c r="AT602" s="162" t="s">
        <v>147</v>
      </c>
      <c r="AU602" s="162" t="s">
        <v>145</v>
      </c>
      <c r="AV602" s="12" t="s">
        <v>151</v>
      </c>
      <c r="AW602" s="12" t="s">
        <v>33</v>
      </c>
      <c r="AX602" s="12" t="s">
        <v>72</v>
      </c>
      <c r="AY602" s="162" t="s">
        <v>137</v>
      </c>
    </row>
    <row r="603" spans="1:65" s="14" customFormat="1">
      <c r="B603" s="186"/>
      <c r="D603" s="153" t="s">
        <v>147</v>
      </c>
      <c r="E603" s="187" t="s">
        <v>1</v>
      </c>
      <c r="F603" s="188" t="s">
        <v>809</v>
      </c>
      <c r="H603" s="187" t="s">
        <v>1</v>
      </c>
      <c r="I603" s="189"/>
      <c r="L603" s="186"/>
      <c r="M603" s="190"/>
      <c r="N603" s="191"/>
      <c r="O603" s="191"/>
      <c r="P603" s="191"/>
      <c r="Q603" s="191"/>
      <c r="R603" s="191"/>
      <c r="S603" s="191"/>
      <c r="T603" s="192"/>
      <c r="AT603" s="187" t="s">
        <v>147</v>
      </c>
      <c r="AU603" s="187" t="s">
        <v>145</v>
      </c>
      <c r="AV603" s="14" t="s">
        <v>80</v>
      </c>
      <c r="AW603" s="14" t="s">
        <v>33</v>
      </c>
      <c r="AX603" s="14" t="s">
        <v>72</v>
      </c>
      <c r="AY603" s="187" t="s">
        <v>137</v>
      </c>
    </row>
    <row r="604" spans="1:65" s="11" customFormat="1">
      <c r="B604" s="152"/>
      <c r="D604" s="153" t="s">
        <v>147</v>
      </c>
      <c r="E604" s="154" t="s">
        <v>1</v>
      </c>
      <c r="F604" s="155" t="s">
        <v>810</v>
      </c>
      <c r="H604" s="156">
        <v>2.2450000000000001</v>
      </c>
      <c r="I604" s="157"/>
      <c r="L604" s="152"/>
      <c r="M604" s="158"/>
      <c r="N604" s="159"/>
      <c r="O604" s="159"/>
      <c r="P604" s="159"/>
      <c r="Q604" s="159"/>
      <c r="R604" s="159"/>
      <c r="S604" s="159"/>
      <c r="T604" s="160"/>
      <c r="AT604" s="154" t="s">
        <v>147</v>
      </c>
      <c r="AU604" s="154" t="s">
        <v>145</v>
      </c>
      <c r="AV604" s="11" t="s">
        <v>145</v>
      </c>
      <c r="AW604" s="11" t="s">
        <v>33</v>
      </c>
      <c r="AX604" s="11" t="s">
        <v>72</v>
      </c>
      <c r="AY604" s="154" t="s">
        <v>137</v>
      </c>
    </row>
    <row r="605" spans="1:65" s="11" customFormat="1">
      <c r="B605" s="152"/>
      <c r="D605" s="153" t="s">
        <v>147</v>
      </c>
      <c r="E605" s="154" t="s">
        <v>1</v>
      </c>
      <c r="F605" s="155" t="s">
        <v>811</v>
      </c>
      <c r="H605" s="156">
        <v>1.8360000000000001</v>
      </c>
      <c r="I605" s="157"/>
      <c r="L605" s="152"/>
      <c r="M605" s="158"/>
      <c r="N605" s="159"/>
      <c r="O605" s="159"/>
      <c r="P605" s="159"/>
      <c r="Q605" s="159"/>
      <c r="R605" s="159"/>
      <c r="S605" s="159"/>
      <c r="T605" s="160"/>
      <c r="AT605" s="154" t="s">
        <v>147</v>
      </c>
      <c r="AU605" s="154" t="s">
        <v>145</v>
      </c>
      <c r="AV605" s="11" t="s">
        <v>145</v>
      </c>
      <c r="AW605" s="11" t="s">
        <v>33</v>
      </c>
      <c r="AX605" s="11" t="s">
        <v>72</v>
      </c>
      <c r="AY605" s="154" t="s">
        <v>137</v>
      </c>
    </row>
    <row r="606" spans="1:65" s="11" customFormat="1">
      <c r="B606" s="152"/>
      <c r="D606" s="153" t="s">
        <v>147</v>
      </c>
      <c r="E606" s="154" t="s">
        <v>1</v>
      </c>
      <c r="F606" s="155" t="s">
        <v>812</v>
      </c>
      <c r="H606" s="156">
        <v>0.76600000000000001</v>
      </c>
      <c r="I606" s="157"/>
      <c r="L606" s="152"/>
      <c r="M606" s="158"/>
      <c r="N606" s="159"/>
      <c r="O606" s="159"/>
      <c r="P606" s="159"/>
      <c r="Q606" s="159"/>
      <c r="R606" s="159"/>
      <c r="S606" s="159"/>
      <c r="T606" s="160"/>
      <c r="AT606" s="154" t="s">
        <v>147</v>
      </c>
      <c r="AU606" s="154" t="s">
        <v>145</v>
      </c>
      <c r="AV606" s="11" t="s">
        <v>145</v>
      </c>
      <c r="AW606" s="11" t="s">
        <v>33</v>
      </c>
      <c r="AX606" s="11" t="s">
        <v>72</v>
      </c>
      <c r="AY606" s="154" t="s">
        <v>137</v>
      </c>
    </row>
    <row r="607" spans="1:65" s="11" customFormat="1">
      <c r="B607" s="152"/>
      <c r="D607" s="153" t="s">
        <v>147</v>
      </c>
      <c r="E607" s="154" t="s">
        <v>1</v>
      </c>
      <c r="F607" s="155" t="s">
        <v>813</v>
      </c>
      <c r="H607" s="156">
        <v>0.43099999999999999</v>
      </c>
      <c r="I607" s="157"/>
      <c r="L607" s="152"/>
      <c r="M607" s="158"/>
      <c r="N607" s="159"/>
      <c r="O607" s="159"/>
      <c r="P607" s="159"/>
      <c r="Q607" s="159"/>
      <c r="R607" s="159"/>
      <c r="S607" s="159"/>
      <c r="T607" s="160"/>
      <c r="AT607" s="154" t="s">
        <v>147</v>
      </c>
      <c r="AU607" s="154" t="s">
        <v>145</v>
      </c>
      <c r="AV607" s="11" t="s">
        <v>145</v>
      </c>
      <c r="AW607" s="11" t="s">
        <v>33</v>
      </c>
      <c r="AX607" s="11" t="s">
        <v>72</v>
      </c>
      <c r="AY607" s="154" t="s">
        <v>137</v>
      </c>
    </row>
    <row r="608" spans="1:65" s="11" customFormat="1">
      <c r="B608" s="152"/>
      <c r="D608" s="153" t="s">
        <v>147</v>
      </c>
      <c r="E608" s="154" t="s">
        <v>1</v>
      </c>
      <c r="F608" s="155" t="s">
        <v>814</v>
      </c>
      <c r="H608" s="156">
        <v>0.59399999999999997</v>
      </c>
      <c r="I608" s="157"/>
      <c r="L608" s="152"/>
      <c r="M608" s="158"/>
      <c r="N608" s="159"/>
      <c r="O608" s="159"/>
      <c r="P608" s="159"/>
      <c r="Q608" s="159"/>
      <c r="R608" s="159"/>
      <c r="S608" s="159"/>
      <c r="T608" s="160"/>
      <c r="AT608" s="154" t="s">
        <v>147</v>
      </c>
      <c r="AU608" s="154" t="s">
        <v>145</v>
      </c>
      <c r="AV608" s="11" t="s">
        <v>145</v>
      </c>
      <c r="AW608" s="11" t="s">
        <v>33</v>
      </c>
      <c r="AX608" s="11" t="s">
        <v>72</v>
      </c>
      <c r="AY608" s="154" t="s">
        <v>137</v>
      </c>
    </row>
    <row r="609" spans="1:65" s="12" customFormat="1">
      <c r="B609" s="161"/>
      <c r="D609" s="153" t="s">
        <v>147</v>
      </c>
      <c r="E609" s="162" t="s">
        <v>1</v>
      </c>
      <c r="F609" s="163" t="s">
        <v>150</v>
      </c>
      <c r="H609" s="164">
        <v>5.8720000000000008</v>
      </c>
      <c r="I609" s="165"/>
      <c r="L609" s="161"/>
      <c r="M609" s="166"/>
      <c r="N609" s="167"/>
      <c r="O609" s="167"/>
      <c r="P609" s="167"/>
      <c r="Q609" s="167"/>
      <c r="R609" s="167"/>
      <c r="S609" s="167"/>
      <c r="T609" s="168"/>
      <c r="AT609" s="162" t="s">
        <v>147</v>
      </c>
      <c r="AU609" s="162" t="s">
        <v>145</v>
      </c>
      <c r="AV609" s="12" t="s">
        <v>151</v>
      </c>
      <c r="AW609" s="12" t="s">
        <v>33</v>
      </c>
      <c r="AX609" s="12" t="s">
        <v>72</v>
      </c>
      <c r="AY609" s="162" t="s">
        <v>137</v>
      </c>
    </row>
    <row r="610" spans="1:65" s="14" customFormat="1" ht="22.5">
      <c r="B610" s="186"/>
      <c r="D610" s="153" t="s">
        <v>147</v>
      </c>
      <c r="E610" s="187" t="s">
        <v>1</v>
      </c>
      <c r="F610" s="188" t="s">
        <v>815</v>
      </c>
      <c r="H610" s="187" t="s">
        <v>1</v>
      </c>
      <c r="I610" s="189"/>
      <c r="L610" s="186"/>
      <c r="M610" s="190"/>
      <c r="N610" s="191"/>
      <c r="O610" s="191"/>
      <c r="P610" s="191"/>
      <c r="Q610" s="191"/>
      <c r="R610" s="191"/>
      <c r="S610" s="191"/>
      <c r="T610" s="192"/>
      <c r="AT610" s="187" t="s">
        <v>147</v>
      </c>
      <c r="AU610" s="187" t="s">
        <v>145</v>
      </c>
      <c r="AV610" s="14" t="s">
        <v>80</v>
      </c>
      <c r="AW610" s="14" t="s">
        <v>33</v>
      </c>
      <c r="AX610" s="14" t="s">
        <v>72</v>
      </c>
      <c r="AY610" s="187" t="s">
        <v>137</v>
      </c>
    </row>
    <row r="611" spans="1:65" s="14" customFormat="1">
      <c r="B611" s="186"/>
      <c r="D611" s="153" t="s">
        <v>147</v>
      </c>
      <c r="E611" s="187" t="s">
        <v>1</v>
      </c>
      <c r="F611" s="188" t="s">
        <v>816</v>
      </c>
      <c r="H611" s="187" t="s">
        <v>1</v>
      </c>
      <c r="I611" s="189"/>
      <c r="L611" s="186"/>
      <c r="M611" s="190"/>
      <c r="N611" s="191"/>
      <c r="O611" s="191"/>
      <c r="P611" s="191"/>
      <c r="Q611" s="191"/>
      <c r="R611" s="191"/>
      <c r="S611" s="191"/>
      <c r="T611" s="192"/>
      <c r="AT611" s="187" t="s">
        <v>147</v>
      </c>
      <c r="AU611" s="187" t="s">
        <v>145</v>
      </c>
      <c r="AV611" s="14" t="s">
        <v>80</v>
      </c>
      <c r="AW611" s="14" t="s">
        <v>33</v>
      </c>
      <c r="AX611" s="14" t="s">
        <v>72</v>
      </c>
      <c r="AY611" s="187" t="s">
        <v>137</v>
      </c>
    </row>
    <row r="612" spans="1:65" s="11" customFormat="1">
      <c r="B612" s="152"/>
      <c r="D612" s="153" t="s">
        <v>147</v>
      </c>
      <c r="E612" s="154" t="s">
        <v>1</v>
      </c>
      <c r="F612" s="155" t="s">
        <v>817</v>
      </c>
      <c r="H612" s="156">
        <v>4.5999999999999999E-2</v>
      </c>
      <c r="I612" s="157"/>
      <c r="L612" s="152"/>
      <c r="M612" s="158"/>
      <c r="N612" s="159"/>
      <c r="O612" s="159"/>
      <c r="P612" s="159"/>
      <c r="Q612" s="159"/>
      <c r="R612" s="159"/>
      <c r="S612" s="159"/>
      <c r="T612" s="160"/>
      <c r="AT612" s="154" t="s">
        <v>147</v>
      </c>
      <c r="AU612" s="154" t="s">
        <v>145</v>
      </c>
      <c r="AV612" s="11" t="s">
        <v>145</v>
      </c>
      <c r="AW612" s="11" t="s">
        <v>33</v>
      </c>
      <c r="AX612" s="11" t="s">
        <v>72</v>
      </c>
      <c r="AY612" s="154" t="s">
        <v>137</v>
      </c>
    </row>
    <row r="613" spans="1:65" s="11" customFormat="1">
      <c r="B613" s="152"/>
      <c r="D613" s="153" t="s">
        <v>147</v>
      </c>
      <c r="E613" s="154" t="s">
        <v>1</v>
      </c>
      <c r="F613" s="155" t="s">
        <v>818</v>
      </c>
      <c r="H613" s="156">
        <v>0.28999999999999998</v>
      </c>
      <c r="I613" s="157"/>
      <c r="L613" s="152"/>
      <c r="M613" s="158"/>
      <c r="N613" s="159"/>
      <c r="O613" s="159"/>
      <c r="P613" s="159"/>
      <c r="Q613" s="159"/>
      <c r="R613" s="159"/>
      <c r="S613" s="159"/>
      <c r="T613" s="160"/>
      <c r="AT613" s="154" t="s">
        <v>147</v>
      </c>
      <c r="AU613" s="154" t="s">
        <v>145</v>
      </c>
      <c r="AV613" s="11" t="s">
        <v>145</v>
      </c>
      <c r="AW613" s="11" t="s">
        <v>33</v>
      </c>
      <c r="AX613" s="11" t="s">
        <v>72</v>
      </c>
      <c r="AY613" s="154" t="s">
        <v>137</v>
      </c>
    </row>
    <row r="614" spans="1:65" s="11" customFormat="1">
      <c r="B614" s="152"/>
      <c r="D614" s="153" t="s">
        <v>147</v>
      </c>
      <c r="E614" s="154" t="s">
        <v>1</v>
      </c>
      <c r="F614" s="155" t="s">
        <v>819</v>
      </c>
      <c r="H614" s="156">
        <v>4.1000000000000002E-2</v>
      </c>
      <c r="I614" s="157"/>
      <c r="L614" s="152"/>
      <c r="M614" s="158"/>
      <c r="N614" s="159"/>
      <c r="O614" s="159"/>
      <c r="P614" s="159"/>
      <c r="Q614" s="159"/>
      <c r="R614" s="159"/>
      <c r="S614" s="159"/>
      <c r="T614" s="160"/>
      <c r="AT614" s="154" t="s">
        <v>147</v>
      </c>
      <c r="AU614" s="154" t="s">
        <v>145</v>
      </c>
      <c r="AV614" s="11" t="s">
        <v>145</v>
      </c>
      <c r="AW614" s="11" t="s">
        <v>33</v>
      </c>
      <c r="AX614" s="11" t="s">
        <v>72</v>
      </c>
      <c r="AY614" s="154" t="s">
        <v>137</v>
      </c>
    </row>
    <row r="615" spans="1:65" s="11" customFormat="1">
      <c r="B615" s="152"/>
      <c r="D615" s="153" t="s">
        <v>147</v>
      </c>
      <c r="E615" s="154" t="s">
        <v>1</v>
      </c>
      <c r="F615" s="155" t="s">
        <v>820</v>
      </c>
      <c r="H615" s="156">
        <v>2.8000000000000001E-2</v>
      </c>
      <c r="I615" s="157"/>
      <c r="L615" s="152"/>
      <c r="M615" s="158"/>
      <c r="N615" s="159"/>
      <c r="O615" s="159"/>
      <c r="P615" s="159"/>
      <c r="Q615" s="159"/>
      <c r="R615" s="159"/>
      <c r="S615" s="159"/>
      <c r="T615" s="160"/>
      <c r="AT615" s="154" t="s">
        <v>147</v>
      </c>
      <c r="AU615" s="154" t="s">
        <v>145</v>
      </c>
      <c r="AV615" s="11" t="s">
        <v>145</v>
      </c>
      <c r="AW615" s="11" t="s">
        <v>33</v>
      </c>
      <c r="AX615" s="11" t="s">
        <v>72</v>
      </c>
      <c r="AY615" s="154" t="s">
        <v>137</v>
      </c>
    </row>
    <row r="616" spans="1:65" s="12" customFormat="1">
      <c r="B616" s="161"/>
      <c r="D616" s="153" t="s">
        <v>147</v>
      </c>
      <c r="E616" s="162" t="s">
        <v>1</v>
      </c>
      <c r="F616" s="163" t="s">
        <v>150</v>
      </c>
      <c r="H616" s="164">
        <v>0.40499999999999997</v>
      </c>
      <c r="I616" s="165"/>
      <c r="L616" s="161"/>
      <c r="M616" s="166"/>
      <c r="N616" s="167"/>
      <c r="O616" s="167"/>
      <c r="P616" s="167"/>
      <c r="Q616" s="167"/>
      <c r="R616" s="167"/>
      <c r="S616" s="167"/>
      <c r="T616" s="168"/>
      <c r="AT616" s="162" t="s">
        <v>147</v>
      </c>
      <c r="AU616" s="162" t="s">
        <v>145</v>
      </c>
      <c r="AV616" s="12" t="s">
        <v>151</v>
      </c>
      <c r="AW616" s="12" t="s">
        <v>33</v>
      </c>
      <c r="AX616" s="12" t="s">
        <v>72</v>
      </c>
      <c r="AY616" s="162" t="s">
        <v>137</v>
      </c>
    </row>
    <row r="617" spans="1:65" s="13" customFormat="1">
      <c r="B617" s="169"/>
      <c r="D617" s="153" t="s">
        <v>147</v>
      </c>
      <c r="E617" s="170" t="s">
        <v>1</v>
      </c>
      <c r="F617" s="171" t="s">
        <v>158</v>
      </c>
      <c r="H617" s="172">
        <v>16.509999999999998</v>
      </c>
      <c r="I617" s="173"/>
      <c r="L617" s="169"/>
      <c r="M617" s="174"/>
      <c r="N617" s="175"/>
      <c r="O617" s="175"/>
      <c r="P617" s="175"/>
      <c r="Q617" s="175"/>
      <c r="R617" s="175"/>
      <c r="S617" s="175"/>
      <c r="T617" s="176"/>
      <c r="AT617" s="170" t="s">
        <v>147</v>
      </c>
      <c r="AU617" s="170" t="s">
        <v>145</v>
      </c>
      <c r="AV617" s="13" t="s">
        <v>144</v>
      </c>
      <c r="AW617" s="13" t="s">
        <v>33</v>
      </c>
      <c r="AX617" s="13" t="s">
        <v>80</v>
      </c>
      <c r="AY617" s="170" t="s">
        <v>137</v>
      </c>
    </row>
    <row r="618" spans="1:65" s="254" customFormat="1" ht="24.2" customHeight="1">
      <c r="A618" s="204"/>
      <c r="B618" s="139"/>
      <c r="C618" s="276" t="s">
        <v>821</v>
      </c>
      <c r="D618" s="276" t="s">
        <v>139</v>
      </c>
      <c r="E618" s="277" t="s">
        <v>188</v>
      </c>
      <c r="F618" s="278" t="s">
        <v>189</v>
      </c>
      <c r="G618" s="279" t="s">
        <v>142</v>
      </c>
      <c r="H618" s="280">
        <v>132.36199999999999</v>
      </c>
      <c r="I618" s="281"/>
      <c r="J618" s="280">
        <f>ROUND(I618*H618,3)</f>
        <v>0</v>
      </c>
      <c r="K618" s="282"/>
      <c r="L618" s="30"/>
      <c r="M618" s="283" t="s">
        <v>1</v>
      </c>
      <c r="N618" s="284" t="s">
        <v>44</v>
      </c>
      <c r="O618" s="49"/>
      <c r="P618" s="285">
        <f>O618*H618</f>
        <v>0</v>
      </c>
      <c r="Q618" s="285">
        <v>3.4099999999999998E-3</v>
      </c>
      <c r="R618" s="285">
        <f>Q618*H618</f>
        <v>0.45135441999999998</v>
      </c>
      <c r="S618" s="285">
        <v>0</v>
      </c>
      <c r="T618" s="286">
        <f>S618*H618</f>
        <v>0</v>
      </c>
      <c r="U618" s="204"/>
      <c r="V618" s="204"/>
      <c r="W618" s="204"/>
      <c r="X618" s="204"/>
      <c r="Y618" s="204"/>
      <c r="Z618" s="204"/>
      <c r="AA618" s="204"/>
      <c r="AB618" s="204"/>
      <c r="AC618" s="204"/>
      <c r="AD618" s="204"/>
      <c r="AE618" s="204"/>
      <c r="AR618" s="287" t="s">
        <v>144</v>
      </c>
      <c r="AT618" s="287" t="s">
        <v>139</v>
      </c>
      <c r="AU618" s="287" t="s">
        <v>145</v>
      </c>
      <c r="AY618" s="205" t="s">
        <v>137</v>
      </c>
      <c r="BE618" s="150">
        <f>IF(N618="základná",J618,0)</f>
        <v>0</v>
      </c>
      <c r="BF618" s="150">
        <f>IF(N618="znížená",J618,0)</f>
        <v>0</v>
      </c>
      <c r="BG618" s="150">
        <f>IF(N618="zákl. prenesená",J618,0)</f>
        <v>0</v>
      </c>
      <c r="BH618" s="150">
        <f>IF(N618="zníž. prenesená",J618,0)</f>
        <v>0</v>
      </c>
      <c r="BI618" s="150">
        <f>IF(N618="nulová",J618,0)</f>
        <v>0</v>
      </c>
      <c r="BJ618" s="205" t="s">
        <v>145</v>
      </c>
      <c r="BK618" s="151">
        <f>ROUND(I618*H618,3)</f>
        <v>0</v>
      </c>
      <c r="BL618" s="205" t="s">
        <v>144</v>
      </c>
      <c r="BM618" s="287" t="s">
        <v>822</v>
      </c>
    </row>
    <row r="619" spans="1:65" s="14" customFormat="1">
      <c r="B619" s="186"/>
      <c r="D619" s="153" t="s">
        <v>147</v>
      </c>
      <c r="E619" s="187" t="s">
        <v>1</v>
      </c>
      <c r="F619" s="188" t="s">
        <v>802</v>
      </c>
      <c r="H619" s="187" t="s">
        <v>1</v>
      </c>
      <c r="I619" s="189"/>
      <c r="L619" s="186"/>
      <c r="M619" s="190"/>
      <c r="N619" s="191"/>
      <c r="O619" s="191"/>
      <c r="P619" s="191"/>
      <c r="Q619" s="191"/>
      <c r="R619" s="191"/>
      <c r="S619" s="191"/>
      <c r="T619" s="192"/>
      <c r="AT619" s="187" t="s">
        <v>147</v>
      </c>
      <c r="AU619" s="187" t="s">
        <v>145</v>
      </c>
      <c r="AV619" s="14" t="s">
        <v>80</v>
      </c>
      <c r="AW619" s="14" t="s">
        <v>33</v>
      </c>
      <c r="AX619" s="14" t="s">
        <v>72</v>
      </c>
      <c r="AY619" s="187" t="s">
        <v>137</v>
      </c>
    </row>
    <row r="620" spans="1:65" s="11" customFormat="1">
      <c r="B620" s="152"/>
      <c r="D620" s="153" t="s">
        <v>147</v>
      </c>
      <c r="E620" s="154" t="s">
        <v>1</v>
      </c>
      <c r="F620" s="155" t="s">
        <v>823</v>
      </c>
      <c r="H620" s="156">
        <v>18.885999999999999</v>
      </c>
      <c r="I620" s="157"/>
      <c r="L620" s="152"/>
      <c r="M620" s="158"/>
      <c r="N620" s="159"/>
      <c r="O620" s="159"/>
      <c r="P620" s="159"/>
      <c r="Q620" s="159"/>
      <c r="R620" s="159"/>
      <c r="S620" s="159"/>
      <c r="T620" s="160"/>
      <c r="AT620" s="154" t="s">
        <v>147</v>
      </c>
      <c r="AU620" s="154" t="s">
        <v>145</v>
      </c>
      <c r="AV620" s="11" t="s">
        <v>145</v>
      </c>
      <c r="AW620" s="11" t="s">
        <v>33</v>
      </c>
      <c r="AX620" s="11" t="s">
        <v>72</v>
      </c>
      <c r="AY620" s="154" t="s">
        <v>137</v>
      </c>
    </row>
    <row r="621" spans="1:65" s="11" customFormat="1">
      <c r="B621" s="152"/>
      <c r="D621" s="153" t="s">
        <v>147</v>
      </c>
      <c r="E621" s="154" t="s">
        <v>1</v>
      </c>
      <c r="F621" s="155" t="s">
        <v>824</v>
      </c>
      <c r="H621" s="156">
        <v>7.7809999999999997</v>
      </c>
      <c r="I621" s="157"/>
      <c r="L621" s="152"/>
      <c r="M621" s="158"/>
      <c r="N621" s="159"/>
      <c r="O621" s="159"/>
      <c r="P621" s="159"/>
      <c r="Q621" s="159"/>
      <c r="R621" s="159"/>
      <c r="S621" s="159"/>
      <c r="T621" s="160"/>
      <c r="AT621" s="154" t="s">
        <v>147</v>
      </c>
      <c r="AU621" s="154" t="s">
        <v>145</v>
      </c>
      <c r="AV621" s="11" t="s">
        <v>145</v>
      </c>
      <c r="AW621" s="11" t="s">
        <v>33</v>
      </c>
      <c r="AX621" s="11" t="s">
        <v>72</v>
      </c>
      <c r="AY621" s="154" t="s">
        <v>137</v>
      </c>
    </row>
    <row r="622" spans="1:65" s="11" customFormat="1">
      <c r="B622" s="152"/>
      <c r="D622" s="153" t="s">
        <v>147</v>
      </c>
      <c r="E622" s="154" t="s">
        <v>1</v>
      </c>
      <c r="F622" s="155" t="s">
        <v>825</v>
      </c>
      <c r="H622" s="156">
        <v>4.9729999999999999</v>
      </c>
      <c r="I622" s="157"/>
      <c r="L622" s="152"/>
      <c r="M622" s="158"/>
      <c r="N622" s="159"/>
      <c r="O622" s="159"/>
      <c r="P622" s="159"/>
      <c r="Q622" s="159"/>
      <c r="R622" s="159"/>
      <c r="S622" s="159"/>
      <c r="T622" s="160"/>
      <c r="AT622" s="154" t="s">
        <v>147</v>
      </c>
      <c r="AU622" s="154" t="s">
        <v>145</v>
      </c>
      <c r="AV622" s="11" t="s">
        <v>145</v>
      </c>
      <c r="AW622" s="11" t="s">
        <v>33</v>
      </c>
      <c r="AX622" s="11" t="s">
        <v>72</v>
      </c>
      <c r="AY622" s="154" t="s">
        <v>137</v>
      </c>
    </row>
    <row r="623" spans="1:65" s="11" customFormat="1">
      <c r="B623" s="152"/>
      <c r="D623" s="153" t="s">
        <v>147</v>
      </c>
      <c r="E623" s="154" t="s">
        <v>1</v>
      </c>
      <c r="F623" s="155" t="s">
        <v>826</v>
      </c>
      <c r="H623" s="156">
        <v>7.9050000000000002</v>
      </c>
      <c r="I623" s="157"/>
      <c r="L623" s="152"/>
      <c r="M623" s="158"/>
      <c r="N623" s="159"/>
      <c r="O623" s="159"/>
      <c r="P623" s="159"/>
      <c r="Q623" s="159"/>
      <c r="R623" s="159"/>
      <c r="S623" s="159"/>
      <c r="T623" s="160"/>
      <c r="AT623" s="154" t="s">
        <v>147</v>
      </c>
      <c r="AU623" s="154" t="s">
        <v>145</v>
      </c>
      <c r="AV623" s="11" t="s">
        <v>145</v>
      </c>
      <c r="AW623" s="11" t="s">
        <v>33</v>
      </c>
      <c r="AX623" s="11" t="s">
        <v>72</v>
      </c>
      <c r="AY623" s="154" t="s">
        <v>137</v>
      </c>
    </row>
    <row r="624" spans="1:65" s="11" customFormat="1">
      <c r="B624" s="152"/>
      <c r="D624" s="153" t="s">
        <v>147</v>
      </c>
      <c r="E624" s="154" t="s">
        <v>1</v>
      </c>
      <c r="F624" s="155" t="s">
        <v>827</v>
      </c>
      <c r="H624" s="156">
        <v>15.81</v>
      </c>
      <c r="I624" s="157"/>
      <c r="L624" s="152"/>
      <c r="M624" s="158"/>
      <c r="N624" s="159"/>
      <c r="O624" s="159"/>
      <c r="P624" s="159"/>
      <c r="Q624" s="159"/>
      <c r="R624" s="159"/>
      <c r="S624" s="159"/>
      <c r="T624" s="160"/>
      <c r="AT624" s="154" t="s">
        <v>147</v>
      </c>
      <c r="AU624" s="154" t="s">
        <v>145</v>
      </c>
      <c r="AV624" s="11" t="s">
        <v>145</v>
      </c>
      <c r="AW624" s="11" t="s">
        <v>33</v>
      </c>
      <c r="AX624" s="11" t="s">
        <v>72</v>
      </c>
      <c r="AY624" s="154" t="s">
        <v>137</v>
      </c>
    </row>
    <row r="625" spans="2:51" s="11" customFormat="1">
      <c r="B625" s="152"/>
      <c r="D625" s="153" t="s">
        <v>147</v>
      </c>
      <c r="E625" s="154" t="s">
        <v>1</v>
      </c>
      <c r="F625" s="155" t="s">
        <v>828</v>
      </c>
      <c r="H625" s="156">
        <v>27.689</v>
      </c>
      <c r="I625" s="157"/>
      <c r="L625" s="152"/>
      <c r="M625" s="158"/>
      <c r="N625" s="159"/>
      <c r="O625" s="159"/>
      <c r="P625" s="159"/>
      <c r="Q625" s="159"/>
      <c r="R625" s="159"/>
      <c r="S625" s="159"/>
      <c r="T625" s="160"/>
      <c r="AT625" s="154" t="s">
        <v>147</v>
      </c>
      <c r="AU625" s="154" t="s">
        <v>145</v>
      </c>
      <c r="AV625" s="11" t="s">
        <v>145</v>
      </c>
      <c r="AW625" s="11" t="s">
        <v>33</v>
      </c>
      <c r="AX625" s="11" t="s">
        <v>72</v>
      </c>
      <c r="AY625" s="154" t="s">
        <v>137</v>
      </c>
    </row>
    <row r="626" spans="2:51" s="12" customFormat="1">
      <c r="B626" s="161"/>
      <c r="D626" s="153" t="s">
        <v>147</v>
      </c>
      <c r="E626" s="162" t="s">
        <v>1</v>
      </c>
      <c r="F626" s="163" t="s">
        <v>150</v>
      </c>
      <c r="H626" s="164">
        <v>83.043999999999997</v>
      </c>
      <c r="I626" s="165"/>
      <c r="L626" s="161"/>
      <c r="M626" s="166"/>
      <c r="N626" s="167"/>
      <c r="O626" s="167"/>
      <c r="P626" s="167"/>
      <c r="Q626" s="167"/>
      <c r="R626" s="167"/>
      <c r="S626" s="167"/>
      <c r="T626" s="168"/>
      <c r="AT626" s="162" t="s">
        <v>147</v>
      </c>
      <c r="AU626" s="162" t="s">
        <v>145</v>
      </c>
      <c r="AV626" s="12" t="s">
        <v>151</v>
      </c>
      <c r="AW626" s="12" t="s">
        <v>33</v>
      </c>
      <c r="AX626" s="12" t="s">
        <v>72</v>
      </c>
      <c r="AY626" s="162" t="s">
        <v>137</v>
      </c>
    </row>
    <row r="627" spans="2:51" s="14" customFormat="1">
      <c r="B627" s="186"/>
      <c r="D627" s="153" t="s">
        <v>147</v>
      </c>
      <c r="E627" s="187" t="s">
        <v>1</v>
      </c>
      <c r="F627" s="188" t="s">
        <v>809</v>
      </c>
      <c r="H627" s="187" t="s">
        <v>1</v>
      </c>
      <c r="I627" s="189"/>
      <c r="L627" s="186"/>
      <c r="M627" s="190"/>
      <c r="N627" s="191"/>
      <c r="O627" s="191"/>
      <c r="P627" s="191"/>
      <c r="Q627" s="191"/>
      <c r="R627" s="191"/>
      <c r="S627" s="191"/>
      <c r="T627" s="192"/>
      <c r="AT627" s="187" t="s">
        <v>147</v>
      </c>
      <c r="AU627" s="187" t="s">
        <v>145</v>
      </c>
      <c r="AV627" s="14" t="s">
        <v>80</v>
      </c>
      <c r="AW627" s="14" t="s">
        <v>33</v>
      </c>
      <c r="AX627" s="14" t="s">
        <v>72</v>
      </c>
      <c r="AY627" s="187" t="s">
        <v>137</v>
      </c>
    </row>
    <row r="628" spans="2:51" s="11" customFormat="1">
      <c r="B628" s="152"/>
      <c r="D628" s="153" t="s">
        <v>147</v>
      </c>
      <c r="E628" s="154" t="s">
        <v>1</v>
      </c>
      <c r="F628" s="155" t="s">
        <v>829</v>
      </c>
      <c r="H628" s="156">
        <v>18.707999999999998</v>
      </c>
      <c r="I628" s="157"/>
      <c r="L628" s="152"/>
      <c r="M628" s="158"/>
      <c r="N628" s="159"/>
      <c r="O628" s="159"/>
      <c r="P628" s="159"/>
      <c r="Q628" s="159"/>
      <c r="R628" s="159"/>
      <c r="S628" s="159"/>
      <c r="T628" s="160"/>
      <c r="AT628" s="154" t="s">
        <v>147</v>
      </c>
      <c r="AU628" s="154" t="s">
        <v>145</v>
      </c>
      <c r="AV628" s="11" t="s">
        <v>145</v>
      </c>
      <c r="AW628" s="11" t="s">
        <v>33</v>
      </c>
      <c r="AX628" s="11" t="s">
        <v>72</v>
      </c>
      <c r="AY628" s="154" t="s">
        <v>137</v>
      </c>
    </row>
    <row r="629" spans="2:51" s="11" customFormat="1">
      <c r="B629" s="152"/>
      <c r="D629" s="153" t="s">
        <v>147</v>
      </c>
      <c r="E629" s="154" t="s">
        <v>1</v>
      </c>
      <c r="F629" s="155" t="s">
        <v>830</v>
      </c>
      <c r="H629" s="156">
        <v>13.02</v>
      </c>
      <c r="I629" s="157"/>
      <c r="L629" s="152"/>
      <c r="M629" s="158"/>
      <c r="N629" s="159"/>
      <c r="O629" s="159"/>
      <c r="P629" s="159"/>
      <c r="Q629" s="159"/>
      <c r="R629" s="159"/>
      <c r="S629" s="159"/>
      <c r="T629" s="160"/>
      <c r="AT629" s="154" t="s">
        <v>147</v>
      </c>
      <c r="AU629" s="154" t="s">
        <v>145</v>
      </c>
      <c r="AV629" s="11" t="s">
        <v>145</v>
      </c>
      <c r="AW629" s="11" t="s">
        <v>33</v>
      </c>
      <c r="AX629" s="11" t="s">
        <v>72</v>
      </c>
      <c r="AY629" s="154" t="s">
        <v>137</v>
      </c>
    </row>
    <row r="630" spans="2:51" s="11" customFormat="1">
      <c r="B630" s="152"/>
      <c r="D630" s="153" t="s">
        <v>147</v>
      </c>
      <c r="E630" s="154" t="s">
        <v>1</v>
      </c>
      <c r="F630" s="155" t="s">
        <v>831</v>
      </c>
      <c r="H630" s="156">
        <v>6.09</v>
      </c>
      <c r="I630" s="157"/>
      <c r="L630" s="152"/>
      <c r="M630" s="158"/>
      <c r="N630" s="159"/>
      <c r="O630" s="159"/>
      <c r="P630" s="159"/>
      <c r="Q630" s="159"/>
      <c r="R630" s="159"/>
      <c r="S630" s="159"/>
      <c r="T630" s="160"/>
      <c r="AT630" s="154" t="s">
        <v>147</v>
      </c>
      <c r="AU630" s="154" t="s">
        <v>145</v>
      </c>
      <c r="AV630" s="11" t="s">
        <v>145</v>
      </c>
      <c r="AW630" s="11" t="s">
        <v>33</v>
      </c>
      <c r="AX630" s="11" t="s">
        <v>72</v>
      </c>
      <c r="AY630" s="154" t="s">
        <v>137</v>
      </c>
    </row>
    <row r="631" spans="2:51" s="11" customFormat="1">
      <c r="B631" s="152"/>
      <c r="D631" s="153" t="s">
        <v>147</v>
      </c>
      <c r="E631" s="154" t="s">
        <v>1</v>
      </c>
      <c r="F631" s="155" t="s">
        <v>832</v>
      </c>
      <c r="H631" s="156">
        <v>3.8849999999999998</v>
      </c>
      <c r="I631" s="157"/>
      <c r="L631" s="152"/>
      <c r="M631" s="158"/>
      <c r="N631" s="159"/>
      <c r="O631" s="159"/>
      <c r="P631" s="159"/>
      <c r="Q631" s="159"/>
      <c r="R631" s="159"/>
      <c r="S631" s="159"/>
      <c r="T631" s="160"/>
      <c r="AT631" s="154" t="s">
        <v>147</v>
      </c>
      <c r="AU631" s="154" t="s">
        <v>145</v>
      </c>
      <c r="AV631" s="11" t="s">
        <v>145</v>
      </c>
      <c r="AW631" s="11" t="s">
        <v>33</v>
      </c>
      <c r="AX631" s="11" t="s">
        <v>72</v>
      </c>
      <c r="AY631" s="154" t="s">
        <v>137</v>
      </c>
    </row>
    <row r="632" spans="2:51" s="11" customFormat="1">
      <c r="B632" s="152"/>
      <c r="D632" s="153" t="s">
        <v>147</v>
      </c>
      <c r="E632" s="154" t="s">
        <v>1</v>
      </c>
      <c r="F632" s="155" t="s">
        <v>833</v>
      </c>
      <c r="H632" s="156">
        <v>4.0949999999999998</v>
      </c>
      <c r="I632" s="157"/>
      <c r="L632" s="152"/>
      <c r="M632" s="158"/>
      <c r="N632" s="159"/>
      <c r="O632" s="159"/>
      <c r="P632" s="159"/>
      <c r="Q632" s="159"/>
      <c r="R632" s="159"/>
      <c r="S632" s="159"/>
      <c r="T632" s="160"/>
      <c r="AT632" s="154" t="s">
        <v>147</v>
      </c>
      <c r="AU632" s="154" t="s">
        <v>145</v>
      </c>
      <c r="AV632" s="11" t="s">
        <v>145</v>
      </c>
      <c r="AW632" s="11" t="s">
        <v>33</v>
      </c>
      <c r="AX632" s="11" t="s">
        <v>72</v>
      </c>
      <c r="AY632" s="154" t="s">
        <v>137</v>
      </c>
    </row>
    <row r="633" spans="2:51" s="12" customFormat="1">
      <c r="B633" s="161"/>
      <c r="D633" s="153" t="s">
        <v>147</v>
      </c>
      <c r="E633" s="162" t="s">
        <v>1</v>
      </c>
      <c r="F633" s="163" t="s">
        <v>150</v>
      </c>
      <c r="H633" s="164">
        <v>45.798000000000002</v>
      </c>
      <c r="I633" s="165"/>
      <c r="L633" s="161"/>
      <c r="M633" s="166"/>
      <c r="N633" s="167"/>
      <c r="O633" s="167"/>
      <c r="P633" s="167"/>
      <c r="Q633" s="167"/>
      <c r="R633" s="167"/>
      <c r="S633" s="167"/>
      <c r="T633" s="168"/>
      <c r="AT633" s="162" t="s">
        <v>147</v>
      </c>
      <c r="AU633" s="162" t="s">
        <v>145</v>
      </c>
      <c r="AV633" s="12" t="s">
        <v>151</v>
      </c>
      <c r="AW633" s="12" t="s">
        <v>33</v>
      </c>
      <c r="AX633" s="12" t="s">
        <v>72</v>
      </c>
      <c r="AY633" s="162" t="s">
        <v>137</v>
      </c>
    </row>
    <row r="634" spans="2:51" s="14" customFormat="1" ht="22.5">
      <c r="B634" s="186"/>
      <c r="D634" s="153" t="s">
        <v>147</v>
      </c>
      <c r="E634" s="187" t="s">
        <v>1</v>
      </c>
      <c r="F634" s="188" t="s">
        <v>834</v>
      </c>
      <c r="H634" s="187" t="s">
        <v>1</v>
      </c>
      <c r="I634" s="189"/>
      <c r="L634" s="186"/>
      <c r="M634" s="190"/>
      <c r="N634" s="191"/>
      <c r="O634" s="191"/>
      <c r="P634" s="191"/>
      <c r="Q634" s="191"/>
      <c r="R634" s="191"/>
      <c r="S634" s="191"/>
      <c r="T634" s="192"/>
      <c r="AT634" s="187" t="s">
        <v>147</v>
      </c>
      <c r="AU634" s="187" t="s">
        <v>145</v>
      </c>
      <c r="AV634" s="14" t="s">
        <v>80</v>
      </c>
      <c r="AW634" s="14" t="s">
        <v>33</v>
      </c>
      <c r="AX634" s="14" t="s">
        <v>72</v>
      </c>
      <c r="AY634" s="187" t="s">
        <v>137</v>
      </c>
    </row>
    <row r="635" spans="2:51" s="14" customFormat="1">
      <c r="B635" s="186"/>
      <c r="D635" s="153" t="s">
        <v>147</v>
      </c>
      <c r="E635" s="187" t="s">
        <v>1</v>
      </c>
      <c r="F635" s="188" t="s">
        <v>816</v>
      </c>
      <c r="H635" s="187" t="s">
        <v>1</v>
      </c>
      <c r="I635" s="189"/>
      <c r="L635" s="186"/>
      <c r="M635" s="190"/>
      <c r="N635" s="191"/>
      <c r="O635" s="191"/>
      <c r="P635" s="191"/>
      <c r="Q635" s="191"/>
      <c r="R635" s="191"/>
      <c r="S635" s="191"/>
      <c r="T635" s="192"/>
      <c r="AT635" s="187" t="s">
        <v>147</v>
      </c>
      <c r="AU635" s="187" t="s">
        <v>145</v>
      </c>
      <c r="AV635" s="14" t="s">
        <v>80</v>
      </c>
      <c r="AW635" s="14" t="s">
        <v>33</v>
      </c>
      <c r="AX635" s="14" t="s">
        <v>72</v>
      </c>
      <c r="AY635" s="187" t="s">
        <v>137</v>
      </c>
    </row>
    <row r="636" spans="2:51" s="11" customFormat="1">
      <c r="B636" s="152"/>
      <c r="D636" s="153" t="s">
        <v>147</v>
      </c>
      <c r="E636" s="154" t="s">
        <v>1</v>
      </c>
      <c r="F636" s="155" t="s">
        <v>835</v>
      </c>
      <c r="H636" s="156">
        <v>0.4</v>
      </c>
      <c r="I636" s="157"/>
      <c r="L636" s="152"/>
      <c r="M636" s="158"/>
      <c r="N636" s="159"/>
      <c r="O636" s="159"/>
      <c r="P636" s="159"/>
      <c r="Q636" s="159"/>
      <c r="R636" s="159"/>
      <c r="S636" s="159"/>
      <c r="T636" s="160"/>
      <c r="AT636" s="154" t="s">
        <v>147</v>
      </c>
      <c r="AU636" s="154" t="s">
        <v>145</v>
      </c>
      <c r="AV636" s="11" t="s">
        <v>145</v>
      </c>
      <c r="AW636" s="11" t="s">
        <v>33</v>
      </c>
      <c r="AX636" s="11" t="s">
        <v>72</v>
      </c>
      <c r="AY636" s="154" t="s">
        <v>137</v>
      </c>
    </row>
    <row r="637" spans="2:51" s="11" customFormat="1">
      <c r="B637" s="152"/>
      <c r="D637" s="153" t="s">
        <v>147</v>
      </c>
      <c r="E637" s="154" t="s">
        <v>1</v>
      </c>
      <c r="F637" s="155" t="s">
        <v>836</v>
      </c>
      <c r="H637" s="156">
        <v>2.52</v>
      </c>
      <c r="I637" s="157"/>
      <c r="L637" s="152"/>
      <c r="M637" s="158"/>
      <c r="N637" s="159"/>
      <c r="O637" s="159"/>
      <c r="P637" s="159"/>
      <c r="Q637" s="159"/>
      <c r="R637" s="159"/>
      <c r="S637" s="159"/>
      <c r="T637" s="160"/>
      <c r="AT637" s="154" t="s">
        <v>147</v>
      </c>
      <c r="AU637" s="154" t="s">
        <v>145</v>
      </c>
      <c r="AV637" s="11" t="s">
        <v>145</v>
      </c>
      <c r="AW637" s="11" t="s">
        <v>33</v>
      </c>
      <c r="AX637" s="11" t="s">
        <v>72</v>
      </c>
      <c r="AY637" s="154" t="s">
        <v>137</v>
      </c>
    </row>
    <row r="638" spans="2:51" s="11" customFormat="1">
      <c r="B638" s="152"/>
      <c r="D638" s="153" t="s">
        <v>147</v>
      </c>
      <c r="E638" s="154" t="s">
        <v>1</v>
      </c>
      <c r="F638" s="155" t="s">
        <v>837</v>
      </c>
      <c r="H638" s="156">
        <v>0.36</v>
      </c>
      <c r="I638" s="157"/>
      <c r="L638" s="152"/>
      <c r="M638" s="158"/>
      <c r="N638" s="159"/>
      <c r="O638" s="159"/>
      <c r="P638" s="159"/>
      <c r="Q638" s="159"/>
      <c r="R638" s="159"/>
      <c r="S638" s="159"/>
      <c r="T638" s="160"/>
      <c r="AT638" s="154" t="s">
        <v>147</v>
      </c>
      <c r="AU638" s="154" t="s">
        <v>145</v>
      </c>
      <c r="AV638" s="11" t="s">
        <v>145</v>
      </c>
      <c r="AW638" s="11" t="s">
        <v>33</v>
      </c>
      <c r="AX638" s="11" t="s">
        <v>72</v>
      </c>
      <c r="AY638" s="154" t="s">
        <v>137</v>
      </c>
    </row>
    <row r="639" spans="2:51" s="11" customFormat="1">
      <c r="B639" s="152"/>
      <c r="D639" s="153" t="s">
        <v>147</v>
      </c>
      <c r="E639" s="154" t="s">
        <v>1</v>
      </c>
      <c r="F639" s="155" t="s">
        <v>838</v>
      </c>
      <c r="H639" s="156">
        <v>0.24</v>
      </c>
      <c r="I639" s="157"/>
      <c r="L639" s="152"/>
      <c r="M639" s="158"/>
      <c r="N639" s="159"/>
      <c r="O639" s="159"/>
      <c r="P639" s="159"/>
      <c r="Q639" s="159"/>
      <c r="R639" s="159"/>
      <c r="S639" s="159"/>
      <c r="T639" s="160"/>
      <c r="AT639" s="154" t="s">
        <v>147</v>
      </c>
      <c r="AU639" s="154" t="s">
        <v>145</v>
      </c>
      <c r="AV639" s="11" t="s">
        <v>145</v>
      </c>
      <c r="AW639" s="11" t="s">
        <v>33</v>
      </c>
      <c r="AX639" s="11" t="s">
        <v>72</v>
      </c>
      <c r="AY639" s="154" t="s">
        <v>137</v>
      </c>
    </row>
    <row r="640" spans="2:51" s="12" customFormat="1">
      <c r="B640" s="161"/>
      <c r="D640" s="153" t="s">
        <v>147</v>
      </c>
      <c r="E640" s="162" t="s">
        <v>1</v>
      </c>
      <c r="F640" s="163" t="s">
        <v>150</v>
      </c>
      <c r="H640" s="164">
        <v>3.52</v>
      </c>
      <c r="I640" s="165"/>
      <c r="L640" s="161"/>
      <c r="M640" s="166"/>
      <c r="N640" s="167"/>
      <c r="O640" s="167"/>
      <c r="P640" s="167"/>
      <c r="Q640" s="167"/>
      <c r="R640" s="167"/>
      <c r="S640" s="167"/>
      <c r="T640" s="168"/>
      <c r="AT640" s="162" t="s">
        <v>147</v>
      </c>
      <c r="AU640" s="162" t="s">
        <v>145</v>
      </c>
      <c r="AV640" s="12" t="s">
        <v>151</v>
      </c>
      <c r="AW640" s="12" t="s">
        <v>33</v>
      </c>
      <c r="AX640" s="12" t="s">
        <v>72</v>
      </c>
      <c r="AY640" s="162" t="s">
        <v>137</v>
      </c>
    </row>
    <row r="641" spans="1:65" s="13" customFormat="1">
      <c r="B641" s="169"/>
      <c r="D641" s="153" t="s">
        <v>147</v>
      </c>
      <c r="E641" s="170" t="s">
        <v>1</v>
      </c>
      <c r="F641" s="171" t="s">
        <v>158</v>
      </c>
      <c r="H641" s="172">
        <v>132.36199999999999</v>
      </c>
      <c r="I641" s="173"/>
      <c r="L641" s="169"/>
      <c r="M641" s="174"/>
      <c r="N641" s="175"/>
      <c r="O641" s="175"/>
      <c r="P641" s="175"/>
      <c r="Q641" s="175"/>
      <c r="R641" s="175"/>
      <c r="S641" s="175"/>
      <c r="T641" s="176"/>
      <c r="AT641" s="170" t="s">
        <v>147</v>
      </c>
      <c r="AU641" s="170" t="s">
        <v>145</v>
      </c>
      <c r="AV641" s="13" t="s">
        <v>144</v>
      </c>
      <c r="AW641" s="13" t="s">
        <v>33</v>
      </c>
      <c r="AX641" s="13" t="s">
        <v>80</v>
      </c>
      <c r="AY641" s="170" t="s">
        <v>137</v>
      </c>
    </row>
    <row r="642" spans="1:65" s="254" customFormat="1" ht="24.2" customHeight="1">
      <c r="A642" s="204"/>
      <c r="B642" s="139"/>
      <c r="C642" s="276" t="s">
        <v>839</v>
      </c>
      <c r="D642" s="276" t="s">
        <v>139</v>
      </c>
      <c r="E642" s="277" t="s">
        <v>193</v>
      </c>
      <c r="F642" s="278" t="s">
        <v>194</v>
      </c>
      <c r="G642" s="279" t="s">
        <v>142</v>
      </c>
      <c r="H642" s="280">
        <v>132.36199999999999</v>
      </c>
      <c r="I642" s="281"/>
      <c r="J642" s="280">
        <f>ROUND(I642*H642,3)</f>
        <v>0</v>
      </c>
      <c r="K642" s="282"/>
      <c r="L642" s="30"/>
      <c r="M642" s="283" t="s">
        <v>1</v>
      </c>
      <c r="N642" s="284" t="s">
        <v>44</v>
      </c>
      <c r="O642" s="49"/>
      <c r="P642" s="285">
        <f>O642*H642</f>
        <v>0</v>
      </c>
      <c r="Q642" s="285">
        <v>0</v>
      </c>
      <c r="R642" s="285">
        <f>Q642*H642</f>
        <v>0</v>
      </c>
      <c r="S642" s="285">
        <v>0</v>
      </c>
      <c r="T642" s="286">
        <f>S642*H642</f>
        <v>0</v>
      </c>
      <c r="U642" s="204"/>
      <c r="V642" s="204"/>
      <c r="W642" s="204"/>
      <c r="X642" s="204"/>
      <c r="Y642" s="204"/>
      <c r="Z642" s="204"/>
      <c r="AA642" s="204"/>
      <c r="AB642" s="204"/>
      <c r="AC642" s="204"/>
      <c r="AD642" s="204"/>
      <c r="AE642" s="204"/>
      <c r="AR642" s="287" t="s">
        <v>144</v>
      </c>
      <c r="AT642" s="287" t="s">
        <v>139</v>
      </c>
      <c r="AU642" s="287" t="s">
        <v>145</v>
      </c>
      <c r="AY642" s="205" t="s">
        <v>137</v>
      </c>
      <c r="BE642" s="150">
        <f>IF(N642="základná",J642,0)</f>
        <v>0</v>
      </c>
      <c r="BF642" s="150">
        <f>IF(N642="znížená",J642,0)</f>
        <v>0</v>
      </c>
      <c r="BG642" s="150">
        <f>IF(N642="zákl. prenesená",J642,0)</f>
        <v>0</v>
      </c>
      <c r="BH642" s="150">
        <f>IF(N642="zníž. prenesená",J642,0)</f>
        <v>0</v>
      </c>
      <c r="BI642" s="150">
        <f>IF(N642="nulová",J642,0)</f>
        <v>0</v>
      </c>
      <c r="BJ642" s="205" t="s">
        <v>145</v>
      </c>
      <c r="BK642" s="151">
        <f>ROUND(I642*H642,3)</f>
        <v>0</v>
      </c>
      <c r="BL642" s="205" t="s">
        <v>144</v>
      </c>
      <c r="BM642" s="287" t="s">
        <v>840</v>
      </c>
    </row>
    <row r="643" spans="1:65" s="254" customFormat="1" ht="24.2" customHeight="1">
      <c r="A643" s="204"/>
      <c r="B643" s="139"/>
      <c r="C643" s="276" t="s">
        <v>841</v>
      </c>
      <c r="D643" s="276" t="s">
        <v>139</v>
      </c>
      <c r="E643" s="277" t="s">
        <v>197</v>
      </c>
      <c r="F643" s="278" t="s">
        <v>198</v>
      </c>
      <c r="G643" s="279" t="s">
        <v>199</v>
      </c>
      <c r="H643" s="280">
        <v>2.0150000000000001</v>
      </c>
      <c r="I643" s="281"/>
      <c r="J643" s="280">
        <f>ROUND(I643*H643,3)</f>
        <v>0</v>
      </c>
      <c r="K643" s="282"/>
      <c r="L643" s="30"/>
      <c r="M643" s="283" t="s">
        <v>1</v>
      </c>
      <c r="N643" s="284" t="s">
        <v>44</v>
      </c>
      <c r="O643" s="49"/>
      <c r="P643" s="285">
        <f>O643*H643</f>
        <v>0</v>
      </c>
      <c r="Q643" s="285">
        <v>1.0165999999999999</v>
      </c>
      <c r="R643" s="285">
        <f>Q643*H643</f>
        <v>2.0484490000000002</v>
      </c>
      <c r="S643" s="285">
        <v>0</v>
      </c>
      <c r="T643" s="286">
        <f>S643*H643</f>
        <v>0</v>
      </c>
      <c r="U643" s="204"/>
      <c r="V643" s="204"/>
      <c r="W643" s="204"/>
      <c r="X643" s="204"/>
      <c r="Y643" s="204"/>
      <c r="Z643" s="204"/>
      <c r="AA643" s="204"/>
      <c r="AB643" s="204"/>
      <c r="AC643" s="204"/>
      <c r="AD643" s="204"/>
      <c r="AE643" s="204"/>
      <c r="AR643" s="287" t="s">
        <v>144</v>
      </c>
      <c r="AT643" s="287" t="s">
        <v>139</v>
      </c>
      <c r="AU643" s="287" t="s">
        <v>145</v>
      </c>
      <c r="AY643" s="205" t="s">
        <v>137</v>
      </c>
      <c r="BE643" s="150">
        <f>IF(N643="základná",J643,0)</f>
        <v>0</v>
      </c>
      <c r="BF643" s="150">
        <f>IF(N643="znížená",J643,0)</f>
        <v>0</v>
      </c>
      <c r="BG643" s="150">
        <f>IF(N643="zákl. prenesená",J643,0)</f>
        <v>0</v>
      </c>
      <c r="BH643" s="150">
        <f>IF(N643="zníž. prenesená",J643,0)</f>
        <v>0</v>
      </c>
      <c r="BI643" s="150">
        <f>IF(N643="nulová",J643,0)</f>
        <v>0</v>
      </c>
      <c r="BJ643" s="205" t="s">
        <v>145</v>
      </c>
      <c r="BK643" s="151">
        <f>ROUND(I643*H643,3)</f>
        <v>0</v>
      </c>
      <c r="BL643" s="205" t="s">
        <v>144</v>
      </c>
      <c r="BM643" s="287" t="s">
        <v>842</v>
      </c>
    </row>
    <row r="644" spans="1:65" s="11" customFormat="1">
      <c r="B644" s="152"/>
      <c r="D644" s="153" t="s">
        <v>147</v>
      </c>
      <c r="E644" s="154" t="s">
        <v>1</v>
      </c>
      <c r="F644" s="155" t="s">
        <v>843</v>
      </c>
      <c r="H644" s="156">
        <v>1.147</v>
      </c>
      <c r="I644" s="157"/>
      <c r="L644" s="152"/>
      <c r="M644" s="158"/>
      <c r="N644" s="159"/>
      <c r="O644" s="159"/>
      <c r="P644" s="159"/>
      <c r="Q644" s="159"/>
      <c r="R644" s="159"/>
      <c r="S644" s="159"/>
      <c r="T644" s="160"/>
      <c r="AT644" s="154" t="s">
        <v>147</v>
      </c>
      <c r="AU644" s="154" t="s">
        <v>145</v>
      </c>
      <c r="AV644" s="11" t="s">
        <v>145</v>
      </c>
      <c r="AW644" s="11" t="s">
        <v>33</v>
      </c>
      <c r="AX644" s="11" t="s">
        <v>72</v>
      </c>
      <c r="AY644" s="154" t="s">
        <v>137</v>
      </c>
    </row>
    <row r="645" spans="1:65" s="11" customFormat="1">
      <c r="B645" s="152"/>
      <c r="D645" s="153" t="s">
        <v>147</v>
      </c>
      <c r="E645" s="154" t="s">
        <v>1</v>
      </c>
      <c r="F645" s="155" t="s">
        <v>844</v>
      </c>
      <c r="H645" s="156">
        <v>0.84799999999999998</v>
      </c>
      <c r="I645" s="157"/>
      <c r="L645" s="152"/>
      <c r="M645" s="158"/>
      <c r="N645" s="159"/>
      <c r="O645" s="159"/>
      <c r="P645" s="159"/>
      <c r="Q645" s="159"/>
      <c r="R645" s="159"/>
      <c r="S645" s="159"/>
      <c r="T645" s="160"/>
      <c r="AT645" s="154" t="s">
        <v>147</v>
      </c>
      <c r="AU645" s="154" t="s">
        <v>145</v>
      </c>
      <c r="AV645" s="11" t="s">
        <v>145</v>
      </c>
      <c r="AW645" s="11" t="s">
        <v>33</v>
      </c>
      <c r="AX645" s="11" t="s">
        <v>72</v>
      </c>
      <c r="AY645" s="154" t="s">
        <v>137</v>
      </c>
    </row>
    <row r="646" spans="1:65" s="12" customFormat="1">
      <c r="B646" s="161"/>
      <c r="D646" s="153" t="s">
        <v>147</v>
      </c>
      <c r="E646" s="162" t="s">
        <v>1</v>
      </c>
      <c r="F646" s="163" t="s">
        <v>150</v>
      </c>
      <c r="H646" s="164">
        <v>1.9950000000000001</v>
      </c>
      <c r="I646" s="165"/>
      <c r="L646" s="161"/>
      <c r="M646" s="166"/>
      <c r="N646" s="167"/>
      <c r="O646" s="167"/>
      <c r="P646" s="167"/>
      <c r="Q646" s="167"/>
      <c r="R646" s="167"/>
      <c r="S646" s="167"/>
      <c r="T646" s="168"/>
      <c r="AT646" s="162" t="s">
        <v>147</v>
      </c>
      <c r="AU646" s="162" t="s">
        <v>145</v>
      </c>
      <c r="AV646" s="12" t="s">
        <v>151</v>
      </c>
      <c r="AW646" s="12" t="s">
        <v>33</v>
      </c>
      <c r="AX646" s="12" t="s">
        <v>72</v>
      </c>
      <c r="AY646" s="162" t="s">
        <v>137</v>
      </c>
    </row>
    <row r="647" spans="1:65" s="11" customFormat="1" ht="22.5">
      <c r="B647" s="152"/>
      <c r="D647" s="153" t="s">
        <v>147</v>
      </c>
      <c r="E647" s="154" t="s">
        <v>1</v>
      </c>
      <c r="F647" s="155" t="s">
        <v>845</v>
      </c>
      <c r="H647" s="156">
        <v>0.02</v>
      </c>
      <c r="I647" s="157"/>
      <c r="L647" s="152"/>
      <c r="M647" s="158"/>
      <c r="N647" s="159"/>
      <c r="O647" s="159"/>
      <c r="P647" s="159"/>
      <c r="Q647" s="159"/>
      <c r="R647" s="159"/>
      <c r="S647" s="159"/>
      <c r="T647" s="160"/>
      <c r="AT647" s="154" t="s">
        <v>147</v>
      </c>
      <c r="AU647" s="154" t="s">
        <v>145</v>
      </c>
      <c r="AV647" s="11" t="s">
        <v>145</v>
      </c>
      <c r="AW647" s="11" t="s">
        <v>33</v>
      </c>
      <c r="AX647" s="11" t="s">
        <v>72</v>
      </c>
      <c r="AY647" s="154" t="s">
        <v>137</v>
      </c>
    </row>
    <row r="648" spans="1:65" s="13" customFormat="1">
      <c r="B648" s="169"/>
      <c r="D648" s="153" t="s">
        <v>147</v>
      </c>
      <c r="E648" s="170" t="s">
        <v>1</v>
      </c>
      <c r="F648" s="171" t="s">
        <v>158</v>
      </c>
      <c r="H648" s="172">
        <v>2.0150000000000001</v>
      </c>
      <c r="I648" s="173"/>
      <c r="L648" s="169"/>
      <c r="M648" s="174"/>
      <c r="N648" s="175"/>
      <c r="O648" s="175"/>
      <c r="P648" s="175"/>
      <c r="Q648" s="175"/>
      <c r="R648" s="175"/>
      <c r="S648" s="175"/>
      <c r="T648" s="176"/>
      <c r="AT648" s="170" t="s">
        <v>147</v>
      </c>
      <c r="AU648" s="170" t="s">
        <v>145</v>
      </c>
      <c r="AV648" s="13" t="s">
        <v>144</v>
      </c>
      <c r="AW648" s="13" t="s">
        <v>33</v>
      </c>
      <c r="AX648" s="13" t="s">
        <v>80</v>
      </c>
      <c r="AY648" s="170" t="s">
        <v>137</v>
      </c>
    </row>
    <row r="649" spans="1:65" s="254" customFormat="1" ht="24.2" customHeight="1">
      <c r="A649" s="204"/>
      <c r="B649" s="139"/>
      <c r="C649" s="276" t="s">
        <v>846</v>
      </c>
      <c r="D649" s="276" t="s">
        <v>139</v>
      </c>
      <c r="E649" s="277" t="s">
        <v>847</v>
      </c>
      <c r="F649" s="278" t="s">
        <v>848</v>
      </c>
      <c r="G649" s="279" t="s">
        <v>162</v>
      </c>
      <c r="H649" s="280">
        <v>3.9820000000000002</v>
      </c>
      <c r="I649" s="281"/>
      <c r="J649" s="280">
        <f>ROUND(I649*H649,3)</f>
        <v>0</v>
      </c>
      <c r="K649" s="282"/>
      <c r="L649" s="30"/>
      <c r="M649" s="283" t="s">
        <v>1</v>
      </c>
      <c r="N649" s="284" t="s">
        <v>44</v>
      </c>
      <c r="O649" s="49"/>
      <c r="P649" s="285">
        <f>O649*H649</f>
        <v>0</v>
      </c>
      <c r="Q649" s="285">
        <v>2.2405599999999999</v>
      </c>
      <c r="R649" s="285">
        <f>Q649*H649</f>
        <v>8.9219099199999992</v>
      </c>
      <c r="S649" s="285">
        <v>0</v>
      </c>
      <c r="T649" s="286">
        <f>S649*H649</f>
        <v>0</v>
      </c>
      <c r="U649" s="204"/>
      <c r="V649" s="204"/>
      <c r="W649" s="204"/>
      <c r="X649" s="204"/>
      <c r="Y649" s="204"/>
      <c r="Z649" s="204"/>
      <c r="AA649" s="204"/>
      <c r="AB649" s="204"/>
      <c r="AC649" s="204"/>
      <c r="AD649" s="204"/>
      <c r="AE649" s="204"/>
      <c r="AR649" s="287" t="s">
        <v>144</v>
      </c>
      <c r="AT649" s="287" t="s">
        <v>139</v>
      </c>
      <c r="AU649" s="287" t="s">
        <v>145</v>
      </c>
      <c r="AY649" s="205" t="s">
        <v>137</v>
      </c>
      <c r="BE649" s="150">
        <f>IF(N649="základná",J649,0)</f>
        <v>0</v>
      </c>
      <c r="BF649" s="150">
        <f>IF(N649="znížená",J649,0)</f>
        <v>0</v>
      </c>
      <c r="BG649" s="150">
        <f>IF(N649="zákl. prenesená",J649,0)</f>
        <v>0</v>
      </c>
      <c r="BH649" s="150">
        <f>IF(N649="zníž. prenesená",J649,0)</f>
        <v>0</v>
      </c>
      <c r="BI649" s="150">
        <f>IF(N649="nulová",J649,0)</f>
        <v>0</v>
      </c>
      <c r="BJ649" s="205" t="s">
        <v>145</v>
      </c>
      <c r="BK649" s="151">
        <f>ROUND(I649*H649,3)</f>
        <v>0</v>
      </c>
      <c r="BL649" s="205" t="s">
        <v>144</v>
      </c>
      <c r="BM649" s="287" t="s">
        <v>849</v>
      </c>
    </row>
    <row r="650" spans="1:65" s="14" customFormat="1">
      <c r="B650" s="186"/>
      <c r="D650" s="153" t="s">
        <v>147</v>
      </c>
      <c r="E650" s="187" t="s">
        <v>1</v>
      </c>
      <c r="F650" s="188" t="s">
        <v>850</v>
      </c>
      <c r="H650" s="187" t="s">
        <v>1</v>
      </c>
      <c r="I650" s="189"/>
      <c r="L650" s="186"/>
      <c r="M650" s="190"/>
      <c r="N650" s="191"/>
      <c r="O650" s="191"/>
      <c r="P650" s="191"/>
      <c r="Q650" s="191"/>
      <c r="R650" s="191"/>
      <c r="S650" s="191"/>
      <c r="T650" s="192"/>
      <c r="AT650" s="187" t="s">
        <v>147</v>
      </c>
      <c r="AU650" s="187" t="s">
        <v>145</v>
      </c>
      <c r="AV650" s="14" t="s">
        <v>80</v>
      </c>
      <c r="AW650" s="14" t="s">
        <v>33</v>
      </c>
      <c r="AX650" s="14" t="s">
        <v>72</v>
      </c>
      <c r="AY650" s="187" t="s">
        <v>137</v>
      </c>
    </row>
    <row r="651" spans="1:65" s="14" customFormat="1">
      <c r="B651" s="186"/>
      <c r="D651" s="153" t="s">
        <v>147</v>
      </c>
      <c r="E651" s="187" t="s">
        <v>1</v>
      </c>
      <c r="F651" s="188" t="s">
        <v>851</v>
      </c>
      <c r="H651" s="187" t="s">
        <v>1</v>
      </c>
      <c r="I651" s="189"/>
      <c r="L651" s="186"/>
      <c r="M651" s="190"/>
      <c r="N651" s="191"/>
      <c r="O651" s="191"/>
      <c r="P651" s="191"/>
      <c r="Q651" s="191"/>
      <c r="R651" s="191"/>
      <c r="S651" s="191"/>
      <c r="T651" s="192"/>
      <c r="AT651" s="187" t="s">
        <v>147</v>
      </c>
      <c r="AU651" s="187" t="s">
        <v>145</v>
      </c>
      <c r="AV651" s="14" t="s">
        <v>80</v>
      </c>
      <c r="AW651" s="14" t="s">
        <v>33</v>
      </c>
      <c r="AX651" s="14" t="s">
        <v>72</v>
      </c>
      <c r="AY651" s="187" t="s">
        <v>137</v>
      </c>
    </row>
    <row r="652" spans="1:65" s="11" customFormat="1">
      <c r="B652" s="152"/>
      <c r="D652" s="153" t="s">
        <v>147</v>
      </c>
      <c r="E652" s="154" t="s">
        <v>1</v>
      </c>
      <c r="F652" s="155" t="s">
        <v>852</v>
      </c>
      <c r="H652" s="156">
        <v>0.128</v>
      </c>
      <c r="I652" s="157"/>
      <c r="L652" s="152"/>
      <c r="M652" s="158"/>
      <c r="N652" s="159"/>
      <c r="O652" s="159"/>
      <c r="P652" s="159"/>
      <c r="Q652" s="159"/>
      <c r="R652" s="159"/>
      <c r="S652" s="159"/>
      <c r="T652" s="160"/>
      <c r="AT652" s="154" t="s">
        <v>147</v>
      </c>
      <c r="AU652" s="154" t="s">
        <v>145</v>
      </c>
      <c r="AV652" s="11" t="s">
        <v>145</v>
      </c>
      <c r="AW652" s="11" t="s">
        <v>33</v>
      </c>
      <c r="AX652" s="11" t="s">
        <v>72</v>
      </c>
      <c r="AY652" s="154" t="s">
        <v>137</v>
      </c>
    </row>
    <row r="653" spans="1:65" s="11" customFormat="1">
      <c r="B653" s="152"/>
      <c r="D653" s="153" t="s">
        <v>147</v>
      </c>
      <c r="E653" s="154" t="s">
        <v>1</v>
      </c>
      <c r="F653" s="155" t="s">
        <v>853</v>
      </c>
      <c r="H653" s="156">
        <v>0.108</v>
      </c>
      <c r="I653" s="157"/>
      <c r="L653" s="152"/>
      <c r="M653" s="158"/>
      <c r="N653" s="159"/>
      <c r="O653" s="159"/>
      <c r="P653" s="159"/>
      <c r="Q653" s="159"/>
      <c r="R653" s="159"/>
      <c r="S653" s="159"/>
      <c r="T653" s="160"/>
      <c r="AT653" s="154" t="s">
        <v>147</v>
      </c>
      <c r="AU653" s="154" t="s">
        <v>145</v>
      </c>
      <c r="AV653" s="11" t="s">
        <v>145</v>
      </c>
      <c r="AW653" s="11" t="s">
        <v>33</v>
      </c>
      <c r="AX653" s="11" t="s">
        <v>72</v>
      </c>
      <c r="AY653" s="154" t="s">
        <v>137</v>
      </c>
    </row>
    <row r="654" spans="1:65" s="11" customFormat="1">
      <c r="B654" s="152"/>
      <c r="D654" s="153" t="s">
        <v>147</v>
      </c>
      <c r="E654" s="154" t="s">
        <v>1</v>
      </c>
      <c r="F654" s="155" t="s">
        <v>854</v>
      </c>
      <c r="H654" s="156">
        <v>0.55800000000000005</v>
      </c>
      <c r="I654" s="157"/>
      <c r="L654" s="152"/>
      <c r="M654" s="158"/>
      <c r="N654" s="159"/>
      <c r="O654" s="159"/>
      <c r="P654" s="159"/>
      <c r="Q654" s="159"/>
      <c r="R654" s="159"/>
      <c r="S654" s="159"/>
      <c r="T654" s="160"/>
      <c r="AT654" s="154" t="s">
        <v>147</v>
      </c>
      <c r="AU654" s="154" t="s">
        <v>145</v>
      </c>
      <c r="AV654" s="11" t="s">
        <v>145</v>
      </c>
      <c r="AW654" s="11" t="s">
        <v>33</v>
      </c>
      <c r="AX654" s="11" t="s">
        <v>72</v>
      </c>
      <c r="AY654" s="154" t="s">
        <v>137</v>
      </c>
    </row>
    <row r="655" spans="1:65" s="14" customFormat="1">
      <c r="B655" s="186"/>
      <c r="D655" s="153" t="s">
        <v>147</v>
      </c>
      <c r="E655" s="187" t="s">
        <v>1</v>
      </c>
      <c r="F655" s="188" t="s">
        <v>855</v>
      </c>
      <c r="H655" s="187" t="s">
        <v>1</v>
      </c>
      <c r="I655" s="189"/>
      <c r="L655" s="186"/>
      <c r="M655" s="190"/>
      <c r="N655" s="191"/>
      <c r="O655" s="191"/>
      <c r="P655" s="191"/>
      <c r="Q655" s="191"/>
      <c r="R655" s="191"/>
      <c r="S655" s="191"/>
      <c r="T655" s="192"/>
      <c r="AT655" s="187" t="s">
        <v>147</v>
      </c>
      <c r="AU655" s="187" t="s">
        <v>145</v>
      </c>
      <c r="AV655" s="14" t="s">
        <v>80</v>
      </c>
      <c r="AW655" s="14" t="s">
        <v>33</v>
      </c>
      <c r="AX655" s="14" t="s">
        <v>72</v>
      </c>
      <c r="AY655" s="187" t="s">
        <v>137</v>
      </c>
    </row>
    <row r="656" spans="1:65" s="11" customFormat="1">
      <c r="B656" s="152"/>
      <c r="D656" s="153" t="s">
        <v>147</v>
      </c>
      <c r="E656" s="154" t="s">
        <v>1</v>
      </c>
      <c r="F656" s="155" t="s">
        <v>856</v>
      </c>
      <c r="H656" s="156">
        <v>0.51</v>
      </c>
      <c r="I656" s="157"/>
      <c r="L656" s="152"/>
      <c r="M656" s="158"/>
      <c r="N656" s="159"/>
      <c r="O656" s="159"/>
      <c r="P656" s="159"/>
      <c r="Q656" s="159"/>
      <c r="R656" s="159"/>
      <c r="S656" s="159"/>
      <c r="T656" s="160"/>
      <c r="AT656" s="154" t="s">
        <v>147</v>
      </c>
      <c r="AU656" s="154" t="s">
        <v>145</v>
      </c>
      <c r="AV656" s="11" t="s">
        <v>145</v>
      </c>
      <c r="AW656" s="11" t="s">
        <v>33</v>
      </c>
      <c r="AX656" s="11" t="s">
        <v>72</v>
      </c>
      <c r="AY656" s="154" t="s">
        <v>137</v>
      </c>
    </row>
    <row r="657" spans="1:65" s="11" customFormat="1">
      <c r="B657" s="152"/>
      <c r="D657" s="153" t="s">
        <v>147</v>
      </c>
      <c r="E657" s="154" t="s">
        <v>1</v>
      </c>
      <c r="F657" s="155" t="s">
        <v>857</v>
      </c>
      <c r="H657" s="156">
        <v>0.28000000000000003</v>
      </c>
      <c r="I657" s="157"/>
      <c r="L657" s="152"/>
      <c r="M657" s="158"/>
      <c r="N657" s="159"/>
      <c r="O657" s="159"/>
      <c r="P657" s="159"/>
      <c r="Q657" s="159"/>
      <c r="R657" s="159"/>
      <c r="S657" s="159"/>
      <c r="T657" s="160"/>
      <c r="AT657" s="154" t="s">
        <v>147</v>
      </c>
      <c r="AU657" s="154" t="s">
        <v>145</v>
      </c>
      <c r="AV657" s="11" t="s">
        <v>145</v>
      </c>
      <c r="AW657" s="11" t="s">
        <v>33</v>
      </c>
      <c r="AX657" s="11" t="s">
        <v>72</v>
      </c>
      <c r="AY657" s="154" t="s">
        <v>137</v>
      </c>
    </row>
    <row r="658" spans="1:65" s="11" customFormat="1">
      <c r="B658" s="152"/>
      <c r="D658" s="153" t="s">
        <v>147</v>
      </c>
      <c r="E658" s="154" t="s">
        <v>1</v>
      </c>
      <c r="F658" s="155" t="s">
        <v>858</v>
      </c>
      <c r="H658" s="156">
        <v>0.51</v>
      </c>
      <c r="I658" s="157"/>
      <c r="L658" s="152"/>
      <c r="M658" s="158"/>
      <c r="N658" s="159"/>
      <c r="O658" s="159"/>
      <c r="P658" s="159"/>
      <c r="Q658" s="159"/>
      <c r="R658" s="159"/>
      <c r="S658" s="159"/>
      <c r="T658" s="160"/>
      <c r="AT658" s="154" t="s">
        <v>147</v>
      </c>
      <c r="AU658" s="154" t="s">
        <v>145</v>
      </c>
      <c r="AV658" s="11" t="s">
        <v>145</v>
      </c>
      <c r="AW658" s="11" t="s">
        <v>33</v>
      </c>
      <c r="AX658" s="11" t="s">
        <v>72</v>
      </c>
      <c r="AY658" s="154" t="s">
        <v>137</v>
      </c>
    </row>
    <row r="659" spans="1:65" s="14" customFormat="1">
      <c r="B659" s="186"/>
      <c r="D659" s="153" t="s">
        <v>147</v>
      </c>
      <c r="E659" s="187" t="s">
        <v>1</v>
      </c>
      <c r="F659" s="188" t="s">
        <v>859</v>
      </c>
      <c r="H659" s="187" t="s">
        <v>1</v>
      </c>
      <c r="I659" s="189"/>
      <c r="L659" s="186"/>
      <c r="M659" s="190"/>
      <c r="N659" s="191"/>
      <c r="O659" s="191"/>
      <c r="P659" s="191"/>
      <c r="Q659" s="191"/>
      <c r="R659" s="191"/>
      <c r="S659" s="191"/>
      <c r="T659" s="192"/>
      <c r="AT659" s="187" t="s">
        <v>147</v>
      </c>
      <c r="AU659" s="187" t="s">
        <v>145</v>
      </c>
      <c r="AV659" s="14" t="s">
        <v>80</v>
      </c>
      <c r="AW659" s="14" t="s">
        <v>33</v>
      </c>
      <c r="AX659" s="14" t="s">
        <v>72</v>
      </c>
      <c r="AY659" s="187" t="s">
        <v>137</v>
      </c>
    </row>
    <row r="660" spans="1:65" s="11" customFormat="1">
      <c r="B660" s="152"/>
      <c r="D660" s="153" t="s">
        <v>147</v>
      </c>
      <c r="E660" s="154" t="s">
        <v>1</v>
      </c>
      <c r="F660" s="155" t="s">
        <v>860</v>
      </c>
      <c r="H660" s="156">
        <v>0.37</v>
      </c>
      <c r="I660" s="157"/>
      <c r="L660" s="152"/>
      <c r="M660" s="158"/>
      <c r="N660" s="159"/>
      <c r="O660" s="159"/>
      <c r="P660" s="159"/>
      <c r="Q660" s="159"/>
      <c r="R660" s="159"/>
      <c r="S660" s="159"/>
      <c r="T660" s="160"/>
      <c r="AT660" s="154" t="s">
        <v>147</v>
      </c>
      <c r="AU660" s="154" t="s">
        <v>145</v>
      </c>
      <c r="AV660" s="11" t="s">
        <v>145</v>
      </c>
      <c r="AW660" s="11" t="s">
        <v>33</v>
      </c>
      <c r="AX660" s="11" t="s">
        <v>72</v>
      </c>
      <c r="AY660" s="154" t="s">
        <v>137</v>
      </c>
    </row>
    <row r="661" spans="1:65" s="14" customFormat="1">
      <c r="B661" s="186"/>
      <c r="D661" s="153" t="s">
        <v>147</v>
      </c>
      <c r="E661" s="187" t="s">
        <v>1</v>
      </c>
      <c r="F661" s="188" t="s">
        <v>861</v>
      </c>
      <c r="H661" s="187" t="s">
        <v>1</v>
      </c>
      <c r="I661" s="189"/>
      <c r="L661" s="186"/>
      <c r="M661" s="190"/>
      <c r="N661" s="191"/>
      <c r="O661" s="191"/>
      <c r="P661" s="191"/>
      <c r="Q661" s="191"/>
      <c r="R661" s="191"/>
      <c r="S661" s="191"/>
      <c r="T661" s="192"/>
      <c r="AT661" s="187" t="s">
        <v>147</v>
      </c>
      <c r="AU661" s="187" t="s">
        <v>145</v>
      </c>
      <c r="AV661" s="14" t="s">
        <v>80</v>
      </c>
      <c r="AW661" s="14" t="s">
        <v>33</v>
      </c>
      <c r="AX661" s="14" t="s">
        <v>72</v>
      </c>
      <c r="AY661" s="187" t="s">
        <v>137</v>
      </c>
    </row>
    <row r="662" spans="1:65" s="11" customFormat="1">
      <c r="B662" s="152"/>
      <c r="D662" s="153" t="s">
        <v>147</v>
      </c>
      <c r="E662" s="154" t="s">
        <v>1</v>
      </c>
      <c r="F662" s="155" t="s">
        <v>862</v>
      </c>
      <c r="H662" s="156">
        <v>0.36799999999999999</v>
      </c>
      <c r="I662" s="157"/>
      <c r="L662" s="152"/>
      <c r="M662" s="158"/>
      <c r="N662" s="159"/>
      <c r="O662" s="159"/>
      <c r="P662" s="159"/>
      <c r="Q662" s="159"/>
      <c r="R662" s="159"/>
      <c r="S662" s="159"/>
      <c r="T662" s="160"/>
      <c r="AT662" s="154" t="s">
        <v>147</v>
      </c>
      <c r="AU662" s="154" t="s">
        <v>145</v>
      </c>
      <c r="AV662" s="11" t="s">
        <v>145</v>
      </c>
      <c r="AW662" s="11" t="s">
        <v>33</v>
      </c>
      <c r="AX662" s="11" t="s">
        <v>72</v>
      </c>
      <c r="AY662" s="154" t="s">
        <v>137</v>
      </c>
    </row>
    <row r="663" spans="1:65" s="14" customFormat="1">
      <c r="B663" s="186"/>
      <c r="D663" s="153" t="s">
        <v>147</v>
      </c>
      <c r="E663" s="187" t="s">
        <v>1</v>
      </c>
      <c r="F663" s="188" t="s">
        <v>863</v>
      </c>
      <c r="H663" s="187" t="s">
        <v>1</v>
      </c>
      <c r="I663" s="189"/>
      <c r="L663" s="186"/>
      <c r="M663" s="190"/>
      <c r="N663" s="191"/>
      <c r="O663" s="191"/>
      <c r="P663" s="191"/>
      <c r="Q663" s="191"/>
      <c r="R663" s="191"/>
      <c r="S663" s="191"/>
      <c r="T663" s="192"/>
      <c r="AT663" s="187" t="s">
        <v>147</v>
      </c>
      <c r="AU663" s="187" t="s">
        <v>145</v>
      </c>
      <c r="AV663" s="14" t="s">
        <v>80</v>
      </c>
      <c r="AW663" s="14" t="s">
        <v>33</v>
      </c>
      <c r="AX663" s="14" t="s">
        <v>72</v>
      </c>
      <c r="AY663" s="187" t="s">
        <v>137</v>
      </c>
    </row>
    <row r="664" spans="1:65" s="11" customFormat="1">
      <c r="B664" s="152"/>
      <c r="D664" s="153" t="s">
        <v>147</v>
      </c>
      <c r="E664" s="154" t="s">
        <v>1</v>
      </c>
      <c r="F664" s="155" t="s">
        <v>864</v>
      </c>
      <c r="H664" s="156">
        <v>1.1499999999999999</v>
      </c>
      <c r="I664" s="157"/>
      <c r="L664" s="152"/>
      <c r="M664" s="158"/>
      <c r="N664" s="159"/>
      <c r="O664" s="159"/>
      <c r="P664" s="159"/>
      <c r="Q664" s="159"/>
      <c r="R664" s="159"/>
      <c r="S664" s="159"/>
      <c r="T664" s="160"/>
      <c r="AT664" s="154" t="s">
        <v>147</v>
      </c>
      <c r="AU664" s="154" t="s">
        <v>145</v>
      </c>
      <c r="AV664" s="11" t="s">
        <v>145</v>
      </c>
      <c r="AW664" s="11" t="s">
        <v>33</v>
      </c>
      <c r="AX664" s="11" t="s">
        <v>72</v>
      </c>
      <c r="AY664" s="154" t="s">
        <v>137</v>
      </c>
    </row>
    <row r="665" spans="1:65" s="13" customFormat="1">
      <c r="B665" s="169"/>
      <c r="D665" s="153" t="s">
        <v>147</v>
      </c>
      <c r="E665" s="170" t="s">
        <v>1</v>
      </c>
      <c r="F665" s="171" t="s">
        <v>158</v>
      </c>
      <c r="H665" s="172">
        <v>3.9820000000000002</v>
      </c>
      <c r="I665" s="173"/>
      <c r="L665" s="169"/>
      <c r="M665" s="174"/>
      <c r="N665" s="175"/>
      <c r="O665" s="175"/>
      <c r="P665" s="175"/>
      <c r="Q665" s="175"/>
      <c r="R665" s="175"/>
      <c r="S665" s="175"/>
      <c r="T665" s="176"/>
      <c r="AT665" s="170" t="s">
        <v>147</v>
      </c>
      <c r="AU665" s="170" t="s">
        <v>145</v>
      </c>
      <c r="AV665" s="13" t="s">
        <v>144</v>
      </c>
      <c r="AW665" s="13" t="s">
        <v>33</v>
      </c>
      <c r="AX665" s="13" t="s">
        <v>80</v>
      </c>
      <c r="AY665" s="170" t="s">
        <v>137</v>
      </c>
    </row>
    <row r="666" spans="1:65" s="254" customFormat="1" ht="24.2" customHeight="1">
      <c r="A666" s="204"/>
      <c r="B666" s="139"/>
      <c r="C666" s="276" t="s">
        <v>865</v>
      </c>
      <c r="D666" s="276" t="s">
        <v>139</v>
      </c>
      <c r="E666" s="277" t="s">
        <v>866</v>
      </c>
      <c r="F666" s="278" t="s">
        <v>867</v>
      </c>
      <c r="G666" s="279" t="s">
        <v>199</v>
      </c>
      <c r="H666" s="280">
        <v>0.34599999999999997</v>
      </c>
      <c r="I666" s="281"/>
      <c r="J666" s="280">
        <f>ROUND(I666*H666,3)</f>
        <v>0</v>
      </c>
      <c r="K666" s="282"/>
      <c r="L666" s="30"/>
      <c r="M666" s="283" t="s">
        <v>1</v>
      </c>
      <c r="N666" s="284" t="s">
        <v>44</v>
      </c>
      <c r="O666" s="49"/>
      <c r="P666" s="285">
        <f>O666*H666</f>
        <v>0</v>
      </c>
      <c r="Q666" s="285">
        <v>1.0165500000000001</v>
      </c>
      <c r="R666" s="285">
        <f>Q666*H666</f>
        <v>0.35172629999999999</v>
      </c>
      <c r="S666" s="285">
        <v>0</v>
      </c>
      <c r="T666" s="286">
        <f>S666*H666</f>
        <v>0</v>
      </c>
      <c r="U666" s="204"/>
      <c r="V666" s="204"/>
      <c r="W666" s="204"/>
      <c r="X666" s="204"/>
      <c r="Y666" s="204"/>
      <c r="Z666" s="204"/>
      <c r="AA666" s="204"/>
      <c r="AB666" s="204"/>
      <c r="AC666" s="204"/>
      <c r="AD666" s="204"/>
      <c r="AE666" s="204"/>
      <c r="AR666" s="287" t="s">
        <v>144</v>
      </c>
      <c r="AT666" s="287" t="s">
        <v>139</v>
      </c>
      <c r="AU666" s="287" t="s">
        <v>145</v>
      </c>
      <c r="AY666" s="205" t="s">
        <v>137</v>
      </c>
      <c r="BE666" s="150">
        <f>IF(N666="základná",J666,0)</f>
        <v>0</v>
      </c>
      <c r="BF666" s="150">
        <f>IF(N666="znížená",J666,0)</f>
        <v>0</v>
      </c>
      <c r="BG666" s="150">
        <f>IF(N666="zákl. prenesená",J666,0)</f>
        <v>0</v>
      </c>
      <c r="BH666" s="150">
        <f>IF(N666="zníž. prenesená",J666,0)</f>
        <v>0</v>
      </c>
      <c r="BI666" s="150">
        <f>IF(N666="nulová",J666,0)</f>
        <v>0</v>
      </c>
      <c r="BJ666" s="205" t="s">
        <v>145</v>
      </c>
      <c r="BK666" s="151">
        <f>ROUND(I666*H666,3)</f>
        <v>0</v>
      </c>
      <c r="BL666" s="205" t="s">
        <v>144</v>
      </c>
      <c r="BM666" s="287" t="s">
        <v>868</v>
      </c>
    </row>
    <row r="667" spans="1:65" s="11" customFormat="1">
      <c r="B667" s="152"/>
      <c r="D667" s="153" t="s">
        <v>147</v>
      </c>
      <c r="E667" s="154" t="s">
        <v>1</v>
      </c>
      <c r="F667" s="155" t="s">
        <v>869</v>
      </c>
      <c r="H667" s="156">
        <v>0.34599999999999997</v>
      </c>
      <c r="I667" s="157"/>
      <c r="L667" s="152"/>
      <c r="M667" s="158"/>
      <c r="N667" s="159"/>
      <c r="O667" s="159"/>
      <c r="P667" s="159"/>
      <c r="Q667" s="159"/>
      <c r="R667" s="159"/>
      <c r="S667" s="159"/>
      <c r="T667" s="160"/>
      <c r="AT667" s="154" t="s">
        <v>147</v>
      </c>
      <c r="AU667" s="154" t="s">
        <v>145</v>
      </c>
      <c r="AV667" s="11" t="s">
        <v>145</v>
      </c>
      <c r="AW667" s="11" t="s">
        <v>33</v>
      </c>
      <c r="AX667" s="11" t="s">
        <v>80</v>
      </c>
      <c r="AY667" s="154" t="s">
        <v>137</v>
      </c>
    </row>
    <row r="668" spans="1:65" s="254" customFormat="1" ht="24.2" customHeight="1">
      <c r="A668" s="204"/>
      <c r="B668" s="139"/>
      <c r="C668" s="276" t="s">
        <v>870</v>
      </c>
      <c r="D668" s="276" t="s">
        <v>139</v>
      </c>
      <c r="E668" s="277" t="s">
        <v>871</v>
      </c>
      <c r="F668" s="278" t="s">
        <v>872</v>
      </c>
      <c r="G668" s="279" t="s">
        <v>142</v>
      </c>
      <c r="H668" s="280">
        <v>25.396000000000001</v>
      </c>
      <c r="I668" s="281"/>
      <c r="J668" s="280">
        <f>ROUND(I668*H668,3)</f>
        <v>0</v>
      </c>
      <c r="K668" s="282"/>
      <c r="L668" s="30"/>
      <c r="M668" s="283" t="s">
        <v>1</v>
      </c>
      <c r="N668" s="284" t="s">
        <v>44</v>
      </c>
      <c r="O668" s="49"/>
      <c r="P668" s="285">
        <f>O668*H668</f>
        <v>0</v>
      </c>
      <c r="Q668" s="285">
        <v>8.4600000000000005E-3</v>
      </c>
      <c r="R668" s="285">
        <f>Q668*H668</f>
        <v>0.21485016000000001</v>
      </c>
      <c r="S668" s="285">
        <v>0</v>
      </c>
      <c r="T668" s="286">
        <f>S668*H668</f>
        <v>0</v>
      </c>
      <c r="U668" s="204"/>
      <c r="V668" s="204"/>
      <c r="W668" s="204"/>
      <c r="X668" s="204"/>
      <c r="Y668" s="204"/>
      <c r="Z668" s="204"/>
      <c r="AA668" s="204"/>
      <c r="AB668" s="204"/>
      <c r="AC668" s="204"/>
      <c r="AD668" s="204"/>
      <c r="AE668" s="204"/>
      <c r="AR668" s="287" t="s">
        <v>144</v>
      </c>
      <c r="AT668" s="287" t="s">
        <v>139</v>
      </c>
      <c r="AU668" s="287" t="s">
        <v>145</v>
      </c>
      <c r="AY668" s="205" t="s">
        <v>137</v>
      </c>
      <c r="BE668" s="150">
        <f>IF(N668="základná",J668,0)</f>
        <v>0</v>
      </c>
      <c r="BF668" s="150">
        <f>IF(N668="znížená",J668,0)</f>
        <v>0</v>
      </c>
      <c r="BG668" s="150">
        <f>IF(N668="zákl. prenesená",J668,0)</f>
        <v>0</v>
      </c>
      <c r="BH668" s="150">
        <f>IF(N668="zníž. prenesená",J668,0)</f>
        <v>0</v>
      </c>
      <c r="BI668" s="150">
        <f>IF(N668="nulová",J668,0)</f>
        <v>0</v>
      </c>
      <c r="BJ668" s="205" t="s">
        <v>145</v>
      </c>
      <c r="BK668" s="151">
        <f>ROUND(I668*H668,3)</f>
        <v>0</v>
      </c>
      <c r="BL668" s="205" t="s">
        <v>144</v>
      </c>
      <c r="BM668" s="287" t="s">
        <v>873</v>
      </c>
    </row>
    <row r="669" spans="1:65" s="14" customFormat="1">
      <c r="B669" s="186"/>
      <c r="D669" s="153" t="s">
        <v>147</v>
      </c>
      <c r="E669" s="187" t="s">
        <v>1</v>
      </c>
      <c r="F669" s="188" t="s">
        <v>851</v>
      </c>
      <c r="H669" s="187" t="s">
        <v>1</v>
      </c>
      <c r="I669" s="189"/>
      <c r="L669" s="186"/>
      <c r="M669" s="190"/>
      <c r="N669" s="191"/>
      <c r="O669" s="191"/>
      <c r="P669" s="191"/>
      <c r="Q669" s="191"/>
      <c r="R669" s="191"/>
      <c r="S669" s="191"/>
      <c r="T669" s="192"/>
      <c r="AT669" s="187" t="s">
        <v>147</v>
      </c>
      <c r="AU669" s="187" t="s">
        <v>145</v>
      </c>
      <c r="AV669" s="14" t="s">
        <v>80</v>
      </c>
      <c r="AW669" s="14" t="s">
        <v>33</v>
      </c>
      <c r="AX669" s="14" t="s">
        <v>72</v>
      </c>
      <c r="AY669" s="187" t="s">
        <v>137</v>
      </c>
    </row>
    <row r="670" spans="1:65" s="11" customFormat="1">
      <c r="B670" s="152"/>
      <c r="D670" s="153" t="s">
        <v>147</v>
      </c>
      <c r="E670" s="154" t="s">
        <v>1</v>
      </c>
      <c r="F670" s="155" t="s">
        <v>874</v>
      </c>
      <c r="H670" s="156">
        <v>3.9380000000000002</v>
      </c>
      <c r="I670" s="157"/>
      <c r="L670" s="152"/>
      <c r="M670" s="158"/>
      <c r="N670" s="159"/>
      <c r="O670" s="159"/>
      <c r="P670" s="159"/>
      <c r="Q670" s="159"/>
      <c r="R670" s="159"/>
      <c r="S670" s="159"/>
      <c r="T670" s="160"/>
      <c r="AT670" s="154" t="s">
        <v>147</v>
      </c>
      <c r="AU670" s="154" t="s">
        <v>145</v>
      </c>
      <c r="AV670" s="11" t="s">
        <v>145</v>
      </c>
      <c r="AW670" s="11" t="s">
        <v>33</v>
      </c>
      <c r="AX670" s="11" t="s">
        <v>72</v>
      </c>
      <c r="AY670" s="154" t="s">
        <v>137</v>
      </c>
    </row>
    <row r="671" spans="1:65" s="14" customFormat="1">
      <c r="B671" s="186"/>
      <c r="D671" s="153" t="s">
        <v>147</v>
      </c>
      <c r="E671" s="187" t="s">
        <v>1</v>
      </c>
      <c r="F671" s="188" t="s">
        <v>855</v>
      </c>
      <c r="H671" s="187" t="s">
        <v>1</v>
      </c>
      <c r="I671" s="189"/>
      <c r="L671" s="186"/>
      <c r="M671" s="190"/>
      <c r="N671" s="191"/>
      <c r="O671" s="191"/>
      <c r="P671" s="191"/>
      <c r="Q671" s="191"/>
      <c r="R671" s="191"/>
      <c r="S671" s="191"/>
      <c r="T671" s="192"/>
      <c r="AT671" s="187" t="s">
        <v>147</v>
      </c>
      <c r="AU671" s="187" t="s">
        <v>145</v>
      </c>
      <c r="AV671" s="14" t="s">
        <v>80</v>
      </c>
      <c r="AW671" s="14" t="s">
        <v>33</v>
      </c>
      <c r="AX671" s="14" t="s">
        <v>72</v>
      </c>
      <c r="AY671" s="187" t="s">
        <v>137</v>
      </c>
    </row>
    <row r="672" spans="1:65" s="11" customFormat="1">
      <c r="B672" s="152"/>
      <c r="D672" s="153" t="s">
        <v>147</v>
      </c>
      <c r="E672" s="154" t="s">
        <v>1</v>
      </c>
      <c r="F672" s="155" t="s">
        <v>875</v>
      </c>
      <c r="H672" s="156">
        <v>3.1880000000000002</v>
      </c>
      <c r="I672" s="157"/>
      <c r="L672" s="152"/>
      <c r="M672" s="158"/>
      <c r="N672" s="159"/>
      <c r="O672" s="159"/>
      <c r="P672" s="159"/>
      <c r="Q672" s="159"/>
      <c r="R672" s="159"/>
      <c r="S672" s="159"/>
      <c r="T672" s="160"/>
      <c r="AT672" s="154" t="s">
        <v>147</v>
      </c>
      <c r="AU672" s="154" t="s">
        <v>145</v>
      </c>
      <c r="AV672" s="11" t="s">
        <v>145</v>
      </c>
      <c r="AW672" s="11" t="s">
        <v>33</v>
      </c>
      <c r="AX672" s="11" t="s">
        <v>72</v>
      </c>
      <c r="AY672" s="154" t="s">
        <v>137</v>
      </c>
    </row>
    <row r="673" spans="1:65" s="11" customFormat="1">
      <c r="B673" s="152"/>
      <c r="D673" s="153" t="s">
        <v>147</v>
      </c>
      <c r="E673" s="154" t="s">
        <v>1</v>
      </c>
      <c r="F673" s="155" t="s">
        <v>876</v>
      </c>
      <c r="H673" s="156">
        <v>0.89300000000000002</v>
      </c>
      <c r="I673" s="157"/>
      <c r="L673" s="152"/>
      <c r="M673" s="158"/>
      <c r="N673" s="159"/>
      <c r="O673" s="159"/>
      <c r="P673" s="159"/>
      <c r="Q673" s="159"/>
      <c r="R673" s="159"/>
      <c r="S673" s="159"/>
      <c r="T673" s="160"/>
      <c r="AT673" s="154" t="s">
        <v>147</v>
      </c>
      <c r="AU673" s="154" t="s">
        <v>145</v>
      </c>
      <c r="AV673" s="11" t="s">
        <v>145</v>
      </c>
      <c r="AW673" s="11" t="s">
        <v>33</v>
      </c>
      <c r="AX673" s="11" t="s">
        <v>72</v>
      </c>
      <c r="AY673" s="154" t="s">
        <v>137</v>
      </c>
    </row>
    <row r="674" spans="1:65" s="11" customFormat="1">
      <c r="B674" s="152"/>
      <c r="D674" s="153" t="s">
        <v>147</v>
      </c>
      <c r="E674" s="154" t="s">
        <v>1</v>
      </c>
      <c r="F674" s="155" t="s">
        <v>877</v>
      </c>
      <c r="H674" s="156">
        <v>1.75</v>
      </c>
      <c r="I674" s="157"/>
      <c r="L674" s="152"/>
      <c r="M674" s="158"/>
      <c r="N674" s="159"/>
      <c r="O674" s="159"/>
      <c r="P674" s="159"/>
      <c r="Q674" s="159"/>
      <c r="R674" s="159"/>
      <c r="S674" s="159"/>
      <c r="T674" s="160"/>
      <c r="AT674" s="154" t="s">
        <v>147</v>
      </c>
      <c r="AU674" s="154" t="s">
        <v>145</v>
      </c>
      <c r="AV674" s="11" t="s">
        <v>145</v>
      </c>
      <c r="AW674" s="11" t="s">
        <v>33</v>
      </c>
      <c r="AX674" s="11" t="s">
        <v>72</v>
      </c>
      <c r="AY674" s="154" t="s">
        <v>137</v>
      </c>
    </row>
    <row r="675" spans="1:65" s="11" customFormat="1">
      <c r="B675" s="152"/>
      <c r="D675" s="153" t="s">
        <v>147</v>
      </c>
      <c r="E675" s="154" t="s">
        <v>1</v>
      </c>
      <c r="F675" s="155" t="s">
        <v>878</v>
      </c>
      <c r="H675" s="156">
        <v>0.49</v>
      </c>
      <c r="I675" s="157"/>
      <c r="L675" s="152"/>
      <c r="M675" s="158"/>
      <c r="N675" s="159"/>
      <c r="O675" s="159"/>
      <c r="P675" s="159"/>
      <c r="Q675" s="159"/>
      <c r="R675" s="159"/>
      <c r="S675" s="159"/>
      <c r="T675" s="160"/>
      <c r="AT675" s="154" t="s">
        <v>147</v>
      </c>
      <c r="AU675" s="154" t="s">
        <v>145</v>
      </c>
      <c r="AV675" s="11" t="s">
        <v>145</v>
      </c>
      <c r="AW675" s="11" t="s">
        <v>33</v>
      </c>
      <c r="AX675" s="11" t="s">
        <v>72</v>
      </c>
      <c r="AY675" s="154" t="s">
        <v>137</v>
      </c>
    </row>
    <row r="676" spans="1:65" s="11" customFormat="1">
      <c r="B676" s="152"/>
      <c r="D676" s="153" t="s">
        <v>147</v>
      </c>
      <c r="E676" s="154" t="s">
        <v>1</v>
      </c>
      <c r="F676" s="155" t="s">
        <v>879</v>
      </c>
      <c r="H676" s="156">
        <v>3.1880000000000002</v>
      </c>
      <c r="I676" s="157"/>
      <c r="L676" s="152"/>
      <c r="M676" s="158"/>
      <c r="N676" s="159"/>
      <c r="O676" s="159"/>
      <c r="P676" s="159"/>
      <c r="Q676" s="159"/>
      <c r="R676" s="159"/>
      <c r="S676" s="159"/>
      <c r="T676" s="160"/>
      <c r="AT676" s="154" t="s">
        <v>147</v>
      </c>
      <c r="AU676" s="154" t="s">
        <v>145</v>
      </c>
      <c r="AV676" s="11" t="s">
        <v>145</v>
      </c>
      <c r="AW676" s="11" t="s">
        <v>33</v>
      </c>
      <c r="AX676" s="11" t="s">
        <v>72</v>
      </c>
      <c r="AY676" s="154" t="s">
        <v>137</v>
      </c>
    </row>
    <row r="677" spans="1:65" s="11" customFormat="1">
      <c r="B677" s="152"/>
      <c r="D677" s="153" t="s">
        <v>147</v>
      </c>
      <c r="E677" s="154" t="s">
        <v>1</v>
      </c>
      <c r="F677" s="155" t="s">
        <v>876</v>
      </c>
      <c r="H677" s="156">
        <v>0.89300000000000002</v>
      </c>
      <c r="I677" s="157"/>
      <c r="L677" s="152"/>
      <c r="M677" s="158"/>
      <c r="N677" s="159"/>
      <c r="O677" s="159"/>
      <c r="P677" s="159"/>
      <c r="Q677" s="159"/>
      <c r="R677" s="159"/>
      <c r="S677" s="159"/>
      <c r="T677" s="160"/>
      <c r="AT677" s="154" t="s">
        <v>147</v>
      </c>
      <c r="AU677" s="154" t="s">
        <v>145</v>
      </c>
      <c r="AV677" s="11" t="s">
        <v>145</v>
      </c>
      <c r="AW677" s="11" t="s">
        <v>33</v>
      </c>
      <c r="AX677" s="11" t="s">
        <v>72</v>
      </c>
      <c r="AY677" s="154" t="s">
        <v>137</v>
      </c>
    </row>
    <row r="678" spans="1:65" s="14" customFormat="1">
      <c r="B678" s="186"/>
      <c r="D678" s="153" t="s">
        <v>147</v>
      </c>
      <c r="E678" s="187" t="s">
        <v>1</v>
      </c>
      <c r="F678" s="188" t="s">
        <v>880</v>
      </c>
      <c r="H678" s="187" t="s">
        <v>1</v>
      </c>
      <c r="I678" s="189"/>
      <c r="L678" s="186"/>
      <c r="M678" s="190"/>
      <c r="N678" s="191"/>
      <c r="O678" s="191"/>
      <c r="P678" s="191"/>
      <c r="Q678" s="191"/>
      <c r="R678" s="191"/>
      <c r="S678" s="191"/>
      <c r="T678" s="192"/>
      <c r="AT678" s="187" t="s">
        <v>147</v>
      </c>
      <c r="AU678" s="187" t="s">
        <v>145</v>
      </c>
      <c r="AV678" s="14" t="s">
        <v>80</v>
      </c>
      <c r="AW678" s="14" t="s">
        <v>33</v>
      </c>
      <c r="AX678" s="14" t="s">
        <v>72</v>
      </c>
      <c r="AY678" s="187" t="s">
        <v>137</v>
      </c>
    </row>
    <row r="679" spans="1:65" s="11" customFormat="1">
      <c r="B679" s="152"/>
      <c r="D679" s="153" t="s">
        <v>147</v>
      </c>
      <c r="E679" s="154" t="s">
        <v>1</v>
      </c>
      <c r="F679" s="155" t="s">
        <v>881</v>
      </c>
      <c r="H679" s="156">
        <v>1.9410000000000001</v>
      </c>
      <c r="I679" s="157"/>
      <c r="L679" s="152"/>
      <c r="M679" s="158"/>
      <c r="N679" s="159"/>
      <c r="O679" s="159"/>
      <c r="P679" s="159"/>
      <c r="Q679" s="159"/>
      <c r="R679" s="159"/>
      <c r="S679" s="159"/>
      <c r="T679" s="160"/>
      <c r="AT679" s="154" t="s">
        <v>147</v>
      </c>
      <c r="AU679" s="154" t="s">
        <v>145</v>
      </c>
      <c r="AV679" s="11" t="s">
        <v>145</v>
      </c>
      <c r="AW679" s="11" t="s">
        <v>33</v>
      </c>
      <c r="AX679" s="11" t="s">
        <v>72</v>
      </c>
      <c r="AY679" s="154" t="s">
        <v>137</v>
      </c>
    </row>
    <row r="680" spans="1:65" s="14" customFormat="1">
      <c r="B680" s="186"/>
      <c r="D680" s="153" t="s">
        <v>147</v>
      </c>
      <c r="E680" s="187" t="s">
        <v>1</v>
      </c>
      <c r="F680" s="188" t="s">
        <v>861</v>
      </c>
      <c r="H680" s="187" t="s">
        <v>1</v>
      </c>
      <c r="I680" s="189"/>
      <c r="L680" s="186"/>
      <c r="M680" s="190"/>
      <c r="N680" s="191"/>
      <c r="O680" s="191"/>
      <c r="P680" s="191"/>
      <c r="Q680" s="191"/>
      <c r="R680" s="191"/>
      <c r="S680" s="191"/>
      <c r="T680" s="192"/>
      <c r="AT680" s="187" t="s">
        <v>147</v>
      </c>
      <c r="AU680" s="187" t="s">
        <v>145</v>
      </c>
      <c r="AV680" s="14" t="s">
        <v>80</v>
      </c>
      <c r="AW680" s="14" t="s">
        <v>33</v>
      </c>
      <c r="AX680" s="14" t="s">
        <v>72</v>
      </c>
      <c r="AY680" s="187" t="s">
        <v>137</v>
      </c>
    </row>
    <row r="681" spans="1:65" s="11" customFormat="1">
      <c r="B681" s="152"/>
      <c r="D681" s="153" t="s">
        <v>147</v>
      </c>
      <c r="E681" s="154" t="s">
        <v>1</v>
      </c>
      <c r="F681" s="155" t="s">
        <v>882</v>
      </c>
      <c r="H681" s="156">
        <v>1.925</v>
      </c>
      <c r="I681" s="157"/>
      <c r="L681" s="152"/>
      <c r="M681" s="158"/>
      <c r="N681" s="159"/>
      <c r="O681" s="159"/>
      <c r="P681" s="159"/>
      <c r="Q681" s="159"/>
      <c r="R681" s="159"/>
      <c r="S681" s="159"/>
      <c r="T681" s="160"/>
      <c r="AT681" s="154" t="s">
        <v>147</v>
      </c>
      <c r="AU681" s="154" t="s">
        <v>145</v>
      </c>
      <c r="AV681" s="11" t="s">
        <v>145</v>
      </c>
      <c r="AW681" s="11" t="s">
        <v>33</v>
      </c>
      <c r="AX681" s="11" t="s">
        <v>72</v>
      </c>
      <c r="AY681" s="154" t="s">
        <v>137</v>
      </c>
    </row>
    <row r="682" spans="1:65" s="14" customFormat="1">
      <c r="B682" s="186"/>
      <c r="D682" s="153" t="s">
        <v>147</v>
      </c>
      <c r="E682" s="187" t="s">
        <v>1</v>
      </c>
      <c r="F682" s="188" t="s">
        <v>863</v>
      </c>
      <c r="H682" s="187" t="s">
        <v>1</v>
      </c>
      <c r="I682" s="189"/>
      <c r="L682" s="186"/>
      <c r="M682" s="190"/>
      <c r="N682" s="191"/>
      <c r="O682" s="191"/>
      <c r="P682" s="191"/>
      <c r="Q682" s="191"/>
      <c r="R682" s="191"/>
      <c r="S682" s="191"/>
      <c r="T682" s="192"/>
      <c r="AT682" s="187" t="s">
        <v>147</v>
      </c>
      <c r="AU682" s="187" t="s">
        <v>145</v>
      </c>
      <c r="AV682" s="14" t="s">
        <v>80</v>
      </c>
      <c r="AW682" s="14" t="s">
        <v>33</v>
      </c>
      <c r="AX682" s="14" t="s">
        <v>72</v>
      </c>
      <c r="AY682" s="187" t="s">
        <v>137</v>
      </c>
    </row>
    <row r="683" spans="1:65" s="11" customFormat="1">
      <c r="B683" s="152"/>
      <c r="D683" s="153" t="s">
        <v>147</v>
      </c>
      <c r="E683" s="154" t="s">
        <v>1</v>
      </c>
      <c r="F683" s="155" t="s">
        <v>883</v>
      </c>
      <c r="H683" s="156">
        <v>7.19</v>
      </c>
      <c r="I683" s="157"/>
      <c r="L683" s="152"/>
      <c r="M683" s="158"/>
      <c r="N683" s="159"/>
      <c r="O683" s="159"/>
      <c r="P683" s="159"/>
      <c r="Q683" s="159"/>
      <c r="R683" s="159"/>
      <c r="S683" s="159"/>
      <c r="T683" s="160"/>
      <c r="AT683" s="154" t="s">
        <v>147</v>
      </c>
      <c r="AU683" s="154" t="s">
        <v>145</v>
      </c>
      <c r="AV683" s="11" t="s">
        <v>145</v>
      </c>
      <c r="AW683" s="11" t="s">
        <v>33</v>
      </c>
      <c r="AX683" s="11" t="s">
        <v>72</v>
      </c>
      <c r="AY683" s="154" t="s">
        <v>137</v>
      </c>
    </row>
    <row r="684" spans="1:65" s="13" customFormat="1">
      <c r="B684" s="169"/>
      <c r="D684" s="153" t="s">
        <v>147</v>
      </c>
      <c r="E684" s="170" t="s">
        <v>1</v>
      </c>
      <c r="F684" s="171" t="s">
        <v>158</v>
      </c>
      <c r="H684" s="172">
        <v>25.396000000000001</v>
      </c>
      <c r="I684" s="173"/>
      <c r="L684" s="169"/>
      <c r="M684" s="174"/>
      <c r="N684" s="175"/>
      <c r="O684" s="175"/>
      <c r="P684" s="175"/>
      <c r="Q684" s="175"/>
      <c r="R684" s="175"/>
      <c r="S684" s="175"/>
      <c r="T684" s="176"/>
      <c r="AT684" s="170" t="s">
        <v>147</v>
      </c>
      <c r="AU684" s="170" t="s">
        <v>145</v>
      </c>
      <c r="AV684" s="13" t="s">
        <v>144</v>
      </c>
      <c r="AW684" s="13" t="s">
        <v>33</v>
      </c>
      <c r="AX684" s="13" t="s">
        <v>80</v>
      </c>
      <c r="AY684" s="170" t="s">
        <v>137</v>
      </c>
    </row>
    <row r="685" spans="1:65" s="254" customFormat="1" ht="24.2" customHeight="1">
      <c r="A685" s="204"/>
      <c r="B685" s="139"/>
      <c r="C685" s="276" t="s">
        <v>884</v>
      </c>
      <c r="D685" s="276" t="s">
        <v>139</v>
      </c>
      <c r="E685" s="277" t="s">
        <v>885</v>
      </c>
      <c r="F685" s="278" t="s">
        <v>886</v>
      </c>
      <c r="G685" s="279" t="s">
        <v>142</v>
      </c>
      <c r="H685" s="280">
        <v>25.396000000000001</v>
      </c>
      <c r="I685" s="281"/>
      <c r="J685" s="280">
        <f>ROUND(I685*H685,3)</f>
        <v>0</v>
      </c>
      <c r="K685" s="282"/>
      <c r="L685" s="30"/>
      <c r="M685" s="283" t="s">
        <v>1</v>
      </c>
      <c r="N685" s="284" t="s">
        <v>44</v>
      </c>
      <c r="O685" s="49"/>
      <c r="P685" s="285">
        <f>O685*H685</f>
        <v>0</v>
      </c>
      <c r="Q685" s="285">
        <v>0</v>
      </c>
      <c r="R685" s="285">
        <f>Q685*H685</f>
        <v>0</v>
      </c>
      <c r="S685" s="285">
        <v>0</v>
      </c>
      <c r="T685" s="286">
        <f>S685*H685</f>
        <v>0</v>
      </c>
      <c r="U685" s="204"/>
      <c r="V685" s="204"/>
      <c r="W685" s="204"/>
      <c r="X685" s="204"/>
      <c r="Y685" s="204"/>
      <c r="Z685" s="204"/>
      <c r="AA685" s="204"/>
      <c r="AB685" s="204"/>
      <c r="AC685" s="204"/>
      <c r="AD685" s="204"/>
      <c r="AE685" s="204"/>
      <c r="AR685" s="287" t="s">
        <v>144</v>
      </c>
      <c r="AT685" s="287" t="s">
        <v>139</v>
      </c>
      <c r="AU685" s="287" t="s">
        <v>145</v>
      </c>
      <c r="AY685" s="205" t="s">
        <v>137</v>
      </c>
      <c r="BE685" s="150">
        <f>IF(N685="základná",J685,0)</f>
        <v>0</v>
      </c>
      <c r="BF685" s="150">
        <f>IF(N685="znížená",J685,0)</f>
        <v>0</v>
      </c>
      <c r="BG685" s="150">
        <f>IF(N685="zákl. prenesená",J685,0)</f>
        <v>0</v>
      </c>
      <c r="BH685" s="150">
        <f>IF(N685="zníž. prenesená",J685,0)</f>
        <v>0</v>
      </c>
      <c r="BI685" s="150">
        <f>IF(N685="nulová",J685,0)</f>
        <v>0</v>
      </c>
      <c r="BJ685" s="205" t="s">
        <v>145</v>
      </c>
      <c r="BK685" s="151">
        <f>ROUND(I685*H685,3)</f>
        <v>0</v>
      </c>
      <c r="BL685" s="205" t="s">
        <v>144</v>
      </c>
      <c r="BM685" s="287" t="s">
        <v>887</v>
      </c>
    </row>
    <row r="686" spans="1:65" s="254" customFormat="1" ht="24.2" customHeight="1">
      <c r="A686" s="204"/>
      <c r="B686" s="139"/>
      <c r="C686" s="276" t="s">
        <v>888</v>
      </c>
      <c r="D686" s="276" t="s">
        <v>139</v>
      </c>
      <c r="E686" s="277" t="s">
        <v>889</v>
      </c>
      <c r="F686" s="278" t="s">
        <v>890</v>
      </c>
      <c r="G686" s="279" t="s">
        <v>167</v>
      </c>
      <c r="H686" s="280">
        <v>1</v>
      </c>
      <c r="I686" s="281"/>
      <c r="J686" s="280">
        <f>ROUND(I686*H686,3)</f>
        <v>0</v>
      </c>
      <c r="K686" s="282"/>
      <c r="L686" s="30"/>
      <c r="M686" s="283" t="s">
        <v>1</v>
      </c>
      <c r="N686" s="284" t="s">
        <v>44</v>
      </c>
      <c r="O686" s="49"/>
      <c r="P686" s="285">
        <f>O686*H686</f>
        <v>0</v>
      </c>
      <c r="Q686" s="285">
        <v>0.16158</v>
      </c>
      <c r="R686" s="285">
        <f>Q686*H686</f>
        <v>0.16158</v>
      </c>
      <c r="S686" s="285">
        <v>0</v>
      </c>
      <c r="T686" s="286">
        <f>S686*H686</f>
        <v>0</v>
      </c>
      <c r="U686" s="204"/>
      <c r="V686" s="204"/>
      <c r="W686" s="204"/>
      <c r="X686" s="204"/>
      <c r="Y686" s="204"/>
      <c r="Z686" s="204"/>
      <c r="AA686" s="204"/>
      <c r="AB686" s="204"/>
      <c r="AC686" s="204"/>
      <c r="AD686" s="204"/>
      <c r="AE686" s="204"/>
      <c r="AR686" s="287" t="s">
        <v>144</v>
      </c>
      <c r="AT686" s="287" t="s">
        <v>139</v>
      </c>
      <c r="AU686" s="287" t="s">
        <v>145</v>
      </c>
      <c r="AY686" s="205" t="s">
        <v>137</v>
      </c>
      <c r="BE686" s="150">
        <f>IF(N686="základná",J686,0)</f>
        <v>0</v>
      </c>
      <c r="BF686" s="150">
        <f>IF(N686="znížená",J686,0)</f>
        <v>0</v>
      </c>
      <c r="BG686" s="150">
        <f>IF(N686="zákl. prenesená",J686,0)</f>
        <v>0</v>
      </c>
      <c r="BH686" s="150">
        <f>IF(N686="zníž. prenesená",J686,0)</f>
        <v>0</v>
      </c>
      <c r="BI686" s="150">
        <f>IF(N686="nulová",J686,0)</f>
        <v>0</v>
      </c>
      <c r="BJ686" s="205" t="s">
        <v>145</v>
      </c>
      <c r="BK686" s="151">
        <f>ROUND(I686*H686,3)</f>
        <v>0</v>
      </c>
      <c r="BL686" s="205" t="s">
        <v>144</v>
      </c>
      <c r="BM686" s="287" t="s">
        <v>891</v>
      </c>
    </row>
    <row r="687" spans="1:65" s="11" customFormat="1">
      <c r="B687" s="152"/>
      <c r="D687" s="153" t="s">
        <v>147</v>
      </c>
      <c r="E687" s="154" t="s">
        <v>1</v>
      </c>
      <c r="F687" s="155" t="s">
        <v>892</v>
      </c>
      <c r="H687" s="156">
        <v>1</v>
      </c>
      <c r="I687" s="157"/>
      <c r="L687" s="152"/>
      <c r="M687" s="158"/>
      <c r="N687" s="159"/>
      <c r="O687" s="159"/>
      <c r="P687" s="159"/>
      <c r="Q687" s="159"/>
      <c r="R687" s="159"/>
      <c r="S687" s="159"/>
      <c r="T687" s="160"/>
      <c r="AT687" s="154" t="s">
        <v>147</v>
      </c>
      <c r="AU687" s="154" t="s">
        <v>145</v>
      </c>
      <c r="AV687" s="11" t="s">
        <v>145</v>
      </c>
      <c r="AW687" s="11" t="s">
        <v>33</v>
      </c>
      <c r="AX687" s="11" t="s">
        <v>80</v>
      </c>
      <c r="AY687" s="154" t="s">
        <v>137</v>
      </c>
    </row>
    <row r="688" spans="1:65" s="10" customFormat="1" ht="22.7" customHeight="1">
      <c r="B688" s="126"/>
      <c r="D688" s="127" t="s">
        <v>71</v>
      </c>
      <c r="E688" s="137" t="s">
        <v>170</v>
      </c>
      <c r="F688" s="137" t="s">
        <v>893</v>
      </c>
      <c r="I688" s="129"/>
      <c r="J688" s="138">
        <f>BK688</f>
        <v>0</v>
      </c>
      <c r="L688" s="126"/>
      <c r="M688" s="131"/>
      <c r="N688" s="132"/>
      <c r="O688" s="132"/>
      <c r="P688" s="133">
        <f>SUM(P689:P699)</f>
        <v>0</v>
      </c>
      <c r="Q688" s="132"/>
      <c r="R688" s="133">
        <f>SUM(R689:R699)</f>
        <v>44.497875549999996</v>
      </c>
      <c r="S688" s="132"/>
      <c r="T688" s="134">
        <f>SUM(T689:T699)</f>
        <v>0</v>
      </c>
      <c r="AR688" s="127" t="s">
        <v>80</v>
      </c>
      <c r="AT688" s="135" t="s">
        <v>71</v>
      </c>
      <c r="AU688" s="135" t="s">
        <v>80</v>
      </c>
      <c r="AY688" s="127" t="s">
        <v>137</v>
      </c>
      <c r="BK688" s="136">
        <f>SUM(BK689:BK699)</f>
        <v>0</v>
      </c>
    </row>
    <row r="689" spans="1:65" s="254" customFormat="1" ht="24.2" customHeight="1">
      <c r="A689" s="204"/>
      <c r="B689" s="139"/>
      <c r="C689" s="276" t="s">
        <v>894</v>
      </c>
      <c r="D689" s="276" t="s">
        <v>139</v>
      </c>
      <c r="E689" s="277" t="s">
        <v>895</v>
      </c>
      <c r="F689" s="278" t="s">
        <v>896</v>
      </c>
      <c r="G689" s="279" t="s">
        <v>142</v>
      </c>
      <c r="H689" s="280">
        <v>26.5</v>
      </c>
      <c r="I689" s="281"/>
      <c r="J689" s="280">
        <f>ROUND(I689*H689,3)</f>
        <v>0</v>
      </c>
      <c r="K689" s="282"/>
      <c r="L689" s="30"/>
      <c r="M689" s="283" t="s">
        <v>1</v>
      </c>
      <c r="N689" s="284" t="s">
        <v>44</v>
      </c>
      <c r="O689" s="49"/>
      <c r="P689" s="285">
        <f>O689*H689</f>
        <v>0</v>
      </c>
      <c r="Q689" s="285">
        <v>0.29160000000000003</v>
      </c>
      <c r="R689" s="285">
        <f>Q689*H689</f>
        <v>7.7274000000000003</v>
      </c>
      <c r="S689" s="285">
        <v>0</v>
      </c>
      <c r="T689" s="286">
        <f>S689*H689</f>
        <v>0</v>
      </c>
      <c r="U689" s="204"/>
      <c r="V689" s="204"/>
      <c r="W689" s="204"/>
      <c r="X689" s="204"/>
      <c r="Y689" s="204"/>
      <c r="Z689" s="204"/>
      <c r="AA689" s="204"/>
      <c r="AB689" s="204"/>
      <c r="AC689" s="204"/>
      <c r="AD689" s="204"/>
      <c r="AE689" s="204"/>
      <c r="AR689" s="287" t="s">
        <v>144</v>
      </c>
      <c r="AT689" s="287" t="s">
        <v>139</v>
      </c>
      <c r="AU689" s="287" t="s">
        <v>145</v>
      </c>
      <c r="AY689" s="205" t="s">
        <v>137</v>
      </c>
      <c r="BE689" s="150">
        <f>IF(N689="základná",J689,0)</f>
        <v>0</v>
      </c>
      <c r="BF689" s="150">
        <f>IF(N689="znížená",J689,0)</f>
        <v>0</v>
      </c>
      <c r="BG689" s="150">
        <f>IF(N689="zákl. prenesená",J689,0)</f>
        <v>0</v>
      </c>
      <c r="BH689" s="150">
        <f>IF(N689="zníž. prenesená",J689,0)</f>
        <v>0</v>
      </c>
      <c r="BI689" s="150">
        <f>IF(N689="nulová",J689,0)</f>
        <v>0</v>
      </c>
      <c r="BJ689" s="205" t="s">
        <v>145</v>
      </c>
      <c r="BK689" s="151">
        <f>ROUND(I689*H689,3)</f>
        <v>0</v>
      </c>
      <c r="BL689" s="205" t="s">
        <v>144</v>
      </c>
      <c r="BM689" s="287" t="s">
        <v>897</v>
      </c>
    </row>
    <row r="690" spans="1:65" s="11" customFormat="1">
      <c r="B690" s="152"/>
      <c r="D690" s="153" t="s">
        <v>147</v>
      </c>
      <c r="E690" s="154" t="s">
        <v>1</v>
      </c>
      <c r="F690" s="155" t="s">
        <v>479</v>
      </c>
      <c r="H690" s="156">
        <v>26.5</v>
      </c>
      <c r="I690" s="157"/>
      <c r="L690" s="152"/>
      <c r="M690" s="158"/>
      <c r="N690" s="159"/>
      <c r="O690" s="159"/>
      <c r="P690" s="159"/>
      <c r="Q690" s="159"/>
      <c r="R690" s="159"/>
      <c r="S690" s="159"/>
      <c r="T690" s="160"/>
      <c r="AT690" s="154" t="s">
        <v>147</v>
      </c>
      <c r="AU690" s="154" t="s">
        <v>145</v>
      </c>
      <c r="AV690" s="11" t="s">
        <v>145</v>
      </c>
      <c r="AW690" s="11" t="s">
        <v>33</v>
      </c>
      <c r="AX690" s="11" t="s">
        <v>80</v>
      </c>
      <c r="AY690" s="154" t="s">
        <v>137</v>
      </c>
    </row>
    <row r="691" spans="1:65" s="254" customFormat="1" ht="24.2" customHeight="1">
      <c r="A691" s="204"/>
      <c r="B691" s="139"/>
      <c r="C691" s="276" t="s">
        <v>898</v>
      </c>
      <c r="D691" s="276" t="s">
        <v>139</v>
      </c>
      <c r="E691" s="277" t="s">
        <v>899</v>
      </c>
      <c r="F691" s="278" t="s">
        <v>900</v>
      </c>
      <c r="G691" s="279" t="s">
        <v>142</v>
      </c>
      <c r="H691" s="280">
        <v>54.57</v>
      </c>
      <c r="I691" s="281"/>
      <c r="J691" s="280">
        <f>ROUND(I691*H691,3)</f>
        <v>0</v>
      </c>
      <c r="K691" s="282"/>
      <c r="L691" s="30"/>
      <c r="M691" s="283" t="s">
        <v>1</v>
      </c>
      <c r="N691" s="284" t="s">
        <v>44</v>
      </c>
      <c r="O691" s="49"/>
      <c r="P691" s="285">
        <f>O691*H691</f>
        <v>0</v>
      </c>
      <c r="Q691" s="285">
        <v>0.30993999999999999</v>
      </c>
      <c r="R691" s="285">
        <f>Q691*H691</f>
        <v>16.913425799999999</v>
      </c>
      <c r="S691" s="285">
        <v>0</v>
      </c>
      <c r="T691" s="286">
        <f>S691*H691</f>
        <v>0</v>
      </c>
      <c r="U691" s="204"/>
      <c r="V691" s="204"/>
      <c r="W691" s="204"/>
      <c r="X691" s="204"/>
      <c r="Y691" s="204"/>
      <c r="Z691" s="204"/>
      <c r="AA691" s="204"/>
      <c r="AB691" s="204"/>
      <c r="AC691" s="204"/>
      <c r="AD691" s="204"/>
      <c r="AE691" s="204"/>
      <c r="AR691" s="287" t="s">
        <v>144</v>
      </c>
      <c r="AT691" s="287" t="s">
        <v>139</v>
      </c>
      <c r="AU691" s="287" t="s">
        <v>145</v>
      </c>
      <c r="AY691" s="205" t="s">
        <v>137</v>
      </c>
      <c r="BE691" s="150">
        <f>IF(N691="základná",J691,0)</f>
        <v>0</v>
      </c>
      <c r="BF691" s="150">
        <f>IF(N691="znížená",J691,0)</f>
        <v>0</v>
      </c>
      <c r="BG691" s="150">
        <f>IF(N691="zákl. prenesená",J691,0)</f>
        <v>0</v>
      </c>
      <c r="BH691" s="150">
        <f>IF(N691="zníž. prenesená",J691,0)</f>
        <v>0</v>
      </c>
      <c r="BI691" s="150">
        <f>IF(N691="nulová",J691,0)</f>
        <v>0</v>
      </c>
      <c r="BJ691" s="205" t="s">
        <v>145</v>
      </c>
      <c r="BK691" s="151">
        <f>ROUND(I691*H691,3)</f>
        <v>0</v>
      </c>
      <c r="BL691" s="205" t="s">
        <v>144</v>
      </c>
      <c r="BM691" s="287" t="s">
        <v>901</v>
      </c>
    </row>
    <row r="692" spans="1:65" s="11" customFormat="1">
      <c r="B692" s="152"/>
      <c r="D692" s="153" t="s">
        <v>147</v>
      </c>
      <c r="E692" s="154" t="s">
        <v>1</v>
      </c>
      <c r="F692" s="155" t="s">
        <v>581</v>
      </c>
      <c r="H692" s="156">
        <v>28.07</v>
      </c>
      <c r="I692" s="157"/>
      <c r="L692" s="152"/>
      <c r="M692" s="158"/>
      <c r="N692" s="159"/>
      <c r="O692" s="159"/>
      <c r="P692" s="159"/>
      <c r="Q692" s="159"/>
      <c r="R692" s="159"/>
      <c r="S692" s="159"/>
      <c r="T692" s="160"/>
      <c r="AT692" s="154" t="s">
        <v>147</v>
      </c>
      <c r="AU692" s="154" t="s">
        <v>145</v>
      </c>
      <c r="AV692" s="11" t="s">
        <v>145</v>
      </c>
      <c r="AW692" s="11" t="s">
        <v>33</v>
      </c>
      <c r="AX692" s="11" t="s">
        <v>72</v>
      </c>
      <c r="AY692" s="154" t="s">
        <v>137</v>
      </c>
    </row>
    <row r="693" spans="1:65" s="11" customFormat="1">
      <c r="B693" s="152"/>
      <c r="D693" s="153" t="s">
        <v>147</v>
      </c>
      <c r="E693" s="154" t="s">
        <v>1</v>
      </c>
      <c r="F693" s="155" t="s">
        <v>902</v>
      </c>
      <c r="H693" s="156">
        <v>26.5</v>
      </c>
      <c r="I693" s="157"/>
      <c r="L693" s="152"/>
      <c r="M693" s="158"/>
      <c r="N693" s="159"/>
      <c r="O693" s="159"/>
      <c r="P693" s="159"/>
      <c r="Q693" s="159"/>
      <c r="R693" s="159"/>
      <c r="S693" s="159"/>
      <c r="T693" s="160"/>
      <c r="AT693" s="154" t="s">
        <v>147</v>
      </c>
      <c r="AU693" s="154" t="s">
        <v>145</v>
      </c>
      <c r="AV693" s="11" t="s">
        <v>145</v>
      </c>
      <c r="AW693" s="11" t="s">
        <v>33</v>
      </c>
      <c r="AX693" s="11" t="s">
        <v>72</v>
      </c>
      <c r="AY693" s="154" t="s">
        <v>137</v>
      </c>
    </row>
    <row r="694" spans="1:65" s="13" customFormat="1">
      <c r="B694" s="169"/>
      <c r="D694" s="153" t="s">
        <v>147</v>
      </c>
      <c r="E694" s="170" t="s">
        <v>1</v>
      </c>
      <c r="F694" s="171" t="s">
        <v>158</v>
      </c>
      <c r="H694" s="172">
        <v>54.57</v>
      </c>
      <c r="I694" s="173"/>
      <c r="L694" s="169"/>
      <c r="M694" s="174"/>
      <c r="N694" s="175"/>
      <c r="O694" s="175"/>
      <c r="P694" s="175"/>
      <c r="Q694" s="175"/>
      <c r="R694" s="175"/>
      <c r="S694" s="175"/>
      <c r="T694" s="176"/>
      <c r="AT694" s="170" t="s">
        <v>147</v>
      </c>
      <c r="AU694" s="170" t="s">
        <v>145</v>
      </c>
      <c r="AV694" s="13" t="s">
        <v>144</v>
      </c>
      <c r="AW694" s="13" t="s">
        <v>33</v>
      </c>
      <c r="AX694" s="13" t="s">
        <v>80</v>
      </c>
      <c r="AY694" s="170" t="s">
        <v>137</v>
      </c>
    </row>
    <row r="695" spans="1:65" s="254" customFormat="1" ht="24.2" customHeight="1">
      <c r="A695" s="204"/>
      <c r="B695" s="139"/>
      <c r="C695" s="276" t="s">
        <v>903</v>
      </c>
      <c r="D695" s="276" t="s">
        <v>139</v>
      </c>
      <c r="E695" s="277" t="s">
        <v>904</v>
      </c>
      <c r="F695" s="278" t="s">
        <v>905</v>
      </c>
      <c r="G695" s="279" t="s">
        <v>142</v>
      </c>
      <c r="H695" s="280">
        <v>29.65</v>
      </c>
      <c r="I695" s="281"/>
      <c r="J695" s="280">
        <f>ROUND(I695*H695,3)</f>
        <v>0</v>
      </c>
      <c r="K695" s="282"/>
      <c r="L695" s="30"/>
      <c r="M695" s="283" t="s">
        <v>1</v>
      </c>
      <c r="N695" s="284" t="s">
        <v>44</v>
      </c>
      <c r="O695" s="49"/>
      <c r="P695" s="285">
        <f>O695*H695</f>
        <v>0</v>
      </c>
      <c r="Q695" s="285">
        <v>0.37080000000000002</v>
      </c>
      <c r="R695" s="285">
        <f>Q695*H695</f>
        <v>10.99422</v>
      </c>
      <c r="S695" s="285">
        <v>0</v>
      </c>
      <c r="T695" s="286">
        <f>S695*H695</f>
        <v>0</v>
      </c>
      <c r="U695" s="204"/>
      <c r="V695" s="204"/>
      <c r="W695" s="204"/>
      <c r="X695" s="204"/>
      <c r="Y695" s="204"/>
      <c r="Z695" s="204"/>
      <c r="AA695" s="204"/>
      <c r="AB695" s="204"/>
      <c r="AC695" s="204"/>
      <c r="AD695" s="204"/>
      <c r="AE695" s="204"/>
      <c r="AR695" s="287" t="s">
        <v>144</v>
      </c>
      <c r="AT695" s="287" t="s">
        <v>139</v>
      </c>
      <c r="AU695" s="287" t="s">
        <v>145</v>
      </c>
      <c r="AY695" s="205" t="s">
        <v>137</v>
      </c>
      <c r="BE695" s="150">
        <f>IF(N695="základná",J695,0)</f>
        <v>0</v>
      </c>
      <c r="BF695" s="150">
        <f>IF(N695="znížená",J695,0)</f>
        <v>0</v>
      </c>
      <c r="BG695" s="150">
        <f>IF(N695="zákl. prenesená",J695,0)</f>
        <v>0</v>
      </c>
      <c r="BH695" s="150">
        <f>IF(N695="zníž. prenesená",J695,0)</f>
        <v>0</v>
      </c>
      <c r="BI695" s="150">
        <f>IF(N695="nulová",J695,0)</f>
        <v>0</v>
      </c>
      <c r="BJ695" s="205" t="s">
        <v>145</v>
      </c>
      <c r="BK695" s="151">
        <f>ROUND(I695*H695,3)</f>
        <v>0</v>
      </c>
      <c r="BL695" s="205" t="s">
        <v>144</v>
      </c>
      <c r="BM695" s="287" t="s">
        <v>906</v>
      </c>
    </row>
    <row r="696" spans="1:65" s="11" customFormat="1">
      <c r="B696" s="152"/>
      <c r="D696" s="153" t="s">
        <v>147</v>
      </c>
      <c r="E696" s="154" t="s">
        <v>1</v>
      </c>
      <c r="F696" s="155" t="s">
        <v>574</v>
      </c>
      <c r="H696" s="156">
        <v>29.65</v>
      </c>
      <c r="I696" s="157"/>
      <c r="L696" s="152"/>
      <c r="M696" s="158"/>
      <c r="N696" s="159"/>
      <c r="O696" s="159"/>
      <c r="P696" s="159"/>
      <c r="Q696" s="159"/>
      <c r="R696" s="159"/>
      <c r="S696" s="159"/>
      <c r="T696" s="160"/>
      <c r="AT696" s="154" t="s">
        <v>147</v>
      </c>
      <c r="AU696" s="154" t="s">
        <v>145</v>
      </c>
      <c r="AV696" s="11" t="s">
        <v>145</v>
      </c>
      <c r="AW696" s="11" t="s">
        <v>33</v>
      </c>
      <c r="AX696" s="11" t="s">
        <v>80</v>
      </c>
      <c r="AY696" s="154" t="s">
        <v>137</v>
      </c>
    </row>
    <row r="697" spans="1:65" s="254" customFormat="1" ht="24.2" customHeight="1">
      <c r="A697" s="204"/>
      <c r="B697" s="139"/>
      <c r="C697" s="276" t="s">
        <v>907</v>
      </c>
      <c r="D697" s="276" t="s">
        <v>139</v>
      </c>
      <c r="E697" s="277" t="s">
        <v>908</v>
      </c>
      <c r="F697" s="278" t="s">
        <v>909</v>
      </c>
      <c r="G697" s="279" t="s">
        <v>142</v>
      </c>
      <c r="H697" s="280">
        <v>29.65</v>
      </c>
      <c r="I697" s="281"/>
      <c r="J697" s="280">
        <f>ROUND(I697*H697,3)</f>
        <v>0</v>
      </c>
      <c r="K697" s="282"/>
      <c r="L697" s="30"/>
      <c r="M697" s="283" t="s">
        <v>1</v>
      </c>
      <c r="N697" s="284" t="s">
        <v>44</v>
      </c>
      <c r="O697" s="49"/>
      <c r="P697" s="285">
        <f>O697*H697</f>
        <v>0</v>
      </c>
      <c r="Q697" s="285">
        <v>0.112</v>
      </c>
      <c r="R697" s="285">
        <f>Q697*H697</f>
        <v>3.3207999999999998</v>
      </c>
      <c r="S697" s="285">
        <v>0</v>
      </c>
      <c r="T697" s="286">
        <f>S697*H697</f>
        <v>0</v>
      </c>
      <c r="U697" s="204"/>
      <c r="V697" s="204"/>
      <c r="W697" s="204"/>
      <c r="X697" s="204"/>
      <c r="Y697" s="204"/>
      <c r="Z697" s="204"/>
      <c r="AA697" s="204"/>
      <c r="AB697" s="204"/>
      <c r="AC697" s="204"/>
      <c r="AD697" s="204"/>
      <c r="AE697" s="204"/>
      <c r="AR697" s="287" t="s">
        <v>144</v>
      </c>
      <c r="AT697" s="287" t="s">
        <v>139</v>
      </c>
      <c r="AU697" s="287" t="s">
        <v>145</v>
      </c>
      <c r="AY697" s="205" t="s">
        <v>137</v>
      </c>
      <c r="BE697" s="150">
        <f>IF(N697="základná",J697,0)</f>
        <v>0</v>
      </c>
      <c r="BF697" s="150">
        <f>IF(N697="znížená",J697,0)</f>
        <v>0</v>
      </c>
      <c r="BG697" s="150">
        <f>IF(N697="zákl. prenesená",J697,0)</f>
        <v>0</v>
      </c>
      <c r="BH697" s="150">
        <f>IF(N697="zníž. prenesená",J697,0)</f>
        <v>0</v>
      </c>
      <c r="BI697" s="150">
        <f>IF(N697="nulová",J697,0)</f>
        <v>0</v>
      </c>
      <c r="BJ697" s="205" t="s">
        <v>145</v>
      </c>
      <c r="BK697" s="151">
        <f>ROUND(I697*H697,3)</f>
        <v>0</v>
      </c>
      <c r="BL697" s="205" t="s">
        <v>144</v>
      </c>
      <c r="BM697" s="287" t="s">
        <v>910</v>
      </c>
    </row>
    <row r="698" spans="1:65" s="254" customFormat="1" ht="14.45" customHeight="1">
      <c r="A698" s="204"/>
      <c r="B698" s="139"/>
      <c r="C698" s="288" t="s">
        <v>911</v>
      </c>
      <c r="D698" s="288" t="s">
        <v>164</v>
      </c>
      <c r="E698" s="289" t="s">
        <v>912</v>
      </c>
      <c r="F698" s="290" t="s">
        <v>913</v>
      </c>
      <c r="G698" s="291" t="s">
        <v>142</v>
      </c>
      <c r="H698" s="292">
        <v>30.242999999999999</v>
      </c>
      <c r="I698" s="293"/>
      <c r="J698" s="292">
        <f>ROUND(I698*H698,3)</f>
        <v>0</v>
      </c>
      <c r="K698" s="294"/>
      <c r="L698" s="183"/>
      <c r="M698" s="295" t="s">
        <v>1</v>
      </c>
      <c r="N698" s="296" t="s">
        <v>44</v>
      </c>
      <c r="O698" s="49"/>
      <c r="P698" s="285">
        <f>O698*H698</f>
        <v>0</v>
      </c>
      <c r="Q698" s="285">
        <v>0.18325</v>
      </c>
      <c r="R698" s="285">
        <f>Q698*H698</f>
        <v>5.5420297499999993</v>
      </c>
      <c r="S698" s="285">
        <v>0</v>
      </c>
      <c r="T698" s="286">
        <f>S698*H698</f>
        <v>0</v>
      </c>
      <c r="U698" s="204"/>
      <c r="V698" s="204"/>
      <c r="W698" s="204"/>
      <c r="X698" s="204"/>
      <c r="Y698" s="204"/>
      <c r="Z698" s="204"/>
      <c r="AA698" s="204"/>
      <c r="AB698" s="204"/>
      <c r="AC698" s="204"/>
      <c r="AD698" s="204"/>
      <c r="AE698" s="204"/>
      <c r="AR698" s="287" t="s">
        <v>168</v>
      </c>
      <c r="AT698" s="287" t="s">
        <v>164</v>
      </c>
      <c r="AU698" s="287" t="s">
        <v>145</v>
      </c>
      <c r="AY698" s="205" t="s">
        <v>137</v>
      </c>
      <c r="BE698" s="150">
        <f>IF(N698="základná",J698,0)</f>
        <v>0</v>
      </c>
      <c r="BF698" s="150">
        <f>IF(N698="znížená",J698,0)</f>
        <v>0</v>
      </c>
      <c r="BG698" s="150">
        <f>IF(N698="zákl. prenesená",J698,0)</f>
        <v>0</v>
      </c>
      <c r="BH698" s="150">
        <f>IF(N698="zníž. prenesená",J698,0)</f>
        <v>0</v>
      </c>
      <c r="BI698" s="150">
        <f>IF(N698="nulová",J698,0)</f>
        <v>0</v>
      </c>
      <c r="BJ698" s="205" t="s">
        <v>145</v>
      </c>
      <c r="BK698" s="151">
        <f>ROUND(I698*H698,3)</f>
        <v>0</v>
      </c>
      <c r="BL698" s="205" t="s">
        <v>144</v>
      </c>
      <c r="BM698" s="287" t="s">
        <v>914</v>
      </c>
    </row>
    <row r="699" spans="1:65" s="11" customFormat="1">
      <c r="B699" s="152"/>
      <c r="D699" s="153" t="s">
        <v>147</v>
      </c>
      <c r="E699" s="154" t="s">
        <v>1</v>
      </c>
      <c r="F699" s="155" t="s">
        <v>915</v>
      </c>
      <c r="H699" s="156">
        <v>30.242999999999999</v>
      </c>
      <c r="I699" s="157"/>
      <c r="L699" s="152"/>
      <c r="M699" s="158"/>
      <c r="N699" s="159"/>
      <c r="O699" s="159"/>
      <c r="P699" s="159"/>
      <c r="Q699" s="159"/>
      <c r="R699" s="159"/>
      <c r="S699" s="159"/>
      <c r="T699" s="160"/>
      <c r="AT699" s="154" t="s">
        <v>147</v>
      </c>
      <c r="AU699" s="154" t="s">
        <v>145</v>
      </c>
      <c r="AV699" s="11" t="s">
        <v>145</v>
      </c>
      <c r="AW699" s="11" t="s">
        <v>33</v>
      </c>
      <c r="AX699" s="11" t="s">
        <v>80</v>
      </c>
      <c r="AY699" s="154" t="s">
        <v>137</v>
      </c>
    </row>
    <row r="700" spans="1:65" s="10" customFormat="1" ht="22.7" customHeight="1">
      <c r="B700" s="126"/>
      <c r="D700" s="127" t="s">
        <v>71</v>
      </c>
      <c r="E700" s="137" t="s">
        <v>176</v>
      </c>
      <c r="F700" s="137" t="s">
        <v>202</v>
      </c>
      <c r="I700" s="129"/>
      <c r="J700" s="138">
        <f>BK700</f>
        <v>0</v>
      </c>
      <c r="L700" s="126"/>
      <c r="M700" s="131"/>
      <c r="N700" s="132"/>
      <c r="O700" s="132"/>
      <c r="P700" s="133">
        <f>SUM(P701:P891)</f>
        <v>0</v>
      </c>
      <c r="Q700" s="132"/>
      <c r="R700" s="133">
        <f>SUM(R701:R891)</f>
        <v>91.389286260000006</v>
      </c>
      <c r="S700" s="132"/>
      <c r="T700" s="134">
        <f>SUM(T701:T891)</f>
        <v>0</v>
      </c>
      <c r="AR700" s="127" t="s">
        <v>80</v>
      </c>
      <c r="AT700" s="135" t="s">
        <v>71</v>
      </c>
      <c r="AU700" s="135" t="s">
        <v>80</v>
      </c>
      <c r="AY700" s="127" t="s">
        <v>137</v>
      </c>
      <c r="BK700" s="136">
        <f>SUM(BK701:BK891)</f>
        <v>0</v>
      </c>
    </row>
    <row r="701" spans="1:65" s="254" customFormat="1" ht="24.2" customHeight="1">
      <c r="A701" s="204"/>
      <c r="B701" s="139"/>
      <c r="C701" s="276" t="s">
        <v>916</v>
      </c>
      <c r="D701" s="276" t="s">
        <v>139</v>
      </c>
      <c r="E701" s="277" t="s">
        <v>917</v>
      </c>
      <c r="F701" s="278" t="s">
        <v>918</v>
      </c>
      <c r="G701" s="279" t="s">
        <v>142</v>
      </c>
      <c r="H701" s="280">
        <v>106.39100000000001</v>
      </c>
      <c r="I701" s="281"/>
      <c r="J701" s="280">
        <f>ROUND(I701*H701,3)</f>
        <v>0</v>
      </c>
      <c r="K701" s="282"/>
      <c r="L701" s="30"/>
      <c r="M701" s="283" t="s">
        <v>1</v>
      </c>
      <c r="N701" s="284" t="s">
        <v>44</v>
      </c>
      <c r="O701" s="49"/>
      <c r="P701" s="285">
        <f>O701*H701</f>
        <v>0</v>
      </c>
      <c r="Q701" s="285">
        <v>1.9000000000000001E-4</v>
      </c>
      <c r="R701" s="285">
        <f>Q701*H701</f>
        <v>2.0214290000000003E-2</v>
      </c>
      <c r="S701" s="285">
        <v>0</v>
      </c>
      <c r="T701" s="286">
        <f>S701*H701</f>
        <v>0</v>
      </c>
      <c r="U701" s="204"/>
      <c r="V701" s="204"/>
      <c r="W701" s="204"/>
      <c r="X701" s="204"/>
      <c r="Y701" s="204"/>
      <c r="Z701" s="204"/>
      <c r="AA701" s="204"/>
      <c r="AB701" s="204"/>
      <c r="AC701" s="204"/>
      <c r="AD701" s="204"/>
      <c r="AE701" s="204"/>
      <c r="AR701" s="287" t="s">
        <v>144</v>
      </c>
      <c r="AT701" s="287" t="s">
        <v>139</v>
      </c>
      <c r="AU701" s="287" t="s">
        <v>145</v>
      </c>
      <c r="AY701" s="205" t="s">
        <v>137</v>
      </c>
      <c r="BE701" s="150">
        <f>IF(N701="základná",J701,0)</f>
        <v>0</v>
      </c>
      <c r="BF701" s="150">
        <f>IF(N701="znížená",J701,0)</f>
        <v>0</v>
      </c>
      <c r="BG701" s="150">
        <f>IF(N701="zákl. prenesená",J701,0)</f>
        <v>0</v>
      </c>
      <c r="BH701" s="150">
        <f>IF(N701="zníž. prenesená",J701,0)</f>
        <v>0</v>
      </c>
      <c r="BI701" s="150">
        <f>IF(N701="nulová",J701,0)</f>
        <v>0</v>
      </c>
      <c r="BJ701" s="205" t="s">
        <v>145</v>
      </c>
      <c r="BK701" s="151">
        <f>ROUND(I701*H701,3)</f>
        <v>0</v>
      </c>
      <c r="BL701" s="205" t="s">
        <v>144</v>
      </c>
      <c r="BM701" s="287" t="s">
        <v>919</v>
      </c>
    </row>
    <row r="702" spans="1:65" s="11" customFormat="1" ht="33.75">
      <c r="B702" s="152"/>
      <c r="D702" s="153" t="s">
        <v>147</v>
      </c>
      <c r="E702" s="154" t="s">
        <v>1</v>
      </c>
      <c r="F702" s="155" t="s">
        <v>920</v>
      </c>
      <c r="H702" s="156">
        <v>106.39100000000001</v>
      </c>
      <c r="I702" s="157"/>
      <c r="L702" s="152"/>
      <c r="M702" s="158"/>
      <c r="N702" s="159"/>
      <c r="O702" s="159"/>
      <c r="P702" s="159"/>
      <c r="Q702" s="159"/>
      <c r="R702" s="159"/>
      <c r="S702" s="159"/>
      <c r="T702" s="160"/>
      <c r="AT702" s="154" t="s">
        <v>147</v>
      </c>
      <c r="AU702" s="154" t="s">
        <v>145</v>
      </c>
      <c r="AV702" s="11" t="s">
        <v>145</v>
      </c>
      <c r="AW702" s="11" t="s">
        <v>33</v>
      </c>
      <c r="AX702" s="11" t="s">
        <v>80</v>
      </c>
      <c r="AY702" s="154" t="s">
        <v>137</v>
      </c>
    </row>
    <row r="703" spans="1:65" s="254" customFormat="1" ht="24.2" customHeight="1">
      <c r="A703" s="204"/>
      <c r="B703" s="139"/>
      <c r="C703" s="276" t="s">
        <v>921</v>
      </c>
      <c r="D703" s="276" t="s">
        <v>139</v>
      </c>
      <c r="E703" s="277" t="s">
        <v>922</v>
      </c>
      <c r="F703" s="278" t="s">
        <v>923</v>
      </c>
      <c r="G703" s="279" t="s">
        <v>142</v>
      </c>
      <c r="H703" s="280">
        <v>389.53</v>
      </c>
      <c r="I703" s="281"/>
      <c r="J703" s="280">
        <f>ROUND(I703*H703,3)</f>
        <v>0</v>
      </c>
      <c r="K703" s="282"/>
      <c r="L703" s="30"/>
      <c r="M703" s="283" t="s">
        <v>1</v>
      </c>
      <c r="N703" s="284" t="s">
        <v>44</v>
      </c>
      <c r="O703" s="49"/>
      <c r="P703" s="285">
        <f>O703*H703</f>
        <v>0</v>
      </c>
      <c r="Q703" s="285">
        <v>4.0000000000000002E-4</v>
      </c>
      <c r="R703" s="285">
        <f>Q703*H703</f>
        <v>0.15581200000000001</v>
      </c>
      <c r="S703" s="285">
        <v>0</v>
      </c>
      <c r="T703" s="286">
        <f>S703*H703</f>
        <v>0</v>
      </c>
      <c r="U703" s="204"/>
      <c r="V703" s="204"/>
      <c r="W703" s="204"/>
      <c r="X703" s="204"/>
      <c r="Y703" s="204"/>
      <c r="Z703" s="204"/>
      <c r="AA703" s="204"/>
      <c r="AB703" s="204"/>
      <c r="AC703" s="204"/>
      <c r="AD703" s="204"/>
      <c r="AE703" s="204"/>
      <c r="AR703" s="287" t="s">
        <v>144</v>
      </c>
      <c r="AT703" s="287" t="s">
        <v>139</v>
      </c>
      <c r="AU703" s="287" t="s">
        <v>145</v>
      </c>
      <c r="AY703" s="205" t="s">
        <v>137</v>
      </c>
      <c r="BE703" s="150">
        <f>IF(N703="základná",J703,0)</f>
        <v>0</v>
      </c>
      <c r="BF703" s="150">
        <f>IF(N703="znížená",J703,0)</f>
        <v>0</v>
      </c>
      <c r="BG703" s="150">
        <f>IF(N703="zákl. prenesená",J703,0)</f>
        <v>0</v>
      </c>
      <c r="BH703" s="150">
        <f>IF(N703="zníž. prenesená",J703,0)</f>
        <v>0</v>
      </c>
      <c r="BI703" s="150">
        <f>IF(N703="nulová",J703,0)</f>
        <v>0</v>
      </c>
      <c r="BJ703" s="205" t="s">
        <v>145</v>
      </c>
      <c r="BK703" s="151">
        <f>ROUND(I703*H703,3)</f>
        <v>0</v>
      </c>
      <c r="BL703" s="205" t="s">
        <v>144</v>
      </c>
      <c r="BM703" s="287" t="s">
        <v>924</v>
      </c>
    </row>
    <row r="704" spans="1:65" s="11" customFormat="1">
      <c r="B704" s="152"/>
      <c r="D704" s="153" t="s">
        <v>147</v>
      </c>
      <c r="E704" s="154" t="s">
        <v>1</v>
      </c>
      <c r="F704" s="155" t="s">
        <v>925</v>
      </c>
      <c r="H704" s="156">
        <v>207.1</v>
      </c>
      <c r="I704" s="157"/>
      <c r="L704" s="152"/>
      <c r="M704" s="158"/>
      <c r="N704" s="159"/>
      <c r="O704" s="159"/>
      <c r="P704" s="159"/>
      <c r="Q704" s="159"/>
      <c r="R704" s="159"/>
      <c r="S704" s="159"/>
      <c r="T704" s="160"/>
      <c r="AT704" s="154" t="s">
        <v>147</v>
      </c>
      <c r="AU704" s="154" t="s">
        <v>145</v>
      </c>
      <c r="AV704" s="11" t="s">
        <v>145</v>
      </c>
      <c r="AW704" s="11" t="s">
        <v>33</v>
      </c>
      <c r="AX704" s="11" t="s">
        <v>72</v>
      </c>
      <c r="AY704" s="154" t="s">
        <v>137</v>
      </c>
    </row>
    <row r="705" spans="2:51" s="11" customFormat="1">
      <c r="B705" s="152"/>
      <c r="D705" s="153" t="s">
        <v>147</v>
      </c>
      <c r="E705" s="154" t="s">
        <v>1</v>
      </c>
      <c r="F705" s="155" t="s">
        <v>926</v>
      </c>
      <c r="H705" s="156">
        <v>-10.56</v>
      </c>
      <c r="I705" s="157"/>
      <c r="L705" s="152"/>
      <c r="M705" s="158"/>
      <c r="N705" s="159"/>
      <c r="O705" s="159"/>
      <c r="P705" s="159"/>
      <c r="Q705" s="159"/>
      <c r="R705" s="159"/>
      <c r="S705" s="159"/>
      <c r="T705" s="160"/>
      <c r="AT705" s="154" t="s">
        <v>147</v>
      </c>
      <c r="AU705" s="154" t="s">
        <v>145</v>
      </c>
      <c r="AV705" s="11" t="s">
        <v>145</v>
      </c>
      <c r="AW705" s="11" t="s">
        <v>33</v>
      </c>
      <c r="AX705" s="11" t="s">
        <v>72</v>
      </c>
      <c r="AY705" s="154" t="s">
        <v>137</v>
      </c>
    </row>
    <row r="706" spans="2:51" s="11" customFormat="1">
      <c r="B706" s="152"/>
      <c r="D706" s="153" t="s">
        <v>147</v>
      </c>
      <c r="E706" s="154" t="s">
        <v>1</v>
      </c>
      <c r="F706" s="155" t="s">
        <v>927</v>
      </c>
      <c r="H706" s="156">
        <v>159.72</v>
      </c>
      <c r="I706" s="157"/>
      <c r="L706" s="152"/>
      <c r="M706" s="158"/>
      <c r="N706" s="159"/>
      <c r="O706" s="159"/>
      <c r="P706" s="159"/>
      <c r="Q706" s="159"/>
      <c r="R706" s="159"/>
      <c r="S706" s="159"/>
      <c r="T706" s="160"/>
      <c r="AT706" s="154" t="s">
        <v>147</v>
      </c>
      <c r="AU706" s="154" t="s">
        <v>145</v>
      </c>
      <c r="AV706" s="11" t="s">
        <v>145</v>
      </c>
      <c r="AW706" s="11" t="s">
        <v>33</v>
      </c>
      <c r="AX706" s="11" t="s">
        <v>72</v>
      </c>
      <c r="AY706" s="154" t="s">
        <v>137</v>
      </c>
    </row>
    <row r="707" spans="2:51" s="11" customFormat="1">
      <c r="B707" s="152"/>
      <c r="D707" s="153" t="s">
        <v>147</v>
      </c>
      <c r="E707" s="154" t="s">
        <v>1</v>
      </c>
      <c r="F707" s="155" t="s">
        <v>928</v>
      </c>
      <c r="H707" s="156">
        <v>-7.19</v>
      </c>
      <c r="I707" s="157"/>
      <c r="L707" s="152"/>
      <c r="M707" s="158"/>
      <c r="N707" s="159"/>
      <c r="O707" s="159"/>
      <c r="P707" s="159"/>
      <c r="Q707" s="159"/>
      <c r="R707" s="159"/>
      <c r="S707" s="159"/>
      <c r="T707" s="160"/>
      <c r="AT707" s="154" t="s">
        <v>147</v>
      </c>
      <c r="AU707" s="154" t="s">
        <v>145</v>
      </c>
      <c r="AV707" s="11" t="s">
        <v>145</v>
      </c>
      <c r="AW707" s="11" t="s">
        <v>33</v>
      </c>
      <c r="AX707" s="11" t="s">
        <v>72</v>
      </c>
      <c r="AY707" s="154" t="s">
        <v>137</v>
      </c>
    </row>
    <row r="708" spans="2:51" s="12" customFormat="1">
      <c r="B708" s="161"/>
      <c r="D708" s="153" t="s">
        <v>147</v>
      </c>
      <c r="E708" s="162" t="s">
        <v>1</v>
      </c>
      <c r="F708" s="163" t="s">
        <v>150</v>
      </c>
      <c r="H708" s="164">
        <v>349.07</v>
      </c>
      <c r="I708" s="165"/>
      <c r="L708" s="161"/>
      <c r="M708" s="166"/>
      <c r="N708" s="167"/>
      <c r="O708" s="167"/>
      <c r="P708" s="167"/>
      <c r="Q708" s="167"/>
      <c r="R708" s="167"/>
      <c r="S708" s="167"/>
      <c r="T708" s="168"/>
      <c r="AT708" s="162" t="s">
        <v>147</v>
      </c>
      <c r="AU708" s="162" t="s">
        <v>145</v>
      </c>
      <c r="AV708" s="12" t="s">
        <v>151</v>
      </c>
      <c r="AW708" s="12" t="s">
        <v>33</v>
      </c>
      <c r="AX708" s="12" t="s">
        <v>72</v>
      </c>
      <c r="AY708" s="162" t="s">
        <v>137</v>
      </c>
    </row>
    <row r="709" spans="2:51" s="14" customFormat="1">
      <c r="B709" s="186"/>
      <c r="D709" s="153" t="s">
        <v>147</v>
      </c>
      <c r="E709" s="187" t="s">
        <v>1</v>
      </c>
      <c r="F709" s="188" t="s">
        <v>929</v>
      </c>
      <c r="H709" s="187" t="s">
        <v>1</v>
      </c>
      <c r="I709" s="189"/>
      <c r="L709" s="186"/>
      <c r="M709" s="190"/>
      <c r="N709" s="191"/>
      <c r="O709" s="191"/>
      <c r="P709" s="191"/>
      <c r="Q709" s="191"/>
      <c r="R709" s="191"/>
      <c r="S709" s="191"/>
      <c r="T709" s="192"/>
      <c r="AT709" s="187" t="s">
        <v>147</v>
      </c>
      <c r="AU709" s="187" t="s">
        <v>145</v>
      </c>
      <c r="AV709" s="14" t="s">
        <v>80</v>
      </c>
      <c r="AW709" s="14" t="s">
        <v>33</v>
      </c>
      <c r="AX709" s="14" t="s">
        <v>72</v>
      </c>
      <c r="AY709" s="187" t="s">
        <v>137</v>
      </c>
    </row>
    <row r="710" spans="2:51" s="14" customFormat="1">
      <c r="B710" s="186"/>
      <c r="D710" s="153" t="s">
        <v>147</v>
      </c>
      <c r="E710" s="187" t="s">
        <v>1</v>
      </c>
      <c r="F710" s="188" t="s">
        <v>855</v>
      </c>
      <c r="H710" s="187" t="s">
        <v>1</v>
      </c>
      <c r="I710" s="189"/>
      <c r="L710" s="186"/>
      <c r="M710" s="190"/>
      <c r="N710" s="191"/>
      <c r="O710" s="191"/>
      <c r="P710" s="191"/>
      <c r="Q710" s="191"/>
      <c r="R710" s="191"/>
      <c r="S710" s="191"/>
      <c r="T710" s="192"/>
      <c r="AT710" s="187" t="s">
        <v>147</v>
      </c>
      <c r="AU710" s="187" t="s">
        <v>145</v>
      </c>
      <c r="AV710" s="14" t="s">
        <v>80</v>
      </c>
      <c r="AW710" s="14" t="s">
        <v>33</v>
      </c>
      <c r="AX710" s="14" t="s">
        <v>72</v>
      </c>
      <c r="AY710" s="187" t="s">
        <v>137</v>
      </c>
    </row>
    <row r="711" spans="2:51" s="11" customFormat="1">
      <c r="B711" s="152"/>
      <c r="D711" s="153" t="s">
        <v>147</v>
      </c>
      <c r="E711" s="154" t="s">
        <v>1</v>
      </c>
      <c r="F711" s="155" t="s">
        <v>875</v>
      </c>
      <c r="H711" s="156">
        <v>3.1880000000000002</v>
      </c>
      <c r="I711" s="157"/>
      <c r="L711" s="152"/>
      <c r="M711" s="158"/>
      <c r="N711" s="159"/>
      <c r="O711" s="159"/>
      <c r="P711" s="159"/>
      <c r="Q711" s="159"/>
      <c r="R711" s="159"/>
      <c r="S711" s="159"/>
      <c r="T711" s="160"/>
      <c r="AT711" s="154" t="s">
        <v>147</v>
      </c>
      <c r="AU711" s="154" t="s">
        <v>145</v>
      </c>
      <c r="AV711" s="11" t="s">
        <v>145</v>
      </c>
      <c r="AW711" s="11" t="s">
        <v>33</v>
      </c>
      <c r="AX711" s="11" t="s">
        <v>72</v>
      </c>
      <c r="AY711" s="154" t="s">
        <v>137</v>
      </c>
    </row>
    <row r="712" spans="2:51" s="11" customFormat="1">
      <c r="B712" s="152"/>
      <c r="D712" s="153" t="s">
        <v>147</v>
      </c>
      <c r="E712" s="154" t="s">
        <v>1</v>
      </c>
      <c r="F712" s="155" t="s">
        <v>877</v>
      </c>
      <c r="H712" s="156">
        <v>1.75</v>
      </c>
      <c r="I712" s="157"/>
      <c r="L712" s="152"/>
      <c r="M712" s="158"/>
      <c r="N712" s="159"/>
      <c r="O712" s="159"/>
      <c r="P712" s="159"/>
      <c r="Q712" s="159"/>
      <c r="R712" s="159"/>
      <c r="S712" s="159"/>
      <c r="T712" s="160"/>
      <c r="AT712" s="154" t="s">
        <v>147</v>
      </c>
      <c r="AU712" s="154" t="s">
        <v>145</v>
      </c>
      <c r="AV712" s="11" t="s">
        <v>145</v>
      </c>
      <c r="AW712" s="11" t="s">
        <v>33</v>
      </c>
      <c r="AX712" s="11" t="s">
        <v>72</v>
      </c>
      <c r="AY712" s="154" t="s">
        <v>137</v>
      </c>
    </row>
    <row r="713" spans="2:51" s="11" customFormat="1">
      <c r="B713" s="152"/>
      <c r="D713" s="153" t="s">
        <v>147</v>
      </c>
      <c r="E713" s="154" t="s">
        <v>1</v>
      </c>
      <c r="F713" s="155" t="s">
        <v>879</v>
      </c>
      <c r="H713" s="156">
        <v>3.1880000000000002</v>
      </c>
      <c r="I713" s="157"/>
      <c r="L713" s="152"/>
      <c r="M713" s="158"/>
      <c r="N713" s="159"/>
      <c r="O713" s="159"/>
      <c r="P713" s="159"/>
      <c r="Q713" s="159"/>
      <c r="R713" s="159"/>
      <c r="S713" s="159"/>
      <c r="T713" s="160"/>
      <c r="AT713" s="154" t="s">
        <v>147</v>
      </c>
      <c r="AU713" s="154" t="s">
        <v>145</v>
      </c>
      <c r="AV713" s="11" t="s">
        <v>145</v>
      </c>
      <c r="AW713" s="11" t="s">
        <v>33</v>
      </c>
      <c r="AX713" s="11" t="s">
        <v>72</v>
      </c>
      <c r="AY713" s="154" t="s">
        <v>137</v>
      </c>
    </row>
    <row r="714" spans="2:51" s="14" customFormat="1">
      <c r="B714" s="186"/>
      <c r="D714" s="153" t="s">
        <v>147</v>
      </c>
      <c r="E714" s="187" t="s">
        <v>1</v>
      </c>
      <c r="F714" s="188" t="s">
        <v>880</v>
      </c>
      <c r="H714" s="187" t="s">
        <v>1</v>
      </c>
      <c r="I714" s="189"/>
      <c r="L714" s="186"/>
      <c r="M714" s="190"/>
      <c r="N714" s="191"/>
      <c r="O714" s="191"/>
      <c r="P714" s="191"/>
      <c r="Q714" s="191"/>
      <c r="R714" s="191"/>
      <c r="S714" s="191"/>
      <c r="T714" s="192"/>
      <c r="AT714" s="187" t="s">
        <v>147</v>
      </c>
      <c r="AU714" s="187" t="s">
        <v>145</v>
      </c>
      <c r="AV714" s="14" t="s">
        <v>80</v>
      </c>
      <c r="AW714" s="14" t="s">
        <v>33</v>
      </c>
      <c r="AX714" s="14" t="s">
        <v>72</v>
      </c>
      <c r="AY714" s="187" t="s">
        <v>137</v>
      </c>
    </row>
    <row r="715" spans="2:51" s="11" customFormat="1">
      <c r="B715" s="152"/>
      <c r="D715" s="153" t="s">
        <v>147</v>
      </c>
      <c r="E715" s="154" t="s">
        <v>1</v>
      </c>
      <c r="F715" s="155" t="s">
        <v>930</v>
      </c>
      <c r="H715" s="156">
        <v>1.956</v>
      </c>
      <c r="I715" s="157"/>
      <c r="L715" s="152"/>
      <c r="M715" s="158"/>
      <c r="N715" s="159"/>
      <c r="O715" s="159"/>
      <c r="P715" s="159"/>
      <c r="Q715" s="159"/>
      <c r="R715" s="159"/>
      <c r="S715" s="159"/>
      <c r="T715" s="160"/>
      <c r="AT715" s="154" t="s">
        <v>147</v>
      </c>
      <c r="AU715" s="154" t="s">
        <v>145</v>
      </c>
      <c r="AV715" s="11" t="s">
        <v>145</v>
      </c>
      <c r="AW715" s="11" t="s">
        <v>33</v>
      </c>
      <c r="AX715" s="11" t="s">
        <v>72</v>
      </c>
      <c r="AY715" s="154" t="s">
        <v>137</v>
      </c>
    </row>
    <row r="716" spans="2:51" s="14" customFormat="1">
      <c r="B716" s="186"/>
      <c r="D716" s="153" t="s">
        <v>147</v>
      </c>
      <c r="E716" s="187" t="s">
        <v>1</v>
      </c>
      <c r="F716" s="188" t="s">
        <v>861</v>
      </c>
      <c r="H716" s="187" t="s">
        <v>1</v>
      </c>
      <c r="I716" s="189"/>
      <c r="L716" s="186"/>
      <c r="M716" s="190"/>
      <c r="N716" s="191"/>
      <c r="O716" s="191"/>
      <c r="P716" s="191"/>
      <c r="Q716" s="191"/>
      <c r="R716" s="191"/>
      <c r="S716" s="191"/>
      <c r="T716" s="192"/>
      <c r="AT716" s="187" t="s">
        <v>147</v>
      </c>
      <c r="AU716" s="187" t="s">
        <v>145</v>
      </c>
      <c r="AV716" s="14" t="s">
        <v>80</v>
      </c>
      <c r="AW716" s="14" t="s">
        <v>33</v>
      </c>
      <c r="AX716" s="14" t="s">
        <v>72</v>
      </c>
      <c r="AY716" s="187" t="s">
        <v>137</v>
      </c>
    </row>
    <row r="717" spans="2:51" s="11" customFormat="1">
      <c r="B717" s="152"/>
      <c r="D717" s="153" t="s">
        <v>147</v>
      </c>
      <c r="E717" s="154" t="s">
        <v>1</v>
      </c>
      <c r="F717" s="155" t="s">
        <v>882</v>
      </c>
      <c r="H717" s="156">
        <v>1.925</v>
      </c>
      <c r="I717" s="157"/>
      <c r="L717" s="152"/>
      <c r="M717" s="158"/>
      <c r="N717" s="159"/>
      <c r="O717" s="159"/>
      <c r="P717" s="159"/>
      <c r="Q717" s="159"/>
      <c r="R717" s="159"/>
      <c r="S717" s="159"/>
      <c r="T717" s="160"/>
      <c r="AT717" s="154" t="s">
        <v>147</v>
      </c>
      <c r="AU717" s="154" t="s">
        <v>145</v>
      </c>
      <c r="AV717" s="11" t="s">
        <v>145</v>
      </c>
      <c r="AW717" s="11" t="s">
        <v>33</v>
      </c>
      <c r="AX717" s="11" t="s">
        <v>72</v>
      </c>
      <c r="AY717" s="154" t="s">
        <v>137</v>
      </c>
    </row>
    <row r="718" spans="2:51" s="14" customFormat="1">
      <c r="B718" s="186"/>
      <c r="D718" s="153" t="s">
        <v>147</v>
      </c>
      <c r="E718" s="187" t="s">
        <v>1</v>
      </c>
      <c r="F718" s="188" t="s">
        <v>863</v>
      </c>
      <c r="H718" s="187" t="s">
        <v>1</v>
      </c>
      <c r="I718" s="189"/>
      <c r="L718" s="186"/>
      <c r="M718" s="190"/>
      <c r="N718" s="191"/>
      <c r="O718" s="191"/>
      <c r="P718" s="191"/>
      <c r="Q718" s="191"/>
      <c r="R718" s="191"/>
      <c r="S718" s="191"/>
      <c r="T718" s="192"/>
      <c r="AT718" s="187" t="s">
        <v>147</v>
      </c>
      <c r="AU718" s="187" t="s">
        <v>145</v>
      </c>
      <c r="AV718" s="14" t="s">
        <v>80</v>
      </c>
      <c r="AW718" s="14" t="s">
        <v>33</v>
      </c>
      <c r="AX718" s="14" t="s">
        <v>72</v>
      </c>
      <c r="AY718" s="187" t="s">
        <v>137</v>
      </c>
    </row>
    <row r="719" spans="2:51" s="11" customFormat="1">
      <c r="B719" s="152"/>
      <c r="D719" s="153" t="s">
        <v>147</v>
      </c>
      <c r="E719" s="154" t="s">
        <v>1</v>
      </c>
      <c r="F719" s="155" t="s">
        <v>883</v>
      </c>
      <c r="H719" s="156">
        <v>7.19</v>
      </c>
      <c r="I719" s="157"/>
      <c r="L719" s="152"/>
      <c r="M719" s="158"/>
      <c r="N719" s="159"/>
      <c r="O719" s="159"/>
      <c r="P719" s="159"/>
      <c r="Q719" s="159"/>
      <c r="R719" s="159"/>
      <c r="S719" s="159"/>
      <c r="T719" s="160"/>
      <c r="AT719" s="154" t="s">
        <v>147</v>
      </c>
      <c r="AU719" s="154" t="s">
        <v>145</v>
      </c>
      <c r="AV719" s="11" t="s">
        <v>145</v>
      </c>
      <c r="AW719" s="11" t="s">
        <v>33</v>
      </c>
      <c r="AX719" s="11" t="s">
        <v>72</v>
      </c>
      <c r="AY719" s="154" t="s">
        <v>137</v>
      </c>
    </row>
    <row r="720" spans="2:51" s="12" customFormat="1">
      <c r="B720" s="161"/>
      <c r="D720" s="153" t="s">
        <v>147</v>
      </c>
      <c r="E720" s="162" t="s">
        <v>1</v>
      </c>
      <c r="F720" s="163" t="s">
        <v>150</v>
      </c>
      <c r="H720" s="164">
        <v>19.196999999999999</v>
      </c>
      <c r="I720" s="165"/>
      <c r="L720" s="161"/>
      <c r="M720" s="166"/>
      <c r="N720" s="167"/>
      <c r="O720" s="167"/>
      <c r="P720" s="167"/>
      <c r="Q720" s="167"/>
      <c r="R720" s="167"/>
      <c r="S720" s="167"/>
      <c r="T720" s="168"/>
      <c r="AT720" s="162" t="s">
        <v>147</v>
      </c>
      <c r="AU720" s="162" t="s">
        <v>145</v>
      </c>
      <c r="AV720" s="12" t="s">
        <v>151</v>
      </c>
      <c r="AW720" s="12" t="s">
        <v>33</v>
      </c>
      <c r="AX720" s="12" t="s">
        <v>72</v>
      </c>
      <c r="AY720" s="162" t="s">
        <v>137</v>
      </c>
    </row>
    <row r="721" spans="1:65" s="11" customFormat="1">
      <c r="B721" s="152"/>
      <c r="D721" s="153" t="s">
        <v>147</v>
      </c>
      <c r="E721" s="154" t="s">
        <v>1</v>
      </c>
      <c r="F721" s="155" t="s">
        <v>931</v>
      </c>
      <c r="H721" s="156">
        <v>21.263000000000002</v>
      </c>
      <c r="I721" s="157"/>
      <c r="L721" s="152"/>
      <c r="M721" s="158"/>
      <c r="N721" s="159"/>
      <c r="O721" s="159"/>
      <c r="P721" s="159"/>
      <c r="Q721" s="159"/>
      <c r="R721" s="159"/>
      <c r="S721" s="159"/>
      <c r="T721" s="160"/>
      <c r="AT721" s="154" t="s">
        <v>147</v>
      </c>
      <c r="AU721" s="154" t="s">
        <v>145</v>
      </c>
      <c r="AV721" s="11" t="s">
        <v>145</v>
      </c>
      <c r="AW721" s="11" t="s">
        <v>33</v>
      </c>
      <c r="AX721" s="11" t="s">
        <v>72</v>
      </c>
      <c r="AY721" s="154" t="s">
        <v>137</v>
      </c>
    </row>
    <row r="722" spans="1:65" s="13" customFormat="1">
      <c r="B722" s="169"/>
      <c r="D722" s="153" t="s">
        <v>147</v>
      </c>
      <c r="E722" s="170" t="s">
        <v>1</v>
      </c>
      <c r="F722" s="171" t="s">
        <v>158</v>
      </c>
      <c r="H722" s="172">
        <v>389.53</v>
      </c>
      <c r="I722" s="173"/>
      <c r="L722" s="169"/>
      <c r="M722" s="174"/>
      <c r="N722" s="175"/>
      <c r="O722" s="175"/>
      <c r="P722" s="175"/>
      <c r="Q722" s="175"/>
      <c r="R722" s="175"/>
      <c r="S722" s="175"/>
      <c r="T722" s="176"/>
      <c r="AT722" s="170" t="s">
        <v>147</v>
      </c>
      <c r="AU722" s="170" t="s">
        <v>145</v>
      </c>
      <c r="AV722" s="13" t="s">
        <v>144</v>
      </c>
      <c r="AW722" s="13" t="s">
        <v>33</v>
      </c>
      <c r="AX722" s="13" t="s">
        <v>80</v>
      </c>
      <c r="AY722" s="170" t="s">
        <v>137</v>
      </c>
    </row>
    <row r="723" spans="1:65" s="254" customFormat="1" ht="14.45" customHeight="1">
      <c r="A723" s="204"/>
      <c r="B723" s="139"/>
      <c r="C723" s="276" t="s">
        <v>932</v>
      </c>
      <c r="D723" s="276" t="s">
        <v>139</v>
      </c>
      <c r="E723" s="277" t="s">
        <v>933</v>
      </c>
      <c r="F723" s="278" t="s">
        <v>934</v>
      </c>
      <c r="G723" s="279" t="s">
        <v>142</v>
      </c>
      <c r="H723" s="280">
        <v>380.73</v>
      </c>
      <c r="I723" s="281"/>
      <c r="J723" s="280">
        <f>ROUND(I723*H723,3)</f>
        <v>0</v>
      </c>
      <c r="K723" s="282"/>
      <c r="L723" s="30"/>
      <c r="M723" s="283" t="s">
        <v>1</v>
      </c>
      <c r="N723" s="284" t="s">
        <v>44</v>
      </c>
      <c r="O723" s="49"/>
      <c r="P723" s="285">
        <f>O723*H723</f>
        <v>0</v>
      </c>
      <c r="Q723" s="285">
        <v>1.056E-2</v>
      </c>
      <c r="R723" s="285">
        <f>Q723*H723</f>
        <v>4.0205088</v>
      </c>
      <c r="S723" s="285">
        <v>0</v>
      </c>
      <c r="T723" s="286">
        <f>S723*H723</f>
        <v>0</v>
      </c>
      <c r="U723" s="204"/>
      <c r="V723" s="204"/>
      <c r="W723" s="204"/>
      <c r="X723" s="204"/>
      <c r="Y723" s="204"/>
      <c r="Z723" s="204"/>
      <c r="AA723" s="204"/>
      <c r="AB723" s="204"/>
      <c r="AC723" s="204"/>
      <c r="AD723" s="204"/>
      <c r="AE723" s="204"/>
      <c r="AR723" s="287" t="s">
        <v>144</v>
      </c>
      <c r="AT723" s="287" t="s">
        <v>139</v>
      </c>
      <c r="AU723" s="287" t="s">
        <v>145</v>
      </c>
      <c r="AY723" s="205" t="s">
        <v>137</v>
      </c>
      <c r="BE723" s="150">
        <f>IF(N723="základná",J723,0)</f>
        <v>0</v>
      </c>
      <c r="BF723" s="150">
        <f>IF(N723="znížená",J723,0)</f>
        <v>0</v>
      </c>
      <c r="BG723" s="150">
        <f>IF(N723="zákl. prenesená",J723,0)</f>
        <v>0</v>
      </c>
      <c r="BH723" s="150">
        <f>IF(N723="zníž. prenesená",J723,0)</f>
        <v>0</v>
      </c>
      <c r="BI723" s="150">
        <f>IF(N723="nulová",J723,0)</f>
        <v>0</v>
      </c>
      <c r="BJ723" s="205" t="s">
        <v>145</v>
      </c>
      <c r="BK723" s="151">
        <f>ROUND(I723*H723,3)</f>
        <v>0</v>
      </c>
      <c r="BL723" s="205" t="s">
        <v>144</v>
      </c>
      <c r="BM723" s="287" t="s">
        <v>935</v>
      </c>
    </row>
    <row r="724" spans="1:65" s="11" customFormat="1">
      <c r="B724" s="152"/>
      <c r="D724" s="153" t="s">
        <v>147</v>
      </c>
      <c r="E724" s="154" t="s">
        <v>1</v>
      </c>
      <c r="F724" s="155" t="s">
        <v>925</v>
      </c>
      <c r="H724" s="156">
        <v>207.1</v>
      </c>
      <c r="I724" s="157"/>
      <c r="L724" s="152"/>
      <c r="M724" s="158"/>
      <c r="N724" s="159"/>
      <c r="O724" s="159"/>
      <c r="P724" s="159"/>
      <c r="Q724" s="159"/>
      <c r="R724" s="159"/>
      <c r="S724" s="159"/>
      <c r="T724" s="160"/>
      <c r="AT724" s="154" t="s">
        <v>147</v>
      </c>
      <c r="AU724" s="154" t="s">
        <v>145</v>
      </c>
      <c r="AV724" s="11" t="s">
        <v>145</v>
      </c>
      <c r="AW724" s="11" t="s">
        <v>33</v>
      </c>
      <c r="AX724" s="11" t="s">
        <v>72</v>
      </c>
      <c r="AY724" s="154" t="s">
        <v>137</v>
      </c>
    </row>
    <row r="725" spans="1:65" s="11" customFormat="1">
      <c r="B725" s="152"/>
      <c r="D725" s="153" t="s">
        <v>147</v>
      </c>
      <c r="E725" s="154" t="s">
        <v>1</v>
      </c>
      <c r="F725" s="155" t="s">
        <v>936</v>
      </c>
      <c r="H725" s="156">
        <v>-10.56</v>
      </c>
      <c r="I725" s="157"/>
      <c r="L725" s="152"/>
      <c r="M725" s="158"/>
      <c r="N725" s="159"/>
      <c r="O725" s="159"/>
      <c r="P725" s="159"/>
      <c r="Q725" s="159"/>
      <c r="R725" s="159"/>
      <c r="S725" s="159"/>
      <c r="T725" s="160"/>
      <c r="AT725" s="154" t="s">
        <v>147</v>
      </c>
      <c r="AU725" s="154" t="s">
        <v>145</v>
      </c>
      <c r="AV725" s="11" t="s">
        <v>145</v>
      </c>
      <c r="AW725" s="11" t="s">
        <v>33</v>
      </c>
      <c r="AX725" s="11" t="s">
        <v>72</v>
      </c>
      <c r="AY725" s="154" t="s">
        <v>137</v>
      </c>
    </row>
    <row r="726" spans="1:65" s="11" customFormat="1">
      <c r="B726" s="152"/>
      <c r="D726" s="153" t="s">
        <v>147</v>
      </c>
      <c r="E726" s="154" t="s">
        <v>1</v>
      </c>
      <c r="F726" s="155" t="s">
        <v>937</v>
      </c>
      <c r="H726" s="156">
        <v>-8.8000000000000007</v>
      </c>
      <c r="I726" s="157"/>
      <c r="L726" s="152"/>
      <c r="M726" s="158"/>
      <c r="N726" s="159"/>
      <c r="O726" s="159"/>
      <c r="P726" s="159"/>
      <c r="Q726" s="159"/>
      <c r="R726" s="159"/>
      <c r="S726" s="159"/>
      <c r="T726" s="160"/>
      <c r="AT726" s="154" t="s">
        <v>147</v>
      </c>
      <c r="AU726" s="154" t="s">
        <v>145</v>
      </c>
      <c r="AV726" s="11" t="s">
        <v>145</v>
      </c>
      <c r="AW726" s="11" t="s">
        <v>33</v>
      </c>
      <c r="AX726" s="11" t="s">
        <v>72</v>
      </c>
      <c r="AY726" s="154" t="s">
        <v>137</v>
      </c>
    </row>
    <row r="727" spans="1:65" s="11" customFormat="1">
      <c r="B727" s="152"/>
      <c r="D727" s="153" t="s">
        <v>147</v>
      </c>
      <c r="E727" s="154" t="s">
        <v>1</v>
      </c>
      <c r="F727" s="155" t="s">
        <v>927</v>
      </c>
      <c r="H727" s="156">
        <v>159.72</v>
      </c>
      <c r="I727" s="157"/>
      <c r="L727" s="152"/>
      <c r="M727" s="158"/>
      <c r="N727" s="159"/>
      <c r="O727" s="159"/>
      <c r="P727" s="159"/>
      <c r="Q727" s="159"/>
      <c r="R727" s="159"/>
      <c r="S727" s="159"/>
      <c r="T727" s="160"/>
      <c r="AT727" s="154" t="s">
        <v>147</v>
      </c>
      <c r="AU727" s="154" t="s">
        <v>145</v>
      </c>
      <c r="AV727" s="11" t="s">
        <v>145</v>
      </c>
      <c r="AW727" s="11" t="s">
        <v>33</v>
      </c>
      <c r="AX727" s="11" t="s">
        <v>72</v>
      </c>
      <c r="AY727" s="154" t="s">
        <v>137</v>
      </c>
    </row>
    <row r="728" spans="1:65" s="11" customFormat="1">
      <c r="B728" s="152"/>
      <c r="D728" s="153" t="s">
        <v>147</v>
      </c>
      <c r="E728" s="154" t="s">
        <v>1</v>
      </c>
      <c r="F728" s="155" t="s">
        <v>928</v>
      </c>
      <c r="H728" s="156">
        <v>-7.19</v>
      </c>
      <c r="I728" s="157"/>
      <c r="L728" s="152"/>
      <c r="M728" s="158"/>
      <c r="N728" s="159"/>
      <c r="O728" s="159"/>
      <c r="P728" s="159"/>
      <c r="Q728" s="159"/>
      <c r="R728" s="159"/>
      <c r="S728" s="159"/>
      <c r="T728" s="160"/>
      <c r="AT728" s="154" t="s">
        <v>147</v>
      </c>
      <c r="AU728" s="154" t="s">
        <v>145</v>
      </c>
      <c r="AV728" s="11" t="s">
        <v>145</v>
      </c>
      <c r="AW728" s="11" t="s">
        <v>33</v>
      </c>
      <c r="AX728" s="11" t="s">
        <v>72</v>
      </c>
      <c r="AY728" s="154" t="s">
        <v>137</v>
      </c>
    </row>
    <row r="729" spans="1:65" s="12" customFormat="1">
      <c r="B729" s="161"/>
      <c r="D729" s="153" t="s">
        <v>147</v>
      </c>
      <c r="E729" s="162" t="s">
        <v>1</v>
      </c>
      <c r="F729" s="163" t="s">
        <v>150</v>
      </c>
      <c r="H729" s="164">
        <v>340.27</v>
      </c>
      <c r="I729" s="165"/>
      <c r="L729" s="161"/>
      <c r="M729" s="166"/>
      <c r="N729" s="167"/>
      <c r="O729" s="167"/>
      <c r="P729" s="167"/>
      <c r="Q729" s="167"/>
      <c r="R729" s="167"/>
      <c r="S729" s="167"/>
      <c r="T729" s="168"/>
      <c r="AT729" s="162" t="s">
        <v>147</v>
      </c>
      <c r="AU729" s="162" t="s">
        <v>145</v>
      </c>
      <c r="AV729" s="12" t="s">
        <v>151</v>
      </c>
      <c r="AW729" s="12" t="s">
        <v>33</v>
      </c>
      <c r="AX729" s="12" t="s">
        <v>72</v>
      </c>
      <c r="AY729" s="162" t="s">
        <v>137</v>
      </c>
    </row>
    <row r="730" spans="1:65" s="14" customFormat="1">
      <c r="B730" s="186"/>
      <c r="D730" s="153" t="s">
        <v>147</v>
      </c>
      <c r="E730" s="187" t="s">
        <v>1</v>
      </c>
      <c r="F730" s="188" t="s">
        <v>929</v>
      </c>
      <c r="H730" s="187" t="s">
        <v>1</v>
      </c>
      <c r="I730" s="189"/>
      <c r="L730" s="186"/>
      <c r="M730" s="190"/>
      <c r="N730" s="191"/>
      <c r="O730" s="191"/>
      <c r="P730" s="191"/>
      <c r="Q730" s="191"/>
      <c r="R730" s="191"/>
      <c r="S730" s="191"/>
      <c r="T730" s="192"/>
      <c r="AT730" s="187" t="s">
        <v>147</v>
      </c>
      <c r="AU730" s="187" t="s">
        <v>145</v>
      </c>
      <c r="AV730" s="14" t="s">
        <v>80</v>
      </c>
      <c r="AW730" s="14" t="s">
        <v>33</v>
      </c>
      <c r="AX730" s="14" t="s">
        <v>72</v>
      </c>
      <c r="AY730" s="187" t="s">
        <v>137</v>
      </c>
    </row>
    <row r="731" spans="1:65" s="14" customFormat="1">
      <c r="B731" s="186"/>
      <c r="D731" s="153" t="s">
        <v>147</v>
      </c>
      <c r="E731" s="187" t="s">
        <v>1</v>
      </c>
      <c r="F731" s="188" t="s">
        <v>855</v>
      </c>
      <c r="H731" s="187" t="s">
        <v>1</v>
      </c>
      <c r="I731" s="189"/>
      <c r="L731" s="186"/>
      <c r="M731" s="190"/>
      <c r="N731" s="191"/>
      <c r="O731" s="191"/>
      <c r="P731" s="191"/>
      <c r="Q731" s="191"/>
      <c r="R731" s="191"/>
      <c r="S731" s="191"/>
      <c r="T731" s="192"/>
      <c r="AT731" s="187" t="s">
        <v>147</v>
      </c>
      <c r="AU731" s="187" t="s">
        <v>145</v>
      </c>
      <c r="AV731" s="14" t="s">
        <v>80</v>
      </c>
      <c r="AW731" s="14" t="s">
        <v>33</v>
      </c>
      <c r="AX731" s="14" t="s">
        <v>72</v>
      </c>
      <c r="AY731" s="187" t="s">
        <v>137</v>
      </c>
    </row>
    <row r="732" spans="1:65" s="11" customFormat="1">
      <c r="B732" s="152"/>
      <c r="D732" s="153" t="s">
        <v>147</v>
      </c>
      <c r="E732" s="154" t="s">
        <v>1</v>
      </c>
      <c r="F732" s="155" t="s">
        <v>875</v>
      </c>
      <c r="H732" s="156">
        <v>3.1880000000000002</v>
      </c>
      <c r="I732" s="157"/>
      <c r="L732" s="152"/>
      <c r="M732" s="158"/>
      <c r="N732" s="159"/>
      <c r="O732" s="159"/>
      <c r="P732" s="159"/>
      <c r="Q732" s="159"/>
      <c r="R732" s="159"/>
      <c r="S732" s="159"/>
      <c r="T732" s="160"/>
      <c r="AT732" s="154" t="s">
        <v>147</v>
      </c>
      <c r="AU732" s="154" t="s">
        <v>145</v>
      </c>
      <c r="AV732" s="11" t="s">
        <v>145</v>
      </c>
      <c r="AW732" s="11" t="s">
        <v>33</v>
      </c>
      <c r="AX732" s="11" t="s">
        <v>72</v>
      </c>
      <c r="AY732" s="154" t="s">
        <v>137</v>
      </c>
    </row>
    <row r="733" spans="1:65" s="11" customFormat="1">
      <c r="B733" s="152"/>
      <c r="D733" s="153" t="s">
        <v>147</v>
      </c>
      <c r="E733" s="154" t="s">
        <v>1</v>
      </c>
      <c r="F733" s="155" t="s">
        <v>877</v>
      </c>
      <c r="H733" s="156">
        <v>1.75</v>
      </c>
      <c r="I733" s="157"/>
      <c r="L733" s="152"/>
      <c r="M733" s="158"/>
      <c r="N733" s="159"/>
      <c r="O733" s="159"/>
      <c r="P733" s="159"/>
      <c r="Q733" s="159"/>
      <c r="R733" s="159"/>
      <c r="S733" s="159"/>
      <c r="T733" s="160"/>
      <c r="AT733" s="154" t="s">
        <v>147</v>
      </c>
      <c r="AU733" s="154" t="s">
        <v>145</v>
      </c>
      <c r="AV733" s="11" t="s">
        <v>145</v>
      </c>
      <c r="AW733" s="11" t="s">
        <v>33</v>
      </c>
      <c r="AX733" s="11" t="s">
        <v>72</v>
      </c>
      <c r="AY733" s="154" t="s">
        <v>137</v>
      </c>
    </row>
    <row r="734" spans="1:65" s="11" customFormat="1">
      <c r="B734" s="152"/>
      <c r="D734" s="153" t="s">
        <v>147</v>
      </c>
      <c r="E734" s="154" t="s">
        <v>1</v>
      </c>
      <c r="F734" s="155" t="s">
        <v>879</v>
      </c>
      <c r="H734" s="156">
        <v>3.1880000000000002</v>
      </c>
      <c r="I734" s="157"/>
      <c r="L734" s="152"/>
      <c r="M734" s="158"/>
      <c r="N734" s="159"/>
      <c r="O734" s="159"/>
      <c r="P734" s="159"/>
      <c r="Q734" s="159"/>
      <c r="R734" s="159"/>
      <c r="S734" s="159"/>
      <c r="T734" s="160"/>
      <c r="AT734" s="154" t="s">
        <v>147</v>
      </c>
      <c r="AU734" s="154" t="s">
        <v>145</v>
      </c>
      <c r="AV734" s="11" t="s">
        <v>145</v>
      </c>
      <c r="AW734" s="11" t="s">
        <v>33</v>
      </c>
      <c r="AX734" s="11" t="s">
        <v>72</v>
      </c>
      <c r="AY734" s="154" t="s">
        <v>137</v>
      </c>
    </row>
    <row r="735" spans="1:65" s="14" customFormat="1">
      <c r="B735" s="186"/>
      <c r="D735" s="153" t="s">
        <v>147</v>
      </c>
      <c r="E735" s="187" t="s">
        <v>1</v>
      </c>
      <c r="F735" s="188" t="s">
        <v>880</v>
      </c>
      <c r="H735" s="187" t="s">
        <v>1</v>
      </c>
      <c r="I735" s="189"/>
      <c r="L735" s="186"/>
      <c r="M735" s="190"/>
      <c r="N735" s="191"/>
      <c r="O735" s="191"/>
      <c r="P735" s="191"/>
      <c r="Q735" s="191"/>
      <c r="R735" s="191"/>
      <c r="S735" s="191"/>
      <c r="T735" s="192"/>
      <c r="AT735" s="187" t="s">
        <v>147</v>
      </c>
      <c r="AU735" s="187" t="s">
        <v>145</v>
      </c>
      <c r="AV735" s="14" t="s">
        <v>80</v>
      </c>
      <c r="AW735" s="14" t="s">
        <v>33</v>
      </c>
      <c r="AX735" s="14" t="s">
        <v>72</v>
      </c>
      <c r="AY735" s="187" t="s">
        <v>137</v>
      </c>
    </row>
    <row r="736" spans="1:65" s="11" customFormat="1">
      <c r="B736" s="152"/>
      <c r="D736" s="153" t="s">
        <v>147</v>
      </c>
      <c r="E736" s="154" t="s">
        <v>1</v>
      </c>
      <c r="F736" s="155" t="s">
        <v>930</v>
      </c>
      <c r="H736" s="156">
        <v>1.956</v>
      </c>
      <c r="I736" s="157"/>
      <c r="L736" s="152"/>
      <c r="M736" s="158"/>
      <c r="N736" s="159"/>
      <c r="O736" s="159"/>
      <c r="P736" s="159"/>
      <c r="Q736" s="159"/>
      <c r="R736" s="159"/>
      <c r="S736" s="159"/>
      <c r="T736" s="160"/>
      <c r="AT736" s="154" t="s">
        <v>147</v>
      </c>
      <c r="AU736" s="154" t="s">
        <v>145</v>
      </c>
      <c r="AV736" s="11" t="s">
        <v>145</v>
      </c>
      <c r="AW736" s="11" t="s">
        <v>33</v>
      </c>
      <c r="AX736" s="11" t="s">
        <v>72</v>
      </c>
      <c r="AY736" s="154" t="s">
        <v>137</v>
      </c>
    </row>
    <row r="737" spans="1:65" s="14" customFormat="1">
      <c r="B737" s="186"/>
      <c r="D737" s="153" t="s">
        <v>147</v>
      </c>
      <c r="E737" s="187" t="s">
        <v>1</v>
      </c>
      <c r="F737" s="188" t="s">
        <v>861</v>
      </c>
      <c r="H737" s="187" t="s">
        <v>1</v>
      </c>
      <c r="I737" s="189"/>
      <c r="L737" s="186"/>
      <c r="M737" s="190"/>
      <c r="N737" s="191"/>
      <c r="O737" s="191"/>
      <c r="P737" s="191"/>
      <c r="Q737" s="191"/>
      <c r="R737" s="191"/>
      <c r="S737" s="191"/>
      <c r="T737" s="192"/>
      <c r="AT737" s="187" t="s">
        <v>147</v>
      </c>
      <c r="AU737" s="187" t="s">
        <v>145</v>
      </c>
      <c r="AV737" s="14" t="s">
        <v>80</v>
      </c>
      <c r="AW737" s="14" t="s">
        <v>33</v>
      </c>
      <c r="AX737" s="14" t="s">
        <v>72</v>
      </c>
      <c r="AY737" s="187" t="s">
        <v>137</v>
      </c>
    </row>
    <row r="738" spans="1:65" s="11" customFormat="1">
      <c r="B738" s="152"/>
      <c r="D738" s="153" t="s">
        <v>147</v>
      </c>
      <c r="E738" s="154" t="s">
        <v>1</v>
      </c>
      <c r="F738" s="155" t="s">
        <v>882</v>
      </c>
      <c r="H738" s="156">
        <v>1.925</v>
      </c>
      <c r="I738" s="157"/>
      <c r="L738" s="152"/>
      <c r="M738" s="158"/>
      <c r="N738" s="159"/>
      <c r="O738" s="159"/>
      <c r="P738" s="159"/>
      <c r="Q738" s="159"/>
      <c r="R738" s="159"/>
      <c r="S738" s="159"/>
      <c r="T738" s="160"/>
      <c r="AT738" s="154" t="s">
        <v>147</v>
      </c>
      <c r="AU738" s="154" t="s">
        <v>145</v>
      </c>
      <c r="AV738" s="11" t="s">
        <v>145</v>
      </c>
      <c r="AW738" s="11" t="s">
        <v>33</v>
      </c>
      <c r="AX738" s="11" t="s">
        <v>72</v>
      </c>
      <c r="AY738" s="154" t="s">
        <v>137</v>
      </c>
    </row>
    <row r="739" spans="1:65" s="14" customFormat="1">
      <c r="B739" s="186"/>
      <c r="D739" s="153" t="s">
        <v>147</v>
      </c>
      <c r="E739" s="187" t="s">
        <v>1</v>
      </c>
      <c r="F739" s="188" t="s">
        <v>863</v>
      </c>
      <c r="H739" s="187" t="s">
        <v>1</v>
      </c>
      <c r="I739" s="189"/>
      <c r="L739" s="186"/>
      <c r="M739" s="190"/>
      <c r="N739" s="191"/>
      <c r="O739" s="191"/>
      <c r="P739" s="191"/>
      <c r="Q739" s="191"/>
      <c r="R739" s="191"/>
      <c r="S739" s="191"/>
      <c r="T739" s="192"/>
      <c r="AT739" s="187" t="s">
        <v>147</v>
      </c>
      <c r="AU739" s="187" t="s">
        <v>145</v>
      </c>
      <c r="AV739" s="14" t="s">
        <v>80</v>
      </c>
      <c r="AW739" s="14" t="s">
        <v>33</v>
      </c>
      <c r="AX739" s="14" t="s">
        <v>72</v>
      </c>
      <c r="AY739" s="187" t="s">
        <v>137</v>
      </c>
    </row>
    <row r="740" spans="1:65" s="11" customFormat="1">
      <c r="B740" s="152"/>
      <c r="D740" s="153" t="s">
        <v>147</v>
      </c>
      <c r="E740" s="154" t="s">
        <v>1</v>
      </c>
      <c r="F740" s="155" t="s">
        <v>883</v>
      </c>
      <c r="H740" s="156">
        <v>7.19</v>
      </c>
      <c r="I740" s="157"/>
      <c r="L740" s="152"/>
      <c r="M740" s="158"/>
      <c r="N740" s="159"/>
      <c r="O740" s="159"/>
      <c r="P740" s="159"/>
      <c r="Q740" s="159"/>
      <c r="R740" s="159"/>
      <c r="S740" s="159"/>
      <c r="T740" s="160"/>
      <c r="AT740" s="154" t="s">
        <v>147</v>
      </c>
      <c r="AU740" s="154" t="s">
        <v>145</v>
      </c>
      <c r="AV740" s="11" t="s">
        <v>145</v>
      </c>
      <c r="AW740" s="11" t="s">
        <v>33</v>
      </c>
      <c r="AX740" s="11" t="s">
        <v>72</v>
      </c>
      <c r="AY740" s="154" t="s">
        <v>137</v>
      </c>
    </row>
    <row r="741" spans="1:65" s="12" customFormat="1">
      <c r="B741" s="161"/>
      <c r="D741" s="153" t="s">
        <v>147</v>
      </c>
      <c r="E741" s="162" t="s">
        <v>1</v>
      </c>
      <c r="F741" s="163" t="s">
        <v>150</v>
      </c>
      <c r="H741" s="164">
        <v>19.196999999999999</v>
      </c>
      <c r="I741" s="165"/>
      <c r="L741" s="161"/>
      <c r="M741" s="166"/>
      <c r="N741" s="167"/>
      <c r="O741" s="167"/>
      <c r="P741" s="167"/>
      <c r="Q741" s="167"/>
      <c r="R741" s="167"/>
      <c r="S741" s="167"/>
      <c r="T741" s="168"/>
      <c r="AT741" s="162" t="s">
        <v>147</v>
      </c>
      <c r="AU741" s="162" t="s">
        <v>145</v>
      </c>
      <c r="AV741" s="12" t="s">
        <v>151</v>
      </c>
      <c r="AW741" s="12" t="s">
        <v>33</v>
      </c>
      <c r="AX741" s="12" t="s">
        <v>72</v>
      </c>
      <c r="AY741" s="162" t="s">
        <v>137</v>
      </c>
    </row>
    <row r="742" spans="1:65" s="11" customFormat="1">
      <c r="B742" s="152"/>
      <c r="D742" s="153" t="s">
        <v>147</v>
      </c>
      <c r="E742" s="154" t="s">
        <v>1</v>
      </c>
      <c r="F742" s="155" t="s">
        <v>931</v>
      </c>
      <c r="H742" s="156">
        <v>21.263000000000002</v>
      </c>
      <c r="I742" s="157"/>
      <c r="L742" s="152"/>
      <c r="M742" s="158"/>
      <c r="N742" s="159"/>
      <c r="O742" s="159"/>
      <c r="P742" s="159"/>
      <c r="Q742" s="159"/>
      <c r="R742" s="159"/>
      <c r="S742" s="159"/>
      <c r="T742" s="160"/>
      <c r="AT742" s="154" t="s">
        <v>147</v>
      </c>
      <c r="AU742" s="154" t="s">
        <v>145</v>
      </c>
      <c r="AV742" s="11" t="s">
        <v>145</v>
      </c>
      <c r="AW742" s="11" t="s">
        <v>33</v>
      </c>
      <c r="AX742" s="11" t="s">
        <v>72</v>
      </c>
      <c r="AY742" s="154" t="s">
        <v>137</v>
      </c>
    </row>
    <row r="743" spans="1:65" s="13" customFormat="1">
      <c r="B743" s="169"/>
      <c r="D743" s="153" t="s">
        <v>147</v>
      </c>
      <c r="E743" s="170" t="s">
        <v>1</v>
      </c>
      <c r="F743" s="171" t="s">
        <v>158</v>
      </c>
      <c r="H743" s="172">
        <v>380.73</v>
      </c>
      <c r="I743" s="173"/>
      <c r="L743" s="169"/>
      <c r="M743" s="174"/>
      <c r="N743" s="175"/>
      <c r="O743" s="175"/>
      <c r="P743" s="175"/>
      <c r="Q743" s="175"/>
      <c r="R743" s="175"/>
      <c r="S743" s="175"/>
      <c r="T743" s="176"/>
      <c r="AT743" s="170" t="s">
        <v>147</v>
      </c>
      <c r="AU743" s="170" t="s">
        <v>145</v>
      </c>
      <c r="AV743" s="13" t="s">
        <v>144</v>
      </c>
      <c r="AW743" s="13" t="s">
        <v>33</v>
      </c>
      <c r="AX743" s="13" t="s">
        <v>80</v>
      </c>
      <c r="AY743" s="170" t="s">
        <v>137</v>
      </c>
    </row>
    <row r="744" spans="1:65" s="254" customFormat="1" ht="24.2" customHeight="1">
      <c r="A744" s="204"/>
      <c r="B744" s="139"/>
      <c r="C744" s="276" t="s">
        <v>938</v>
      </c>
      <c r="D744" s="276" t="s">
        <v>139</v>
      </c>
      <c r="E744" s="277" t="s">
        <v>939</v>
      </c>
      <c r="F744" s="278" t="s">
        <v>940</v>
      </c>
      <c r="G744" s="279" t="s">
        <v>142</v>
      </c>
      <c r="H744" s="280">
        <v>8.8000000000000007</v>
      </c>
      <c r="I744" s="281"/>
      <c r="J744" s="280">
        <f>ROUND(I744*H744,3)</f>
        <v>0</v>
      </c>
      <c r="K744" s="282"/>
      <c r="L744" s="30"/>
      <c r="M744" s="283" t="s">
        <v>1</v>
      </c>
      <c r="N744" s="284" t="s">
        <v>44</v>
      </c>
      <c r="O744" s="49"/>
      <c r="P744" s="285">
        <f>O744*H744</f>
        <v>0</v>
      </c>
      <c r="Q744" s="285">
        <v>1.2319999999999999E-2</v>
      </c>
      <c r="R744" s="285">
        <f>Q744*H744</f>
        <v>0.108416</v>
      </c>
      <c r="S744" s="285">
        <v>0</v>
      </c>
      <c r="T744" s="286">
        <f>S744*H744</f>
        <v>0</v>
      </c>
      <c r="U744" s="204"/>
      <c r="V744" s="204"/>
      <c r="W744" s="204"/>
      <c r="X744" s="204"/>
      <c r="Y744" s="204"/>
      <c r="Z744" s="204"/>
      <c r="AA744" s="204"/>
      <c r="AB744" s="204"/>
      <c r="AC744" s="204"/>
      <c r="AD744" s="204"/>
      <c r="AE744" s="204"/>
      <c r="AR744" s="287" t="s">
        <v>144</v>
      </c>
      <c r="AT744" s="287" t="s">
        <v>139</v>
      </c>
      <c r="AU744" s="287" t="s">
        <v>145</v>
      </c>
      <c r="AY744" s="205" t="s">
        <v>137</v>
      </c>
      <c r="BE744" s="150">
        <f>IF(N744="základná",J744,0)</f>
        <v>0</v>
      </c>
      <c r="BF744" s="150">
        <f>IF(N744="znížená",J744,0)</f>
        <v>0</v>
      </c>
      <c r="BG744" s="150">
        <f>IF(N744="zákl. prenesená",J744,0)</f>
        <v>0</v>
      </c>
      <c r="BH744" s="150">
        <f>IF(N744="zníž. prenesená",J744,0)</f>
        <v>0</v>
      </c>
      <c r="BI744" s="150">
        <f>IF(N744="nulová",J744,0)</f>
        <v>0</v>
      </c>
      <c r="BJ744" s="205" t="s">
        <v>145</v>
      </c>
      <c r="BK744" s="151">
        <f>ROUND(I744*H744,3)</f>
        <v>0</v>
      </c>
      <c r="BL744" s="205" t="s">
        <v>144</v>
      </c>
      <c r="BM744" s="287" t="s">
        <v>941</v>
      </c>
    </row>
    <row r="745" spans="1:65" s="11" customFormat="1">
      <c r="B745" s="152"/>
      <c r="D745" s="153" t="s">
        <v>147</v>
      </c>
      <c r="E745" s="154" t="s">
        <v>1</v>
      </c>
      <c r="F745" s="155" t="s">
        <v>942</v>
      </c>
      <c r="H745" s="156">
        <v>8.8000000000000007</v>
      </c>
      <c r="I745" s="157"/>
      <c r="L745" s="152"/>
      <c r="M745" s="158"/>
      <c r="N745" s="159"/>
      <c r="O745" s="159"/>
      <c r="P745" s="159"/>
      <c r="Q745" s="159"/>
      <c r="R745" s="159"/>
      <c r="S745" s="159"/>
      <c r="T745" s="160"/>
      <c r="AT745" s="154" t="s">
        <v>147</v>
      </c>
      <c r="AU745" s="154" t="s">
        <v>145</v>
      </c>
      <c r="AV745" s="11" t="s">
        <v>145</v>
      </c>
      <c r="AW745" s="11" t="s">
        <v>33</v>
      </c>
      <c r="AX745" s="11" t="s">
        <v>80</v>
      </c>
      <c r="AY745" s="154" t="s">
        <v>137</v>
      </c>
    </row>
    <row r="746" spans="1:65" s="254" customFormat="1" ht="14.45" customHeight="1">
      <c r="A746" s="204"/>
      <c r="B746" s="139"/>
      <c r="C746" s="276" t="s">
        <v>943</v>
      </c>
      <c r="D746" s="276" t="s">
        <v>139</v>
      </c>
      <c r="E746" s="277" t="s">
        <v>944</v>
      </c>
      <c r="F746" s="278" t="s">
        <v>945</v>
      </c>
      <c r="G746" s="279" t="s">
        <v>142</v>
      </c>
      <c r="H746" s="280">
        <v>438.63499999999999</v>
      </c>
      <c r="I746" s="281"/>
      <c r="J746" s="280">
        <f>ROUND(I746*H746,3)</f>
        <v>0</v>
      </c>
      <c r="K746" s="282"/>
      <c r="L746" s="30"/>
      <c r="M746" s="283" t="s">
        <v>1</v>
      </c>
      <c r="N746" s="284" t="s">
        <v>44</v>
      </c>
      <c r="O746" s="49"/>
      <c r="P746" s="285">
        <f>O746*H746</f>
        <v>0</v>
      </c>
      <c r="Q746" s="285">
        <v>4.0000000000000002E-4</v>
      </c>
      <c r="R746" s="285">
        <f>Q746*H746</f>
        <v>0.175454</v>
      </c>
      <c r="S746" s="285">
        <v>0</v>
      </c>
      <c r="T746" s="286">
        <f>S746*H746</f>
        <v>0</v>
      </c>
      <c r="U746" s="204"/>
      <c r="V746" s="204"/>
      <c r="W746" s="204"/>
      <c r="X746" s="204"/>
      <c r="Y746" s="204"/>
      <c r="Z746" s="204"/>
      <c r="AA746" s="204"/>
      <c r="AB746" s="204"/>
      <c r="AC746" s="204"/>
      <c r="AD746" s="204"/>
      <c r="AE746" s="204"/>
      <c r="AR746" s="287" t="s">
        <v>144</v>
      </c>
      <c r="AT746" s="287" t="s">
        <v>139</v>
      </c>
      <c r="AU746" s="287" t="s">
        <v>145</v>
      </c>
      <c r="AY746" s="205" t="s">
        <v>137</v>
      </c>
      <c r="BE746" s="150">
        <f>IF(N746="základná",J746,0)</f>
        <v>0</v>
      </c>
      <c r="BF746" s="150">
        <f>IF(N746="znížená",J746,0)</f>
        <v>0</v>
      </c>
      <c r="BG746" s="150">
        <f>IF(N746="zákl. prenesená",J746,0)</f>
        <v>0</v>
      </c>
      <c r="BH746" s="150">
        <f>IF(N746="zníž. prenesená",J746,0)</f>
        <v>0</v>
      </c>
      <c r="BI746" s="150">
        <f>IF(N746="nulová",J746,0)</f>
        <v>0</v>
      </c>
      <c r="BJ746" s="205" t="s">
        <v>145</v>
      </c>
      <c r="BK746" s="151">
        <f>ROUND(I746*H746,3)</f>
        <v>0</v>
      </c>
      <c r="BL746" s="205" t="s">
        <v>144</v>
      </c>
      <c r="BM746" s="287" t="s">
        <v>946</v>
      </c>
    </row>
    <row r="747" spans="1:65" s="11" customFormat="1">
      <c r="B747" s="152"/>
      <c r="D747" s="153" t="s">
        <v>147</v>
      </c>
      <c r="E747" s="154" t="s">
        <v>1</v>
      </c>
      <c r="F747" s="155" t="s">
        <v>947</v>
      </c>
      <c r="H747" s="156">
        <v>438.63499999999999</v>
      </c>
      <c r="I747" s="157"/>
      <c r="L747" s="152"/>
      <c r="M747" s="158"/>
      <c r="N747" s="159"/>
      <c r="O747" s="159"/>
      <c r="P747" s="159"/>
      <c r="Q747" s="159"/>
      <c r="R747" s="159"/>
      <c r="S747" s="159"/>
      <c r="T747" s="160"/>
      <c r="AT747" s="154" t="s">
        <v>147</v>
      </c>
      <c r="AU747" s="154" t="s">
        <v>145</v>
      </c>
      <c r="AV747" s="11" t="s">
        <v>145</v>
      </c>
      <c r="AW747" s="11" t="s">
        <v>33</v>
      </c>
      <c r="AX747" s="11" t="s">
        <v>80</v>
      </c>
      <c r="AY747" s="154" t="s">
        <v>137</v>
      </c>
    </row>
    <row r="748" spans="1:65" s="254" customFormat="1" ht="24.2" customHeight="1">
      <c r="A748" s="204"/>
      <c r="B748" s="139"/>
      <c r="C748" s="276" t="s">
        <v>948</v>
      </c>
      <c r="D748" s="276" t="s">
        <v>139</v>
      </c>
      <c r="E748" s="277" t="s">
        <v>949</v>
      </c>
      <c r="F748" s="278" t="s">
        <v>950</v>
      </c>
      <c r="G748" s="279" t="s">
        <v>142</v>
      </c>
      <c r="H748" s="280">
        <v>421.60399999999998</v>
      </c>
      <c r="I748" s="281"/>
      <c r="J748" s="280">
        <f>ROUND(I748*H748,3)</f>
        <v>0</v>
      </c>
      <c r="K748" s="282"/>
      <c r="L748" s="30"/>
      <c r="M748" s="283" t="s">
        <v>1</v>
      </c>
      <c r="N748" s="284" t="s">
        <v>44</v>
      </c>
      <c r="O748" s="49"/>
      <c r="P748" s="285">
        <f>O748*H748</f>
        <v>0</v>
      </c>
      <c r="Q748" s="285">
        <v>1.26E-2</v>
      </c>
      <c r="R748" s="285">
        <f>Q748*H748</f>
        <v>5.3122103999999997</v>
      </c>
      <c r="S748" s="285">
        <v>0</v>
      </c>
      <c r="T748" s="286">
        <f>S748*H748</f>
        <v>0</v>
      </c>
      <c r="U748" s="204"/>
      <c r="V748" s="204"/>
      <c r="W748" s="204"/>
      <c r="X748" s="204"/>
      <c r="Y748" s="204"/>
      <c r="Z748" s="204"/>
      <c r="AA748" s="204"/>
      <c r="AB748" s="204"/>
      <c r="AC748" s="204"/>
      <c r="AD748" s="204"/>
      <c r="AE748" s="204"/>
      <c r="AR748" s="287" t="s">
        <v>144</v>
      </c>
      <c r="AT748" s="287" t="s">
        <v>139</v>
      </c>
      <c r="AU748" s="287" t="s">
        <v>145</v>
      </c>
      <c r="AY748" s="205" t="s">
        <v>137</v>
      </c>
      <c r="BE748" s="150">
        <f>IF(N748="základná",J748,0)</f>
        <v>0</v>
      </c>
      <c r="BF748" s="150">
        <f>IF(N748="znížená",J748,0)</f>
        <v>0</v>
      </c>
      <c r="BG748" s="150">
        <f>IF(N748="zákl. prenesená",J748,0)</f>
        <v>0</v>
      </c>
      <c r="BH748" s="150">
        <f>IF(N748="zníž. prenesená",J748,0)</f>
        <v>0</v>
      </c>
      <c r="BI748" s="150">
        <f>IF(N748="nulová",J748,0)</f>
        <v>0</v>
      </c>
      <c r="BJ748" s="205" t="s">
        <v>145</v>
      </c>
      <c r="BK748" s="151">
        <f>ROUND(I748*H748,3)</f>
        <v>0</v>
      </c>
      <c r="BL748" s="205" t="s">
        <v>144</v>
      </c>
      <c r="BM748" s="287" t="s">
        <v>951</v>
      </c>
    </row>
    <row r="749" spans="1:65" s="14" customFormat="1">
      <c r="B749" s="186"/>
      <c r="D749" s="153" t="s">
        <v>147</v>
      </c>
      <c r="E749" s="187" t="s">
        <v>1</v>
      </c>
      <c r="F749" s="188" t="s">
        <v>952</v>
      </c>
      <c r="H749" s="187" t="s">
        <v>1</v>
      </c>
      <c r="I749" s="189"/>
      <c r="L749" s="186"/>
      <c r="M749" s="190"/>
      <c r="N749" s="191"/>
      <c r="O749" s="191"/>
      <c r="P749" s="191"/>
      <c r="Q749" s="191"/>
      <c r="R749" s="191"/>
      <c r="S749" s="191"/>
      <c r="T749" s="192"/>
      <c r="AT749" s="187" t="s">
        <v>147</v>
      </c>
      <c r="AU749" s="187" t="s">
        <v>145</v>
      </c>
      <c r="AV749" s="14" t="s">
        <v>80</v>
      </c>
      <c r="AW749" s="14" t="s">
        <v>33</v>
      </c>
      <c r="AX749" s="14" t="s">
        <v>72</v>
      </c>
      <c r="AY749" s="187" t="s">
        <v>137</v>
      </c>
    </row>
    <row r="750" spans="1:65" s="14" customFormat="1">
      <c r="B750" s="186"/>
      <c r="D750" s="153" t="s">
        <v>147</v>
      </c>
      <c r="E750" s="187" t="s">
        <v>1</v>
      </c>
      <c r="F750" s="188" t="s">
        <v>953</v>
      </c>
      <c r="H750" s="187" t="s">
        <v>1</v>
      </c>
      <c r="I750" s="189"/>
      <c r="L750" s="186"/>
      <c r="M750" s="190"/>
      <c r="N750" s="191"/>
      <c r="O750" s="191"/>
      <c r="P750" s="191"/>
      <c r="Q750" s="191"/>
      <c r="R750" s="191"/>
      <c r="S750" s="191"/>
      <c r="T750" s="192"/>
      <c r="AT750" s="187" t="s">
        <v>147</v>
      </c>
      <c r="AU750" s="187" t="s">
        <v>145</v>
      </c>
      <c r="AV750" s="14" t="s">
        <v>80</v>
      </c>
      <c r="AW750" s="14" t="s">
        <v>33</v>
      </c>
      <c r="AX750" s="14" t="s">
        <v>72</v>
      </c>
      <c r="AY750" s="187" t="s">
        <v>137</v>
      </c>
    </row>
    <row r="751" spans="1:65" s="14" customFormat="1">
      <c r="B751" s="186"/>
      <c r="D751" s="153" t="s">
        <v>147</v>
      </c>
      <c r="E751" s="187" t="s">
        <v>1</v>
      </c>
      <c r="F751" s="188" t="s">
        <v>954</v>
      </c>
      <c r="H751" s="187" t="s">
        <v>1</v>
      </c>
      <c r="I751" s="189"/>
      <c r="L751" s="186"/>
      <c r="M751" s="190"/>
      <c r="N751" s="191"/>
      <c r="O751" s="191"/>
      <c r="P751" s="191"/>
      <c r="Q751" s="191"/>
      <c r="R751" s="191"/>
      <c r="S751" s="191"/>
      <c r="T751" s="192"/>
      <c r="AT751" s="187" t="s">
        <v>147</v>
      </c>
      <c r="AU751" s="187" t="s">
        <v>145</v>
      </c>
      <c r="AV751" s="14" t="s">
        <v>80</v>
      </c>
      <c r="AW751" s="14" t="s">
        <v>33</v>
      </c>
      <c r="AX751" s="14" t="s">
        <v>72</v>
      </c>
      <c r="AY751" s="187" t="s">
        <v>137</v>
      </c>
    </row>
    <row r="752" spans="1:65" s="11" customFormat="1">
      <c r="B752" s="152"/>
      <c r="D752" s="153" t="s">
        <v>147</v>
      </c>
      <c r="E752" s="154" t="s">
        <v>1</v>
      </c>
      <c r="F752" s="155" t="s">
        <v>955</v>
      </c>
      <c r="H752" s="156">
        <v>50.811</v>
      </c>
      <c r="I752" s="157"/>
      <c r="L752" s="152"/>
      <c r="M752" s="158"/>
      <c r="N752" s="159"/>
      <c r="O752" s="159"/>
      <c r="P752" s="159"/>
      <c r="Q752" s="159"/>
      <c r="R752" s="159"/>
      <c r="S752" s="159"/>
      <c r="T752" s="160"/>
      <c r="AT752" s="154" t="s">
        <v>147</v>
      </c>
      <c r="AU752" s="154" t="s">
        <v>145</v>
      </c>
      <c r="AV752" s="11" t="s">
        <v>145</v>
      </c>
      <c r="AW752" s="11" t="s">
        <v>33</v>
      </c>
      <c r="AX752" s="11" t="s">
        <v>72</v>
      </c>
      <c r="AY752" s="154" t="s">
        <v>137</v>
      </c>
    </row>
    <row r="753" spans="2:51" s="11" customFormat="1">
      <c r="B753" s="152"/>
      <c r="D753" s="153" t="s">
        <v>147</v>
      </c>
      <c r="E753" s="154" t="s">
        <v>1</v>
      </c>
      <c r="F753" s="155" t="s">
        <v>956</v>
      </c>
      <c r="H753" s="156">
        <v>-11.667</v>
      </c>
      <c r="I753" s="157"/>
      <c r="L753" s="152"/>
      <c r="M753" s="158"/>
      <c r="N753" s="159"/>
      <c r="O753" s="159"/>
      <c r="P753" s="159"/>
      <c r="Q753" s="159"/>
      <c r="R753" s="159"/>
      <c r="S753" s="159"/>
      <c r="T753" s="160"/>
      <c r="AT753" s="154" t="s">
        <v>147</v>
      </c>
      <c r="AU753" s="154" t="s">
        <v>145</v>
      </c>
      <c r="AV753" s="11" t="s">
        <v>145</v>
      </c>
      <c r="AW753" s="11" t="s">
        <v>33</v>
      </c>
      <c r="AX753" s="11" t="s">
        <v>72</v>
      </c>
      <c r="AY753" s="154" t="s">
        <v>137</v>
      </c>
    </row>
    <row r="754" spans="2:51" s="11" customFormat="1">
      <c r="B754" s="152"/>
      <c r="D754" s="153" t="s">
        <v>147</v>
      </c>
      <c r="E754" s="154" t="s">
        <v>1</v>
      </c>
      <c r="F754" s="155" t="s">
        <v>957</v>
      </c>
      <c r="H754" s="156">
        <v>1.944</v>
      </c>
      <c r="I754" s="157"/>
      <c r="L754" s="152"/>
      <c r="M754" s="158"/>
      <c r="N754" s="159"/>
      <c r="O754" s="159"/>
      <c r="P754" s="159"/>
      <c r="Q754" s="159"/>
      <c r="R754" s="159"/>
      <c r="S754" s="159"/>
      <c r="T754" s="160"/>
      <c r="AT754" s="154" t="s">
        <v>147</v>
      </c>
      <c r="AU754" s="154" t="s">
        <v>145</v>
      </c>
      <c r="AV754" s="11" t="s">
        <v>145</v>
      </c>
      <c r="AW754" s="11" t="s">
        <v>33</v>
      </c>
      <c r="AX754" s="11" t="s">
        <v>72</v>
      </c>
      <c r="AY754" s="154" t="s">
        <v>137</v>
      </c>
    </row>
    <row r="755" spans="2:51" s="11" customFormat="1">
      <c r="B755" s="152"/>
      <c r="D755" s="153" t="s">
        <v>147</v>
      </c>
      <c r="E755" s="154" t="s">
        <v>1</v>
      </c>
      <c r="F755" s="155" t="s">
        <v>958</v>
      </c>
      <c r="H755" s="156">
        <v>1.7809999999999999</v>
      </c>
      <c r="I755" s="157"/>
      <c r="L755" s="152"/>
      <c r="M755" s="158"/>
      <c r="N755" s="159"/>
      <c r="O755" s="159"/>
      <c r="P755" s="159"/>
      <c r="Q755" s="159"/>
      <c r="R755" s="159"/>
      <c r="S755" s="159"/>
      <c r="T755" s="160"/>
      <c r="AT755" s="154" t="s">
        <v>147</v>
      </c>
      <c r="AU755" s="154" t="s">
        <v>145</v>
      </c>
      <c r="AV755" s="11" t="s">
        <v>145</v>
      </c>
      <c r="AW755" s="11" t="s">
        <v>33</v>
      </c>
      <c r="AX755" s="11" t="s">
        <v>72</v>
      </c>
      <c r="AY755" s="154" t="s">
        <v>137</v>
      </c>
    </row>
    <row r="756" spans="2:51" s="11" customFormat="1">
      <c r="B756" s="152"/>
      <c r="D756" s="153" t="s">
        <v>147</v>
      </c>
      <c r="E756" s="154" t="s">
        <v>1</v>
      </c>
      <c r="F756" s="155" t="s">
        <v>959</v>
      </c>
      <c r="H756" s="156">
        <v>0.98799999999999999</v>
      </c>
      <c r="I756" s="157"/>
      <c r="L756" s="152"/>
      <c r="M756" s="158"/>
      <c r="N756" s="159"/>
      <c r="O756" s="159"/>
      <c r="P756" s="159"/>
      <c r="Q756" s="159"/>
      <c r="R756" s="159"/>
      <c r="S756" s="159"/>
      <c r="T756" s="160"/>
      <c r="AT756" s="154" t="s">
        <v>147</v>
      </c>
      <c r="AU756" s="154" t="s">
        <v>145</v>
      </c>
      <c r="AV756" s="11" t="s">
        <v>145</v>
      </c>
      <c r="AW756" s="11" t="s">
        <v>33</v>
      </c>
      <c r="AX756" s="11" t="s">
        <v>72</v>
      </c>
      <c r="AY756" s="154" t="s">
        <v>137</v>
      </c>
    </row>
    <row r="757" spans="2:51" s="12" customFormat="1">
      <c r="B757" s="161"/>
      <c r="D757" s="153" t="s">
        <v>147</v>
      </c>
      <c r="E757" s="162" t="s">
        <v>1</v>
      </c>
      <c r="F757" s="163" t="s">
        <v>150</v>
      </c>
      <c r="H757" s="164">
        <v>43.856999999999999</v>
      </c>
      <c r="I757" s="165"/>
      <c r="L757" s="161"/>
      <c r="M757" s="166"/>
      <c r="N757" s="167"/>
      <c r="O757" s="167"/>
      <c r="P757" s="167"/>
      <c r="Q757" s="167"/>
      <c r="R757" s="167"/>
      <c r="S757" s="167"/>
      <c r="T757" s="168"/>
      <c r="AT757" s="162" t="s">
        <v>147</v>
      </c>
      <c r="AU757" s="162" t="s">
        <v>145</v>
      </c>
      <c r="AV757" s="12" t="s">
        <v>151</v>
      </c>
      <c r="AW757" s="12" t="s">
        <v>33</v>
      </c>
      <c r="AX757" s="12" t="s">
        <v>72</v>
      </c>
      <c r="AY757" s="162" t="s">
        <v>137</v>
      </c>
    </row>
    <row r="758" spans="2:51" s="14" customFormat="1">
      <c r="B758" s="186"/>
      <c r="D758" s="153" t="s">
        <v>147</v>
      </c>
      <c r="E758" s="187" t="s">
        <v>1</v>
      </c>
      <c r="F758" s="188" t="s">
        <v>960</v>
      </c>
      <c r="H758" s="187" t="s">
        <v>1</v>
      </c>
      <c r="I758" s="189"/>
      <c r="L758" s="186"/>
      <c r="M758" s="190"/>
      <c r="N758" s="191"/>
      <c r="O758" s="191"/>
      <c r="P758" s="191"/>
      <c r="Q758" s="191"/>
      <c r="R758" s="191"/>
      <c r="S758" s="191"/>
      <c r="T758" s="192"/>
      <c r="AT758" s="187" t="s">
        <v>147</v>
      </c>
      <c r="AU758" s="187" t="s">
        <v>145</v>
      </c>
      <c r="AV758" s="14" t="s">
        <v>80</v>
      </c>
      <c r="AW758" s="14" t="s">
        <v>33</v>
      </c>
      <c r="AX758" s="14" t="s">
        <v>72</v>
      </c>
      <c r="AY758" s="187" t="s">
        <v>137</v>
      </c>
    </row>
    <row r="759" spans="2:51" s="14" customFormat="1">
      <c r="B759" s="186"/>
      <c r="D759" s="153" t="s">
        <v>147</v>
      </c>
      <c r="E759" s="187" t="s">
        <v>1</v>
      </c>
      <c r="F759" s="188" t="s">
        <v>961</v>
      </c>
      <c r="H759" s="187" t="s">
        <v>1</v>
      </c>
      <c r="I759" s="189"/>
      <c r="L759" s="186"/>
      <c r="M759" s="190"/>
      <c r="N759" s="191"/>
      <c r="O759" s="191"/>
      <c r="P759" s="191"/>
      <c r="Q759" s="191"/>
      <c r="R759" s="191"/>
      <c r="S759" s="191"/>
      <c r="T759" s="192"/>
      <c r="AT759" s="187" t="s">
        <v>147</v>
      </c>
      <c r="AU759" s="187" t="s">
        <v>145</v>
      </c>
      <c r="AV759" s="14" t="s">
        <v>80</v>
      </c>
      <c r="AW759" s="14" t="s">
        <v>33</v>
      </c>
      <c r="AX759" s="14" t="s">
        <v>72</v>
      </c>
      <c r="AY759" s="187" t="s">
        <v>137</v>
      </c>
    </row>
    <row r="760" spans="2:51" s="11" customFormat="1">
      <c r="B760" s="152"/>
      <c r="D760" s="153" t="s">
        <v>147</v>
      </c>
      <c r="E760" s="154" t="s">
        <v>1</v>
      </c>
      <c r="F760" s="155" t="s">
        <v>962</v>
      </c>
      <c r="H760" s="156">
        <v>153.79400000000001</v>
      </c>
      <c r="I760" s="157"/>
      <c r="L760" s="152"/>
      <c r="M760" s="158"/>
      <c r="N760" s="159"/>
      <c r="O760" s="159"/>
      <c r="P760" s="159"/>
      <c r="Q760" s="159"/>
      <c r="R760" s="159"/>
      <c r="S760" s="159"/>
      <c r="T760" s="160"/>
      <c r="AT760" s="154" t="s">
        <v>147</v>
      </c>
      <c r="AU760" s="154" t="s">
        <v>145</v>
      </c>
      <c r="AV760" s="11" t="s">
        <v>145</v>
      </c>
      <c r="AW760" s="11" t="s">
        <v>33</v>
      </c>
      <c r="AX760" s="11" t="s">
        <v>72</v>
      </c>
      <c r="AY760" s="154" t="s">
        <v>137</v>
      </c>
    </row>
    <row r="761" spans="2:51" s="11" customFormat="1" ht="33.75">
      <c r="B761" s="152"/>
      <c r="D761" s="153" t="s">
        <v>147</v>
      </c>
      <c r="E761" s="154" t="s">
        <v>1</v>
      </c>
      <c r="F761" s="155" t="s">
        <v>963</v>
      </c>
      <c r="H761" s="156">
        <v>-40.210999999999999</v>
      </c>
      <c r="I761" s="157"/>
      <c r="L761" s="152"/>
      <c r="M761" s="158"/>
      <c r="N761" s="159"/>
      <c r="O761" s="159"/>
      <c r="P761" s="159"/>
      <c r="Q761" s="159"/>
      <c r="R761" s="159"/>
      <c r="S761" s="159"/>
      <c r="T761" s="160"/>
      <c r="AT761" s="154" t="s">
        <v>147</v>
      </c>
      <c r="AU761" s="154" t="s">
        <v>145</v>
      </c>
      <c r="AV761" s="11" t="s">
        <v>145</v>
      </c>
      <c r="AW761" s="11" t="s">
        <v>33</v>
      </c>
      <c r="AX761" s="11" t="s">
        <v>72</v>
      </c>
      <c r="AY761" s="154" t="s">
        <v>137</v>
      </c>
    </row>
    <row r="762" spans="2:51" s="11" customFormat="1">
      <c r="B762" s="152"/>
      <c r="D762" s="153" t="s">
        <v>147</v>
      </c>
      <c r="E762" s="154" t="s">
        <v>1</v>
      </c>
      <c r="F762" s="155" t="s">
        <v>964</v>
      </c>
      <c r="H762" s="156">
        <v>1.196</v>
      </c>
      <c r="I762" s="157"/>
      <c r="L762" s="152"/>
      <c r="M762" s="158"/>
      <c r="N762" s="159"/>
      <c r="O762" s="159"/>
      <c r="P762" s="159"/>
      <c r="Q762" s="159"/>
      <c r="R762" s="159"/>
      <c r="S762" s="159"/>
      <c r="T762" s="160"/>
      <c r="AT762" s="154" t="s">
        <v>147</v>
      </c>
      <c r="AU762" s="154" t="s">
        <v>145</v>
      </c>
      <c r="AV762" s="11" t="s">
        <v>145</v>
      </c>
      <c r="AW762" s="11" t="s">
        <v>33</v>
      </c>
      <c r="AX762" s="11" t="s">
        <v>72</v>
      </c>
      <c r="AY762" s="154" t="s">
        <v>137</v>
      </c>
    </row>
    <row r="763" spans="2:51" s="11" customFormat="1">
      <c r="B763" s="152"/>
      <c r="D763" s="153" t="s">
        <v>147</v>
      </c>
      <c r="E763" s="154" t="s">
        <v>1</v>
      </c>
      <c r="F763" s="155" t="s">
        <v>965</v>
      </c>
      <c r="H763" s="156">
        <v>5.46</v>
      </c>
      <c r="I763" s="157"/>
      <c r="L763" s="152"/>
      <c r="M763" s="158"/>
      <c r="N763" s="159"/>
      <c r="O763" s="159"/>
      <c r="P763" s="159"/>
      <c r="Q763" s="159"/>
      <c r="R763" s="159"/>
      <c r="S763" s="159"/>
      <c r="T763" s="160"/>
      <c r="AT763" s="154" t="s">
        <v>147</v>
      </c>
      <c r="AU763" s="154" t="s">
        <v>145</v>
      </c>
      <c r="AV763" s="11" t="s">
        <v>145</v>
      </c>
      <c r="AW763" s="11" t="s">
        <v>33</v>
      </c>
      <c r="AX763" s="11" t="s">
        <v>72</v>
      </c>
      <c r="AY763" s="154" t="s">
        <v>137</v>
      </c>
    </row>
    <row r="764" spans="2:51" s="11" customFormat="1">
      <c r="B764" s="152"/>
      <c r="D764" s="153" t="s">
        <v>147</v>
      </c>
      <c r="E764" s="154" t="s">
        <v>1</v>
      </c>
      <c r="F764" s="155" t="s">
        <v>966</v>
      </c>
      <c r="H764" s="156">
        <v>2.9249999999999998</v>
      </c>
      <c r="I764" s="157"/>
      <c r="L764" s="152"/>
      <c r="M764" s="158"/>
      <c r="N764" s="159"/>
      <c r="O764" s="159"/>
      <c r="P764" s="159"/>
      <c r="Q764" s="159"/>
      <c r="R764" s="159"/>
      <c r="S764" s="159"/>
      <c r="T764" s="160"/>
      <c r="AT764" s="154" t="s">
        <v>147</v>
      </c>
      <c r="AU764" s="154" t="s">
        <v>145</v>
      </c>
      <c r="AV764" s="11" t="s">
        <v>145</v>
      </c>
      <c r="AW764" s="11" t="s">
        <v>33</v>
      </c>
      <c r="AX764" s="11" t="s">
        <v>72</v>
      </c>
      <c r="AY764" s="154" t="s">
        <v>137</v>
      </c>
    </row>
    <row r="765" spans="2:51" s="11" customFormat="1">
      <c r="B765" s="152"/>
      <c r="D765" s="153" t="s">
        <v>147</v>
      </c>
      <c r="E765" s="154" t="s">
        <v>1</v>
      </c>
      <c r="F765" s="155" t="s">
        <v>967</v>
      </c>
      <c r="H765" s="156">
        <v>3.016</v>
      </c>
      <c r="I765" s="157"/>
      <c r="L765" s="152"/>
      <c r="M765" s="158"/>
      <c r="N765" s="159"/>
      <c r="O765" s="159"/>
      <c r="P765" s="159"/>
      <c r="Q765" s="159"/>
      <c r="R765" s="159"/>
      <c r="S765" s="159"/>
      <c r="T765" s="160"/>
      <c r="AT765" s="154" t="s">
        <v>147</v>
      </c>
      <c r="AU765" s="154" t="s">
        <v>145</v>
      </c>
      <c r="AV765" s="11" t="s">
        <v>145</v>
      </c>
      <c r="AW765" s="11" t="s">
        <v>33</v>
      </c>
      <c r="AX765" s="11" t="s">
        <v>72</v>
      </c>
      <c r="AY765" s="154" t="s">
        <v>137</v>
      </c>
    </row>
    <row r="766" spans="2:51" s="11" customFormat="1">
      <c r="B766" s="152"/>
      <c r="D766" s="153" t="s">
        <v>147</v>
      </c>
      <c r="E766" s="154" t="s">
        <v>1</v>
      </c>
      <c r="F766" s="155" t="s">
        <v>968</v>
      </c>
      <c r="H766" s="156">
        <v>20.55</v>
      </c>
      <c r="I766" s="157"/>
      <c r="L766" s="152"/>
      <c r="M766" s="158"/>
      <c r="N766" s="159"/>
      <c r="O766" s="159"/>
      <c r="P766" s="159"/>
      <c r="Q766" s="159"/>
      <c r="R766" s="159"/>
      <c r="S766" s="159"/>
      <c r="T766" s="160"/>
      <c r="AT766" s="154" t="s">
        <v>147</v>
      </c>
      <c r="AU766" s="154" t="s">
        <v>145</v>
      </c>
      <c r="AV766" s="11" t="s">
        <v>145</v>
      </c>
      <c r="AW766" s="11" t="s">
        <v>33</v>
      </c>
      <c r="AX766" s="11" t="s">
        <v>72</v>
      </c>
      <c r="AY766" s="154" t="s">
        <v>137</v>
      </c>
    </row>
    <row r="767" spans="2:51" s="11" customFormat="1">
      <c r="B767" s="152"/>
      <c r="D767" s="153" t="s">
        <v>147</v>
      </c>
      <c r="E767" s="154" t="s">
        <v>1</v>
      </c>
      <c r="F767" s="155" t="s">
        <v>969</v>
      </c>
      <c r="H767" s="156">
        <v>1.911</v>
      </c>
      <c r="I767" s="157"/>
      <c r="L767" s="152"/>
      <c r="M767" s="158"/>
      <c r="N767" s="159"/>
      <c r="O767" s="159"/>
      <c r="P767" s="159"/>
      <c r="Q767" s="159"/>
      <c r="R767" s="159"/>
      <c r="S767" s="159"/>
      <c r="T767" s="160"/>
      <c r="AT767" s="154" t="s">
        <v>147</v>
      </c>
      <c r="AU767" s="154" t="s">
        <v>145</v>
      </c>
      <c r="AV767" s="11" t="s">
        <v>145</v>
      </c>
      <c r="AW767" s="11" t="s">
        <v>33</v>
      </c>
      <c r="AX767" s="11" t="s">
        <v>72</v>
      </c>
      <c r="AY767" s="154" t="s">
        <v>137</v>
      </c>
    </row>
    <row r="768" spans="2:51" s="11" customFormat="1">
      <c r="B768" s="152"/>
      <c r="D768" s="153" t="s">
        <v>147</v>
      </c>
      <c r="E768" s="154" t="s">
        <v>1</v>
      </c>
      <c r="F768" s="155" t="s">
        <v>970</v>
      </c>
      <c r="H768" s="156">
        <v>0.96799999999999997</v>
      </c>
      <c r="I768" s="157"/>
      <c r="L768" s="152"/>
      <c r="M768" s="158"/>
      <c r="N768" s="159"/>
      <c r="O768" s="159"/>
      <c r="P768" s="159"/>
      <c r="Q768" s="159"/>
      <c r="R768" s="159"/>
      <c r="S768" s="159"/>
      <c r="T768" s="160"/>
      <c r="AT768" s="154" t="s">
        <v>147</v>
      </c>
      <c r="AU768" s="154" t="s">
        <v>145</v>
      </c>
      <c r="AV768" s="11" t="s">
        <v>145</v>
      </c>
      <c r="AW768" s="11" t="s">
        <v>33</v>
      </c>
      <c r="AX768" s="11" t="s">
        <v>72</v>
      </c>
      <c r="AY768" s="154" t="s">
        <v>137</v>
      </c>
    </row>
    <row r="769" spans="2:51" s="12" customFormat="1">
      <c r="B769" s="161"/>
      <c r="D769" s="153" t="s">
        <v>147</v>
      </c>
      <c r="E769" s="162" t="s">
        <v>1</v>
      </c>
      <c r="F769" s="163" t="s">
        <v>150</v>
      </c>
      <c r="H769" s="164">
        <v>149.60900000000001</v>
      </c>
      <c r="I769" s="165"/>
      <c r="L769" s="161"/>
      <c r="M769" s="166"/>
      <c r="N769" s="167"/>
      <c r="O769" s="167"/>
      <c r="P769" s="167"/>
      <c r="Q769" s="167"/>
      <c r="R769" s="167"/>
      <c r="S769" s="167"/>
      <c r="T769" s="168"/>
      <c r="AT769" s="162" t="s">
        <v>147</v>
      </c>
      <c r="AU769" s="162" t="s">
        <v>145</v>
      </c>
      <c r="AV769" s="12" t="s">
        <v>151</v>
      </c>
      <c r="AW769" s="12" t="s">
        <v>33</v>
      </c>
      <c r="AX769" s="12" t="s">
        <v>72</v>
      </c>
      <c r="AY769" s="162" t="s">
        <v>137</v>
      </c>
    </row>
    <row r="770" spans="2:51" s="14" customFormat="1">
      <c r="B770" s="186"/>
      <c r="D770" s="153" t="s">
        <v>147</v>
      </c>
      <c r="E770" s="187" t="s">
        <v>1</v>
      </c>
      <c r="F770" s="188" t="s">
        <v>971</v>
      </c>
      <c r="H770" s="187" t="s">
        <v>1</v>
      </c>
      <c r="I770" s="189"/>
      <c r="L770" s="186"/>
      <c r="M770" s="190"/>
      <c r="N770" s="191"/>
      <c r="O770" s="191"/>
      <c r="P770" s="191"/>
      <c r="Q770" s="191"/>
      <c r="R770" s="191"/>
      <c r="S770" s="191"/>
      <c r="T770" s="192"/>
      <c r="AT770" s="187" t="s">
        <v>147</v>
      </c>
      <c r="AU770" s="187" t="s">
        <v>145</v>
      </c>
      <c r="AV770" s="14" t="s">
        <v>80</v>
      </c>
      <c r="AW770" s="14" t="s">
        <v>33</v>
      </c>
      <c r="AX770" s="14" t="s">
        <v>72</v>
      </c>
      <c r="AY770" s="187" t="s">
        <v>137</v>
      </c>
    </row>
    <row r="771" spans="2:51" s="11" customFormat="1">
      <c r="B771" s="152"/>
      <c r="D771" s="153" t="s">
        <v>147</v>
      </c>
      <c r="E771" s="154" t="s">
        <v>1</v>
      </c>
      <c r="F771" s="155" t="s">
        <v>972</v>
      </c>
      <c r="H771" s="156">
        <v>114.669</v>
      </c>
      <c r="I771" s="157"/>
      <c r="L771" s="152"/>
      <c r="M771" s="158"/>
      <c r="N771" s="159"/>
      <c r="O771" s="159"/>
      <c r="P771" s="159"/>
      <c r="Q771" s="159"/>
      <c r="R771" s="159"/>
      <c r="S771" s="159"/>
      <c r="T771" s="160"/>
      <c r="AT771" s="154" t="s">
        <v>147</v>
      </c>
      <c r="AU771" s="154" t="s">
        <v>145</v>
      </c>
      <c r="AV771" s="11" t="s">
        <v>145</v>
      </c>
      <c r="AW771" s="11" t="s">
        <v>33</v>
      </c>
      <c r="AX771" s="11" t="s">
        <v>72</v>
      </c>
      <c r="AY771" s="154" t="s">
        <v>137</v>
      </c>
    </row>
    <row r="772" spans="2:51" s="11" customFormat="1">
      <c r="B772" s="152"/>
      <c r="D772" s="153" t="s">
        <v>147</v>
      </c>
      <c r="E772" s="154" t="s">
        <v>1</v>
      </c>
      <c r="F772" s="155" t="s">
        <v>973</v>
      </c>
      <c r="H772" s="156">
        <v>-17.96</v>
      </c>
      <c r="I772" s="157"/>
      <c r="L772" s="152"/>
      <c r="M772" s="158"/>
      <c r="N772" s="159"/>
      <c r="O772" s="159"/>
      <c r="P772" s="159"/>
      <c r="Q772" s="159"/>
      <c r="R772" s="159"/>
      <c r="S772" s="159"/>
      <c r="T772" s="160"/>
      <c r="AT772" s="154" t="s">
        <v>147</v>
      </c>
      <c r="AU772" s="154" t="s">
        <v>145</v>
      </c>
      <c r="AV772" s="11" t="s">
        <v>145</v>
      </c>
      <c r="AW772" s="11" t="s">
        <v>33</v>
      </c>
      <c r="AX772" s="11" t="s">
        <v>72</v>
      </c>
      <c r="AY772" s="154" t="s">
        <v>137</v>
      </c>
    </row>
    <row r="773" spans="2:51" s="11" customFormat="1" ht="22.5">
      <c r="B773" s="152"/>
      <c r="D773" s="153" t="s">
        <v>147</v>
      </c>
      <c r="E773" s="154" t="s">
        <v>1</v>
      </c>
      <c r="F773" s="155" t="s">
        <v>974</v>
      </c>
      <c r="H773" s="156">
        <v>5.3630000000000004</v>
      </c>
      <c r="I773" s="157"/>
      <c r="L773" s="152"/>
      <c r="M773" s="158"/>
      <c r="N773" s="159"/>
      <c r="O773" s="159"/>
      <c r="P773" s="159"/>
      <c r="Q773" s="159"/>
      <c r="R773" s="159"/>
      <c r="S773" s="159"/>
      <c r="T773" s="160"/>
      <c r="AT773" s="154" t="s">
        <v>147</v>
      </c>
      <c r="AU773" s="154" t="s">
        <v>145</v>
      </c>
      <c r="AV773" s="11" t="s">
        <v>145</v>
      </c>
      <c r="AW773" s="11" t="s">
        <v>33</v>
      </c>
      <c r="AX773" s="11" t="s">
        <v>72</v>
      </c>
      <c r="AY773" s="154" t="s">
        <v>137</v>
      </c>
    </row>
    <row r="774" spans="2:51" s="12" customFormat="1">
      <c r="B774" s="161"/>
      <c r="D774" s="153" t="s">
        <v>147</v>
      </c>
      <c r="E774" s="162" t="s">
        <v>1</v>
      </c>
      <c r="F774" s="163" t="s">
        <v>150</v>
      </c>
      <c r="H774" s="164">
        <v>102.072</v>
      </c>
      <c r="I774" s="165"/>
      <c r="L774" s="161"/>
      <c r="M774" s="166"/>
      <c r="N774" s="167"/>
      <c r="O774" s="167"/>
      <c r="P774" s="167"/>
      <c r="Q774" s="167"/>
      <c r="R774" s="167"/>
      <c r="S774" s="167"/>
      <c r="T774" s="168"/>
      <c r="AT774" s="162" t="s">
        <v>147</v>
      </c>
      <c r="AU774" s="162" t="s">
        <v>145</v>
      </c>
      <c r="AV774" s="12" t="s">
        <v>151</v>
      </c>
      <c r="AW774" s="12" t="s">
        <v>33</v>
      </c>
      <c r="AX774" s="12" t="s">
        <v>72</v>
      </c>
      <c r="AY774" s="162" t="s">
        <v>137</v>
      </c>
    </row>
    <row r="775" spans="2:51" s="14" customFormat="1">
      <c r="B775" s="186"/>
      <c r="D775" s="153" t="s">
        <v>147</v>
      </c>
      <c r="E775" s="187" t="s">
        <v>1</v>
      </c>
      <c r="F775" s="188" t="s">
        <v>975</v>
      </c>
      <c r="H775" s="187" t="s">
        <v>1</v>
      </c>
      <c r="I775" s="189"/>
      <c r="L775" s="186"/>
      <c r="M775" s="190"/>
      <c r="N775" s="191"/>
      <c r="O775" s="191"/>
      <c r="P775" s="191"/>
      <c r="Q775" s="191"/>
      <c r="R775" s="191"/>
      <c r="S775" s="191"/>
      <c r="T775" s="192"/>
      <c r="AT775" s="187" t="s">
        <v>147</v>
      </c>
      <c r="AU775" s="187" t="s">
        <v>145</v>
      </c>
      <c r="AV775" s="14" t="s">
        <v>80</v>
      </c>
      <c r="AW775" s="14" t="s">
        <v>33</v>
      </c>
      <c r="AX775" s="14" t="s">
        <v>72</v>
      </c>
      <c r="AY775" s="187" t="s">
        <v>137</v>
      </c>
    </row>
    <row r="776" spans="2:51" s="14" customFormat="1">
      <c r="B776" s="186"/>
      <c r="D776" s="153" t="s">
        <v>147</v>
      </c>
      <c r="E776" s="187" t="s">
        <v>1</v>
      </c>
      <c r="F776" s="188" t="s">
        <v>976</v>
      </c>
      <c r="H776" s="187" t="s">
        <v>1</v>
      </c>
      <c r="I776" s="189"/>
      <c r="L776" s="186"/>
      <c r="M776" s="190"/>
      <c r="N776" s="191"/>
      <c r="O776" s="191"/>
      <c r="P776" s="191"/>
      <c r="Q776" s="191"/>
      <c r="R776" s="191"/>
      <c r="S776" s="191"/>
      <c r="T776" s="192"/>
      <c r="AT776" s="187" t="s">
        <v>147</v>
      </c>
      <c r="AU776" s="187" t="s">
        <v>145</v>
      </c>
      <c r="AV776" s="14" t="s">
        <v>80</v>
      </c>
      <c r="AW776" s="14" t="s">
        <v>33</v>
      </c>
      <c r="AX776" s="14" t="s">
        <v>72</v>
      </c>
      <c r="AY776" s="187" t="s">
        <v>137</v>
      </c>
    </row>
    <row r="777" spans="2:51" s="14" customFormat="1">
      <c r="B777" s="186"/>
      <c r="D777" s="153" t="s">
        <v>147</v>
      </c>
      <c r="E777" s="187" t="s">
        <v>1</v>
      </c>
      <c r="F777" s="188" t="s">
        <v>977</v>
      </c>
      <c r="H777" s="187" t="s">
        <v>1</v>
      </c>
      <c r="I777" s="189"/>
      <c r="L777" s="186"/>
      <c r="M777" s="190"/>
      <c r="N777" s="191"/>
      <c r="O777" s="191"/>
      <c r="P777" s="191"/>
      <c r="Q777" s="191"/>
      <c r="R777" s="191"/>
      <c r="S777" s="191"/>
      <c r="T777" s="192"/>
      <c r="AT777" s="187" t="s">
        <v>147</v>
      </c>
      <c r="AU777" s="187" t="s">
        <v>145</v>
      </c>
      <c r="AV777" s="14" t="s">
        <v>80</v>
      </c>
      <c r="AW777" s="14" t="s">
        <v>33</v>
      </c>
      <c r="AX777" s="14" t="s">
        <v>72</v>
      </c>
      <c r="AY777" s="187" t="s">
        <v>137</v>
      </c>
    </row>
    <row r="778" spans="2:51" s="11" customFormat="1">
      <c r="B778" s="152"/>
      <c r="D778" s="153" t="s">
        <v>147</v>
      </c>
      <c r="E778" s="154" t="s">
        <v>1</v>
      </c>
      <c r="F778" s="155" t="s">
        <v>978</v>
      </c>
      <c r="H778" s="156">
        <v>153.27000000000001</v>
      </c>
      <c r="I778" s="157"/>
      <c r="L778" s="152"/>
      <c r="M778" s="158"/>
      <c r="N778" s="159"/>
      <c r="O778" s="159"/>
      <c r="P778" s="159"/>
      <c r="Q778" s="159"/>
      <c r="R778" s="159"/>
      <c r="S778" s="159"/>
      <c r="T778" s="160"/>
      <c r="AT778" s="154" t="s">
        <v>147</v>
      </c>
      <c r="AU778" s="154" t="s">
        <v>145</v>
      </c>
      <c r="AV778" s="11" t="s">
        <v>145</v>
      </c>
      <c r="AW778" s="11" t="s">
        <v>33</v>
      </c>
      <c r="AX778" s="11" t="s">
        <v>72</v>
      </c>
      <c r="AY778" s="154" t="s">
        <v>137</v>
      </c>
    </row>
    <row r="779" spans="2:51" s="11" customFormat="1" ht="33.75">
      <c r="B779" s="152"/>
      <c r="D779" s="153" t="s">
        <v>147</v>
      </c>
      <c r="E779" s="154" t="s">
        <v>1</v>
      </c>
      <c r="F779" s="155" t="s">
        <v>979</v>
      </c>
      <c r="H779" s="156">
        <v>-47.289000000000001</v>
      </c>
      <c r="I779" s="157"/>
      <c r="L779" s="152"/>
      <c r="M779" s="158"/>
      <c r="N779" s="159"/>
      <c r="O779" s="159"/>
      <c r="P779" s="159"/>
      <c r="Q779" s="159"/>
      <c r="R779" s="159"/>
      <c r="S779" s="159"/>
      <c r="T779" s="160"/>
      <c r="AT779" s="154" t="s">
        <v>147</v>
      </c>
      <c r="AU779" s="154" t="s">
        <v>145</v>
      </c>
      <c r="AV779" s="11" t="s">
        <v>145</v>
      </c>
      <c r="AW779" s="11" t="s">
        <v>33</v>
      </c>
      <c r="AX779" s="11" t="s">
        <v>72</v>
      </c>
      <c r="AY779" s="154" t="s">
        <v>137</v>
      </c>
    </row>
    <row r="780" spans="2:51" s="11" customFormat="1">
      <c r="B780" s="152"/>
      <c r="D780" s="153" t="s">
        <v>147</v>
      </c>
      <c r="E780" s="154" t="s">
        <v>1</v>
      </c>
      <c r="F780" s="155" t="s">
        <v>964</v>
      </c>
      <c r="H780" s="156">
        <v>1.196</v>
      </c>
      <c r="I780" s="157"/>
      <c r="L780" s="152"/>
      <c r="M780" s="158"/>
      <c r="N780" s="159"/>
      <c r="O780" s="159"/>
      <c r="P780" s="159"/>
      <c r="Q780" s="159"/>
      <c r="R780" s="159"/>
      <c r="S780" s="159"/>
      <c r="T780" s="160"/>
      <c r="AT780" s="154" t="s">
        <v>147</v>
      </c>
      <c r="AU780" s="154" t="s">
        <v>145</v>
      </c>
      <c r="AV780" s="11" t="s">
        <v>145</v>
      </c>
      <c r="AW780" s="11" t="s">
        <v>33</v>
      </c>
      <c r="AX780" s="11" t="s">
        <v>72</v>
      </c>
      <c r="AY780" s="154" t="s">
        <v>137</v>
      </c>
    </row>
    <row r="781" spans="2:51" s="11" customFormat="1">
      <c r="B781" s="152"/>
      <c r="D781" s="153" t="s">
        <v>147</v>
      </c>
      <c r="E781" s="154" t="s">
        <v>1</v>
      </c>
      <c r="F781" s="155" t="s">
        <v>980</v>
      </c>
      <c r="H781" s="156">
        <v>10.53</v>
      </c>
      <c r="I781" s="157"/>
      <c r="L781" s="152"/>
      <c r="M781" s="158"/>
      <c r="N781" s="159"/>
      <c r="O781" s="159"/>
      <c r="P781" s="159"/>
      <c r="Q781" s="159"/>
      <c r="R781" s="159"/>
      <c r="S781" s="159"/>
      <c r="T781" s="160"/>
      <c r="AT781" s="154" t="s">
        <v>147</v>
      </c>
      <c r="AU781" s="154" t="s">
        <v>145</v>
      </c>
      <c r="AV781" s="11" t="s">
        <v>145</v>
      </c>
      <c r="AW781" s="11" t="s">
        <v>33</v>
      </c>
      <c r="AX781" s="11" t="s">
        <v>72</v>
      </c>
      <c r="AY781" s="154" t="s">
        <v>137</v>
      </c>
    </row>
    <row r="782" spans="2:51" s="11" customFormat="1">
      <c r="B782" s="152"/>
      <c r="D782" s="153" t="s">
        <v>147</v>
      </c>
      <c r="E782" s="154" t="s">
        <v>1</v>
      </c>
      <c r="F782" s="155" t="s">
        <v>981</v>
      </c>
      <c r="H782" s="156">
        <v>2.3079999999999998</v>
      </c>
      <c r="I782" s="157"/>
      <c r="L782" s="152"/>
      <c r="M782" s="158"/>
      <c r="N782" s="159"/>
      <c r="O782" s="159"/>
      <c r="P782" s="159"/>
      <c r="Q782" s="159"/>
      <c r="R782" s="159"/>
      <c r="S782" s="159"/>
      <c r="T782" s="160"/>
      <c r="AT782" s="154" t="s">
        <v>147</v>
      </c>
      <c r="AU782" s="154" t="s">
        <v>145</v>
      </c>
      <c r="AV782" s="11" t="s">
        <v>145</v>
      </c>
      <c r="AW782" s="11" t="s">
        <v>33</v>
      </c>
      <c r="AX782" s="11" t="s">
        <v>72</v>
      </c>
      <c r="AY782" s="154" t="s">
        <v>137</v>
      </c>
    </row>
    <row r="783" spans="2:51" s="11" customFormat="1">
      <c r="B783" s="152"/>
      <c r="D783" s="153" t="s">
        <v>147</v>
      </c>
      <c r="E783" s="154" t="s">
        <v>1</v>
      </c>
      <c r="F783" s="155" t="s">
        <v>982</v>
      </c>
      <c r="H783" s="156">
        <v>3.198</v>
      </c>
      <c r="I783" s="157"/>
      <c r="L783" s="152"/>
      <c r="M783" s="158"/>
      <c r="N783" s="159"/>
      <c r="O783" s="159"/>
      <c r="P783" s="159"/>
      <c r="Q783" s="159"/>
      <c r="R783" s="159"/>
      <c r="S783" s="159"/>
      <c r="T783" s="160"/>
      <c r="AT783" s="154" t="s">
        <v>147</v>
      </c>
      <c r="AU783" s="154" t="s">
        <v>145</v>
      </c>
      <c r="AV783" s="11" t="s">
        <v>145</v>
      </c>
      <c r="AW783" s="11" t="s">
        <v>33</v>
      </c>
      <c r="AX783" s="11" t="s">
        <v>72</v>
      </c>
      <c r="AY783" s="154" t="s">
        <v>137</v>
      </c>
    </row>
    <row r="784" spans="2:51" s="11" customFormat="1">
      <c r="B784" s="152"/>
      <c r="D784" s="153" t="s">
        <v>147</v>
      </c>
      <c r="E784" s="154" t="s">
        <v>1</v>
      </c>
      <c r="F784" s="155" t="s">
        <v>983</v>
      </c>
      <c r="H784" s="156">
        <v>1.885</v>
      </c>
      <c r="I784" s="157"/>
      <c r="L784" s="152"/>
      <c r="M784" s="158"/>
      <c r="N784" s="159"/>
      <c r="O784" s="159"/>
      <c r="P784" s="159"/>
      <c r="Q784" s="159"/>
      <c r="R784" s="159"/>
      <c r="S784" s="159"/>
      <c r="T784" s="160"/>
      <c r="AT784" s="154" t="s">
        <v>147</v>
      </c>
      <c r="AU784" s="154" t="s">
        <v>145</v>
      </c>
      <c r="AV784" s="11" t="s">
        <v>145</v>
      </c>
      <c r="AW784" s="11" t="s">
        <v>33</v>
      </c>
      <c r="AX784" s="11" t="s">
        <v>72</v>
      </c>
      <c r="AY784" s="154" t="s">
        <v>137</v>
      </c>
    </row>
    <row r="785" spans="1:65" s="11" customFormat="1">
      <c r="B785" s="152"/>
      <c r="D785" s="153" t="s">
        <v>147</v>
      </c>
      <c r="E785" s="154" t="s">
        <v>1</v>
      </c>
      <c r="F785" s="155" t="s">
        <v>970</v>
      </c>
      <c r="H785" s="156">
        <v>0.96799999999999997</v>
      </c>
      <c r="I785" s="157"/>
      <c r="L785" s="152"/>
      <c r="M785" s="158"/>
      <c r="N785" s="159"/>
      <c r="O785" s="159"/>
      <c r="P785" s="159"/>
      <c r="Q785" s="159"/>
      <c r="R785" s="159"/>
      <c r="S785" s="159"/>
      <c r="T785" s="160"/>
      <c r="AT785" s="154" t="s">
        <v>147</v>
      </c>
      <c r="AU785" s="154" t="s">
        <v>145</v>
      </c>
      <c r="AV785" s="11" t="s">
        <v>145</v>
      </c>
      <c r="AW785" s="11" t="s">
        <v>33</v>
      </c>
      <c r="AX785" s="11" t="s">
        <v>72</v>
      </c>
      <c r="AY785" s="154" t="s">
        <v>137</v>
      </c>
    </row>
    <row r="786" spans="1:65" s="12" customFormat="1">
      <c r="B786" s="161"/>
      <c r="D786" s="153" t="s">
        <v>147</v>
      </c>
      <c r="E786" s="162" t="s">
        <v>1</v>
      </c>
      <c r="F786" s="163" t="s">
        <v>150</v>
      </c>
      <c r="H786" s="164">
        <v>126.066</v>
      </c>
      <c r="I786" s="165"/>
      <c r="L786" s="161"/>
      <c r="M786" s="166"/>
      <c r="N786" s="167"/>
      <c r="O786" s="167"/>
      <c r="P786" s="167"/>
      <c r="Q786" s="167"/>
      <c r="R786" s="167"/>
      <c r="S786" s="167"/>
      <c r="T786" s="168"/>
      <c r="AT786" s="162" t="s">
        <v>147</v>
      </c>
      <c r="AU786" s="162" t="s">
        <v>145</v>
      </c>
      <c r="AV786" s="12" t="s">
        <v>151</v>
      </c>
      <c r="AW786" s="12" t="s">
        <v>33</v>
      </c>
      <c r="AX786" s="12" t="s">
        <v>72</v>
      </c>
      <c r="AY786" s="162" t="s">
        <v>137</v>
      </c>
    </row>
    <row r="787" spans="1:65" s="13" customFormat="1">
      <c r="B787" s="169"/>
      <c r="D787" s="153" t="s">
        <v>147</v>
      </c>
      <c r="E787" s="170" t="s">
        <v>1</v>
      </c>
      <c r="F787" s="171" t="s">
        <v>158</v>
      </c>
      <c r="H787" s="172">
        <v>421.60399999999998</v>
      </c>
      <c r="I787" s="173"/>
      <c r="L787" s="169"/>
      <c r="M787" s="174"/>
      <c r="N787" s="175"/>
      <c r="O787" s="175"/>
      <c r="P787" s="175"/>
      <c r="Q787" s="175"/>
      <c r="R787" s="175"/>
      <c r="S787" s="175"/>
      <c r="T787" s="176"/>
      <c r="AT787" s="170" t="s">
        <v>147</v>
      </c>
      <c r="AU787" s="170" t="s">
        <v>145</v>
      </c>
      <c r="AV787" s="13" t="s">
        <v>144</v>
      </c>
      <c r="AW787" s="13" t="s">
        <v>33</v>
      </c>
      <c r="AX787" s="13" t="s">
        <v>80</v>
      </c>
      <c r="AY787" s="170" t="s">
        <v>137</v>
      </c>
    </row>
    <row r="788" spans="1:65" s="254" customFormat="1" ht="24.2" customHeight="1">
      <c r="A788" s="204"/>
      <c r="B788" s="139"/>
      <c r="C788" s="276" t="s">
        <v>984</v>
      </c>
      <c r="D788" s="276" t="s">
        <v>139</v>
      </c>
      <c r="E788" s="277" t="s">
        <v>985</v>
      </c>
      <c r="F788" s="278" t="s">
        <v>986</v>
      </c>
      <c r="G788" s="279" t="s">
        <v>142</v>
      </c>
      <c r="H788" s="280">
        <v>17.030999999999999</v>
      </c>
      <c r="I788" s="281"/>
      <c r="J788" s="280">
        <f>ROUND(I788*H788,3)</f>
        <v>0</v>
      </c>
      <c r="K788" s="282"/>
      <c r="L788" s="30"/>
      <c r="M788" s="283" t="s">
        <v>1</v>
      </c>
      <c r="N788" s="284" t="s">
        <v>44</v>
      </c>
      <c r="O788" s="49"/>
      <c r="P788" s="285">
        <f>O788*H788</f>
        <v>0</v>
      </c>
      <c r="Q788" s="285">
        <v>1.47E-2</v>
      </c>
      <c r="R788" s="285">
        <f>Q788*H788</f>
        <v>0.25035569999999996</v>
      </c>
      <c r="S788" s="285">
        <v>0</v>
      </c>
      <c r="T788" s="286">
        <f>S788*H788</f>
        <v>0</v>
      </c>
      <c r="U788" s="204"/>
      <c r="V788" s="204"/>
      <c r="W788" s="204"/>
      <c r="X788" s="204"/>
      <c r="Y788" s="204"/>
      <c r="Z788" s="204"/>
      <c r="AA788" s="204"/>
      <c r="AB788" s="204"/>
      <c r="AC788" s="204"/>
      <c r="AD788" s="204"/>
      <c r="AE788" s="204"/>
      <c r="AR788" s="287" t="s">
        <v>144</v>
      </c>
      <c r="AT788" s="287" t="s">
        <v>139</v>
      </c>
      <c r="AU788" s="287" t="s">
        <v>145</v>
      </c>
      <c r="AY788" s="205" t="s">
        <v>137</v>
      </c>
      <c r="BE788" s="150">
        <f>IF(N788="základná",J788,0)</f>
        <v>0</v>
      </c>
      <c r="BF788" s="150">
        <f>IF(N788="znížená",J788,0)</f>
        <v>0</v>
      </c>
      <c r="BG788" s="150">
        <f>IF(N788="zákl. prenesená",J788,0)</f>
        <v>0</v>
      </c>
      <c r="BH788" s="150">
        <f>IF(N788="zníž. prenesená",J788,0)</f>
        <v>0</v>
      </c>
      <c r="BI788" s="150">
        <f>IF(N788="nulová",J788,0)</f>
        <v>0</v>
      </c>
      <c r="BJ788" s="205" t="s">
        <v>145</v>
      </c>
      <c r="BK788" s="151">
        <f>ROUND(I788*H788,3)</f>
        <v>0</v>
      </c>
      <c r="BL788" s="205" t="s">
        <v>144</v>
      </c>
      <c r="BM788" s="287" t="s">
        <v>987</v>
      </c>
    </row>
    <row r="789" spans="1:65" s="14" customFormat="1">
      <c r="B789" s="186"/>
      <c r="D789" s="153" t="s">
        <v>147</v>
      </c>
      <c r="E789" s="187" t="s">
        <v>1</v>
      </c>
      <c r="F789" s="188" t="s">
        <v>988</v>
      </c>
      <c r="H789" s="187" t="s">
        <v>1</v>
      </c>
      <c r="I789" s="189"/>
      <c r="L789" s="186"/>
      <c r="M789" s="190"/>
      <c r="N789" s="191"/>
      <c r="O789" s="191"/>
      <c r="P789" s="191"/>
      <c r="Q789" s="191"/>
      <c r="R789" s="191"/>
      <c r="S789" s="191"/>
      <c r="T789" s="192"/>
      <c r="AT789" s="187" t="s">
        <v>147</v>
      </c>
      <c r="AU789" s="187" t="s">
        <v>145</v>
      </c>
      <c r="AV789" s="14" t="s">
        <v>80</v>
      </c>
      <c r="AW789" s="14" t="s">
        <v>33</v>
      </c>
      <c r="AX789" s="14" t="s">
        <v>72</v>
      </c>
      <c r="AY789" s="187" t="s">
        <v>137</v>
      </c>
    </row>
    <row r="790" spans="1:65" s="11" customFormat="1">
      <c r="B790" s="152"/>
      <c r="D790" s="153" t="s">
        <v>147</v>
      </c>
      <c r="E790" s="154" t="s">
        <v>1</v>
      </c>
      <c r="F790" s="155" t="s">
        <v>989</v>
      </c>
      <c r="H790" s="156">
        <v>17.030999999999999</v>
      </c>
      <c r="I790" s="157"/>
      <c r="L790" s="152"/>
      <c r="M790" s="158"/>
      <c r="N790" s="159"/>
      <c r="O790" s="159"/>
      <c r="P790" s="159"/>
      <c r="Q790" s="159"/>
      <c r="R790" s="159"/>
      <c r="S790" s="159"/>
      <c r="T790" s="160"/>
      <c r="AT790" s="154" t="s">
        <v>147</v>
      </c>
      <c r="AU790" s="154" t="s">
        <v>145</v>
      </c>
      <c r="AV790" s="11" t="s">
        <v>145</v>
      </c>
      <c r="AW790" s="11" t="s">
        <v>33</v>
      </c>
      <c r="AX790" s="11" t="s">
        <v>72</v>
      </c>
      <c r="AY790" s="154" t="s">
        <v>137</v>
      </c>
    </row>
    <row r="791" spans="1:65" s="13" customFormat="1">
      <c r="B791" s="169"/>
      <c r="D791" s="153" t="s">
        <v>147</v>
      </c>
      <c r="E791" s="170" t="s">
        <v>1</v>
      </c>
      <c r="F791" s="171" t="s">
        <v>158</v>
      </c>
      <c r="H791" s="172">
        <v>17.030999999999999</v>
      </c>
      <c r="I791" s="173"/>
      <c r="L791" s="169"/>
      <c r="M791" s="174"/>
      <c r="N791" s="175"/>
      <c r="O791" s="175"/>
      <c r="P791" s="175"/>
      <c r="Q791" s="175"/>
      <c r="R791" s="175"/>
      <c r="S791" s="175"/>
      <c r="T791" s="176"/>
      <c r="AT791" s="170" t="s">
        <v>147</v>
      </c>
      <c r="AU791" s="170" t="s">
        <v>145</v>
      </c>
      <c r="AV791" s="13" t="s">
        <v>144</v>
      </c>
      <c r="AW791" s="13" t="s">
        <v>33</v>
      </c>
      <c r="AX791" s="13" t="s">
        <v>80</v>
      </c>
      <c r="AY791" s="170" t="s">
        <v>137</v>
      </c>
    </row>
    <row r="792" spans="1:65" s="254" customFormat="1" ht="37.700000000000003" customHeight="1">
      <c r="A792" s="204"/>
      <c r="B792" s="139"/>
      <c r="C792" s="276" t="s">
        <v>990</v>
      </c>
      <c r="D792" s="276" t="s">
        <v>139</v>
      </c>
      <c r="E792" s="277" t="s">
        <v>991</v>
      </c>
      <c r="F792" s="278" t="s">
        <v>992</v>
      </c>
      <c r="G792" s="279" t="s">
        <v>142</v>
      </c>
      <c r="H792" s="280">
        <v>106.39100000000001</v>
      </c>
      <c r="I792" s="281"/>
      <c r="J792" s="280">
        <f>ROUND(I792*H792,3)</f>
        <v>0</v>
      </c>
      <c r="K792" s="282"/>
      <c r="L792" s="30"/>
      <c r="M792" s="283" t="s">
        <v>1</v>
      </c>
      <c r="N792" s="284" t="s">
        <v>44</v>
      </c>
      <c r="O792" s="49"/>
      <c r="P792" s="285">
        <f>O792*H792</f>
        <v>0</v>
      </c>
      <c r="Q792" s="285">
        <v>1.9000000000000001E-4</v>
      </c>
      <c r="R792" s="285">
        <f>Q792*H792</f>
        <v>2.0214290000000003E-2</v>
      </c>
      <c r="S792" s="285">
        <v>0</v>
      </c>
      <c r="T792" s="286">
        <f>S792*H792</f>
        <v>0</v>
      </c>
      <c r="U792" s="204"/>
      <c r="V792" s="204"/>
      <c r="W792" s="204"/>
      <c r="X792" s="204"/>
      <c r="Y792" s="204"/>
      <c r="Z792" s="204"/>
      <c r="AA792" s="204"/>
      <c r="AB792" s="204"/>
      <c r="AC792" s="204"/>
      <c r="AD792" s="204"/>
      <c r="AE792" s="204"/>
      <c r="AR792" s="287" t="s">
        <v>144</v>
      </c>
      <c r="AT792" s="287" t="s">
        <v>139</v>
      </c>
      <c r="AU792" s="287" t="s">
        <v>145</v>
      </c>
      <c r="AY792" s="205" t="s">
        <v>137</v>
      </c>
      <c r="BE792" s="150">
        <f>IF(N792="základná",J792,0)</f>
        <v>0</v>
      </c>
      <c r="BF792" s="150">
        <f>IF(N792="znížená",J792,0)</f>
        <v>0</v>
      </c>
      <c r="BG792" s="150">
        <f>IF(N792="zákl. prenesená",J792,0)</f>
        <v>0</v>
      </c>
      <c r="BH792" s="150">
        <f>IF(N792="zníž. prenesená",J792,0)</f>
        <v>0</v>
      </c>
      <c r="BI792" s="150">
        <f>IF(N792="nulová",J792,0)</f>
        <v>0</v>
      </c>
      <c r="BJ792" s="205" t="s">
        <v>145</v>
      </c>
      <c r="BK792" s="151">
        <f>ROUND(I792*H792,3)</f>
        <v>0</v>
      </c>
      <c r="BL792" s="205" t="s">
        <v>144</v>
      </c>
      <c r="BM792" s="287" t="s">
        <v>993</v>
      </c>
    </row>
    <row r="793" spans="1:65" s="254" customFormat="1" ht="24.2" customHeight="1">
      <c r="A793" s="204"/>
      <c r="B793" s="139"/>
      <c r="C793" s="276" t="s">
        <v>994</v>
      </c>
      <c r="D793" s="276" t="s">
        <v>139</v>
      </c>
      <c r="E793" s="277" t="s">
        <v>995</v>
      </c>
      <c r="F793" s="278" t="s">
        <v>996</v>
      </c>
      <c r="G793" s="279" t="s">
        <v>142</v>
      </c>
      <c r="H793" s="280">
        <v>375.815</v>
      </c>
      <c r="I793" s="281"/>
      <c r="J793" s="280">
        <f>ROUND(I793*H793,3)</f>
        <v>0</v>
      </c>
      <c r="K793" s="282"/>
      <c r="L793" s="30"/>
      <c r="M793" s="283" t="s">
        <v>1</v>
      </c>
      <c r="N793" s="284" t="s">
        <v>44</v>
      </c>
      <c r="O793" s="49"/>
      <c r="P793" s="285">
        <f>O793*H793</f>
        <v>0</v>
      </c>
      <c r="Q793" s="285">
        <v>2.8999999999999998E-3</v>
      </c>
      <c r="R793" s="285">
        <f>Q793*H793</f>
        <v>1.0898634999999999</v>
      </c>
      <c r="S793" s="285">
        <v>0</v>
      </c>
      <c r="T793" s="286">
        <f>S793*H793</f>
        <v>0</v>
      </c>
      <c r="U793" s="204"/>
      <c r="V793" s="204"/>
      <c r="W793" s="204"/>
      <c r="X793" s="204"/>
      <c r="Y793" s="204"/>
      <c r="Z793" s="204"/>
      <c r="AA793" s="204"/>
      <c r="AB793" s="204"/>
      <c r="AC793" s="204"/>
      <c r="AD793" s="204"/>
      <c r="AE793" s="204"/>
      <c r="AR793" s="287" t="s">
        <v>144</v>
      </c>
      <c r="AT793" s="287" t="s">
        <v>139</v>
      </c>
      <c r="AU793" s="287" t="s">
        <v>145</v>
      </c>
      <c r="AY793" s="205" t="s">
        <v>137</v>
      </c>
      <c r="BE793" s="150">
        <f>IF(N793="základná",J793,0)</f>
        <v>0</v>
      </c>
      <c r="BF793" s="150">
        <f>IF(N793="znížená",J793,0)</f>
        <v>0</v>
      </c>
      <c r="BG793" s="150">
        <f>IF(N793="zákl. prenesená",J793,0)</f>
        <v>0</v>
      </c>
      <c r="BH793" s="150">
        <f>IF(N793="zníž. prenesená",J793,0)</f>
        <v>0</v>
      </c>
      <c r="BI793" s="150">
        <f>IF(N793="nulová",J793,0)</f>
        <v>0</v>
      </c>
      <c r="BJ793" s="205" t="s">
        <v>145</v>
      </c>
      <c r="BK793" s="151">
        <f>ROUND(I793*H793,3)</f>
        <v>0</v>
      </c>
      <c r="BL793" s="205" t="s">
        <v>144</v>
      </c>
      <c r="BM793" s="287" t="s">
        <v>997</v>
      </c>
    </row>
    <row r="794" spans="1:65" s="11" customFormat="1">
      <c r="B794" s="152"/>
      <c r="D794" s="153" t="s">
        <v>147</v>
      </c>
      <c r="E794" s="154" t="s">
        <v>1</v>
      </c>
      <c r="F794" s="155" t="s">
        <v>998</v>
      </c>
      <c r="H794" s="156">
        <v>402.815</v>
      </c>
      <c r="I794" s="157"/>
      <c r="L794" s="152"/>
      <c r="M794" s="158"/>
      <c r="N794" s="159"/>
      <c r="O794" s="159"/>
      <c r="P794" s="159"/>
      <c r="Q794" s="159"/>
      <c r="R794" s="159"/>
      <c r="S794" s="159"/>
      <c r="T794" s="160"/>
      <c r="AT794" s="154" t="s">
        <v>147</v>
      </c>
      <c r="AU794" s="154" t="s">
        <v>145</v>
      </c>
      <c r="AV794" s="11" t="s">
        <v>145</v>
      </c>
      <c r="AW794" s="11" t="s">
        <v>33</v>
      </c>
      <c r="AX794" s="11" t="s">
        <v>72</v>
      </c>
      <c r="AY794" s="154" t="s">
        <v>137</v>
      </c>
    </row>
    <row r="795" spans="1:65" s="11" customFormat="1">
      <c r="B795" s="152"/>
      <c r="D795" s="153" t="s">
        <v>147</v>
      </c>
      <c r="E795" s="154" t="s">
        <v>1</v>
      </c>
      <c r="F795" s="155" t="s">
        <v>999</v>
      </c>
      <c r="H795" s="156">
        <v>-27</v>
      </c>
      <c r="I795" s="157"/>
      <c r="L795" s="152"/>
      <c r="M795" s="158"/>
      <c r="N795" s="159"/>
      <c r="O795" s="159"/>
      <c r="P795" s="159"/>
      <c r="Q795" s="159"/>
      <c r="R795" s="159"/>
      <c r="S795" s="159"/>
      <c r="T795" s="160"/>
      <c r="AT795" s="154" t="s">
        <v>147</v>
      </c>
      <c r="AU795" s="154" t="s">
        <v>145</v>
      </c>
      <c r="AV795" s="11" t="s">
        <v>145</v>
      </c>
      <c r="AW795" s="11" t="s">
        <v>33</v>
      </c>
      <c r="AX795" s="11" t="s">
        <v>72</v>
      </c>
      <c r="AY795" s="154" t="s">
        <v>137</v>
      </c>
    </row>
    <row r="796" spans="1:65" s="13" customFormat="1">
      <c r="B796" s="169"/>
      <c r="D796" s="153" t="s">
        <v>147</v>
      </c>
      <c r="E796" s="170" t="s">
        <v>1</v>
      </c>
      <c r="F796" s="171" t="s">
        <v>158</v>
      </c>
      <c r="H796" s="172">
        <v>375.815</v>
      </c>
      <c r="I796" s="173"/>
      <c r="L796" s="169"/>
      <c r="M796" s="174"/>
      <c r="N796" s="175"/>
      <c r="O796" s="175"/>
      <c r="P796" s="175"/>
      <c r="Q796" s="175"/>
      <c r="R796" s="175"/>
      <c r="S796" s="175"/>
      <c r="T796" s="176"/>
      <c r="AT796" s="170" t="s">
        <v>147</v>
      </c>
      <c r="AU796" s="170" t="s">
        <v>145</v>
      </c>
      <c r="AV796" s="13" t="s">
        <v>144</v>
      </c>
      <c r="AW796" s="13" t="s">
        <v>33</v>
      </c>
      <c r="AX796" s="13" t="s">
        <v>80</v>
      </c>
      <c r="AY796" s="170" t="s">
        <v>137</v>
      </c>
    </row>
    <row r="797" spans="1:65" s="254" customFormat="1" ht="24.2" customHeight="1">
      <c r="A797" s="204"/>
      <c r="B797" s="139"/>
      <c r="C797" s="276" t="s">
        <v>1000</v>
      </c>
      <c r="D797" s="276" t="s">
        <v>139</v>
      </c>
      <c r="E797" s="277" t="s">
        <v>1001</v>
      </c>
      <c r="F797" s="278" t="s">
        <v>1002</v>
      </c>
      <c r="G797" s="279" t="s">
        <v>142</v>
      </c>
      <c r="H797" s="280">
        <v>21.495000000000001</v>
      </c>
      <c r="I797" s="281"/>
      <c r="J797" s="280">
        <f>ROUND(I797*H797,3)</f>
        <v>0</v>
      </c>
      <c r="K797" s="282"/>
      <c r="L797" s="30"/>
      <c r="M797" s="283" t="s">
        <v>1</v>
      </c>
      <c r="N797" s="284" t="s">
        <v>44</v>
      </c>
      <c r="O797" s="49"/>
      <c r="P797" s="285">
        <f>O797*H797</f>
        <v>0</v>
      </c>
      <c r="Q797" s="285">
        <v>1.3050000000000001E-2</v>
      </c>
      <c r="R797" s="285">
        <f>Q797*H797</f>
        <v>0.28050975000000006</v>
      </c>
      <c r="S797" s="285">
        <v>0</v>
      </c>
      <c r="T797" s="286">
        <f>S797*H797</f>
        <v>0</v>
      </c>
      <c r="U797" s="204"/>
      <c r="V797" s="204"/>
      <c r="W797" s="204"/>
      <c r="X797" s="204"/>
      <c r="Y797" s="204"/>
      <c r="Z797" s="204"/>
      <c r="AA797" s="204"/>
      <c r="AB797" s="204"/>
      <c r="AC797" s="204"/>
      <c r="AD797" s="204"/>
      <c r="AE797" s="204"/>
      <c r="AR797" s="287" t="s">
        <v>144</v>
      </c>
      <c r="AT797" s="287" t="s">
        <v>139</v>
      </c>
      <c r="AU797" s="287" t="s">
        <v>145</v>
      </c>
      <c r="AY797" s="205" t="s">
        <v>137</v>
      </c>
      <c r="BE797" s="150">
        <f>IF(N797="základná",J797,0)</f>
        <v>0</v>
      </c>
      <c r="BF797" s="150">
        <f>IF(N797="znížená",J797,0)</f>
        <v>0</v>
      </c>
      <c r="BG797" s="150">
        <f>IF(N797="zákl. prenesená",J797,0)</f>
        <v>0</v>
      </c>
      <c r="BH797" s="150">
        <f>IF(N797="zníž. prenesená",J797,0)</f>
        <v>0</v>
      </c>
      <c r="BI797" s="150">
        <f>IF(N797="nulová",J797,0)</f>
        <v>0</v>
      </c>
      <c r="BJ797" s="205" t="s">
        <v>145</v>
      </c>
      <c r="BK797" s="151">
        <f>ROUND(I797*H797,3)</f>
        <v>0</v>
      </c>
      <c r="BL797" s="205" t="s">
        <v>144</v>
      </c>
      <c r="BM797" s="287" t="s">
        <v>1003</v>
      </c>
    </row>
    <row r="798" spans="1:65" s="14" customFormat="1">
      <c r="B798" s="186"/>
      <c r="D798" s="153" t="s">
        <v>147</v>
      </c>
      <c r="E798" s="187" t="s">
        <v>1</v>
      </c>
      <c r="F798" s="188" t="s">
        <v>952</v>
      </c>
      <c r="H798" s="187" t="s">
        <v>1</v>
      </c>
      <c r="I798" s="189"/>
      <c r="L798" s="186"/>
      <c r="M798" s="190"/>
      <c r="N798" s="191"/>
      <c r="O798" s="191"/>
      <c r="P798" s="191"/>
      <c r="Q798" s="191"/>
      <c r="R798" s="191"/>
      <c r="S798" s="191"/>
      <c r="T798" s="192"/>
      <c r="AT798" s="187" t="s">
        <v>147</v>
      </c>
      <c r="AU798" s="187" t="s">
        <v>145</v>
      </c>
      <c r="AV798" s="14" t="s">
        <v>80</v>
      </c>
      <c r="AW798" s="14" t="s">
        <v>33</v>
      </c>
      <c r="AX798" s="14" t="s">
        <v>72</v>
      </c>
      <c r="AY798" s="187" t="s">
        <v>137</v>
      </c>
    </row>
    <row r="799" spans="1:65" s="14" customFormat="1">
      <c r="B799" s="186"/>
      <c r="D799" s="153" t="s">
        <v>147</v>
      </c>
      <c r="E799" s="187" t="s">
        <v>1</v>
      </c>
      <c r="F799" s="188" t="s">
        <v>1004</v>
      </c>
      <c r="H799" s="187" t="s">
        <v>1</v>
      </c>
      <c r="I799" s="189"/>
      <c r="L799" s="186"/>
      <c r="M799" s="190"/>
      <c r="N799" s="191"/>
      <c r="O799" s="191"/>
      <c r="P799" s="191"/>
      <c r="Q799" s="191"/>
      <c r="R799" s="191"/>
      <c r="S799" s="191"/>
      <c r="T799" s="192"/>
      <c r="AT799" s="187" t="s">
        <v>147</v>
      </c>
      <c r="AU799" s="187" t="s">
        <v>145</v>
      </c>
      <c r="AV799" s="14" t="s">
        <v>80</v>
      </c>
      <c r="AW799" s="14" t="s">
        <v>33</v>
      </c>
      <c r="AX799" s="14" t="s">
        <v>72</v>
      </c>
      <c r="AY799" s="187" t="s">
        <v>137</v>
      </c>
    </row>
    <row r="800" spans="1:65" s="11" customFormat="1">
      <c r="B800" s="152"/>
      <c r="D800" s="153" t="s">
        <v>147</v>
      </c>
      <c r="E800" s="154" t="s">
        <v>1</v>
      </c>
      <c r="F800" s="155" t="s">
        <v>1005</v>
      </c>
      <c r="H800" s="156">
        <v>6.3150000000000004</v>
      </c>
      <c r="I800" s="157"/>
      <c r="L800" s="152"/>
      <c r="M800" s="158"/>
      <c r="N800" s="159"/>
      <c r="O800" s="159"/>
      <c r="P800" s="159"/>
      <c r="Q800" s="159"/>
      <c r="R800" s="159"/>
      <c r="S800" s="159"/>
      <c r="T800" s="160"/>
      <c r="AT800" s="154" t="s">
        <v>147</v>
      </c>
      <c r="AU800" s="154" t="s">
        <v>145</v>
      </c>
      <c r="AV800" s="11" t="s">
        <v>145</v>
      </c>
      <c r="AW800" s="11" t="s">
        <v>33</v>
      </c>
      <c r="AX800" s="11" t="s">
        <v>72</v>
      </c>
      <c r="AY800" s="154" t="s">
        <v>137</v>
      </c>
    </row>
    <row r="801" spans="1:65" s="11" customFormat="1">
      <c r="B801" s="152"/>
      <c r="D801" s="153" t="s">
        <v>147</v>
      </c>
      <c r="E801" s="154" t="s">
        <v>1</v>
      </c>
      <c r="F801" s="155" t="s">
        <v>1006</v>
      </c>
      <c r="H801" s="156">
        <v>5.52</v>
      </c>
      <c r="I801" s="157"/>
      <c r="L801" s="152"/>
      <c r="M801" s="158"/>
      <c r="N801" s="159"/>
      <c r="O801" s="159"/>
      <c r="P801" s="159"/>
      <c r="Q801" s="159"/>
      <c r="R801" s="159"/>
      <c r="S801" s="159"/>
      <c r="T801" s="160"/>
      <c r="AT801" s="154" t="s">
        <v>147</v>
      </c>
      <c r="AU801" s="154" t="s">
        <v>145</v>
      </c>
      <c r="AV801" s="11" t="s">
        <v>145</v>
      </c>
      <c r="AW801" s="11" t="s">
        <v>33</v>
      </c>
      <c r="AX801" s="11" t="s">
        <v>72</v>
      </c>
      <c r="AY801" s="154" t="s">
        <v>137</v>
      </c>
    </row>
    <row r="802" spans="1:65" s="11" customFormat="1">
      <c r="B802" s="152"/>
      <c r="D802" s="153" t="s">
        <v>147</v>
      </c>
      <c r="E802" s="154" t="s">
        <v>1</v>
      </c>
      <c r="F802" s="155" t="s">
        <v>1007</v>
      </c>
      <c r="H802" s="156">
        <v>6.3150000000000004</v>
      </c>
      <c r="I802" s="157"/>
      <c r="L802" s="152"/>
      <c r="M802" s="158"/>
      <c r="N802" s="159"/>
      <c r="O802" s="159"/>
      <c r="P802" s="159"/>
      <c r="Q802" s="159"/>
      <c r="R802" s="159"/>
      <c r="S802" s="159"/>
      <c r="T802" s="160"/>
      <c r="AT802" s="154" t="s">
        <v>147</v>
      </c>
      <c r="AU802" s="154" t="s">
        <v>145</v>
      </c>
      <c r="AV802" s="11" t="s">
        <v>145</v>
      </c>
      <c r="AW802" s="11" t="s">
        <v>33</v>
      </c>
      <c r="AX802" s="11" t="s">
        <v>72</v>
      </c>
      <c r="AY802" s="154" t="s">
        <v>137</v>
      </c>
    </row>
    <row r="803" spans="1:65" s="11" customFormat="1">
      <c r="B803" s="152"/>
      <c r="D803" s="153" t="s">
        <v>147</v>
      </c>
      <c r="E803" s="154" t="s">
        <v>1</v>
      </c>
      <c r="F803" s="155" t="s">
        <v>1008</v>
      </c>
      <c r="H803" s="156">
        <v>-2.625</v>
      </c>
      <c r="I803" s="157"/>
      <c r="L803" s="152"/>
      <c r="M803" s="158"/>
      <c r="N803" s="159"/>
      <c r="O803" s="159"/>
      <c r="P803" s="159"/>
      <c r="Q803" s="159"/>
      <c r="R803" s="159"/>
      <c r="S803" s="159"/>
      <c r="T803" s="160"/>
      <c r="AT803" s="154" t="s">
        <v>147</v>
      </c>
      <c r="AU803" s="154" t="s">
        <v>145</v>
      </c>
      <c r="AV803" s="11" t="s">
        <v>145</v>
      </c>
      <c r="AW803" s="11" t="s">
        <v>33</v>
      </c>
      <c r="AX803" s="11" t="s">
        <v>72</v>
      </c>
      <c r="AY803" s="154" t="s">
        <v>137</v>
      </c>
    </row>
    <row r="804" spans="1:65" s="11" customFormat="1">
      <c r="B804" s="152"/>
      <c r="D804" s="153" t="s">
        <v>147</v>
      </c>
      <c r="E804" s="154" t="s">
        <v>1</v>
      </c>
      <c r="F804" s="155" t="s">
        <v>1009</v>
      </c>
      <c r="H804" s="156">
        <v>5.52</v>
      </c>
      <c r="I804" s="157"/>
      <c r="L804" s="152"/>
      <c r="M804" s="158"/>
      <c r="N804" s="159"/>
      <c r="O804" s="159"/>
      <c r="P804" s="159"/>
      <c r="Q804" s="159"/>
      <c r="R804" s="159"/>
      <c r="S804" s="159"/>
      <c r="T804" s="160"/>
      <c r="AT804" s="154" t="s">
        <v>147</v>
      </c>
      <c r="AU804" s="154" t="s">
        <v>145</v>
      </c>
      <c r="AV804" s="11" t="s">
        <v>145</v>
      </c>
      <c r="AW804" s="11" t="s">
        <v>33</v>
      </c>
      <c r="AX804" s="11" t="s">
        <v>72</v>
      </c>
      <c r="AY804" s="154" t="s">
        <v>137</v>
      </c>
    </row>
    <row r="805" spans="1:65" s="11" customFormat="1">
      <c r="B805" s="152"/>
      <c r="D805" s="153" t="s">
        <v>147</v>
      </c>
      <c r="E805" s="154" t="s">
        <v>1</v>
      </c>
      <c r="F805" s="155" t="s">
        <v>1010</v>
      </c>
      <c r="H805" s="156">
        <v>-1.05</v>
      </c>
      <c r="I805" s="157"/>
      <c r="L805" s="152"/>
      <c r="M805" s="158"/>
      <c r="N805" s="159"/>
      <c r="O805" s="159"/>
      <c r="P805" s="159"/>
      <c r="Q805" s="159"/>
      <c r="R805" s="159"/>
      <c r="S805" s="159"/>
      <c r="T805" s="160"/>
      <c r="AT805" s="154" t="s">
        <v>147</v>
      </c>
      <c r="AU805" s="154" t="s">
        <v>145</v>
      </c>
      <c r="AV805" s="11" t="s">
        <v>145</v>
      </c>
      <c r="AW805" s="11" t="s">
        <v>33</v>
      </c>
      <c r="AX805" s="11" t="s">
        <v>72</v>
      </c>
      <c r="AY805" s="154" t="s">
        <v>137</v>
      </c>
    </row>
    <row r="806" spans="1:65" s="14" customFormat="1">
      <c r="B806" s="186"/>
      <c r="D806" s="153" t="s">
        <v>147</v>
      </c>
      <c r="E806" s="187" t="s">
        <v>1</v>
      </c>
      <c r="F806" s="188" t="s">
        <v>975</v>
      </c>
      <c r="H806" s="187" t="s">
        <v>1</v>
      </c>
      <c r="I806" s="189"/>
      <c r="L806" s="186"/>
      <c r="M806" s="190"/>
      <c r="N806" s="191"/>
      <c r="O806" s="191"/>
      <c r="P806" s="191"/>
      <c r="Q806" s="191"/>
      <c r="R806" s="191"/>
      <c r="S806" s="191"/>
      <c r="T806" s="192"/>
      <c r="AT806" s="187" t="s">
        <v>147</v>
      </c>
      <c r="AU806" s="187" t="s">
        <v>145</v>
      </c>
      <c r="AV806" s="14" t="s">
        <v>80</v>
      </c>
      <c r="AW806" s="14" t="s">
        <v>33</v>
      </c>
      <c r="AX806" s="14" t="s">
        <v>72</v>
      </c>
      <c r="AY806" s="187" t="s">
        <v>137</v>
      </c>
    </row>
    <row r="807" spans="1:65" s="11" customFormat="1">
      <c r="B807" s="152"/>
      <c r="D807" s="153" t="s">
        <v>147</v>
      </c>
      <c r="E807" s="154" t="s">
        <v>1</v>
      </c>
      <c r="F807" s="155" t="s">
        <v>1011</v>
      </c>
      <c r="H807" s="156">
        <v>1.5</v>
      </c>
      <c r="I807" s="157"/>
      <c r="L807" s="152"/>
      <c r="M807" s="158"/>
      <c r="N807" s="159"/>
      <c r="O807" s="159"/>
      <c r="P807" s="159"/>
      <c r="Q807" s="159"/>
      <c r="R807" s="159"/>
      <c r="S807" s="159"/>
      <c r="T807" s="160"/>
      <c r="AT807" s="154" t="s">
        <v>147</v>
      </c>
      <c r="AU807" s="154" t="s">
        <v>145</v>
      </c>
      <c r="AV807" s="11" t="s">
        <v>145</v>
      </c>
      <c r="AW807" s="11" t="s">
        <v>33</v>
      </c>
      <c r="AX807" s="11" t="s">
        <v>72</v>
      </c>
      <c r="AY807" s="154" t="s">
        <v>137</v>
      </c>
    </row>
    <row r="808" spans="1:65" s="13" customFormat="1">
      <c r="B808" s="169"/>
      <c r="D808" s="153" t="s">
        <v>147</v>
      </c>
      <c r="E808" s="170" t="s">
        <v>1</v>
      </c>
      <c r="F808" s="171" t="s">
        <v>158</v>
      </c>
      <c r="H808" s="172">
        <v>21.495000000000001</v>
      </c>
      <c r="I808" s="173"/>
      <c r="L808" s="169"/>
      <c r="M808" s="174"/>
      <c r="N808" s="175"/>
      <c r="O808" s="175"/>
      <c r="P808" s="175"/>
      <c r="Q808" s="175"/>
      <c r="R808" s="175"/>
      <c r="S808" s="175"/>
      <c r="T808" s="176"/>
      <c r="AT808" s="170" t="s">
        <v>147</v>
      </c>
      <c r="AU808" s="170" t="s">
        <v>145</v>
      </c>
      <c r="AV808" s="13" t="s">
        <v>144</v>
      </c>
      <c r="AW808" s="13" t="s">
        <v>33</v>
      </c>
      <c r="AX808" s="13" t="s">
        <v>80</v>
      </c>
      <c r="AY808" s="170" t="s">
        <v>137</v>
      </c>
    </row>
    <row r="809" spans="1:65" s="254" customFormat="1" ht="24.2" customHeight="1">
      <c r="A809" s="204"/>
      <c r="B809" s="139"/>
      <c r="C809" s="276" t="s">
        <v>1012</v>
      </c>
      <c r="D809" s="276" t="s">
        <v>139</v>
      </c>
      <c r="E809" s="277" t="s">
        <v>1013</v>
      </c>
      <c r="F809" s="278" t="s">
        <v>1014</v>
      </c>
      <c r="G809" s="279" t="s">
        <v>142</v>
      </c>
      <c r="H809" s="280">
        <v>0.57599999999999996</v>
      </c>
      <c r="I809" s="281"/>
      <c r="J809" s="280">
        <f>ROUND(I809*H809,3)</f>
        <v>0</v>
      </c>
      <c r="K809" s="282"/>
      <c r="L809" s="30"/>
      <c r="M809" s="283" t="s">
        <v>1</v>
      </c>
      <c r="N809" s="284" t="s">
        <v>44</v>
      </c>
      <c r="O809" s="49"/>
      <c r="P809" s="285">
        <f>O809*H809</f>
        <v>0</v>
      </c>
      <c r="Q809" s="285">
        <v>9.9100000000000004E-3</v>
      </c>
      <c r="R809" s="285">
        <f>Q809*H809</f>
        <v>5.7081599999999994E-3</v>
      </c>
      <c r="S809" s="285">
        <v>0</v>
      </c>
      <c r="T809" s="286">
        <f>S809*H809</f>
        <v>0</v>
      </c>
      <c r="U809" s="204"/>
      <c r="V809" s="204"/>
      <c r="W809" s="204"/>
      <c r="X809" s="204"/>
      <c r="Y809" s="204"/>
      <c r="Z809" s="204"/>
      <c r="AA809" s="204"/>
      <c r="AB809" s="204"/>
      <c r="AC809" s="204"/>
      <c r="AD809" s="204"/>
      <c r="AE809" s="204"/>
      <c r="AR809" s="287" t="s">
        <v>144</v>
      </c>
      <c r="AT809" s="287" t="s">
        <v>139</v>
      </c>
      <c r="AU809" s="287" t="s">
        <v>145</v>
      </c>
      <c r="AY809" s="205" t="s">
        <v>137</v>
      </c>
      <c r="BE809" s="150">
        <f>IF(N809="základná",J809,0)</f>
        <v>0</v>
      </c>
      <c r="BF809" s="150">
        <f>IF(N809="znížená",J809,0)</f>
        <v>0</v>
      </c>
      <c r="BG809" s="150">
        <f>IF(N809="zákl. prenesená",J809,0)</f>
        <v>0</v>
      </c>
      <c r="BH809" s="150">
        <f>IF(N809="zníž. prenesená",J809,0)</f>
        <v>0</v>
      </c>
      <c r="BI809" s="150">
        <f>IF(N809="nulová",J809,0)</f>
        <v>0</v>
      </c>
      <c r="BJ809" s="205" t="s">
        <v>145</v>
      </c>
      <c r="BK809" s="151">
        <f>ROUND(I809*H809,3)</f>
        <v>0</v>
      </c>
      <c r="BL809" s="205" t="s">
        <v>144</v>
      </c>
      <c r="BM809" s="287" t="s">
        <v>1015</v>
      </c>
    </row>
    <row r="810" spans="1:65" s="14" customFormat="1">
      <c r="B810" s="186"/>
      <c r="D810" s="153" t="s">
        <v>147</v>
      </c>
      <c r="E810" s="187" t="s">
        <v>1</v>
      </c>
      <c r="F810" s="188" t="s">
        <v>1016</v>
      </c>
      <c r="H810" s="187" t="s">
        <v>1</v>
      </c>
      <c r="I810" s="189"/>
      <c r="L810" s="186"/>
      <c r="M810" s="190"/>
      <c r="N810" s="191"/>
      <c r="O810" s="191"/>
      <c r="P810" s="191"/>
      <c r="Q810" s="191"/>
      <c r="R810" s="191"/>
      <c r="S810" s="191"/>
      <c r="T810" s="192"/>
      <c r="AT810" s="187" t="s">
        <v>147</v>
      </c>
      <c r="AU810" s="187" t="s">
        <v>145</v>
      </c>
      <c r="AV810" s="14" t="s">
        <v>80</v>
      </c>
      <c r="AW810" s="14" t="s">
        <v>33</v>
      </c>
      <c r="AX810" s="14" t="s">
        <v>72</v>
      </c>
      <c r="AY810" s="187" t="s">
        <v>137</v>
      </c>
    </row>
    <row r="811" spans="1:65" s="11" customFormat="1">
      <c r="B811" s="152"/>
      <c r="D811" s="153" t="s">
        <v>147</v>
      </c>
      <c r="E811" s="154" t="s">
        <v>1</v>
      </c>
      <c r="F811" s="155" t="s">
        <v>1017</v>
      </c>
      <c r="H811" s="156">
        <v>0.57599999999999996</v>
      </c>
      <c r="I811" s="157"/>
      <c r="L811" s="152"/>
      <c r="M811" s="158"/>
      <c r="N811" s="159"/>
      <c r="O811" s="159"/>
      <c r="P811" s="159"/>
      <c r="Q811" s="159"/>
      <c r="R811" s="159"/>
      <c r="S811" s="159"/>
      <c r="T811" s="160"/>
      <c r="AT811" s="154" t="s">
        <v>147</v>
      </c>
      <c r="AU811" s="154" t="s">
        <v>145</v>
      </c>
      <c r="AV811" s="11" t="s">
        <v>145</v>
      </c>
      <c r="AW811" s="11" t="s">
        <v>33</v>
      </c>
      <c r="AX811" s="11" t="s">
        <v>80</v>
      </c>
      <c r="AY811" s="154" t="s">
        <v>137</v>
      </c>
    </row>
    <row r="812" spans="1:65" s="254" customFormat="1" ht="24.2" customHeight="1">
      <c r="A812" s="204"/>
      <c r="B812" s="139"/>
      <c r="C812" s="276" t="s">
        <v>1018</v>
      </c>
      <c r="D812" s="276" t="s">
        <v>139</v>
      </c>
      <c r="E812" s="277" t="s">
        <v>1019</v>
      </c>
      <c r="F812" s="278" t="s">
        <v>1020</v>
      </c>
      <c r="G812" s="279" t="s">
        <v>142</v>
      </c>
      <c r="H812" s="280">
        <v>361.11799999999999</v>
      </c>
      <c r="I812" s="281"/>
      <c r="J812" s="280">
        <f>ROUND(I812*H812,3)</f>
        <v>0</v>
      </c>
      <c r="K812" s="282"/>
      <c r="L812" s="30"/>
      <c r="M812" s="283" t="s">
        <v>1</v>
      </c>
      <c r="N812" s="284" t="s">
        <v>44</v>
      </c>
      <c r="O812" s="49"/>
      <c r="P812" s="285">
        <f>O812*H812</f>
        <v>0</v>
      </c>
      <c r="Q812" s="285">
        <v>3.3689999999999998E-2</v>
      </c>
      <c r="R812" s="285">
        <f>Q812*H812</f>
        <v>12.166065419999999</v>
      </c>
      <c r="S812" s="285">
        <v>0</v>
      </c>
      <c r="T812" s="286">
        <f>S812*H812</f>
        <v>0</v>
      </c>
      <c r="U812" s="204"/>
      <c r="V812" s="204"/>
      <c r="W812" s="204"/>
      <c r="X812" s="204"/>
      <c r="Y812" s="204"/>
      <c r="Z812" s="204"/>
      <c r="AA812" s="204"/>
      <c r="AB812" s="204"/>
      <c r="AC812" s="204"/>
      <c r="AD812" s="204"/>
      <c r="AE812" s="204"/>
      <c r="AR812" s="287" t="s">
        <v>144</v>
      </c>
      <c r="AT812" s="287" t="s">
        <v>139</v>
      </c>
      <c r="AU812" s="287" t="s">
        <v>145</v>
      </c>
      <c r="AY812" s="205" t="s">
        <v>137</v>
      </c>
      <c r="BE812" s="150">
        <f>IF(N812="základná",J812,0)</f>
        <v>0</v>
      </c>
      <c r="BF812" s="150">
        <f>IF(N812="znížená",J812,0)</f>
        <v>0</v>
      </c>
      <c r="BG812" s="150">
        <f>IF(N812="zákl. prenesená",J812,0)</f>
        <v>0</v>
      </c>
      <c r="BH812" s="150">
        <f>IF(N812="zníž. prenesená",J812,0)</f>
        <v>0</v>
      </c>
      <c r="BI812" s="150">
        <f>IF(N812="nulová",J812,0)</f>
        <v>0</v>
      </c>
      <c r="BJ812" s="205" t="s">
        <v>145</v>
      </c>
      <c r="BK812" s="151">
        <f>ROUND(I812*H812,3)</f>
        <v>0</v>
      </c>
      <c r="BL812" s="205" t="s">
        <v>144</v>
      </c>
      <c r="BM812" s="287" t="s">
        <v>1021</v>
      </c>
    </row>
    <row r="813" spans="1:65" s="14" customFormat="1">
      <c r="B813" s="186"/>
      <c r="D813" s="153" t="s">
        <v>147</v>
      </c>
      <c r="E813" s="187" t="s">
        <v>1</v>
      </c>
      <c r="F813" s="188" t="s">
        <v>1022</v>
      </c>
      <c r="H813" s="187" t="s">
        <v>1</v>
      </c>
      <c r="I813" s="189"/>
      <c r="L813" s="186"/>
      <c r="M813" s="190"/>
      <c r="N813" s="191"/>
      <c r="O813" s="191"/>
      <c r="P813" s="191"/>
      <c r="Q813" s="191"/>
      <c r="R813" s="191"/>
      <c r="S813" s="191"/>
      <c r="T813" s="192"/>
      <c r="AT813" s="187" t="s">
        <v>147</v>
      </c>
      <c r="AU813" s="187" t="s">
        <v>145</v>
      </c>
      <c r="AV813" s="14" t="s">
        <v>80</v>
      </c>
      <c r="AW813" s="14" t="s">
        <v>33</v>
      </c>
      <c r="AX813" s="14" t="s">
        <v>72</v>
      </c>
      <c r="AY813" s="187" t="s">
        <v>137</v>
      </c>
    </row>
    <row r="814" spans="1:65" s="11" customFormat="1">
      <c r="B814" s="152"/>
      <c r="D814" s="153" t="s">
        <v>147</v>
      </c>
      <c r="E814" s="154" t="s">
        <v>1</v>
      </c>
      <c r="F814" s="155" t="s">
        <v>1023</v>
      </c>
      <c r="H814" s="156">
        <v>89.977999999999994</v>
      </c>
      <c r="I814" s="157"/>
      <c r="L814" s="152"/>
      <c r="M814" s="158"/>
      <c r="N814" s="159"/>
      <c r="O814" s="159"/>
      <c r="P814" s="159"/>
      <c r="Q814" s="159"/>
      <c r="R814" s="159"/>
      <c r="S814" s="159"/>
      <c r="T814" s="160"/>
      <c r="AT814" s="154" t="s">
        <v>147</v>
      </c>
      <c r="AU814" s="154" t="s">
        <v>145</v>
      </c>
      <c r="AV814" s="11" t="s">
        <v>145</v>
      </c>
      <c r="AW814" s="11" t="s">
        <v>33</v>
      </c>
      <c r="AX814" s="11" t="s">
        <v>72</v>
      </c>
      <c r="AY814" s="154" t="s">
        <v>137</v>
      </c>
    </row>
    <row r="815" spans="1:65" s="11" customFormat="1">
      <c r="B815" s="152"/>
      <c r="D815" s="153" t="s">
        <v>147</v>
      </c>
      <c r="E815" s="154" t="s">
        <v>1</v>
      </c>
      <c r="F815" s="155" t="s">
        <v>1024</v>
      </c>
      <c r="H815" s="156">
        <v>20.945</v>
      </c>
      <c r="I815" s="157"/>
      <c r="L815" s="152"/>
      <c r="M815" s="158"/>
      <c r="N815" s="159"/>
      <c r="O815" s="159"/>
      <c r="P815" s="159"/>
      <c r="Q815" s="159"/>
      <c r="R815" s="159"/>
      <c r="S815" s="159"/>
      <c r="T815" s="160"/>
      <c r="AT815" s="154" t="s">
        <v>147</v>
      </c>
      <c r="AU815" s="154" t="s">
        <v>145</v>
      </c>
      <c r="AV815" s="11" t="s">
        <v>145</v>
      </c>
      <c r="AW815" s="11" t="s">
        <v>33</v>
      </c>
      <c r="AX815" s="11" t="s">
        <v>72</v>
      </c>
      <c r="AY815" s="154" t="s">
        <v>137</v>
      </c>
    </row>
    <row r="816" spans="1:65" s="11" customFormat="1">
      <c r="B816" s="152"/>
      <c r="D816" s="153" t="s">
        <v>147</v>
      </c>
      <c r="E816" s="154" t="s">
        <v>1</v>
      </c>
      <c r="F816" s="155" t="s">
        <v>1025</v>
      </c>
      <c r="H816" s="156">
        <v>-3.6</v>
      </c>
      <c r="I816" s="157"/>
      <c r="L816" s="152"/>
      <c r="M816" s="158"/>
      <c r="N816" s="159"/>
      <c r="O816" s="159"/>
      <c r="P816" s="159"/>
      <c r="Q816" s="159"/>
      <c r="R816" s="159"/>
      <c r="S816" s="159"/>
      <c r="T816" s="160"/>
      <c r="AT816" s="154" t="s">
        <v>147</v>
      </c>
      <c r="AU816" s="154" t="s">
        <v>145</v>
      </c>
      <c r="AV816" s="11" t="s">
        <v>145</v>
      </c>
      <c r="AW816" s="11" t="s">
        <v>33</v>
      </c>
      <c r="AX816" s="11" t="s">
        <v>72</v>
      </c>
      <c r="AY816" s="154" t="s">
        <v>137</v>
      </c>
    </row>
    <row r="817" spans="1:65" s="14" customFormat="1">
      <c r="B817" s="186"/>
      <c r="D817" s="153" t="s">
        <v>147</v>
      </c>
      <c r="E817" s="187" t="s">
        <v>1</v>
      </c>
      <c r="F817" s="188" t="s">
        <v>1026</v>
      </c>
      <c r="H817" s="187" t="s">
        <v>1</v>
      </c>
      <c r="I817" s="189"/>
      <c r="L817" s="186"/>
      <c r="M817" s="190"/>
      <c r="N817" s="191"/>
      <c r="O817" s="191"/>
      <c r="P817" s="191"/>
      <c r="Q817" s="191"/>
      <c r="R817" s="191"/>
      <c r="S817" s="191"/>
      <c r="T817" s="192"/>
      <c r="AT817" s="187" t="s">
        <v>147</v>
      </c>
      <c r="AU817" s="187" t="s">
        <v>145</v>
      </c>
      <c r="AV817" s="14" t="s">
        <v>80</v>
      </c>
      <c r="AW817" s="14" t="s">
        <v>33</v>
      </c>
      <c r="AX817" s="14" t="s">
        <v>72</v>
      </c>
      <c r="AY817" s="187" t="s">
        <v>137</v>
      </c>
    </row>
    <row r="818" spans="1:65" s="11" customFormat="1">
      <c r="B818" s="152"/>
      <c r="D818" s="153" t="s">
        <v>147</v>
      </c>
      <c r="E818" s="154" t="s">
        <v>1</v>
      </c>
      <c r="F818" s="155" t="s">
        <v>1027</v>
      </c>
      <c r="H818" s="156">
        <v>118.68</v>
      </c>
      <c r="I818" s="157"/>
      <c r="L818" s="152"/>
      <c r="M818" s="158"/>
      <c r="N818" s="159"/>
      <c r="O818" s="159"/>
      <c r="P818" s="159"/>
      <c r="Q818" s="159"/>
      <c r="R818" s="159"/>
      <c r="S818" s="159"/>
      <c r="T818" s="160"/>
      <c r="AT818" s="154" t="s">
        <v>147</v>
      </c>
      <c r="AU818" s="154" t="s">
        <v>145</v>
      </c>
      <c r="AV818" s="11" t="s">
        <v>145</v>
      </c>
      <c r="AW818" s="11" t="s">
        <v>33</v>
      </c>
      <c r="AX818" s="11" t="s">
        <v>72</v>
      </c>
      <c r="AY818" s="154" t="s">
        <v>137</v>
      </c>
    </row>
    <row r="819" spans="1:65" s="11" customFormat="1" ht="33.75">
      <c r="B819" s="152"/>
      <c r="D819" s="153" t="s">
        <v>147</v>
      </c>
      <c r="E819" s="154" t="s">
        <v>1</v>
      </c>
      <c r="F819" s="155" t="s">
        <v>1028</v>
      </c>
      <c r="H819" s="156">
        <v>-40.912999999999997</v>
      </c>
      <c r="I819" s="157"/>
      <c r="L819" s="152"/>
      <c r="M819" s="158"/>
      <c r="N819" s="159"/>
      <c r="O819" s="159"/>
      <c r="P819" s="159"/>
      <c r="Q819" s="159"/>
      <c r="R819" s="159"/>
      <c r="S819" s="159"/>
      <c r="T819" s="160"/>
      <c r="AT819" s="154" t="s">
        <v>147</v>
      </c>
      <c r="AU819" s="154" t="s">
        <v>145</v>
      </c>
      <c r="AV819" s="11" t="s">
        <v>145</v>
      </c>
      <c r="AW819" s="11" t="s">
        <v>33</v>
      </c>
      <c r="AX819" s="11" t="s">
        <v>72</v>
      </c>
      <c r="AY819" s="154" t="s">
        <v>137</v>
      </c>
    </row>
    <row r="820" spans="1:65" s="14" customFormat="1">
      <c r="B820" s="186"/>
      <c r="D820" s="153" t="s">
        <v>147</v>
      </c>
      <c r="E820" s="187" t="s">
        <v>1</v>
      </c>
      <c r="F820" s="188" t="s">
        <v>1029</v>
      </c>
      <c r="H820" s="187" t="s">
        <v>1</v>
      </c>
      <c r="I820" s="189"/>
      <c r="L820" s="186"/>
      <c r="M820" s="190"/>
      <c r="N820" s="191"/>
      <c r="O820" s="191"/>
      <c r="P820" s="191"/>
      <c r="Q820" s="191"/>
      <c r="R820" s="191"/>
      <c r="S820" s="191"/>
      <c r="T820" s="192"/>
      <c r="AT820" s="187" t="s">
        <v>147</v>
      </c>
      <c r="AU820" s="187" t="s">
        <v>145</v>
      </c>
      <c r="AV820" s="14" t="s">
        <v>80</v>
      </c>
      <c r="AW820" s="14" t="s">
        <v>33</v>
      </c>
      <c r="AX820" s="14" t="s">
        <v>72</v>
      </c>
      <c r="AY820" s="187" t="s">
        <v>137</v>
      </c>
    </row>
    <row r="821" spans="1:65" s="11" customFormat="1">
      <c r="B821" s="152"/>
      <c r="D821" s="153" t="s">
        <v>147</v>
      </c>
      <c r="E821" s="154" t="s">
        <v>1</v>
      </c>
      <c r="F821" s="155" t="s">
        <v>1023</v>
      </c>
      <c r="H821" s="156">
        <v>89.977999999999994</v>
      </c>
      <c r="I821" s="157"/>
      <c r="L821" s="152"/>
      <c r="M821" s="158"/>
      <c r="N821" s="159"/>
      <c r="O821" s="159"/>
      <c r="P821" s="159"/>
      <c r="Q821" s="159"/>
      <c r="R821" s="159"/>
      <c r="S821" s="159"/>
      <c r="T821" s="160"/>
      <c r="AT821" s="154" t="s">
        <v>147</v>
      </c>
      <c r="AU821" s="154" t="s">
        <v>145</v>
      </c>
      <c r="AV821" s="11" t="s">
        <v>145</v>
      </c>
      <c r="AW821" s="11" t="s">
        <v>33</v>
      </c>
      <c r="AX821" s="11" t="s">
        <v>72</v>
      </c>
      <c r="AY821" s="154" t="s">
        <v>137</v>
      </c>
    </row>
    <row r="822" spans="1:65" s="11" customFormat="1">
      <c r="B822" s="152"/>
      <c r="D822" s="153" t="s">
        <v>147</v>
      </c>
      <c r="E822" s="154" t="s">
        <v>1</v>
      </c>
      <c r="F822" s="155" t="s">
        <v>1030</v>
      </c>
      <c r="H822" s="156">
        <v>20.945</v>
      </c>
      <c r="I822" s="157"/>
      <c r="L822" s="152"/>
      <c r="M822" s="158"/>
      <c r="N822" s="159"/>
      <c r="O822" s="159"/>
      <c r="P822" s="159"/>
      <c r="Q822" s="159"/>
      <c r="R822" s="159"/>
      <c r="S822" s="159"/>
      <c r="T822" s="160"/>
      <c r="AT822" s="154" t="s">
        <v>147</v>
      </c>
      <c r="AU822" s="154" t="s">
        <v>145</v>
      </c>
      <c r="AV822" s="11" t="s">
        <v>145</v>
      </c>
      <c r="AW822" s="11" t="s">
        <v>33</v>
      </c>
      <c r="AX822" s="11" t="s">
        <v>72</v>
      </c>
      <c r="AY822" s="154" t="s">
        <v>137</v>
      </c>
    </row>
    <row r="823" spans="1:65" s="11" customFormat="1">
      <c r="B823" s="152"/>
      <c r="D823" s="153" t="s">
        <v>147</v>
      </c>
      <c r="E823" s="154" t="s">
        <v>1</v>
      </c>
      <c r="F823" s="155" t="s">
        <v>1031</v>
      </c>
      <c r="H823" s="156">
        <v>-30.5</v>
      </c>
      <c r="I823" s="157"/>
      <c r="L823" s="152"/>
      <c r="M823" s="158"/>
      <c r="N823" s="159"/>
      <c r="O823" s="159"/>
      <c r="P823" s="159"/>
      <c r="Q823" s="159"/>
      <c r="R823" s="159"/>
      <c r="S823" s="159"/>
      <c r="T823" s="160"/>
      <c r="AT823" s="154" t="s">
        <v>147</v>
      </c>
      <c r="AU823" s="154" t="s">
        <v>145</v>
      </c>
      <c r="AV823" s="11" t="s">
        <v>145</v>
      </c>
      <c r="AW823" s="11" t="s">
        <v>33</v>
      </c>
      <c r="AX823" s="11" t="s">
        <v>72</v>
      </c>
      <c r="AY823" s="154" t="s">
        <v>137</v>
      </c>
    </row>
    <row r="824" spans="1:65" s="14" customFormat="1">
      <c r="B824" s="186"/>
      <c r="D824" s="153" t="s">
        <v>147</v>
      </c>
      <c r="E824" s="187" t="s">
        <v>1</v>
      </c>
      <c r="F824" s="188" t="s">
        <v>1032</v>
      </c>
      <c r="H824" s="187" t="s">
        <v>1</v>
      </c>
      <c r="I824" s="189"/>
      <c r="L824" s="186"/>
      <c r="M824" s="190"/>
      <c r="N824" s="191"/>
      <c r="O824" s="191"/>
      <c r="P824" s="191"/>
      <c r="Q824" s="191"/>
      <c r="R824" s="191"/>
      <c r="S824" s="191"/>
      <c r="T824" s="192"/>
      <c r="AT824" s="187" t="s">
        <v>147</v>
      </c>
      <c r="AU824" s="187" t="s">
        <v>145</v>
      </c>
      <c r="AV824" s="14" t="s">
        <v>80</v>
      </c>
      <c r="AW824" s="14" t="s">
        <v>33</v>
      </c>
      <c r="AX824" s="14" t="s">
        <v>72</v>
      </c>
      <c r="AY824" s="187" t="s">
        <v>137</v>
      </c>
    </row>
    <row r="825" spans="1:65" s="11" customFormat="1">
      <c r="B825" s="152"/>
      <c r="D825" s="153" t="s">
        <v>147</v>
      </c>
      <c r="E825" s="154" t="s">
        <v>1</v>
      </c>
      <c r="F825" s="155" t="s">
        <v>1027</v>
      </c>
      <c r="H825" s="156">
        <v>118.68</v>
      </c>
      <c r="I825" s="157"/>
      <c r="L825" s="152"/>
      <c r="M825" s="158"/>
      <c r="N825" s="159"/>
      <c r="O825" s="159"/>
      <c r="P825" s="159"/>
      <c r="Q825" s="159"/>
      <c r="R825" s="159"/>
      <c r="S825" s="159"/>
      <c r="T825" s="160"/>
      <c r="AT825" s="154" t="s">
        <v>147</v>
      </c>
      <c r="AU825" s="154" t="s">
        <v>145</v>
      </c>
      <c r="AV825" s="11" t="s">
        <v>145</v>
      </c>
      <c r="AW825" s="11" t="s">
        <v>33</v>
      </c>
      <c r="AX825" s="11" t="s">
        <v>72</v>
      </c>
      <c r="AY825" s="154" t="s">
        <v>137</v>
      </c>
    </row>
    <row r="826" spans="1:65" s="11" customFormat="1">
      <c r="B826" s="152"/>
      <c r="D826" s="153" t="s">
        <v>147</v>
      </c>
      <c r="E826" s="154" t="s">
        <v>1</v>
      </c>
      <c r="F826" s="155" t="s">
        <v>1033</v>
      </c>
      <c r="H826" s="156">
        <v>-23.074999999999999</v>
      </c>
      <c r="I826" s="157"/>
      <c r="L826" s="152"/>
      <c r="M826" s="158"/>
      <c r="N826" s="159"/>
      <c r="O826" s="159"/>
      <c r="P826" s="159"/>
      <c r="Q826" s="159"/>
      <c r="R826" s="159"/>
      <c r="S826" s="159"/>
      <c r="T826" s="160"/>
      <c r="AT826" s="154" t="s">
        <v>147</v>
      </c>
      <c r="AU826" s="154" t="s">
        <v>145</v>
      </c>
      <c r="AV826" s="11" t="s">
        <v>145</v>
      </c>
      <c r="AW826" s="11" t="s">
        <v>33</v>
      </c>
      <c r="AX826" s="11" t="s">
        <v>72</v>
      </c>
      <c r="AY826" s="154" t="s">
        <v>137</v>
      </c>
    </row>
    <row r="827" spans="1:65" s="13" customFormat="1">
      <c r="B827" s="169"/>
      <c r="D827" s="153" t="s">
        <v>147</v>
      </c>
      <c r="E827" s="170" t="s">
        <v>1</v>
      </c>
      <c r="F827" s="171" t="s">
        <v>158</v>
      </c>
      <c r="H827" s="172">
        <v>361.11799999999999</v>
      </c>
      <c r="I827" s="173"/>
      <c r="L827" s="169"/>
      <c r="M827" s="174"/>
      <c r="N827" s="175"/>
      <c r="O827" s="175"/>
      <c r="P827" s="175"/>
      <c r="Q827" s="175"/>
      <c r="R827" s="175"/>
      <c r="S827" s="175"/>
      <c r="T827" s="176"/>
      <c r="AT827" s="170" t="s">
        <v>147</v>
      </c>
      <c r="AU827" s="170" t="s">
        <v>145</v>
      </c>
      <c r="AV827" s="13" t="s">
        <v>144</v>
      </c>
      <c r="AW827" s="13" t="s">
        <v>33</v>
      </c>
      <c r="AX827" s="13" t="s">
        <v>80</v>
      </c>
      <c r="AY827" s="170" t="s">
        <v>137</v>
      </c>
    </row>
    <row r="828" spans="1:65" s="254" customFormat="1" ht="24.2" customHeight="1">
      <c r="A828" s="204"/>
      <c r="B828" s="139"/>
      <c r="C828" s="276" t="s">
        <v>1034</v>
      </c>
      <c r="D828" s="276" t="s">
        <v>139</v>
      </c>
      <c r="E828" s="277" t="s">
        <v>1035</v>
      </c>
      <c r="F828" s="278" t="s">
        <v>1036</v>
      </c>
      <c r="G828" s="279" t="s">
        <v>142</v>
      </c>
      <c r="H828" s="280">
        <v>19.626000000000001</v>
      </c>
      <c r="I828" s="281"/>
      <c r="J828" s="280">
        <f>ROUND(I828*H828,3)</f>
        <v>0</v>
      </c>
      <c r="K828" s="282"/>
      <c r="L828" s="30"/>
      <c r="M828" s="283" t="s">
        <v>1</v>
      </c>
      <c r="N828" s="284" t="s">
        <v>44</v>
      </c>
      <c r="O828" s="49"/>
      <c r="P828" s="285">
        <f>O828*H828</f>
        <v>0</v>
      </c>
      <c r="Q828" s="285">
        <v>1.9574999999999999E-2</v>
      </c>
      <c r="R828" s="285">
        <f>Q828*H828</f>
        <v>0.38417895000000002</v>
      </c>
      <c r="S828" s="285">
        <v>0</v>
      </c>
      <c r="T828" s="286">
        <f>S828*H828</f>
        <v>0</v>
      </c>
      <c r="U828" s="204"/>
      <c r="V828" s="204"/>
      <c r="W828" s="204"/>
      <c r="X828" s="204"/>
      <c r="Y828" s="204"/>
      <c r="Z828" s="204"/>
      <c r="AA828" s="204"/>
      <c r="AB828" s="204"/>
      <c r="AC828" s="204"/>
      <c r="AD828" s="204"/>
      <c r="AE828" s="204"/>
      <c r="AR828" s="287" t="s">
        <v>144</v>
      </c>
      <c r="AT828" s="287" t="s">
        <v>139</v>
      </c>
      <c r="AU828" s="287" t="s">
        <v>145</v>
      </c>
      <c r="AY828" s="205" t="s">
        <v>137</v>
      </c>
      <c r="BE828" s="150">
        <f>IF(N828="základná",J828,0)</f>
        <v>0</v>
      </c>
      <c r="BF828" s="150">
        <f>IF(N828="znížená",J828,0)</f>
        <v>0</v>
      </c>
      <c r="BG828" s="150">
        <f>IF(N828="zákl. prenesená",J828,0)</f>
        <v>0</v>
      </c>
      <c r="BH828" s="150">
        <f>IF(N828="zníž. prenesená",J828,0)</f>
        <v>0</v>
      </c>
      <c r="BI828" s="150">
        <f>IF(N828="nulová",J828,0)</f>
        <v>0</v>
      </c>
      <c r="BJ828" s="205" t="s">
        <v>145</v>
      </c>
      <c r="BK828" s="151">
        <f>ROUND(I828*H828,3)</f>
        <v>0</v>
      </c>
      <c r="BL828" s="205" t="s">
        <v>144</v>
      </c>
      <c r="BM828" s="287" t="s">
        <v>1037</v>
      </c>
    </row>
    <row r="829" spans="1:65" s="14" customFormat="1">
      <c r="B829" s="186"/>
      <c r="D829" s="153" t="s">
        <v>147</v>
      </c>
      <c r="E829" s="187" t="s">
        <v>1</v>
      </c>
      <c r="F829" s="188" t="s">
        <v>1038</v>
      </c>
      <c r="H829" s="187" t="s">
        <v>1</v>
      </c>
      <c r="I829" s="189"/>
      <c r="L829" s="186"/>
      <c r="M829" s="190"/>
      <c r="N829" s="191"/>
      <c r="O829" s="191"/>
      <c r="P829" s="191"/>
      <c r="Q829" s="191"/>
      <c r="R829" s="191"/>
      <c r="S829" s="191"/>
      <c r="T829" s="192"/>
      <c r="AT829" s="187" t="s">
        <v>147</v>
      </c>
      <c r="AU829" s="187" t="s">
        <v>145</v>
      </c>
      <c r="AV829" s="14" t="s">
        <v>80</v>
      </c>
      <c r="AW829" s="14" t="s">
        <v>33</v>
      </c>
      <c r="AX829" s="14" t="s">
        <v>72</v>
      </c>
      <c r="AY829" s="187" t="s">
        <v>137</v>
      </c>
    </row>
    <row r="830" spans="1:65" s="11" customFormat="1">
      <c r="B830" s="152"/>
      <c r="D830" s="153" t="s">
        <v>147</v>
      </c>
      <c r="E830" s="154" t="s">
        <v>1</v>
      </c>
      <c r="F830" s="155" t="s">
        <v>1039</v>
      </c>
      <c r="H830" s="156">
        <v>1.1160000000000001</v>
      </c>
      <c r="I830" s="157"/>
      <c r="L830" s="152"/>
      <c r="M830" s="158"/>
      <c r="N830" s="159"/>
      <c r="O830" s="159"/>
      <c r="P830" s="159"/>
      <c r="Q830" s="159"/>
      <c r="R830" s="159"/>
      <c r="S830" s="159"/>
      <c r="T830" s="160"/>
      <c r="AT830" s="154" t="s">
        <v>147</v>
      </c>
      <c r="AU830" s="154" t="s">
        <v>145</v>
      </c>
      <c r="AV830" s="11" t="s">
        <v>145</v>
      </c>
      <c r="AW830" s="11" t="s">
        <v>33</v>
      </c>
      <c r="AX830" s="11" t="s">
        <v>72</v>
      </c>
      <c r="AY830" s="154" t="s">
        <v>137</v>
      </c>
    </row>
    <row r="831" spans="1:65" s="14" customFormat="1">
      <c r="B831" s="186"/>
      <c r="D831" s="153" t="s">
        <v>147</v>
      </c>
      <c r="E831" s="187" t="s">
        <v>1</v>
      </c>
      <c r="F831" s="188" t="s">
        <v>1040</v>
      </c>
      <c r="H831" s="187" t="s">
        <v>1</v>
      </c>
      <c r="I831" s="189"/>
      <c r="L831" s="186"/>
      <c r="M831" s="190"/>
      <c r="N831" s="191"/>
      <c r="O831" s="191"/>
      <c r="P831" s="191"/>
      <c r="Q831" s="191"/>
      <c r="R831" s="191"/>
      <c r="S831" s="191"/>
      <c r="T831" s="192"/>
      <c r="AT831" s="187" t="s">
        <v>147</v>
      </c>
      <c r="AU831" s="187" t="s">
        <v>145</v>
      </c>
      <c r="AV831" s="14" t="s">
        <v>80</v>
      </c>
      <c r="AW831" s="14" t="s">
        <v>33</v>
      </c>
      <c r="AX831" s="14" t="s">
        <v>72</v>
      </c>
      <c r="AY831" s="187" t="s">
        <v>137</v>
      </c>
    </row>
    <row r="832" spans="1:65" s="11" customFormat="1">
      <c r="B832" s="152"/>
      <c r="D832" s="153" t="s">
        <v>147</v>
      </c>
      <c r="E832" s="154" t="s">
        <v>1</v>
      </c>
      <c r="F832" s="155" t="s">
        <v>1041</v>
      </c>
      <c r="H832" s="156">
        <v>1.98</v>
      </c>
      <c r="I832" s="157"/>
      <c r="L832" s="152"/>
      <c r="M832" s="158"/>
      <c r="N832" s="159"/>
      <c r="O832" s="159"/>
      <c r="P832" s="159"/>
      <c r="Q832" s="159"/>
      <c r="R832" s="159"/>
      <c r="S832" s="159"/>
      <c r="T832" s="160"/>
      <c r="AT832" s="154" t="s">
        <v>147</v>
      </c>
      <c r="AU832" s="154" t="s">
        <v>145</v>
      </c>
      <c r="AV832" s="11" t="s">
        <v>145</v>
      </c>
      <c r="AW832" s="11" t="s">
        <v>33</v>
      </c>
      <c r="AX832" s="11" t="s">
        <v>72</v>
      </c>
      <c r="AY832" s="154" t="s">
        <v>137</v>
      </c>
    </row>
    <row r="833" spans="2:51" s="11" customFormat="1">
      <c r="B833" s="152"/>
      <c r="D833" s="153" t="s">
        <v>147</v>
      </c>
      <c r="E833" s="154" t="s">
        <v>1</v>
      </c>
      <c r="F833" s="155" t="s">
        <v>1042</v>
      </c>
      <c r="H833" s="156">
        <v>1.1759999999999999</v>
      </c>
      <c r="I833" s="157"/>
      <c r="L833" s="152"/>
      <c r="M833" s="158"/>
      <c r="N833" s="159"/>
      <c r="O833" s="159"/>
      <c r="P833" s="159"/>
      <c r="Q833" s="159"/>
      <c r="R833" s="159"/>
      <c r="S833" s="159"/>
      <c r="T833" s="160"/>
      <c r="AT833" s="154" t="s">
        <v>147</v>
      </c>
      <c r="AU833" s="154" t="s">
        <v>145</v>
      </c>
      <c r="AV833" s="11" t="s">
        <v>145</v>
      </c>
      <c r="AW833" s="11" t="s">
        <v>33</v>
      </c>
      <c r="AX833" s="11" t="s">
        <v>72</v>
      </c>
      <c r="AY833" s="154" t="s">
        <v>137</v>
      </c>
    </row>
    <row r="834" spans="2:51" s="11" customFormat="1">
      <c r="B834" s="152"/>
      <c r="D834" s="153" t="s">
        <v>147</v>
      </c>
      <c r="E834" s="154" t="s">
        <v>1</v>
      </c>
      <c r="F834" s="155" t="s">
        <v>1043</v>
      </c>
      <c r="H834" s="156">
        <v>0.91500000000000004</v>
      </c>
      <c r="I834" s="157"/>
      <c r="L834" s="152"/>
      <c r="M834" s="158"/>
      <c r="N834" s="159"/>
      <c r="O834" s="159"/>
      <c r="P834" s="159"/>
      <c r="Q834" s="159"/>
      <c r="R834" s="159"/>
      <c r="S834" s="159"/>
      <c r="T834" s="160"/>
      <c r="AT834" s="154" t="s">
        <v>147</v>
      </c>
      <c r="AU834" s="154" t="s">
        <v>145</v>
      </c>
      <c r="AV834" s="11" t="s">
        <v>145</v>
      </c>
      <c r="AW834" s="11" t="s">
        <v>33</v>
      </c>
      <c r="AX834" s="11" t="s">
        <v>72</v>
      </c>
      <c r="AY834" s="154" t="s">
        <v>137</v>
      </c>
    </row>
    <row r="835" spans="2:51" s="11" customFormat="1">
      <c r="B835" s="152"/>
      <c r="D835" s="153" t="s">
        <v>147</v>
      </c>
      <c r="E835" s="154" t="s">
        <v>1</v>
      </c>
      <c r="F835" s="155" t="s">
        <v>1044</v>
      </c>
      <c r="H835" s="156">
        <v>1.4159999999999999</v>
      </c>
      <c r="I835" s="157"/>
      <c r="L835" s="152"/>
      <c r="M835" s="158"/>
      <c r="N835" s="159"/>
      <c r="O835" s="159"/>
      <c r="P835" s="159"/>
      <c r="Q835" s="159"/>
      <c r="R835" s="159"/>
      <c r="S835" s="159"/>
      <c r="T835" s="160"/>
      <c r="AT835" s="154" t="s">
        <v>147</v>
      </c>
      <c r="AU835" s="154" t="s">
        <v>145</v>
      </c>
      <c r="AV835" s="11" t="s">
        <v>145</v>
      </c>
      <c r="AW835" s="11" t="s">
        <v>33</v>
      </c>
      <c r="AX835" s="11" t="s">
        <v>72</v>
      </c>
      <c r="AY835" s="154" t="s">
        <v>137</v>
      </c>
    </row>
    <row r="836" spans="2:51" s="11" customFormat="1">
      <c r="B836" s="152"/>
      <c r="D836" s="153" t="s">
        <v>147</v>
      </c>
      <c r="E836" s="154" t="s">
        <v>1</v>
      </c>
      <c r="F836" s="155" t="s">
        <v>1045</v>
      </c>
      <c r="H836" s="156">
        <v>1.0349999999999999</v>
      </c>
      <c r="I836" s="157"/>
      <c r="L836" s="152"/>
      <c r="M836" s="158"/>
      <c r="N836" s="159"/>
      <c r="O836" s="159"/>
      <c r="P836" s="159"/>
      <c r="Q836" s="159"/>
      <c r="R836" s="159"/>
      <c r="S836" s="159"/>
      <c r="T836" s="160"/>
      <c r="AT836" s="154" t="s">
        <v>147</v>
      </c>
      <c r="AU836" s="154" t="s">
        <v>145</v>
      </c>
      <c r="AV836" s="11" t="s">
        <v>145</v>
      </c>
      <c r="AW836" s="11" t="s">
        <v>33</v>
      </c>
      <c r="AX836" s="11" t="s">
        <v>72</v>
      </c>
      <c r="AY836" s="154" t="s">
        <v>137</v>
      </c>
    </row>
    <row r="837" spans="2:51" s="11" customFormat="1">
      <c r="B837" s="152"/>
      <c r="D837" s="153" t="s">
        <v>147</v>
      </c>
      <c r="E837" s="154" t="s">
        <v>1</v>
      </c>
      <c r="F837" s="155" t="s">
        <v>1046</v>
      </c>
      <c r="H837" s="156">
        <v>1.56</v>
      </c>
      <c r="I837" s="157"/>
      <c r="L837" s="152"/>
      <c r="M837" s="158"/>
      <c r="N837" s="159"/>
      <c r="O837" s="159"/>
      <c r="P837" s="159"/>
      <c r="Q837" s="159"/>
      <c r="R837" s="159"/>
      <c r="S837" s="159"/>
      <c r="T837" s="160"/>
      <c r="AT837" s="154" t="s">
        <v>147</v>
      </c>
      <c r="AU837" s="154" t="s">
        <v>145</v>
      </c>
      <c r="AV837" s="11" t="s">
        <v>145</v>
      </c>
      <c r="AW837" s="11" t="s">
        <v>33</v>
      </c>
      <c r="AX837" s="11" t="s">
        <v>72</v>
      </c>
      <c r="AY837" s="154" t="s">
        <v>137</v>
      </c>
    </row>
    <row r="838" spans="2:51" s="14" customFormat="1">
      <c r="B838" s="186"/>
      <c r="D838" s="153" t="s">
        <v>147</v>
      </c>
      <c r="E838" s="187" t="s">
        <v>1</v>
      </c>
      <c r="F838" s="188" t="s">
        <v>1047</v>
      </c>
      <c r="H838" s="187" t="s">
        <v>1</v>
      </c>
      <c r="I838" s="189"/>
      <c r="L838" s="186"/>
      <c r="M838" s="190"/>
      <c r="N838" s="191"/>
      <c r="O838" s="191"/>
      <c r="P838" s="191"/>
      <c r="Q838" s="191"/>
      <c r="R838" s="191"/>
      <c r="S838" s="191"/>
      <c r="T838" s="192"/>
      <c r="AT838" s="187" t="s">
        <v>147</v>
      </c>
      <c r="AU838" s="187" t="s">
        <v>145</v>
      </c>
      <c r="AV838" s="14" t="s">
        <v>80</v>
      </c>
      <c r="AW838" s="14" t="s">
        <v>33</v>
      </c>
      <c r="AX838" s="14" t="s">
        <v>72</v>
      </c>
      <c r="AY838" s="187" t="s">
        <v>137</v>
      </c>
    </row>
    <row r="839" spans="2:51" s="11" customFormat="1">
      <c r="B839" s="152"/>
      <c r="D839" s="153" t="s">
        <v>147</v>
      </c>
      <c r="E839" s="154" t="s">
        <v>1</v>
      </c>
      <c r="F839" s="155" t="s">
        <v>1048</v>
      </c>
      <c r="H839" s="156">
        <v>2.1240000000000001</v>
      </c>
      <c r="I839" s="157"/>
      <c r="L839" s="152"/>
      <c r="M839" s="158"/>
      <c r="N839" s="159"/>
      <c r="O839" s="159"/>
      <c r="P839" s="159"/>
      <c r="Q839" s="159"/>
      <c r="R839" s="159"/>
      <c r="S839" s="159"/>
      <c r="T839" s="160"/>
      <c r="AT839" s="154" t="s">
        <v>147</v>
      </c>
      <c r="AU839" s="154" t="s">
        <v>145</v>
      </c>
      <c r="AV839" s="11" t="s">
        <v>145</v>
      </c>
      <c r="AW839" s="11" t="s">
        <v>33</v>
      </c>
      <c r="AX839" s="11" t="s">
        <v>72</v>
      </c>
      <c r="AY839" s="154" t="s">
        <v>137</v>
      </c>
    </row>
    <row r="840" spans="2:51" s="11" customFormat="1">
      <c r="B840" s="152"/>
      <c r="D840" s="153" t="s">
        <v>147</v>
      </c>
      <c r="E840" s="154" t="s">
        <v>1</v>
      </c>
      <c r="F840" s="155" t="s">
        <v>1049</v>
      </c>
      <c r="H840" s="156">
        <v>1.5660000000000001</v>
      </c>
      <c r="I840" s="157"/>
      <c r="L840" s="152"/>
      <c r="M840" s="158"/>
      <c r="N840" s="159"/>
      <c r="O840" s="159"/>
      <c r="P840" s="159"/>
      <c r="Q840" s="159"/>
      <c r="R840" s="159"/>
      <c r="S840" s="159"/>
      <c r="T840" s="160"/>
      <c r="AT840" s="154" t="s">
        <v>147</v>
      </c>
      <c r="AU840" s="154" t="s">
        <v>145</v>
      </c>
      <c r="AV840" s="11" t="s">
        <v>145</v>
      </c>
      <c r="AW840" s="11" t="s">
        <v>33</v>
      </c>
      <c r="AX840" s="11" t="s">
        <v>72</v>
      </c>
      <c r="AY840" s="154" t="s">
        <v>137</v>
      </c>
    </row>
    <row r="841" spans="2:51" s="11" customFormat="1">
      <c r="B841" s="152"/>
      <c r="D841" s="153" t="s">
        <v>147</v>
      </c>
      <c r="E841" s="154" t="s">
        <v>1</v>
      </c>
      <c r="F841" s="155" t="s">
        <v>1050</v>
      </c>
      <c r="H841" s="156">
        <v>2.34</v>
      </c>
      <c r="I841" s="157"/>
      <c r="L841" s="152"/>
      <c r="M841" s="158"/>
      <c r="N841" s="159"/>
      <c r="O841" s="159"/>
      <c r="P841" s="159"/>
      <c r="Q841" s="159"/>
      <c r="R841" s="159"/>
      <c r="S841" s="159"/>
      <c r="T841" s="160"/>
      <c r="AT841" s="154" t="s">
        <v>147</v>
      </c>
      <c r="AU841" s="154" t="s">
        <v>145</v>
      </c>
      <c r="AV841" s="11" t="s">
        <v>145</v>
      </c>
      <c r="AW841" s="11" t="s">
        <v>33</v>
      </c>
      <c r="AX841" s="11" t="s">
        <v>72</v>
      </c>
      <c r="AY841" s="154" t="s">
        <v>137</v>
      </c>
    </row>
    <row r="842" spans="2:51" s="14" customFormat="1">
      <c r="B842" s="186"/>
      <c r="D842" s="153" t="s">
        <v>147</v>
      </c>
      <c r="E842" s="187" t="s">
        <v>1</v>
      </c>
      <c r="F842" s="188" t="s">
        <v>1051</v>
      </c>
      <c r="H842" s="187" t="s">
        <v>1</v>
      </c>
      <c r="I842" s="189"/>
      <c r="L842" s="186"/>
      <c r="M842" s="190"/>
      <c r="N842" s="191"/>
      <c r="O842" s="191"/>
      <c r="P842" s="191"/>
      <c r="Q842" s="191"/>
      <c r="R842" s="191"/>
      <c r="S842" s="191"/>
      <c r="T842" s="192"/>
      <c r="AT842" s="187" t="s">
        <v>147</v>
      </c>
      <c r="AU842" s="187" t="s">
        <v>145</v>
      </c>
      <c r="AV842" s="14" t="s">
        <v>80</v>
      </c>
      <c r="AW842" s="14" t="s">
        <v>33</v>
      </c>
      <c r="AX842" s="14" t="s">
        <v>72</v>
      </c>
      <c r="AY842" s="187" t="s">
        <v>137</v>
      </c>
    </row>
    <row r="843" spans="2:51" s="11" customFormat="1">
      <c r="B843" s="152"/>
      <c r="D843" s="153" t="s">
        <v>147</v>
      </c>
      <c r="E843" s="154" t="s">
        <v>1</v>
      </c>
      <c r="F843" s="155" t="s">
        <v>1052</v>
      </c>
      <c r="H843" s="156">
        <v>0.66</v>
      </c>
      <c r="I843" s="157"/>
      <c r="L843" s="152"/>
      <c r="M843" s="158"/>
      <c r="N843" s="159"/>
      <c r="O843" s="159"/>
      <c r="P843" s="159"/>
      <c r="Q843" s="159"/>
      <c r="R843" s="159"/>
      <c r="S843" s="159"/>
      <c r="T843" s="160"/>
      <c r="AT843" s="154" t="s">
        <v>147</v>
      </c>
      <c r="AU843" s="154" t="s">
        <v>145</v>
      </c>
      <c r="AV843" s="11" t="s">
        <v>145</v>
      </c>
      <c r="AW843" s="11" t="s">
        <v>33</v>
      </c>
      <c r="AX843" s="11" t="s">
        <v>72</v>
      </c>
      <c r="AY843" s="154" t="s">
        <v>137</v>
      </c>
    </row>
    <row r="844" spans="2:51" s="11" customFormat="1">
      <c r="B844" s="152"/>
      <c r="D844" s="153" t="s">
        <v>147</v>
      </c>
      <c r="E844" s="154" t="s">
        <v>1</v>
      </c>
      <c r="F844" s="155" t="s">
        <v>1053</v>
      </c>
      <c r="H844" s="156">
        <v>0.72</v>
      </c>
      <c r="I844" s="157"/>
      <c r="L844" s="152"/>
      <c r="M844" s="158"/>
      <c r="N844" s="159"/>
      <c r="O844" s="159"/>
      <c r="P844" s="159"/>
      <c r="Q844" s="159"/>
      <c r="R844" s="159"/>
      <c r="S844" s="159"/>
      <c r="T844" s="160"/>
      <c r="AT844" s="154" t="s">
        <v>147</v>
      </c>
      <c r="AU844" s="154" t="s">
        <v>145</v>
      </c>
      <c r="AV844" s="11" t="s">
        <v>145</v>
      </c>
      <c r="AW844" s="11" t="s">
        <v>33</v>
      </c>
      <c r="AX844" s="11" t="s">
        <v>72</v>
      </c>
      <c r="AY844" s="154" t="s">
        <v>137</v>
      </c>
    </row>
    <row r="845" spans="2:51" s="11" customFormat="1">
      <c r="B845" s="152"/>
      <c r="D845" s="153" t="s">
        <v>147</v>
      </c>
      <c r="E845" s="154" t="s">
        <v>1</v>
      </c>
      <c r="F845" s="155" t="s">
        <v>1046</v>
      </c>
      <c r="H845" s="156">
        <v>1.56</v>
      </c>
      <c r="I845" s="157"/>
      <c r="L845" s="152"/>
      <c r="M845" s="158"/>
      <c r="N845" s="159"/>
      <c r="O845" s="159"/>
      <c r="P845" s="159"/>
      <c r="Q845" s="159"/>
      <c r="R845" s="159"/>
      <c r="S845" s="159"/>
      <c r="T845" s="160"/>
      <c r="AT845" s="154" t="s">
        <v>147</v>
      </c>
      <c r="AU845" s="154" t="s">
        <v>145</v>
      </c>
      <c r="AV845" s="11" t="s">
        <v>145</v>
      </c>
      <c r="AW845" s="11" t="s">
        <v>33</v>
      </c>
      <c r="AX845" s="11" t="s">
        <v>72</v>
      </c>
      <c r="AY845" s="154" t="s">
        <v>137</v>
      </c>
    </row>
    <row r="846" spans="2:51" s="11" customFormat="1">
      <c r="B846" s="152"/>
      <c r="D846" s="153" t="s">
        <v>147</v>
      </c>
      <c r="E846" s="154" t="s">
        <v>1</v>
      </c>
      <c r="F846" s="155" t="s">
        <v>1054</v>
      </c>
      <c r="H846" s="156">
        <v>0.84</v>
      </c>
      <c r="I846" s="157"/>
      <c r="L846" s="152"/>
      <c r="M846" s="158"/>
      <c r="N846" s="159"/>
      <c r="O846" s="159"/>
      <c r="P846" s="159"/>
      <c r="Q846" s="159"/>
      <c r="R846" s="159"/>
      <c r="S846" s="159"/>
      <c r="T846" s="160"/>
      <c r="AT846" s="154" t="s">
        <v>147</v>
      </c>
      <c r="AU846" s="154" t="s">
        <v>145</v>
      </c>
      <c r="AV846" s="11" t="s">
        <v>145</v>
      </c>
      <c r="AW846" s="11" t="s">
        <v>33</v>
      </c>
      <c r="AX846" s="11" t="s">
        <v>72</v>
      </c>
      <c r="AY846" s="154" t="s">
        <v>137</v>
      </c>
    </row>
    <row r="847" spans="2:51" s="11" customFormat="1">
      <c r="B847" s="152"/>
      <c r="D847" s="153" t="s">
        <v>147</v>
      </c>
      <c r="E847" s="154" t="s">
        <v>1</v>
      </c>
      <c r="F847" s="155" t="s">
        <v>1055</v>
      </c>
      <c r="H847" s="156">
        <v>0.61799999999999999</v>
      </c>
      <c r="I847" s="157"/>
      <c r="L847" s="152"/>
      <c r="M847" s="158"/>
      <c r="N847" s="159"/>
      <c r="O847" s="159"/>
      <c r="P847" s="159"/>
      <c r="Q847" s="159"/>
      <c r="R847" s="159"/>
      <c r="S847" s="159"/>
      <c r="T847" s="160"/>
      <c r="AT847" s="154" t="s">
        <v>147</v>
      </c>
      <c r="AU847" s="154" t="s">
        <v>145</v>
      </c>
      <c r="AV847" s="11" t="s">
        <v>145</v>
      </c>
      <c r="AW847" s="11" t="s">
        <v>33</v>
      </c>
      <c r="AX847" s="11" t="s">
        <v>72</v>
      </c>
      <c r="AY847" s="154" t="s">
        <v>137</v>
      </c>
    </row>
    <row r="848" spans="2:51" s="13" customFormat="1">
      <c r="B848" s="169"/>
      <c r="D848" s="153" t="s">
        <v>147</v>
      </c>
      <c r="E848" s="170" t="s">
        <v>1</v>
      </c>
      <c r="F848" s="171" t="s">
        <v>158</v>
      </c>
      <c r="H848" s="172">
        <v>19.626000000000001</v>
      </c>
      <c r="I848" s="173"/>
      <c r="L848" s="169"/>
      <c r="M848" s="174"/>
      <c r="N848" s="175"/>
      <c r="O848" s="175"/>
      <c r="P848" s="175"/>
      <c r="Q848" s="175"/>
      <c r="R848" s="175"/>
      <c r="S848" s="175"/>
      <c r="T848" s="176"/>
      <c r="AT848" s="170" t="s">
        <v>147</v>
      </c>
      <c r="AU848" s="170" t="s">
        <v>145</v>
      </c>
      <c r="AV848" s="13" t="s">
        <v>144</v>
      </c>
      <c r="AW848" s="13" t="s">
        <v>33</v>
      </c>
      <c r="AX848" s="13" t="s">
        <v>80</v>
      </c>
      <c r="AY848" s="170" t="s">
        <v>137</v>
      </c>
    </row>
    <row r="849" spans="1:65" s="254" customFormat="1" ht="24.2" customHeight="1">
      <c r="A849" s="204"/>
      <c r="B849" s="139"/>
      <c r="C849" s="276" t="s">
        <v>1056</v>
      </c>
      <c r="D849" s="276" t="s">
        <v>139</v>
      </c>
      <c r="E849" s="277" t="s">
        <v>1057</v>
      </c>
      <c r="F849" s="278" t="s">
        <v>1058</v>
      </c>
      <c r="G849" s="279" t="s">
        <v>269</v>
      </c>
      <c r="H849" s="280">
        <v>341.4</v>
      </c>
      <c r="I849" s="281"/>
      <c r="J849" s="280">
        <f>ROUND(I849*H849,3)</f>
        <v>0</v>
      </c>
      <c r="K849" s="282"/>
      <c r="L849" s="30"/>
      <c r="M849" s="283" t="s">
        <v>1</v>
      </c>
      <c r="N849" s="284" t="s">
        <v>44</v>
      </c>
      <c r="O849" s="49"/>
      <c r="P849" s="285">
        <f>O849*H849</f>
        <v>0</v>
      </c>
      <c r="Q849" s="285">
        <v>7.3999999999999999E-4</v>
      </c>
      <c r="R849" s="285">
        <f>Q849*H849</f>
        <v>0.25263599999999997</v>
      </c>
      <c r="S849" s="285">
        <v>0</v>
      </c>
      <c r="T849" s="286">
        <f>S849*H849</f>
        <v>0</v>
      </c>
      <c r="U849" s="204"/>
      <c r="V849" s="204"/>
      <c r="W849" s="204"/>
      <c r="X849" s="204"/>
      <c r="Y849" s="204"/>
      <c r="Z849" s="204"/>
      <c r="AA849" s="204"/>
      <c r="AB849" s="204"/>
      <c r="AC849" s="204"/>
      <c r="AD849" s="204"/>
      <c r="AE849" s="204"/>
      <c r="AR849" s="287" t="s">
        <v>144</v>
      </c>
      <c r="AT849" s="287" t="s">
        <v>139</v>
      </c>
      <c r="AU849" s="287" t="s">
        <v>145</v>
      </c>
      <c r="AY849" s="205" t="s">
        <v>137</v>
      </c>
      <c r="BE849" s="150">
        <f>IF(N849="základná",J849,0)</f>
        <v>0</v>
      </c>
      <c r="BF849" s="150">
        <f>IF(N849="znížená",J849,0)</f>
        <v>0</v>
      </c>
      <c r="BG849" s="150">
        <f>IF(N849="zákl. prenesená",J849,0)</f>
        <v>0</v>
      </c>
      <c r="BH849" s="150">
        <f>IF(N849="zníž. prenesená",J849,0)</f>
        <v>0</v>
      </c>
      <c r="BI849" s="150">
        <f>IF(N849="nulová",J849,0)</f>
        <v>0</v>
      </c>
      <c r="BJ849" s="205" t="s">
        <v>145</v>
      </c>
      <c r="BK849" s="151">
        <f>ROUND(I849*H849,3)</f>
        <v>0</v>
      </c>
      <c r="BL849" s="205" t="s">
        <v>144</v>
      </c>
      <c r="BM849" s="287" t="s">
        <v>1059</v>
      </c>
    </row>
    <row r="850" spans="1:65" s="14" customFormat="1">
      <c r="B850" s="186"/>
      <c r="D850" s="153" t="s">
        <v>147</v>
      </c>
      <c r="E850" s="187" t="s">
        <v>1</v>
      </c>
      <c r="F850" s="188" t="s">
        <v>1060</v>
      </c>
      <c r="H850" s="187" t="s">
        <v>1</v>
      </c>
      <c r="I850" s="189"/>
      <c r="L850" s="186"/>
      <c r="M850" s="190"/>
      <c r="N850" s="191"/>
      <c r="O850" s="191"/>
      <c r="P850" s="191"/>
      <c r="Q850" s="191"/>
      <c r="R850" s="191"/>
      <c r="S850" s="191"/>
      <c r="T850" s="192"/>
      <c r="AT850" s="187" t="s">
        <v>147</v>
      </c>
      <c r="AU850" s="187" t="s">
        <v>145</v>
      </c>
      <c r="AV850" s="14" t="s">
        <v>80</v>
      </c>
      <c r="AW850" s="14" t="s">
        <v>33</v>
      </c>
      <c r="AX850" s="14" t="s">
        <v>72</v>
      </c>
      <c r="AY850" s="187" t="s">
        <v>137</v>
      </c>
    </row>
    <row r="851" spans="1:65" s="11" customFormat="1">
      <c r="B851" s="152"/>
      <c r="D851" s="153" t="s">
        <v>147</v>
      </c>
      <c r="E851" s="154" t="s">
        <v>1</v>
      </c>
      <c r="F851" s="155" t="s">
        <v>1061</v>
      </c>
      <c r="H851" s="156">
        <v>341.4</v>
      </c>
      <c r="I851" s="157"/>
      <c r="L851" s="152"/>
      <c r="M851" s="158"/>
      <c r="N851" s="159"/>
      <c r="O851" s="159"/>
      <c r="P851" s="159"/>
      <c r="Q851" s="159"/>
      <c r="R851" s="159"/>
      <c r="S851" s="159"/>
      <c r="T851" s="160"/>
      <c r="AT851" s="154" t="s">
        <v>147</v>
      </c>
      <c r="AU851" s="154" t="s">
        <v>145</v>
      </c>
      <c r="AV851" s="11" t="s">
        <v>145</v>
      </c>
      <c r="AW851" s="11" t="s">
        <v>33</v>
      </c>
      <c r="AX851" s="11" t="s">
        <v>80</v>
      </c>
      <c r="AY851" s="154" t="s">
        <v>137</v>
      </c>
    </row>
    <row r="852" spans="1:65" s="254" customFormat="1" ht="24.2" customHeight="1">
      <c r="A852" s="204"/>
      <c r="B852" s="139"/>
      <c r="C852" s="276" t="s">
        <v>1062</v>
      </c>
      <c r="D852" s="276" t="s">
        <v>139</v>
      </c>
      <c r="E852" s="277" t="s">
        <v>1063</v>
      </c>
      <c r="F852" s="278" t="s">
        <v>1064</v>
      </c>
      <c r="G852" s="279" t="s">
        <v>162</v>
      </c>
      <c r="H852" s="280">
        <v>18.38</v>
      </c>
      <c r="I852" s="281"/>
      <c r="J852" s="280">
        <f>ROUND(I852*H852,3)</f>
        <v>0</v>
      </c>
      <c r="K852" s="282"/>
      <c r="L852" s="30"/>
      <c r="M852" s="283" t="s">
        <v>1</v>
      </c>
      <c r="N852" s="284" t="s">
        <v>44</v>
      </c>
      <c r="O852" s="49"/>
      <c r="P852" s="285">
        <f>O852*H852</f>
        <v>0</v>
      </c>
      <c r="Q852" s="285">
        <v>2.2404799999999998</v>
      </c>
      <c r="R852" s="285">
        <f>Q852*H852</f>
        <v>41.180022399999991</v>
      </c>
      <c r="S852" s="285">
        <v>0</v>
      </c>
      <c r="T852" s="286">
        <f>S852*H852</f>
        <v>0</v>
      </c>
      <c r="U852" s="204"/>
      <c r="V852" s="204"/>
      <c r="W852" s="204"/>
      <c r="X852" s="204"/>
      <c r="Y852" s="204"/>
      <c r="Z852" s="204"/>
      <c r="AA852" s="204"/>
      <c r="AB852" s="204"/>
      <c r="AC852" s="204"/>
      <c r="AD852" s="204"/>
      <c r="AE852" s="204"/>
      <c r="AR852" s="287" t="s">
        <v>144</v>
      </c>
      <c r="AT852" s="287" t="s">
        <v>139</v>
      </c>
      <c r="AU852" s="287" t="s">
        <v>145</v>
      </c>
      <c r="AY852" s="205" t="s">
        <v>137</v>
      </c>
      <c r="BE852" s="150">
        <f>IF(N852="základná",J852,0)</f>
        <v>0</v>
      </c>
      <c r="BF852" s="150">
        <f>IF(N852="znížená",J852,0)</f>
        <v>0</v>
      </c>
      <c r="BG852" s="150">
        <f>IF(N852="zákl. prenesená",J852,0)</f>
        <v>0</v>
      </c>
      <c r="BH852" s="150">
        <f>IF(N852="zníž. prenesená",J852,0)</f>
        <v>0</v>
      </c>
      <c r="BI852" s="150">
        <f>IF(N852="nulová",J852,0)</f>
        <v>0</v>
      </c>
      <c r="BJ852" s="205" t="s">
        <v>145</v>
      </c>
      <c r="BK852" s="151">
        <f>ROUND(I852*H852,3)</f>
        <v>0</v>
      </c>
      <c r="BL852" s="205" t="s">
        <v>144</v>
      </c>
      <c r="BM852" s="287" t="s">
        <v>1065</v>
      </c>
    </row>
    <row r="853" spans="1:65" s="11" customFormat="1">
      <c r="B853" s="152"/>
      <c r="D853" s="153" t="s">
        <v>147</v>
      </c>
      <c r="E853" s="154" t="s">
        <v>1</v>
      </c>
      <c r="F853" s="155" t="s">
        <v>1066</v>
      </c>
      <c r="H853" s="156">
        <v>9.3870000000000005</v>
      </c>
      <c r="I853" s="157"/>
      <c r="L853" s="152"/>
      <c r="M853" s="158"/>
      <c r="N853" s="159"/>
      <c r="O853" s="159"/>
      <c r="P853" s="159"/>
      <c r="Q853" s="159"/>
      <c r="R853" s="159"/>
      <c r="S853" s="159"/>
      <c r="T853" s="160"/>
      <c r="AT853" s="154" t="s">
        <v>147</v>
      </c>
      <c r="AU853" s="154" t="s">
        <v>145</v>
      </c>
      <c r="AV853" s="11" t="s">
        <v>145</v>
      </c>
      <c r="AW853" s="11" t="s">
        <v>33</v>
      </c>
      <c r="AX853" s="11" t="s">
        <v>72</v>
      </c>
      <c r="AY853" s="154" t="s">
        <v>137</v>
      </c>
    </row>
    <row r="854" spans="1:65" s="11" customFormat="1">
      <c r="B854" s="152"/>
      <c r="D854" s="153" t="s">
        <v>147</v>
      </c>
      <c r="E854" s="154" t="s">
        <v>1</v>
      </c>
      <c r="F854" s="155" t="s">
        <v>1067</v>
      </c>
      <c r="H854" s="156">
        <v>0.52800000000000002</v>
      </c>
      <c r="I854" s="157"/>
      <c r="L854" s="152"/>
      <c r="M854" s="158"/>
      <c r="N854" s="159"/>
      <c r="O854" s="159"/>
      <c r="P854" s="159"/>
      <c r="Q854" s="159"/>
      <c r="R854" s="159"/>
      <c r="S854" s="159"/>
      <c r="T854" s="160"/>
      <c r="AT854" s="154" t="s">
        <v>147</v>
      </c>
      <c r="AU854" s="154" t="s">
        <v>145</v>
      </c>
      <c r="AV854" s="11" t="s">
        <v>145</v>
      </c>
      <c r="AW854" s="11" t="s">
        <v>33</v>
      </c>
      <c r="AX854" s="11" t="s">
        <v>72</v>
      </c>
      <c r="AY854" s="154" t="s">
        <v>137</v>
      </c>
    </row>
    <row r="855" spans="1:65" s="11" customFormat="1">
      <c r="B855" s="152"/>
      <c r="D855" s="153" t="s">
        <v>147</v>
      </c>
      <c r="E855" s="154" t="s">
        <v>1</v>
      </c>
      <c r="F855" s="155" t="s">
        <v>1068</v>
      </c>
      <c r="H855" s="156">
        <v>8.4649999999999999</v>
      </c>
      <c r="I855" s="157"/>
      <c r="L855" s="152"/>
      <c r="M855" s="158"/>
      <c r="N855" s="159"/>
      <c r="O855" s="159"/>
      <c r="P855" s="159"/>
      <c r="Q855" s="159"/>
      <c r="R855" s="159"/>
      <c r="S855" s="159"/>
      <c r="T855" s="160"/>
      <c r="AT855" s="154" t="s">
        <v>147</v>
      </c>
      <c r="AU855" s="154" t="s">
        <v>145</v>
      </c>
      <c r="AV855" s="11" t="s">
        <v>145</v>
      </c>
      <c r="AW855" s="11" t="s">
        <v>33</v>
      </c>
      <c r="AX855" s="11" t="s">
        <v>72</v>
      </c>
      <c r="AY855" s="154" t="s">
        <v>137</v>
      </c>
    </row>
    <row r="856" spans="1:65" s="13" customFormat="1">
      <c r="B856" s="169"/>
      <c r="D856" s="153" t="s">
        <v>147</v>
      </c>
      <c r="E856" s="170" t="s">
        <v>1</v>
      </c>
      <c r="F856" s="171" t="s">
        <v>158</v>
      </c>
      <c r="H856" s="172">
        <v>18.38</v>
      </c>
      <c r="I856" s="173"/>
      <c r="L856" s="169"/>
      <c r="M856" s="174"/>
      <c r="N856" s="175"/>
      <c r="O856" s="175"/>
      <c r="P856" s="175"/>
      <c r="Q856" s="175"/>
      <c r="R856" s="175"/>
      <c r="S856" s="175"/>
      <c r="T856" s="176"/>
      <c r="AT856" s="170" t="s">
        <v>147</v>
      </c>
      <c r="AU856" s="170" t="s">
        <v>145</v>
      </c>
      <c r="AV856" s="13" t="s">
        <v>144</v>
      </c>
      <c r="AW856" s="13" t="s">
        <v>33</v>
      </c>
      <c r="AX856" s="13" t="s">
        <v>80</v>
      </c>
      <c r="AY856" s="170" t="s">
        <v>137</v>
      </c>
    </row>
    <row r="857" spans="1:65" s="254" customFormat="1" ht="24.2" customHeight="1">
      <c r="A857" s="204"/>
      <c r="B857" s="139"/>
      <c r="C857" s="276" t="s">
        <v>1069</v>
      </c>
      <c r="D857" s="276" t="s">
        <v>139</v>
      </c>
      <c r="E857" s="277" t="s">
        <v>1070</v>
      </c>
      <c r="F857" s="278" t="s">
        <v>1071</v>
      </c>
      <c r="G857" s="279" t="s">
        <v>199</v>
      </c>
      <c r="H857" s="280">
        <v>1.296</v>
      </c>
      <c r="I857" s="281"/>
      <c r="J857" s="280">
        <f>ROUND(I857*H857,3)</f>
        <v>0</v>
      </c>
      <c r="K857" s="282"/>
      <c r="L857" s="30"/>
      <c r="M857" s="283" t="s">
        <v>1</v>
      </c>
      <c r="N857" s="284" t="s">
        <v>44</v>
      </c>
      <c r="O857" s="49"/>
      <c r="P857" s="285">
        <f>O857*H857</f>
        <v>0</v>
      </c>
      <c r="Q857" s="285">
        <v>1.20296</v>
      </c>
      <c r="R857" s="285">
        <f>Q857*H857</f>
        <v>1.55903616</v>
      </c>
      <c r="S857" s="285">
        <v>0</v>
      </c>
      <c r="T857" s="286">
        <f>S857*H857</f>
        <v>0</v>
      </c>
      <c r="U857" s="204"/>
      <c r="V857" s="204"/>
      <c r="W857" s="204"/>
      <c r="X857" s="204"/>
      <c r="Y857" s="204"/>
      <c r="Z857" s="204"/>
      <c r="AA857" s="204"/>
      <c r="AB857" s="204"/>
      <c r="AC857" s="204"/>
      <c r="AD857" s="204"/>
      <c r="AE857" s="204"/>
      <c r="AR857" s="287" t="s">
        <v>144</v>
      </c>
      <c r="AT857" s="287" t="s">
        <v>139</v>
      </c>
      <c r="AU857" s="287" t="s">
        <v>145</v>
      </c>
      <c r="AY857" s="205" t="s">
        <v>137</v>
      </c>
      <c r="BE857" s="150">
        <f>IF(N857="základná",J857,0)</f>
        <v>0</v>
      </c>
      <c r="BF857" s="150">
        <f>IF(N857="znížená",J857,0)</f>
        <v>0</v>
      </c>
      <c r="BG857" s="150">
        <f>IF(N857="zákl. prenesená",J857,0)</f>
        <v>0</v>
      </c>
      <c r="BH857" s="150">
        <f>IF(N857="zníž. prenesená",J857,0)</f>
        <v>0</v>
      </c>
      <c r="BI857" s="150">
        <f>IF(N857="nulová",J857,0)</f>
        <v>0</v>
      </c>
      <c r="BJ857" s="205" t="s">
        <v>145</v>
      </c>
      <c r="BK857" s="151">
        <f>ROUND(I857*H857,3)</f>
        <v>0</v>
      </c>
      <c r="BL857" s="205" t="s">
        <v>144</v>
      </c>
      <c r="BM857" s="287" t="s">
        <v>1072</v>
      </c>
    </row>
    <row r="858" spans="1:65" s="14" customFormat="1">
      <c r="B858" s="186"/>
      <c r="D858" s="153" t="s">
        <v>147</v>
      </c>
      <c r="E858" s="187" t="s">
        <v>1</v>
      </c>
      <c r="F858" s="188" t="s">
        <v>1073</v>
      </c>
      <c r="H858" s="187" t="s">
        <v>1</v>
      </c>
      <c r="I858" s="189"/>
      <c r="L858" s="186"/>
      <c r="M858" s="190"/>
      <c r="N858" s="191"/>
      <c r="O858" s="191"/>
      <c r="P858" s="191"/>
      <c r="Q858" s="191"/>
      <c r="R858" s="191"/>
      <c r="S858" s="191"/>
      <c r="T858" s="192"/>
      <c r="AT858" s="187" t="s">
        <v>147</v>
      </c>
      <c r="AU858" s="187" t="s">
        <v>145</v>
      </c>
      <c r="AV858" s="14" t="s">
        <v>80</v>
      </c>
      <c r="AW858" s="14" t="s">
        <v>33</v>
      </c>
      <c r="AX858" s="14" t="s">
        <v>72</v>
      </c>
      <c r="AY858" s="187" t="s">
        <v>137</v>
      </c>
    </row>
    <row r="859" spans="1:65" s="11" customFormat="1">
      <c r="B859" s="152"/>
      <c r="D859" s="153" t="s">
        <v>147</v>
      </c>
      <c r="E859" s="154" t="s">
        <v>1</v>
      </c>
      <c r="F859" s="155" t="s">
        <v>1074</v>
      </c>
      <c r="H859" s="156">
        <v>0.68300000000000005</v>
      </c>
      <c r="I859" s="157"/>
      <c r="L859" s="152"/>
      <c r="M859" s="158"/>
      <c r="N859" s="159"/>
      <c r="O859" s="159"/>
      <c r="P859" s="159"/>
      <c r="Q859" s="159"/>
      <c r="R859" s="159"/>
      <c r="S859" s="159"/>
      <c r="T859" s="160"/>
      <c r="AT859" s="154" t="s">
        <v>147</v>
      </c>
      <c r="AU859" s="154" t="s">
        <v>145</v>
      </c>
      <c r="AV859" s="11" t="s">
        <v>145</v>
      </c>
      <c r="AW859" s="11" t="s">
        <v>33</v>
      </c>
      <c r="AX859" s="11" t="s">
        <v>72</v>
      </c>
      <c r="AY859" s="154" t="s">
        <v>137</v>
      </c>
    </row>
    <row r="860" spans="1:65" s="11" customFormat="1">
      <c r="B860" s="152"/>
      <c r="D860" s="153" t="s">
        <v>147</v>
      </c>
      <c r="E860" s="154" t="s">
        <v>1</v>
      </c>
      <c r="F860" s="155" t="s">
        <v>1075</v>
      </c>
      <c r="H860" s="156">
        <v>3.2000000000000001E-2</v>
      </c>
      <c r="I860" s="157"/>
      <c r="L860" s="152"/>
      <c r="M860" s="158"/>
      <c r="N860" s="159"/>
      <c r="O860" s="159"/>
      <c r="P860" s="159"/>
      <c r="Q860" s="159"/>
      <c r="R860" s="159"/>
      <c r="S860" s="159"/>
      <c r="T860" s="160"/>
      <c r="AT860" s="154" t="s">
        <v>147</v>
      </c>
      <c r="AU860" s="154" t="s">
        <v>145</v>
      </c>
      <c r="AV860" s="11" t="s">
        <v>145</v>
      </c>
      <c r="AW860" s="11" t="s">
        <v>33</v>
      </c>
      <c r="AX860" s="11" t="s">
        <v>72</v>
      </c>
      <c r="AY860" s="154" t="s">
        <v>137</v>
      </c>
    </row>
    <row r="861" spans="1:65" s="11" customFormat="1">
      <c r="B861" s="152"/>
      <c r="D861" s="153" t="s">
        <v>147</v>
      </c>
      <c r="E861" s="154" t="s">
        <v>1</v>
      </c>
      <c r="F861" s="155" t="s">
        <v>1076</v>
      </c>
      <c r="H861" s="156">
        <v>0.58099999999999996</v>
      </c>
      <c r="I861" s="157"/>
      <c r="L861" s="152"/>
      <c r="M861" s="158"/>
      <c r="N861" s="159"/>
      <c r="O861" s="159"/>
      <c r="P861" s="159"/>
      <c r="Q861" s="159"/>
      <c r="R861" s="159"/>
      <c r="S861" s="159"/>
      <c r="T861" s="160"/>
      <c r="AT861" s="154" t="s">
        <v>147</v>
      </c>
      <c r="AU861" s="154" t="s">
        <v>145</v>
      </c>
      <c r="AV861" s="11" t="s">
        <v>145</v>
      </c>
      <c r="AW861" s="11" t="s">
        <v>33</v>
      </c>
      <c r="AX861" s="11" t="s">
        <v>72</v>
      </c>
      <c r="AY861" s="154" t="s">
        <v>137</v>
      </c>
    </row>
    <row r="862" spans="1:65" s="13" customFormat="1">
      <c r="B862" s="169"/>
      <c r="D862" s="153" t="s">
        <v>147</v>
      </c>
      <c r="E862" s="170" t="s">
        <v>1</v>
      </c>
      <c r="F862" s="171" t="s">
        <v>158</v>
      </c>
      <c r="H862" s="172">
        <v>1.296</v>
      </c>
      <c r="I862" s="173"/>
      <c r="L862" s="169"/>
      <c r="M862" s="174"/>
      <c r="N862" s="175"/>
      <c r="O862" s="175"/>
      <c r="P862" s="175"/>
      <c r="Q862" s="175"/>
      <c r="R862" s="175"/>
      <c r="S862" s="175"/>
      <c r="T862" s="176"/>
      <c r="AT862" s="170" t="s">
        <v>147</v>
      </c>
      <c r="AU862" s="170" t="s">
        <v>145</v>
      </c>
      <c r="AV862" s="13" t="s">
        <v>144</v>
      </c>
      <c r="AW862" s="13" t="s">
        <v>33</v>
      </c>
      <c r="AX862" s="13" t="s">
        <v>80</v>
      </c>
      <c r="AY862" s="170" t="s">
        <v>137</v>
      </c>
    </row>
    <row r="863" spans="1:65" s="254" customFormat="1" ht="37.700000000000003" customHeight="1">
      <c r="A863" s="204"/>
      <c r="B863" s="139"/>
      <c r="C863" s="276" t="s">
        <v>1077</v>
      </c>
      <c r="D863" s="276" t="s">
        <v>139</v>
      </c>
      <c r="E863" s="277" t="s">
        <v>1078</v>
      </c>
      <c r="F863" s="278" t="s">
        <v>1079</v>
      </c>
      <c r="G863" s="279" t="s">
        <v>162</v>
      </c>
      <c r="H863" s="280">
        <v>9.0619999999999994</v>
      </c>
      <c r="I863" s="281"/>
      <c r="J863" s="280">
        <f>ROUND(I863*H863,3)</f>
        <v>0</v>
      </c>
      <c r="K863" s="282"/>
      <c r="L863" s="30"/>
      <c r="M863" s="283" t="s">
        <v>1</v>
      </c>
      <c r="N863" s="284" t="s">
        <v>44</v>
      </c>
      <c r="O863" s="49"/>
      <c r="P863" s="285">
        <f>O863*H863</f>
        <v>0</v>
      </c>
      <c r="Q863" s="285">
        <v>1.837</v>
      </c>
      <c r="R863" s="285">
        <f>Q863*H863</f>
        <v>16.646894</v>
      </c>
      <c r="S863" s="285">
        <v>0</v>
      </c>
      <c r="T863" s="286">
        <f>S863*H863</f>
        <v>0</v>
      </c>
      <c r="U863" s="204"/>
      <c r="V863" s="204"/>
      <c r="W863" s="204"/>
      <c r="X863" s="204"/>
      <c r="Y863" s="204"/>
      <c r="Z863" s="204"/>
      <c r="AA863" s="204"/>
      <c r="AB863" s="204"/>
      <c r="AC863" s="204"/>
      <c r="AD863" s="204"/>
      <c r="AE863" s="204"/>
      <c r="AR863" s="287" t="s">
        <v>144</v>
      </c>
      <c r="AT863" s="287" t="s">
        <v>139</v>
      </c>
      <c r="AU863" s="287" t="s">
        <v>145</v>
      </c>
      <c r="AY863" s="205" t="s">
        <v>137</v>
      </c>
      <c r="BE863" s="150">
        <f>IF(N863="základná",J863,0)</f>
        <v>0</v>
      </c>
      <c r="BF863" s="150">
        <f>IF(N863="znížená",J863,0)</f>
        <v>0</v>
      </c>
      <c r="BG863" s="150">
        <f>IF(N863="zákl. prenesená",J863,0)</f>
        <v>0</v>
      </c>
      <c r="BH863" s="150">
        <f>IF(N863="zníž. prenesená",J863,0)</f>
        <v>0</v>
      </c>
      <c r="BI863" s="150">
        <f>IF(N863="nulová",J863,0)</f>
        <v>0</v>
      </c>
      <c r="BJ863" s="205" t="s">
        <v>145</v>
      </c>
      <c r="BK863" s="151">
        <f>ROUND(I863*H863,3)</f>
        <v>0</v>
      </c>
      <c r="BL863" s="205" t="s">
        <v>144</v>
      </c>
      <c r="BM863" s="287" t="s">
        <v>1080</v>
      </c>
    </row>
    <row r="864" spans="1:65" s="14" customFormat="1">
      <c r="B864" s="186"/>
      <c r="D864" s="153" t="s">
        <v>147</v>
      </c>
      <c r="E864" s="187" t="s">
        <v>1</v>
      </c>
      <c r="F864" s="188" t="s">
        <v>1081</v>
      </c>
      <c r="H864" s="187" t="s">
        <v>1</v>
      </c>
      <c r="I864" s="189"/>
      <c r="L864" s="186"/>
      <c r="M864" s="190"/>
      <c r="N864" s="191"/>
      <c r="O864" s="191"/>
      <c r="P864" s="191"/>
      <c r="Q864" s="191"/>
      <c r="R864" s="191"/>
      <c r="S864" s="191"/>
      <c r="T864" s="192"/>
      <c r="AT864" s="187" t="s">
        <v>147</v>
      </c>
      <c r="AU864" s="187" t="s">
        <v>145</v>
      </c>
      <c r="AV864" s="14" t="s">
        <v>80</v>
      </c>
      <c r="AW864" s="14" t="s">
        <v>33</v>
      </c>
      <c r="AX864" s="14" t="s">
        <v>72</v>
      </c>
      <c r="AY864" s="187" t="s">
        <v>137</v>
      </c>
    </row>
    <row r="865" spans="1:65" s="11" customFormat="1">
      <c r="B865" s="152"/>
      <c r="D865" s="153" t="s">
        <v>147</v>
      </c>
      <c r="E865" s="154" t="s">
        <v>1</v>
      </c>
      <c r="F865" s="155" t="s">
        <v>1082</v>
      </c>
      <c r="H865" s="156">
        <v>9.0619999999999994</v>
      </c>
      <c r="I865" s="157"/>
      <c r="L865" s="152"/>
      <c r="M865" s="158"/>
      <c r="N865" s="159"/>
      <c r="O865" s="159"/>
      <c r="P865" s="159"/>
      <c r="Q865" s="159"/>
      <c r="R865" s="159"/>
      <c r="S865" s="159"/>
      <c r="T865" s="160"/>
      <c r="AT865" s="154" t="s">
        <v>147</v>
      </c>
      <c r="AU865" s="154" t="s">
        <v>145</v>
      </c>
      <c r="AV865" s="11" t="s">
        <v>145</v>
      </c>
      <c r="AW865" s="11" t="s">
        <v>33</v>
      </c>
      <c r="AX865" s="11" t="s">
        <v>80</v>
      </c>
      <c r="AY865" s="154" t="s">
        <v>137</v>
      </c>
    </row>
    <row r="866" spans="1:65" s="254" customFormat="1" ht="24.2" customHeight="1">
      <c r="A866" s="204"/>
      <c r="B866" s="139"/>
      <c r="C866" s="276" t="s">
        <v>1083</v>
      </c>
      <c r="D866" s="276" t="s">
        <v>139</v>
      </c>
      <c r="E866" s="277" t="s">
        <v>1084</v>
      </c>
      <c r="F866" s="278" t="s">
        <v>1085</v>
      </c>
      <c r="G866" s="279" t="s">
        <v>142</v>
      </c>
      <c r="H866" s="280">
        <v>347.46</v>
      </c>
      <c r="I866" s="281"/>
      <c r="J866" s="280">
        <f>ROUND(I866*H866,3)</f>
        <v>0</v>
      </c>
      <c r="K866" s="282"/>
      <c r="L866" s="30"/>
      <c r="M866" s="283" t="s">
        <v>1</v>
      </c>
      <c r="N866" s="284" t="s">
        <v>44</v>
      </c>
      <c r="O866" s="49"/>
      <c r="P866" s="285">
        <f>O866*H866</f>
        <v>0</v>
      </c>
      <c r="Q866" s="285">
        <v>5.3600000000000002E-3</v>
      </c>
      <c r="R866" s="285">
        <f>Q866*H866</f>
        <v>1.8623855999999999</v>
      </c>
      <c r="S866" s="285">
        <v>0</v>
      </c>
      <c r="T866" s="286">
        <f>S866*H866</f>
        <v>0</v>
      </c>
      <c r="U866" s="204"/>
      <c r="V866" s="204"/>
      <c r="W866" s="204"/>
      <c r="X866" s="204"/>
      <c r="Y866" s="204"/>
      <c r="Z866" s="204"/>
      <c r="AA866" s="204"/>
      <c r="AB866" s="204"/>
      <c r="AC866" s="204"/>
      <c r="AD866" s="204"/>
      <c r="AE866" s="204"/>
      <c r="AR866" s="287" t="s">
        <v>144</v>
      </c>
      <c r="AT866" s="287" t="s">
        <v>139</v>
      </c>
      <c r="AU866" s="287" t="s">
        <v>145</v>
      </c>
      <c r="AY866" s="205" t="s">
        <v>137</v>
      </c>
      <c r="BE866" s="150">
        <f>IF(N866="základná",J866,0)</f>
        <v>0</v>
      </c>
      <c r="BF866" s="150">
        <f>IF(N866="znížená",J866,0)</f>
        <v>0</v>
      </c>
      <c r="BG866" s="150">
        <f>IF(N866="zákl. prenesená",J866,0)</f>
        <v>0</v>
      </c>
      <c r="BH866" s="150">
        <f>IF(N866="zníž. prenesená",J866,0)</f>
        <v>0</v>
      </c>
      <c r="BI866" s="150">
        <f>IF(N866="nulová",J866,0)</f>
        <v>0</v>
      </c>
      <c r="BJ866" s="205" t="s">
        <v>145</v>
      </c>
      <c r="BK866" s="151">
        <f>ROUND(I866*H866,3)</f>
        <v>0</v>
      </c>
      <c r="BL866" s="205" t="s">
        <v>144</v>
      </c>
      <c r="BM866" s="287" t="s">
        <v>1086</v>
      </c>
    </row>
    <row r="867" spans="1:65" s="14" customFormat="1">
      <c r="B867" s="186"/>
      <c r="D867" s="153" t="s">
        <v>147</v>
      </c>
      <c r="E867" s="187" t="s">
        <v>1</v>
      </c>
      <c r="F867" s="188" t="s">
        <v>1087</v>
      </c>
      <c r="H867" s="187" t="s">
        <v>1</v>
      </c>
      <c r="I867" s="189"/>
      <c r="L867" s="186"/>
      <c r="M867" s="190"/>
      <c r="N867" s="191"/>
      <c r="O867" s="191"/>
      <c r="P867" s="191"/>
      <c r="Q867" s="191"/>
      <c r="R867" s="191"/>
      <c r="S867" s="191"/>
      <c r="T867" s="192"/>
      <c r="AT867" s="187" t="s">
        <v>147</v>
      </c>
      <c r="AU867" s="187" t="s">
        <v>145</v>
      </c>
      <c r="AV867" s="14" t="s">
        <v>80</v>
      </c>
      <c r="AW867" s="14" t="s">
        <v>33</v>
      </c>
      <c r="AX867" s="14" t="s">
        <v>72</v>
      </c>
      <c r="AY867" s="187" t="s">
        <v>137</v>
      </c>
    </row>
    <row r="868" spans="1:65" s="11" customFormat="1" ht="22.5">
      <c r="B868" s="152"/>
      <c r="D868" s="153" t="s">
        <v>147</v>
      </c>
      <c r="E868" s="154" t="s">
        <v>1</v>
      </c>
      <c r="F868" s="155" t="s">
        <v>1088</v>
      </c>
      <c r="H868" s="156">
        <v>165.38</v>
      </c>
      <c r="I868" s="157"/>
      <c r="L868" s="152"/>
      <c r="M868" s="158"/>
      <c r="N868" s="159"/>
      <c r="O868" s="159"/>
      <c r="P868" s="159"/>
      <c r="Q868" s="159"/>
      <c r="R868" s="159"/>
      <c r="S868" s="159"/>
      <c r="T868" s="160"/>
      <c r="AT868" s="154" t="s">
        <v>147</v>
      </c>
      <c r="AU868" s="154" t="s">
        <v>145</v>
      </c>
      <c r="AV868" s="11" t="s">
        <v>145</v>
      </c>
      <c r="AW868" s="11" t="s">
        <v>33</v>
      </c>
      <c r="AX868" s="11" t="s">
        <v>72</v>
      </c>
      <c r="AY868" s="154" t="s">
        <v>137</v>
      </c>
    </row>
    <row r="869" spans="1:65" s="11" customFormat="1">
      <c r="B869" s="152"/>
      <c r="D869" s="153" t="s">
        <v>147</v>
      </c>
      <c r="E869" s="154" t="s">
        <v>1</v>
      </c>
      <c r="F869" s="155" t="s">
        <v>1089</v>
      </c>
      <c r="H869" s="156">
        <v>22.36</v>
      </c>
      <c r="I869" s="157"/>
      <c r="L869" s="152"/>
      <c r="M869" s="158"/>
      <c r="N869" s="159"/>
      <c r="O869" s="159"/>
      <c r="P869" s="159"/>
      <c r="Q869" s="159"/>
      <c r="R869" s="159"/>
      <c r="S869" s="159"/>
      <c r="T869" s="160"/>
      <c r="AT869" s="154" t="s">
        <v>147</v>
      </c>
      <c r="AU869" s="154" t="s">
        <v>145</v>
      </c>
      <c r="AV869" s="11" t="s">
        <v>145</v>
      </c>
      <c r="AW869" s="11" t="s">
        <v>33</v>
      </c>
      <c r="AX869" s="11" t="s">
        <v>72</v>
      </c>
      <c r="AY869" s="154" t="s">
        <v>137</v>
      </c>
    </row>
    <row r="870" spans="1:65" s="11" customFormat="1" ht="22.5">
      <c r="B870" s="152"/>
      <c r="D870" s="153" t="s">
        <v>147</v>
      </c>
      <c r="E870" s="154" t="s">
        <v>1</v>
      </c>
      <c r="F870" s="155" t="s">
        <v>1090</v>
      </c>
      <c r="H870" s="156">
        <v>146.04</v>
      </c>
      <c r="I870" s="157"/>
      <c r="L870" s="152"/>
      <c r="M870" s="158"/>
      <c r="N870" s="159"/>
      <c r="O870" s="159"/>
      <c r="P870" s="159"/>
      <c r="Q870" s="159"/>
      <c r="R870" s="159"/>
      <c r="S870" s="159"/>
      <c r="T870" s="160"/>
      <c r="AT870" s="154" t="s">
        <v>147</v>
      </c>
      <c r="AU870" s="154" t="s">
        <v>145</v>
      </c>
      <c r="AV870" s="11" t="s">
        <v>145</v>
      </c>
      <c r="AW870" s="11" t="s">
        <v>33</v>
      </c>
      <c r="AX870" s="11" t="s">
        <v>72</v>
      </c>
      <c r="AY870" s="154" t="s">
        <v>137</v>
      </c>
    </row>
    <row r="871" spans="1:65" s="11" customFormat="1">
      <c r="B871" s="152"/>
      <c r="D871" s="153" t="s">
        <v>147</v>
      </c>
      <c r="E871" s="154" t="s">
        <v>1</v>
      </c>
      <c r="F871" s="155" t="s">
        <v>1091</v>
      </c>
      <c r="H871" s="156">
        <v>13.68</v>
      </c>
      <c r="I871" s="157"/>
      <c r="L871" s="152"/>
      <c r="M871" s="158"/>
      <c r="N871" s="159"/>
      <c r="O871" s="159"/>
      <c r="P871" s="159"/>
      <c r="Q871" s="159"/>
      <c r="R871" s="159"/>
      <c r="S871" s="159"/>
      <c r="T871" s="160"/>
      <c r="AT871" s="154" t="s">
        <v>147</v>
      </c>
      <c r="AU871" s="154" t="s">
        <v>145</v>
      </c>
      <c r="AV871" s="11" t="s">
        <v>145</v>
      </c>
      <c r="AW871" s="11" t="s">
        <v>33</v>
      </c>
      <c r="AX871" s="11" t="s">
        <v>72</v>
      </c>
      <c r="AY871" s="154" t="s">
        <v>137</v>
      </c>
    </row>
    <row r="872" spans="1:65" s="13" customFormat="1">
      <c r="B872" s="169"/>
      <c r="D872" s="153" t="s">
        <v>147</v>
      </c>
      <c r="E872" s="170" t="s">
        <v>1</v>
      </c>
      <c r="F872" s="171" t="s">
        <v>158</v>
      </c>
      <c r="H872" s="172">
        <v>347.46</v>
      </c>
      <c r="I872" s="173"/>
      <c r="L872" s="169"/>
      <c r="M872" s="174"/>
      <c r="N872" s="175"/>
      <c r="O872" s="175"/>
      <c r="P872" s="175"/>
      <c r="Q872" s="175"/>
      <c r="R872" s="175"/>
      <c r="S872" s="175"/>
      <c r="T872" s="176"/>
      <c r="AT872" s="170" t="s">
        <v>147</v>
      </c>
      <c r="AU872" s="170" t="s">
        <v>145</v>
      </c>
      <c r="AV872" s="13" t="s">
        <v>144</v>
      </c>
      <c r="AW872" s="13" t="s">
        <v>33</v>
      </c>
      <c r="AX872" s="13" t="s">
        <v>80</v>
      </c>
      <c r="AY872" s="170" t="s">
        <v>137</v>
      </c>
    </row>
    <row r="873" spans="1:65" s="254" customFormat="1" ht="24.2" customHeight="1">
      <c r="A873" s="204"/>
      <c r="B873" s="139"/>
      <c r="C873" s="276" t="s">
        <v>1092</v>
      </c>
      <c r="D873" s="276" t="s">
        <v>139</v>
      </c>
      <c r="E873" s="277" t="s">
        <v>1093</v>
      </c>
      <c r="F873" s="278" t="s">
        <v>1094</v>
      </c>
      <c r="G873" s="279" t="s">
        <v>142</v>
      </c>
      <c r="H873" s="280">
        <v>15.688000000000001</v>
      </c>
      <c r="I873" s="281"/>
      <c r="J873" s="280">
        <f>ROUND(I873*H873,3)</f>
        <v>0</v>
      </c>
      <c r="K873" s="282"/>
      <c r="L873" s="30"/>
      <c r="M873" s="283" t="s">
        <v>1</v>
      </c>
      <c r="N873" s="284" t="s">
        <v>44</v>
      </c>
      <c r="O873" s="49"/>
      <c r="P873" s="285">
        <f>O873*H873</f>
        <v>0</v>
      </c>
      <c r="Q873" s="285">
        <v>8.9300000000000004E-3</v>
      </c>
      <c r="R873" s="285">
        <f>Q873*H873</f>
        <v>0.14009384000000003</v>
      </c>
      <c r="S873" s="285">
        <v>0</v>
      </c>
      <c r="T873" s="286">
        <f>S873*H873</f>
        <v>0</v>
      </c>
      <c r="U873" s="204"/>
      <c r="V873" s="204"/>
      <c r="W873" s="204"/>
      <c r="X873" s="204"/>
      <c r="Y873" s="204"/>
      <c r="Z873" s="204"/>
      <c r="AA873" s="204"/>
      <c r="AB873" s="204"/>
      <c r="AC873" s="204"/>
      <c r="AD873" s="204"/>
      <c r="AE873" s="204"/>
      <c r="AR873" s="287" t="s">
        <v>144</v>
      </c>
      <c r="AT873" s="287" t="s">
        <v>139</v>
      </c>
      <c r="AU873" s="287" t="s">
        <v>145</v>
      </c>
      <c r="AY873" s="205" t="s">
        <v>137</v>
      </c>
      <c r="BE873" s="150">
        <f>IF(N873="základná",J873,0)</f>
        <v>0</v>
      </c>
      <c r="BF873" s="150">
        <f>IF(N873="znížená",J873,0)</f>
        <v>0</v>
      </c>
      <c r="BG873" s="150">
        <f>IF(N873="zákl. prenesená",J873,0)</f>
        <v>0</v>
      </c>
      <c r="BH873" s="150">
        <f>IF(N873="zníž. prenesená",J873,0)</f>
        <v>0</v>
      </c>
      <c r="BI873" s="150">
        <f>IF(N873="nulová",J873,0)</f>
        <v>0</v>
      </c>
      <c r="BJ873" s="205" t="s">
        <v>145</v>
      </c>
      <c r="BK873" s="151">
        <f>ROUND(I873*H873,3)</f>
        <v>0</v>
      </c>
      <c r="BL873" s="205" t="s">
        <v>144</v>
      </c>
      <c r="BM873" s="287" t="s">
        <v>1095</v>
      </c>
    </row>
    <row r="874" spans="1:65" s="14" customFormat="1">
      <c r="B874" s="186"/>
      <c r="D874" s="153" t="s">
        <v>147</v>
      </c>
      <c r="E874" s="187" t="s">
        <v>1</v>
      </c>
      <c r="F874" s="188" t="s">
        <v>1096</v>
      </c>
      <c r="H874" s="187" t="s">
        <v>1</v>
      </c>
      <c r="I874" s="189"/>
      <c r="L874" s="186"/>
      <c r="M874" s="190"/>
      <c r="N874" s="191"/>
      <c r="O874" s="191"/>
      <c r="P874" s="191"/>
      <c r="Q874" s="191"/>
      <c r="R874" s="191"/>
      <c r="S874" s="191"/>
      <c r="T874" s="192"/>
      <c r="AT874" s="187" t="s">
        <v>147</v>
      </c>
      <c r="AU874" s="187" t="s">
        <v>145</v>
      </c>
      <c r="AV874" s="14" t="s">
        <v>80</v>
      </c>
      <c r="AW874" s="14" t="s">
        <v>33</v>
      </c>
      <c r="AX874" s="14" t="s">
        <v>72</v>
      </c>
      <c r="AY874" s="187" t="s">
        <v>137</v>
      </c>
    </row>
    <row r="875" spans="1:65" s="11" customFormat="1">
      <c r="B875" s="152"/>
      <c r="D875" s="153" t="s">
        <v>147</v>
      </c>
      <c r="E875" s="154" t="s">
        <v>1</v>
      </c>
      <c r="F875" s="155" t="s">
        <v>1097</v>
      </c>
      <c r="H875" s="156">
        <v>3.875</v>
      </c>
      <c r="I875" s="157"/>
      <c r="L875" s="152"/>
      <c r="M875" s="158"/>
      <c r="N875" s="159"/>
      <c r="O875" s="159"/>
      <c r="P875" s="159"/>
      <c r="Q875" s="159"/>
      <c r="R875" s="159"/>
      <c r="S875" s="159"/>
      <c r="T875" s="160"/>
      <c r="AT875" s="154" t="s">
        <v>147</v>
      </c>
      <c r="AU875" s="154" t="s">
        <v>145</v>
      </c>
      <c r="AV875" s="11" t="s">
        <v>145</v>
      </c>
      <c r="AW875" s="11" t="s">
        <v>33</v>
      </c>
      <c r="AX875" s="11" t="s">
        <v>72</v>
      </c>
      <c r="AY875" s="154" t="s">
        <v>137</v>
      </c>
    </row>
    <row r="876" spans="1:65" s="11" customFormat="1">
      <c r="B876" s="152"/>
      <c r="D876" s="153" t="s">
        <v>147</v>
      </c>
      <c r="E876" s="154" t="s">
        <v>1</v>
      </c>
      <c r="F876" s="155" t="s">
        <v>1098</v>
      </c>
      <c r="H876" s="156">
        <v>11.813000000000001</v>
      </c>
      <c r="I876" s="157"/>
      <c r="L876" s="152"/>
      <c r="M876" s="158"/>
      <c r="N876" s="159"/>
      <c r="O876" s="159"/>
      <c r="P876" s="159"/>
      <c r="Q876" s="159"/>
      <c r="R876" s="159"/>
      <c r="S876" s="159"/>
      <c r="T876" s="160"/>
      <c r="AT876" s="154" t="s">
        <v>147</v>
      </c>
      <c r="AU876" s="154" t="s">
        <v>145</v>
      </c>
      <c r="AV876" s="11" t="s">
        <v>145</v>
      </c>
      <c r="AW876" s="11" t="s">
        <v>33</v>
      </c>
      <c r="AX876" s="11" t="s">
        <v>72</v>
      </c>
      <c r="AY876" s="154" t="s">
        <v>137</v>
      </c>
    </row>
    <row r="877" spans="1:65" s="13" customFormat="1">
      <c r="B877" s="169"/>
      <c r="D877" s="153" t="s">
        <v>147</v>
      </c>
      <c r="E877" s="170" t="s">
        <v>1</v>
      </c>
      <c r="F877" s="171" t="s">
        <v>158</v>
      </c>
      <c r="H877" s="172">
        <v>15.688000000000001</v>
      </c>
      <c r="I877" s="173"/>
      <c r="L877" s="169"/>
      <c r="M877" s="174"/>
      <c r="N877" s="175"/>
      <c r="O877" s="175"/>
      <c r="P877" s="175"/>
      <c r="Q877" s="175"/>
      <c r="R877" s="175"/>
      <c r="S877" s="175"/>
      <c r="T877" s="176"/>
      <c r="AT877" s="170" t="s">
        <v>147</v>
      </c>
      <c r="AU877" s="170" t="s">
        <v>145</v>
      </c>
      <c r="AV877" s="13" t="s">
        <v>144</v>
      </c>
      <c r="AW877" s="13" t="s">
        <v>33</v>
      </c>
      <c r="AX877" s="13" t="s">
        <v>80</v>
      </c>
      <c r="AY877" s="170" t="s">
        <v>137</v>
      </c>
    </row>
    <row r="878" spans="1:65" s="254" customFormat="1" ht="24.2" customHeight="1">
      <c r="A878" s="204"/>
      <c r="B878" s="139"/>
      <c r="C878" s="276" t="s">
        <v>1099</v>
      </c>
      <c r="D878" s="276" t="s">
        <v>139</v>
      </c>
      <c r="E878" s="277" t="s">
        <v>1100</v>
      </c>
      <c r="F878" s="278" t="s">
        <v>1101</v>
      </c>
      <c r="G878" s="279" t="s">
        <v>142</v>
      </c>
      <c r="H878" s="280">
        <v>20</v>
      </c>
      <c r="I878" s="281"/>
      <c r="J878" s="280">
        <f>ROUND(I878*H878,3)</f>
        <v>0</v>
      </c>
      <c r="K878" s="282"/>
      <c r="L878" s="30"/>
      <c r="M878" s="283" t="s">
        <v>1</v>
      </c>
      <c r="N878" s="284" t="s">
        <v>44</v>
      </c>
      <c r="O878" s="49"/>
      <c r="P878" s="285">
        <f>O878*H878</f>
        <v>0</v>
      </c>
      <c r="Q878" s="285">
        <v>0.27503</v>
      </c>
      <c r="R878" s="285">
        <f>Q878*H878</f>
        <v>5.5006000000000004</v>
      </c>
      <c r="S878" s="285">
        <v>0</v>
      </c>
      <c r="T878" s="286">
        <f>S878*H878</f>
        <v>0</v>
      </c>
      <c r="U878" s="204"/>
      <c r="V878" s="204"/>
      <c r="W878" s="204"/>
      <c r="X878" s="204"/>
      <c r="Y878" s="204"/>
      <c r="Z878" s="204"/>
      <c r="AA878" s="204"/>
      <c r="AB878" s="204"/>
      <c r="AC878" s="204"/>
      <c r="AD878" s="204"/>
      <c r="AE878" s="204"/>
      <c r="AR878" s="287" t="s">
        <v>144</v>
      </c>
      <c r="AT878" s="287" t="s">
        <v>139</v>
      </c>
      <c r="AU878" s="287" t="s">
        <v>145</v>
      </c>
      <c r="AY878" s="205" t="s">
        <v>137</v>
      </c>
      <c r="BE878" s="150">
        <f>IF(N878="základná",J878,0)</f>
        <v>0</v>
      </c>
      <c r="BF878" s="150">
        <f>IF(N878="znížená",J878,0)</f>
        <v>0</v>
      </c>
      <c r="BG878" s="150">
        <f>IF(N878="zákl. prenesená",J878,0)</f>
        <v>0</v>
      </c>
      <c r="BH878" s="150">
        <f>IF(N878="zníž. prenesená",J878,0)</f>
        <v>0</v>
      </c>
      <c r="BI878" s="150">
        <f>IF(N878="nulová",J878,0)</f>
        <v>0</v>
      </c>
      <c r="BJ878" s="205" t="s">
        <v>145</v>
      </c>
      <c r="BK878" s="151">
        <f>ROUND(I878*H878,3)</f>
        <v>0</v>
      </c>
      <c r="BL878" s="205" t="s">
        <v>144</v>
      </c>
      <c r="BM878" s="287" t="s">
        <v>1102</v>
      </c>
    </row>
    <row r="879" spans="1:65" s="14" customFormat="1">
      <c r="B879" s="186"/>
      <c r="D879" s="153" t="s">
        <v>147</v>
      </c>
      <c r="E879" s="187" t="s">
        <v>1</v>
      </c>
      <c r="F879" s="188" t="s">
        <v>1103</v>
      </c>
      <c r="H879" s="187" t="s">
        <v>1</v>
      </c>
      <c r="I879" s="189"/>
      <c r="L879" s="186"/>
      <c r="M879" s="190"/>
      <c r="N879" s="191"/>
      <c r="O879" s="191"/>
      <c r="P879" s="191"/>
      <c r="Q879" s="191"/>
      <c r="R879" s="191"/>
      <c r="S879" s="191"/>
      <c r="T879" s="192"/>
      <c r="AT879" s="187" t="s">
        <v>147</v>
      </c>
      <c r="AU879" s="187" t="s">
        <v>145</v>
      </c>
      <c r="AV879" s="14" t="s">
        <v>80</v>
      </c>
      <c r="AW879" s="14" t="s">
        <v>33</v>
      </c>
      <c r="AX879" s="14" t="s">
        <v>72</v>
      </c>
      <c r="AY879" s="187" t="s">
        <v>137</v>
      </c>
    </row>
    <row r="880" spans="1:65" s="14" customFormat="1">
      <c r="B880" s="186"/>
      <c r="D880" s="153" t="s">
        <v>147</v>
      </c>
      <c r="E880" s="187" t="s">
        <v>1</v>
      </c>
      <c r="F880" s="188" t="s">
        <v>1104</v>
      </c>
      <c r="H880" s="187" t="s">
        <v>1</v>
      </c>
      <c r="I880" s="189"/>
      <c r="L880" s="186"/>
      <c r="M880" s="190"/>
      <c r="N880" s="191"/>
      <c r="O880" s="191"/>
      <c r="P880" s="191"/>
      <c r="Q880" s="191"/>
      <c r="R880" s="191"/>
      <c r="S880" s="191"/>
      <c r="T880" s="192"/>
      <c r="AT880" s="187" t="s">
        <v>147</v>
      </c>
      <c r="AU880" s="187" t="s">
        <v>145</v>
      </c>
      <c r="AV880" s="14" t="s">
        <v>80</v>
      </c>
      <c r="AW880" s="14" t="s">
        <v>33</v>
      </c>
      <c r="AX880" s="14" t="s">
        <v>72</v>
      </c>
      <c r="AY880" s="187" t="s">
        <v>137</v>
      </c>
    </row>
    <row r="881" spans="1:65" s="11" customFormat="1">
      <c r="B881" s="152"/>
      <c r="D881" s="153" t="s">
        <v>147</v>
      </c>
      <c r="E881" s="154" t="s">
        <v>1</v>
      </c>
      <c r="F881" s="155" t="s">
        <v>1105</v>
      </c>
      <c r="H881" s="156">
        <v>20</v>
      </c>
      <c r="I881" s="157"/>
      <c r="L881" s="152"/>
      <c r="M881" s="158"/>
      <c r="N881" s="159"/>
      <c r="O881" s="159"/>
      <c r="P881" s="159"/>
      <c r="Q881" s="159"/>
      <c r="R881" s="159"/>
      <c r="S881" s="159"/>
      <c r="T881" s="160"/>
      <c r="AT881" s="154" t="s">
        <v>147</v>
      </c>
      <c r="AU881" s="154" t="s">
        <v>145</v>
      </c>
      <c r="AV881" s="11" t="s">
        <v>145</v>
      </c>
      <c r="AW881" s="11" t="s">
        <v>33</v>
      </c>
      <c r="AX881" s="11" t="s">
        <v>80</v>
      </c>
      <c r="AY881" s="154" t="s">
        <v>137</v>
      </c>
    </row>
    <row r="882" spans="1:65" s="254" customFormat="1" ht="24.2" customHeight="1">
      <c r="A882" s="204"/>
      <c r="B882" s="139"/>
      <c r="C882" s="276" t="s">
        <v>1106</v>
      </c>
      <c r="D882" s="276" t="s">
        <v>139</v>
      </c>
      <c r="E882" s="277" t="s">
        <v>1107</v>
      </c>
      <c r="F882" s="278" t="s">
        <v>1108</v>
      </c>
      <c r="G882" s="279" t="s">
        <v>167</v>
      </c>
      <c r="H882" s="280">
        <v>3</v>
      </c>
      <c r="I882" s="281"/>
      <c r="J882" s="280">
        <f>ROUND(I882*H882,3)</f>
        <v>0</v>
      </c>
      <c r="K882" s="282"/>
      <c r="L882" s="30"/>
      <c r="M882" s="283" t="s">
        <v>1</v>
      </c>
      <c r="N882" s="284" t="s">
        <v>44</v>
      </c>
      <c r="O882" s="49"/>
      <c r="P882" s="285">
        <f>O882*H882</f>
        <v>0</v>
      </c>
      <c r="Q882" s="285">
        <v>3.9640000000000002E-2</v>
      </c>
      <c r="R882" s="285">
        <f>Q882*H882</f>
        <v>0.11892</v>
      </c>
      <c r="S882" s="285">
        <v>0</v>
      </c>
      <c r="T882" s="286">
        <f>S882*H882</f>
        <v>0</v>
      </c>
      <c r="U882" s="204"/>
      <c r="V882" s="204"/>
      <c r="W882" s="204"/>
      <c r="X882" s="204"/>
      <c r="Y882" s="204"/>
      <c r="Z882" s="204"/>
      <c r="AA882" s="204"/>
      <c r="AB882" s="204"/>
      <c r="AC882" s="204"/>
      <c r="AD882" s="204"/>
      <c r="AE882" s="204"/>
      <c r="AR882" s="287" t="s">
        <v>144</v>
      </c>
      <c r="AT882" s="287" t="s">
        <v>139</v>
      </c>
      <c r="AU882" s="287" t="s">
        <v>145</v>
      </c>
      <c r="AY882" s="205" t="s">
        <v>137</v>
      </c>
      <c r="BE882" s="150">
        <f>IF(N882="základná",J882,0)</f>
        <v>0</v>
      </c>
      <c r="BF882" s="150">
        <f>IF(N882="znížená",J882,0)</f>
        <v>0</v>
      </c>
      <c r="BG882" s="150">
        <f>IF(N882="zákl. prenesená",J882,0)</f>
        <v>0</v>
      </c>
      <c r="BH882" s="150">
        <f>IF(N882="zníž. prenesená",J882,0)</f>
        <v>0</v>
      </c>
      <c r="BI882" s="150">
        <f>IF(N882="nulová",J882,0)</f>
        <v>0</v>
      </c>
      <c r="BJ882" s="205" t="s">
        <v>145</v>
      </c>
      <c r="BK882" s="151">
        <f>ROUND(I882*H882,3)</f>
        <v>0</v>
      </c>
      <c r="BL882" s="205" t="s">
        <v>144</v>
      </c>
      <c r="BM882" s="287" t="s">
        <v>1109</v>
      </c>
    </row>
    <row r="883" spans="1:65" s="11" customFormat="1">
      <c r="B883" s="152"/>
      <c r="D883" s="153" t="s">
        <v>147</v>
      </c>
      <c r="E883" s="154" t="s">
        <v>1</v>
      </c>
      <c r="F883" s="155" t="s">
        <v>151</v>
      </c>
      <c r="H883" s="156">
        <v>3</v>
      </c>
      <c r="I883" s="157"/>
      <c r="L883" s="152"/>
      <c r="M883" s="158"/>
      <c r="N883" s="159"/>
      <c r="O883" s="159"/>
      <c r="P883" s="159"/>
      <c r="Q883" s="159"/>
      <c r="R883" s="159"/>
      <c r="S883" s="159"/>
      <c r="T883" s="160"/>
      <c r="AT883" s="154" t="s">
        <v>147</v>
      </c>
      <c r="AU883" s="154" t="s">
        <v>145</v>
      </c>
      <c r="AV883" s="11" t="s">
        <v>145</v>
      </c>
      <c r="AW883" s="11" t="s">
        <v>33</v>
      </c>
      <c r="AX883" s="11" t="s">
        <v>80</v>
      </c>
      <c r="AY883" s="154" t="s">
        <v>137</v>
      </c>
    </row>
    <row r="884" spans="1:65" s="254" customFormat="1" ht="62.85" customHeight="1">
      <c r="A884" s="204"/>
      <c r="B884" s="139"/>
      <c r="C884" s="288" t="s">
        <v>1110</v>
      </c>
      <c r="D884" s="288" t="s">
        <v>164</v>
      </c>
      <c r="E884" s="289" t="s">
        <v>1111</v>
      </c>
      <c r="F884" s="290" t="s">
        <v>1112</v>
      </c>
      <c r="G884" s="291" t="s">
        <v>167</v>
      </c>
      <c r="H884" s="292">
        <v>3</v>
      </c>
      <c r="I884" s="293"/>
      <c r="J884" s="292">
        <f>ROUND(I884*H884,3)</f>
        <v>0</v>
      </c>
      <c r="K884" s="294"/>
      <c r="L884" s="183"/>
      <c r="M884" s="295" t="s">
        <v>1</v>
      </c>
      <c r="N884" s="296" t="s">
        <v>44</v>
      </c>
      <c r="O884" s="49"/>
      <c r="P884" s="285">
        <f>O884*H884</f>
        <v>0</v>
      </c>
      <c r="Q884" s="285">
        <v>0.01</v>
      </c>
      <c r="R884" s="285">
        <f>Q884*H884</f>
        <v>0.03</v>
      </c>
      <c r="S884" s="285">
        <v>0</v>
      </c>
      <c r="T884" s="286">
        <f>S884*H884</f>
        <v>0</v>
      </c>
      <c r="U884" s="204"/>
      <c r="V884" s="204"/>
      <c r="W884" s="204"/>
      <c r="X884" s="204"/>
      <c r="Y884" s="204"/>
      <c r="Z884" s="204"/>
      <c r="AA884" s="204"/>
      <c r="AB884" s="204"/>
      <c r="AC884" s="204"/>
      <c r="AD884" s="204"/>
      <c r="AE884" s="204"/>
      <c r="AR884" s="287" t="s">
        <v>168</v>
      </c>
      <c r="AT884" s="287" t="s">
        <v>164</v>
      </c>
      <c r="AU884" s="287" t="s">
        <v>145</v>
      </c>
      <c r="AY884" s="205" t="s">
        <v>137</v>
      </c>
      <c r="BE884" s="150">
        <f>IF(N884="základná",J884,0)</f>
        <v>0</v>
      </c>
      <c r="BF884" s="150">
        <f>IF(N884="znížená",J884,0)</f>
        <v>0</v>
      </c>
      <c r="BG884" s="150">
        <f>IF(N884="zákl. prenesená",J884,0)</f>
        <v>0</v>
      </c>
      <c r="BH884" s="150">
        <f>IF(N884="zníž. prenesená",J884,0)</f>
        <v>0</v>
      </c>
      <c r="BI884" s="150">
        <f>IF(N884="nulová",J884,0)</f>
        <v>0</v>
      </c>
      <c r="BJ884" s="205" t="s">
        <v>145</v>
      </c>
      <c r="BK884" s="151">
        <f>ROUND(I884*H884,3)</f>
        <v>0</v>
      </c>
      <c r="BL884" s="205" t="s">
        <v>144</v>
      </c>
      <c r="BM884" s="287" t="s">
        <v>1113</v>
      </c>
    </row>
    <row r="885" spans="1:65" s="254" customFormat="1" ht="24.2" customHeight="1">
      <c r="A885" s="204"/>
      <c r="B885" s="139"/>
      <c r="C885" s="276" t="s">
        <v>1114</v>
      </c>
      <c r="D885" s="276" t="s">
        <v>139</v>
      </c>
      <c r="E885" s="277" t="s">
        <v>1115</v>
      </c>
      <c r="F885" s="278" t="s">
        <v>1116</v>
      </c>
      <c r="G885" s="279" t="s">
        <v>269</v>
      </c>
      <c r="H885" s="280">
        <v>12.025</v>
      </c>
      <c r="I885" s="281"/>
      <c r="J885" s="280">
        <f>ROUND(I885*H885,3)</f>
        <v>0</v>
      </c>
      <c r="K885" s="282"/>
      <c r="L885" s="30"/>
      <c r="M885" s="283" t="s">
        <v>1</v>
      </c>
      <c r="N885" s="284" t="s">
        <v>44</v>
      </c>
      <c r="O885" s="49"/>
      <c r="P885" s="285">
        <f>O885*H885</f>
        <v>0</v>
      </c>
      <c r="Q885" s="285">
        <v>7.9399999999999991E-3</v>
      </c>
      <c r="R885" s="285">
        <f>Q885*H885</f>
        <v>9.5478499999999994E-2</v>
      </c>
      <c r="S885" s="285">
        <v>0</v>
      </c>
      <c r="T885" s="286">
        <f>S885*H885</f>
        <v>0</v>
      </c>
      <c r="U885" s="204"/>
      <c r="V885" s="204"/>
      <c r="W885" s="204"/>
      <c r="X885" s="204"/>
      <c r="Y885" s="204"/>
      <c r="Z885" s="204"/>
      <c r="AA885" s="204"/>
      <c r="AB885" s="204"/>
      <c r="AC885" s="204"/>
      <c r="AD885" s="204"/>
      <c r="AE885" s="204"/>
      <c r="AR885" s="287" t="s">
        <v>144</v>
      </c>
      <c r="AT885" s="287" t="s">
        <v>139</v>
      </c>
      <c r="AU885" s="287" t="s">
        <v>145</v>
      </c>
      <c r="AY885" s="205" t="s">
        <v>137</v>
      </c>
      <c r="BE885" s="150">
        <f>IF(N885="základná",J885,0)</f>
        <v>0</v>
      </c>
      <c r="BF885" s="150">
        <f>IF(N885="znížená",J885,0)</f>
        <v>0</v>
      </c>
      <c r="BG885" s="150">
        <f>IF(N885="zákl. prenesená",J885,0)</f>
        <v>0</v>
      </c>
      <c r="BH885" s="150">
        <f>IF(N885="zníž. prenesená",J885,0)</f>
        <v>0</v>
      </c>
      <c r="BI885" s="150">
        <f>IF(N885="nulová",J885,0)</f>
        <v>0</v>
      </c>
      <c r="BJ885" s="205" t="s">
        <v>145</v>
      </c>
      <c r="BK885" s="151">
        <f>ROUND(I885*H885,3)</f>
        <v>0</v>
      </c>
      <c r="BL885" s="205" t="s">
        <v>144</v>
      </c>
      <c r="BM885" s="287" t="s">
        <v>1117</v>
      </c>
    </row>
    <row r="886" spans="1:65" s="11" customFormat="1">
      <c r="B886" s="152"/>
      <c r="D886" s="153" t="s">
        <v>147</v>
      </c>
      <c r="E886" s="154" t="s">
        <v>1</v>
      </c>
      <c r="F886" s="155" t="s">
        <v>1118</v>
      </c>
      <c r="H886" s="156">
        <v>4.5</v>
      </c>
      <c r="I886" s="157"/>
      <c r="L886" s="152"/>
      <c r="M886" s="158"/>
      <c r="N886" s="159"/>
      <c r="O886" s="159"/>
      <c r="P886" s="159"/>
      <c r="Q886" s="159"/>
      <c r="R886" s="159"/>
      <c r="S886" s="159"/>
      <c r="T886" s="160"/>
      <c r="AT886" s="154" t="s">
        <v>147</v>
      </c>
      <c r="AU886" s="154" t="s">
        <v>145</v>
      </c>
      <c r="AV886" s="11" t="s">
        <v>145</v>
      </c>
      <c r="AW886" s="11" t="s">
        <v>33</v>
      </c>
      <c r="AX886" s="11" t="s">
        <v>72</v>
      </c>
      <c r="AY886" s="154" t="s">
        <v>137</v>
      </c>
    </row>
    <row r="887" spans="1:65" s="11" customFormat="1">
      <c r="B887" s="152"/>
      <c r="D887" s="153" t="s">
        <v>147</v>
      </c>
      <c r="E887" s="154" t="s">
        <v>1</v>
      </c>
      <c r="F887" s="155" t="s">
        <v>1119</v>
      </c>
      <c r="H887" s="156">
        <v>0.9</v>
      </c>
      <c r="I887" s="157"/>
      <c r="L887" s="152"/>
      <c r="M887" s="158"/>
      <c r="N887" s="159"/>
      <c r="O887" s="159"/>
      <c r="P887" s="159"/>
      <c r="Q887" s="159"/>
      <c r="R887" s="159"/>
      <c r="S887" s="159"/>
      <c r="T887" s="160"/>
      <c r="AT887" s="154" t="s">
        <v>147</v>
      </c>
      <c r="AU887" s="154" t="s">
        <v>145</v>
      </c>
      <c r="AV887" s="11" t="s">
        <v>145</v>
      </c>
      <c r="AW887" s="11" t="s">
        <v>33</v>
      </c>
      <c r="AX887" s="11" t="s">
        <v>72</v>
      </c>
      <c r="AY887" s="154" t="s">
        <v>137</v>
      </c>
    </row>
    <row r="888" spans="1:65" s="11" customFormat="1">
      <c r="B888" s="152"/>
      <c r="D888" s="153" t="s">
        <v>147</v>
      </c>
      <c r="E888" s="154" t="s">
        <v>1</v>
      </c>
      <c r="F888" s="155" t="s">
        <v>1120</v>
      </c>
      <c r="H888" s="156">
        <v>3</v>
      </c>
      <c r="I888" s="157"/>
      <c r="L888" s="152"/>
      <c r="M888" s="158"/>
      <c r="N888" s="159"/>
      <c r="O888" s="159"/>
      <c r="P888" s="159"/>
      <c r="Q888" s="159"/>
      <c r="R888" s="159"/>
      <c r="S888" s="159"/>
      <c r="T888" s="160"/>
      <c r="AT888" s="154" t="s">
        <v>147</v>
      </c>
      <c r="AU888" s="154" t="s">
        <v>145</v>
      </c>
      <c r="AV888" s="11" t="s">
        <v>145</v>
      </c>
      <c r="AW888" s="11" t="s">
        <v>33</v>
      </c>
      <c r="AX888" s="11" t="s">
        <v>72</v>
      </c>
      <c r="AY888" s="154" t="s">
        <v>137</v>
      </c>
    </row>
    <row r="889" spans="1:65" s="11" customFormat="1">
      <c r="B889" s="152"/>
      <c r="D889" s="153" t="s">
        <v>147</v>
      </c>
      <c r="E889" s="154" t="s">
        <v>1</v>
      </c>
      <c r="F889" s="155" t="s">
        <v>1121</v>
      </c>
      <c r="H889" s="156">
        <v>3.625</v>
      </c>
      <c r="I889" s="157"/>
      <c r="L889" s="152"/>
      <c r="M889" s="158"/>
      <c r="N889" s="159"/>
      <c r="O889" s="159"/>
      <c r="P889" s="159"/>
      <c r="Q889" s="159"/>
      <c r="R889" s="159"/>
      <c r="S889" s="159"/>
      <c r="T889" s="160"/>
      <c r="AT889" s="154" t="s">
        <v>147</v>
      </c>
      <c r="AU889" s="154" t="s">
        <v>145</v>
      </c>
      <c r="AV889" s="11" t="s">
        <v>145</v>
      </c>
      <c r="AW889" s="11" t="s">
        <v>33</v>
      </c>
      <c r="AX889" s="11" t="s">
        <v>72</v>
      </c>
      <c r="AY889" s="154" t="s">
        <v>137</v>
      </c>
    </row>
    <row r="890" spans="1:65" s="13" customFormat="1">
      <c r="B890" s="169"/>
      <c r="D890" s="153" t="s">
        <v>147</v>
      </c>
      <c r="E890" s="170" t="s">
        <v>1</v>
      </c>
      <c r="F890" s="171" t="s">
        <v>158</v>
      </c>
      <c r="H890" s="172">
        <v>12.025</v>
      </c>
      <c r="I890" s="173"/>
      <c r="L890" s="169"/>
      <c r="M890" s="174"/>
      <c r="N890" s="175"/>
      <c r="O890" s="175"/>
      <c r="P890" s="175"/>
      <c r="Q890" s="175"/>
      <c r="R890" s="175"/>
      <c r="S890" s="175"/>
      <c r="T890" s="176"/>
      <c r="AT890" s="170" t="s">
        <v>147</v>
      </c>
      <c r="AU890" s="170" t="s">
        <v>145</v>
      </c>
      <c r="AV890" s="13" t="s">
        <v>144</v>
      </c>
      <c r="AW890" s="13" t="s">
        <v>33</v>
      </c>
      <c r="AX890" s="13" t="s">
        <v>80</v>
      </c>
      <c r="AY890" s="170" t="s">
        <v>137</v>
      </c>
    </row>
    <row r="891" spans="1:65" s="254" customFormat="1" ht="24.2" customHeight="1">
      <c r="A891" s="204"/>
      <c r="B891" s="139"/>
      <c r="C891" s="288" t="s">
        <v>257</v>
      </c>
      <c r="D891" s="288" t="s">
        <v>164</v>
      </c>
      <c r="E891" s="289" t="s">
        <v>1122</v>
      </c>
      <c r="F891" s="290" t="s">
        <v>1123</v>
      </c>
      <c r="G891" s="291" t="s">
        <v>269</v>
      </c>
      <c r="H891" s="292">
        <v>12.025</v>
      </c>
      <c r="I891" s="293"/>
      <c r="J891" s="292">
        <f>ROUND(I891*H891,3)</f>
        <v>0</v>
      </c>
      <c r="K891" s="294"/>
      <c r="L891" s="183"/>
      <c r="M891" s="295" t="s">
        <v>1</v>
      </c>
      <c r="N891" s="296" t="s">
        <v>44</v>
      </c>
      <c r="O891" s="49"/>
      <c r="P891" s="285">
        <f>O891*H891</f>
        <v>0</v>
      </c>
      <c r="Q891" s="285">
        <v>1.14E-3</v>
      </c>
      <c r="R891" s="285">
        <f>Q891*H891</f>
        <v>1.37085E-2</v>
      </c>
      <c r="S891" s="285">
        <v>0</v>
      </c>
      <c r="T891" s="286">
        <f>S891*H891</f>
        <v>0</v>
      </c>
      <c r="U891" s="204"/>
      <c r="V891" s="204"/>
      <c r="W891" s="204"/>
      <c r="X891" s="204"/>
      <c r="Y891" s="204"/>
      <c r="Z891" s="204"/>
      <c r="AA891" s="204"/>
      <c r="AB891" s="204"/>
      <c r="AC891" s="204"/>
      <c r="AD891" s="204"/>
      <c r="AE891" s="204"/>
      <c r="AR891" s="287" t="s">
        <v>168</v>
      </c>
      <c r="AT891" s="287" t="s">
        <v>164</v>
      </c>
      <c r="AU891" s="287" t="s">
        <v>145</v>
      </c>
      <c r="AY891" s="205" t="s">
        <v>137</v>
      </c>
      <c r="BE891" s="150">
        <f>IF(N891="základná",J891,0)</f>
        <v>0</v>
      </c>
      <c r="BF891" s="150">
        <f>IF(N891="znížená",J891,0)</f>
        <v>0</v>
      </c>
      <c r="BG891" s="150">
        <f>IF(N891="zákl. prenesená",J891,0)</f>
        <v>0</v>
      </c>
      <c r="BH891" s="150">
        <f>IF(N891="zníž. prenesená",J891,0)</f>
        <v>0</v>
      </c>
      <c r="BI891" s="150">
        <f>IF(N891="nulová",J891,0)</f>
        <v>0</v>
      </c>
      <c r="BJ891" s="205" t="s">
        <v>145</v>
      </c>
      <c r="BK891" s="151">
        <f>ROUND(I891*H891,3)</f>
        <v>0</v>
      </c>
      <c r="BL891" s="205" t="s">
        <v>144</v>
      </c>
      <c r="BM891" s="287" t="s">
        <v>1124</v>
      </c>
    </row>
    <row r="892" spans="1:65" s="10" customFormat="1" ht="22.7" customHeight="1">
      <c r="B892" s="126"/>
      <c r="D892" s="127" t="s">
        <v>71</v>
      </c>
      <c r="E892" s="137" t="s">
        <v>168</v>
      </c>
      <c r="F892" s="137" t="s">
        <v>1125</v>
      </c>
      <c r="I892" s="129"/>
      <c r="J892" s="138">
        <f>BK892</f>
        <v>0</v>
      </c>
      <c r="L892" s="126"/>
      <c r="M892" s="131"/>
      <c r="N892" s="132"/>
      <c r="O892" s="132"/>
      <c r="P892" s="133">
        <f>SUM(P893:P897)</f>
        <v>0</v>
      </c>
      <c r="Q892" s="132"/>
      <c r="R892" s="133">
        <f>SUM(R893:R897)</f>
        <v>9.5882999999999996E-2</v>
      </c>
      <c r="S892" s="132"/>
      <c r="T892" s="134">
        <f>SUM(T893:T897)</f>
        <v>0</v>
      </c>
      <c r="AR892" s="127" t="s">
        <v>80</v>
      </c>
      <c r="AT892" s="135" t="s">
        <v>71</v>
      </c>
      <c r="AU892" s="135" t="s">
        <v>80</v>
      </c>
      <c r="AY892" s="127" t="s">
        <v>137</v>
      </c>
      <c r="BK892" s="136">
        <f>SUM(BK893:BK897)</f>
        <v>0</v>
      </c>
    </row>
    <row r="893" spans="1:65" s="254" customFormat="1" ht="24.2" customHeight="1">
      <c r="A893" s="204"/>
      <c r="B893" s="139"/>
      <c r="C893" s="276" t="s">
        <v>1126</v>
      </c>
      <c r="D893" s="276" t="s">
        <v>139</v>
      </c>
      <c r="E893" s="277" t="s">
        <v>1127</v>
      </c>
      <c r="F893" s="278" t="s">
        <v>1128</v>
      </c>
      <c r="G893" s="279" t="s">
        <v>142</v>
      </c>
      <c r="H893" s="280">
        <v>0.42499999999999999</v>
      </c>
      <c r="I893" s="281"/>
      <c r="J893" s="280">
        <f>ROUND(I893*H893,3)</f>
        <v>0</v>
      </c>
      <c r="K893" s="282"/>
      <c r="L893" s="30"/>
      <c r="M893" s="283" t="s">
        <v>1</v>
      </c>
      <c r="N893" s="284" t="s">
        <v>44</v>
      </c>
      <c r="O893" s="49"/>
      <c r="P893" s="285">
        <f>O893*H893</f>
        <v>0</v>
      </c>
      <c r="Q893" s="285">
        <v>3.96E-3</v>
      </c>
      <c r="R893" s="285">
        <f>Q893*H893</f>
        <v>1.683E-3</v>
      </c>
      <c r="S893" s="285">
        <v>0</v>
      </c>
      <c r="T893" s="286">
        <f>S893*H893</f>
        <v>0</v>
      </c>
      <c r="U893" s="204"/>
      <c r="V893" s="204"/>
      <c r="W893" s="204"/>
      <c r="X893" s="204"/>
      <c r="Y893" s="204"/>
      <c r="Z893" s="204"/>
      <c r="AA893" s="204"/>
      <c r="AB893" s="204"/>
      <c r="AC893" s="204"/>
      <c r="AD893" s="204"/>
      <c r="AE893" s="204"/>
      <c r="AR893" s="287" t="s">
        <v>144</v>
      </c>
      <c r="AT893" s="287" t="s">
        <v>139</v>
      </c>
      <c r="AU893" s="287" t="s">
        <v>145</v>
      </c>
      <c r="AY893" s="205" t="s">
        <v>137</v>
      </c>
      <c r="BE893" s="150">
        <f>IF(N893="základná",J893,0)</f>
        <v>0</v>
      </c>
      <c r="BF893" s="150">
        <f>IF(N893="znížená",J893,0)</f>
        <v>0</v>
      </c>
      <c r="BG893" s="150">
        <f>IF(N893="zákl. prenesená",J893,0)</f>
        <v>0</v>
      </c>
      <c r="BH893" s="150">
        <f>IF(N893="zníž. prenesená",J893,0)</f>
        <v>0</v>
      </c>
      <c r="BI893" s="150">
        <f>IF(N893="nulová",J893,0)</f>
        <v>0</v>
      </c>
      <c r="BJ893" s="205" t="s">
        <v>145</v>
      </c>
      <c r="BK893" s="151">
        <f>ROUND(I893*H893,3)</f>
        <v>0</v>
      </c>
      <c r="BL893" s="205" t="s">
        <v>144</v>
      </c>
      <c r="BM893" s="287" t="s">
        <v>1129</v>
      </c>
    </row>
    <row r="894" spans="1:65" s="14" customFormat="1">
      <c r="B894" s="186"/>
      <c r="D894" s="153" t="s">
        <v>147</v>
      </c>
      <c r="E894" s="187" t="s">
        <v>1</v>
      </c>
      <c r="F894" s="188" t="s">
        <v>1130</v>
      </c>
      <c r="H894" s="187" t="s">
        <v>1</v>
      </c>
      <c r="I894" s="189"/>
      <c r="L894" s="186"/>
      <c r="M894" s="190"/>
      <c r="N894" s="191"/>
      <c r="O894" s="191"/>
      <c r="P894" s="191"/>
      <c r="Q894" s="191"/>
      <c r="R894" s="191"/>
      <c r="S894" s="191"/>
      <c r="T894" s="192"/>
      <c r="AT894" s="187" t="s">
        <v>147</v>
      </c>
      <c r="AU894" s="187" t="s">
        <v>145</v>
      </c>
      <c r="AV894" s="14" t="s">
        <v>80</v>
      </c>
      <c r="AW894" s="14" t="s">
        <v>33</v>
      </c>
      <c r="AX894" s="14" t="s">
        <v>72</v>
      </c>
      <c r="AY894" s="187" t="s">
        <v>137</v>
      </c>
    </row>
    <row r="895" spans="1:65" s="11" customFormat="1">
      <c r="B895" s="152"/>
      <c r="D895" s="153" t="s">
        <v>147</v>
      </c>
      <c r="E895" s="154" t="s">
        <v>1</v>
      </c>
      <c r="F895" s="155" t="s">
        <v>1131</v>
      </c>
      <c r="H895" s="156">
        <v>0.42499999999999999</v>
      </c>
      <c r="I895" s="157"/>
      <c r="L895" s="152"/>
      <c r="M895" s="158"/>
      <c r="N895" s="159"/>
      <c r="O895" s="159"/>
      <c r="P895" s="159"/>
      <c r="Q895" s="159"/>
      <c r="R895" s="159"/>
      <c r="S895" s="159"/>
      <c r="T895" s="160"/>
      <c r="AT895" s="154" t="s">
        <v>147</v>
      </c>
      <c r="AU895" s="154" t="s">
        <v>145</v>
      </c>
      <c r="AV895" s="11" t="s">
        <v>145</v>
      </c>
      <c r="AW895" s="11" t="s">
        <v>33</v>
      </c>
      <c r="AX895" s="11" t="s">
        <v>80</v>
      </c>
      <c r="AY895" s="154" t="s">
        <v>137</v>
      </c>
    </row>
    <row r="896" spans="1:65" s="254" customFormat="1" ht="24.2" customHeight="1">
      <c r="A896" s="204"/>
      <c r="B896" s="139"/>
      <c r="C896" s="276" t="s">
        <v>1132</v>
      </c>
      <c r="D896" s="276" t="s">
        <v>139</v>
      </c>
      <c r="E896" s="277" t="s">
        <v>1133</v>
      </c>
      <c r="F896" s="278" t="s">
        <v>1134</v>
      </c>
      <c r="G896" s="279" t="s">
        <v>167</v>
      </c>
      <c r="H896" s="280">
        <v>1</v>
      </c>
      <c r="I896" s="281"/>
      <c r="J896" s="280">
        <f>ROUND(I896*H896,3)</f>
        <v>0</v>
      </c>
      <c r="K896" s="282"/>
      <c r="L896" s="30"/>
      <c r="M896" s="283" t="s">
        <v>1</v>
      </c>
      <c r="N896" s="284" t="s">
        <v>44</v>
      </c>
      <c r="O896" s="49"/>
      <c r="P896" s="285">
        <f>O896*H896</f>
        <v>0</v>
      </c>
      <c r="Q896" s="285">
        <v>4.1999999999999997E-3</v>
      </c>
      <c r="R896" s="285">
        <f>Q896*H896</f>
        <v>4.1999999999999997E-3</v>
      </c>
      <c r="S896" s="285">
        <v>0</v>
      </c>
      <c r="T896" s="286">
        <f>S896*H896</f>
        <v>0</v>
      </c>
      <c r="U896" s="204"/>
      <c r="V896" s="204"/>
      <c r="W896" s="204"/>
      <c r="X896" s="204"/>
      <c r="Y896" s="204"/>
      <c r="Z896" s="204"/>
      <c r="AA896" s="204"/>
      <c r="AB896" s="204"/>
      <c r="AC896" s="204"/>
      <c r="AD896" s="204"/>
      <c r="AE896" s="204"/>
      <c r="AR896" s="287" t="s">
        <v>144</v>
      </c>
      <c r="AT896" s="287" t="s">
        <v>139</v>
      </c>
      <c r="AU896" s="287" t="s">
        <v>145</v>
      </c>
      <c r="AY896" s="205" t="s">
        <v>137</v>
      </c>
      <c r="BE896" s="150">
        <f>IF(N896="základná",J896,0)</f>
        <v>0</v>
      </c>
      <c r="BF896" s="150">
        <f>IF(N896="znížená",J896,0)</f>
        <v>0</v>
      </c>
      <c r="BG896" s="150">
        <f>IF(N896="zákl. prenesená",J896,0)</f>
        <v>0</v>
      </c>
      <c r="BH896" s="150">
        <f>IF(N896="zníž. prenesená",J896,0)</f>
        <v>0</v>
      </c>
      <c r="BI896" s="150">
        <f>IF(N896="nulová",J896,0)</f>
        <v>0</v>
      </c>
      <c r="BJ896" s="205" t="s">
        <v>145</v>
      </c>
      <c r="BK896" s="151">
        <f>ROUND(I896*H896,3)</f>
        <v>0</v>
      </c>
      <c r="BL896" s="205" t="s">
        <v>144</v>
      </c>
      <c r="BM896" s="287" t="s">
        <v>1135</v>
      </c>
    </row>
    <row r="897" spans="1:65" s="254" customFormat="1" ht="48.95" customHeight="1">
      <c r="A897" s="204"/>
      <c r="B897" s="139"/>
      <c r="C897" s="288" t="s">
        <v>1136</v>
      </c>
      <c r="D897" s="288" t="s">
        <v>164</v>
      </c>
      <c r="E897" s="289" t="s">
        <v>1137</v>
      </c>
      <c r="F897" s="290" t="s">
        <v>1138</v>
      </c>
      <c r="G897" s="291" t="s">
        <v>167</v>
      </c>
      <c r="H897" s="292">
        <v>1</v>
      </c>
      <c r="I897" s="293"/>
      <c r="J897" s="292">
        <f>ROUND(I897*H897,3)</f>
        <v>0</v>
      </c>
      <c r="K897" s="294"/>
      <c r="L897" s="183"/>
      <c r="M897" s="295" t="s">
        <v>1</v>
      </c>
      <c r="N897" s="296" t="s">
        <v>44</v>
      </c>
      <c r="O897" s="49"/>
      <c r="P897" s="285">
        <f>O897*H897</f>
        <v>0</v>
      </c>
      <c r="Q897" s="285">
        <v>0.09</v>
      </c>
      <c r="R897" s="285">
        <f>Q897*H897</f>
        <v>0.09</v>
      </c>
      <c r="S897" s="285">
        <v>0</v>
      </c>
      <c r="T897" s="286">
        <f>S897*H897</f>
        <v>0</v>
      </c>
      <c r="U897" s="204"/>
      <c r="V897" s="204"/>
      <c r="W897" s="204"/>
      <c r="X897" s="204"/>
      <c r="Y897" s="204"/>
      <c r="Z897" s="204"/>
      <c r="AA897" s="204"/>
      <c r="AB897" s="204"/>
      <c r="AC897" s="204"/>
      <c r="AD897" s="204"/>
      <c r="AE897" s="204"/>
      <c r="AR897" s="287" t="s">
        <v>168</v>
      </c>
      <c r="AT897" s="287" t="s">
        <v>164</v>
      </c>
      <c r="AU897" s="287" t="s">
        <v>145</v>
      </c>
      <c r="AY897" s="205" t="s">
        <v>137</v>
      </c>
      <c r="BE897" s="150">
        <f>IF(N897="základná",J897,0)</f>
        <v>0</v>
      </c>
      <c r="BF897" s="150">
        <f>IF(N897="znížená",J897,0)</f>
        <v>0</v>
      </c>
      <c r="BG897" s="150">
        <f>IF(N897="zákl. prenesená",J897,0)</f>
        <v>0</v>
      </c>
      <c r="BH897" s="150">
        <f>IF(N897="zníž. prenesená",J897,0)</f>
        <v>0</v>
      </c>
      <c r="BI897" s="150">
        <f>IF(N897="nulová",J897,0)</f>
        <v>0</v>
      </c>
      <c r="BJ897" s="205" t="s">
        <v>145</v>
      </c>
      <c r="BK897" s="151">
        <f>ROUND(I897*H897,3)</f>
        <v>0</v>
      </c>
      <c r="BL897" s="205" t="s">
        <v>144</v>
      </c>
      <c r="BM897" s="287" t="s">
        <v>1139</v>
      </c>
    </row>
    <row r="898" spans="1:65" s="10" customFormat="1" ht="22.7" customHeight="1">
      <c r="B898" s="126"/>
      <c r="D898" s="127" t="s">
        <v>71</v>
      </c>
      <c r="E898" s="137" t="s">
        <v>192</v>
      </c>
      <c r="F898" s="137" t="s">
        <v>210</v>
      </c>
      <c r="I898" s="129"/>
      <c r="J898" s="138">
        <f>BK898</f>
        <v>0</v>
      </c>
      <c r="L898" s="126"/>
      <c r="M898" s="131"/>
      <c r="N898" s="132"/>
      <c r="O898" s="132"/>
      <c r="P898" s="133">
        <f>SUM(P899:P1033)</f>
        <v>0</v>
      </c>
      <c r="Q898" s="132"/>
      <c r="R898" s="133">
        <f>SUM(R899:R1033)</f>
        <v>46.671279460000001</v>
      </c>
      <c r="S898" s="132"/>
      <c r="T898" s="134">
        <f>SUM(T899:T1033)</f>
        <v>37.586080000000003</v>
      </c>
      <c r="AR898" s="127" t="s">
        <v>80</v>
      </c>
      <c r="AT898" s="135" t="s">
        <v>71</v>
      </c>
      <c r="AU898" s="135" t="s">
        <v>80</v>
      </c>
      <c r="AY898" s="127" t="s">
        <v>137</v>
      </c>
      <c r="BK898" s="136">
        <f>SUM(BK899:BK1033)</f>
        <v>0</v>
      </c>
    </row>
    <row r="899" spans="1:65" s="254" customFormat="1" ht="37.700000000000003" customHeight="1">
      <c r="A899" s="204"/>
      <c r="B899" s="139"/>
      <c r="C899" s="276" t="s">
        <v>1140</v>
      </c>
      <c r="D899" s="276" t="s">
        <v>139</v>
      </c>
      <c r="E899" s="277" t="s">
        <v>1141</v>
      </c>
      <c r="F899" s="278" t="s">
        <v>1142</v>
      </c>
      <c r="G899" s="279" t="s">
        <v>269</v>
      </c>
      <c r="H899" s="280">
        <v>77.55</v>
      </c>
      <c r="I899" s="281"/>
      <c r="J899" s="280">
        <f>ROUND(I899*H899,3)</f>
        <v>0</v>
      </c>
      <c r="K899" s="282"/>
      <c r="L899" s="30"/>
      <c r="M899" s="283" t="s">
        <v>1</v>
      </c>
      <c r="N899" s="284" t="s">
        <v>44</v>
      </c>
      <c r="O899" s="49"/>
      <c r="P899" s="285">
        <f>O899*H899</f>
        <v>0</v>
      </c>
      <c r="Q899" s="285">
        <v>9.8530000000000006E-2</v>
      </c>
      <c r="R899" s="285">
        <f>Q899*H899</f>
        <v>7.6410014999999998</v>
      </c>
      <c r="S899" s="285">
        <v>0</v>
      </c>
      <c r="T899" s="286">
        <f>S899*H899</f>
        <v>0</v>
      </c>
      <c r="U899" s="204"/>
      <c r="V899" s="204"/>
      <c r="W899" s="204"/>
      <c r="X899" s="204"/>
      <c r="Y899" s="204"/>
      <c r="Z899" s="204"/>
      <c r="AA899" s="204"/>
      <c r="AB899" s="204"/>
      <c r="AC899" s="204"/>
      <c r="AD899" s="204"/>
      <c r="AE899" s="204"/>
      <c r="AR899" s="287" t="s">
        <v>144</v>
      </c>
      <c r="AT899" s="287" t="s">
        <v>139</v>
      </c>
      <c r="AU899" s="287" t="s">
        <v>145</v>
      </c>
      <c r="AY899" s="205" t="s">
        <v>137</v>
      </c>
      <c r="BE899" s="150">
        <f>IF(N899="základná",J899,0)</f>
        <v>0</v>
      </c>
      <c r="BF899" s="150">
        <f>IF(N899="znížená",J899,0)</f>
        <v>0</v>
      </c>
      <c r="BG899" s="150">
        <f>IF(N899="zákl. prenesená",J899,0)</f>
        <v>0</v>
      </c>
      <c r="BH899" s="150">
        <f>IF(N899="zníž. prenesená",J899,0)</f>
        <v>0</v>
      </c>
      <c r="BI899" s="150">
        <f>IF(N899="nulová",J899,0)</f>
        <v>0</v>
      </c>
      <c r="BJ899" s="205" t="s">
        <v>145</v>
      </c>
      <c r="BK899" s="151">
        <f>ROUND(I899*H899,3)</f>
        <v>0</v>
      </c>
      <c r="BL899" s="205" t="s">
        <v>144</v>
      </c>
      <c r="BM899" s="287" t="s">
        <v>1143</v>
      </c>
    </row>
    <row r="900" spans="1:65" s="14" customFormat="1">
      <c r="B900" s="186"/>
      <c r="D900" s="153" t="s">
        <v>147</v>
      </c>
      <c r="E900" s="187" t="s">
        <v>1</v>
      </c>
      <c r="F900" s="188" t="s">
        <v>1144</v>
      </c>
      <c r="H900" s="187" t="s">
        <v>1</v>
      </c>
      <c r="I900" s="189"/>
      <c r="L900" s="186"/>
      <c r="M900" s="190"/>
      <c r="N900" s="191"/>
      <c r="O900" s="191"/>
      <c r="P900" s="191"/>
      <c r="Q900" s="191"/>
      <c r="R900" s="191"/>
      <c r="S900" s="191"/>
      <c r="T900" s="192"/>
      <c r="AT900" s="187" t="s">
        <v>147</v>
      </c>
      <c r="AU900" s="187" t="s">
        <v>145</v>
      </c>
      <c r="AV900" s="14" t="s">
        <v>80</v>
      </c>
      <c r="AW900" s="14" t="s">
        <v>33</v>
      </c>
      <c r="AX900" s="14" t="s">
        <v>72</v>
      </c>
      <c r="AY900" s="187" t="s">
        <v>137</v>
      </c>
    </row>
    <row r="901" spans="1:65" s="11" customFormat="1">
      <c r="B901" s="152"/>
      <c r="D901" s="153" t="s">
        <v>147</v>
      </c>
      <c r="E901" s="154" t="s">
        <v>1</v>
      </c>
      <c r="F901" s="155" t="s">
        <v>1145</v>
      </c>
      <c r="H901" s="156">
        <v>69.05</v>
      </c>
      <c r="I901" s="157"/>
      <c r="L901" s="152"/>
      <c r="M901" s="158"/>
      <c r="N901" s="159"/>
      <c r="O901" s="159"/>
      <c r="P901" s="159"/>
      <c r="Q901" s="159"/>
      <c r="R901" s="159"/>
      <c r="S901" s="159"/>
      <c r="T901" s="160"/>
      <c r="AT901" s="154" t="s">
        <v>147</v>
      </c>
      <c r="AU901" s="154" t="s">
        <v>145</v>
      </c>
      <c r="AV901" s="11" t="s">
        <v>145</v>
      </c>
      <c r="AW901" s="11" t="s">
        <v>33</v>
      </c>
      <c r="AX901" s="11" t="s">
        <v>72</v>
      </c>
      <c r="AY901" s="154" t="s">
        <v>137</v>
      </c>
    </row>
    <row r="902" spans="1:65" s="11" customFormat="1">
      <c r="B902" s="152"/>
      <c r="D902" s="153" t="s">
        <v>147</v>
      </c>
      <c r="E902" s="154" t="s">
        <v>1</v>
      </c>
      <c r="F902" s="155" t="s">
        <v>1146</v>
      </c>
      <c r="H902" s="156">
        <v>8.5</v>
      </c>
      <c r="I902" s="157"/>
      <c r="L902" s="152"/>
      <c r="M902" s="158"/>
      <c r="N902" s="159"/>
      <c r="O902" s="159"/>
      <c r="P902" s="159"/>
      <c r="Q902" s="159"/>
      <c r="R902" s="159"/>
      <c r="S902" s="159"/>
      <c r="T902" s="160"/>
      <c r="AT902" s="154" t="s">
        <v>147</v>
      </c>
      <c r="AU902" s="154" t="s">
        <v>145</v>
      </c>
      <c r="AV902" s="11" t="s">
        <v>145</v>
      </c>
      <c r="AW902" s="11" t="s">
        <v>33</v>
      </c>
      <c r="AX902" s="11" t="s">
        <v>72</v>
      </c>
      <c r="AY902" s="154" t="s">
        <v>137</v>
      </c>
    </row>
    <row r="903" spans="1:65" s="13" customFormat="1">
      <c r="B903" s="169"/>
      <c r="D903" s="153" t="s">
        <v>147</v>
      </c>
      <c r="E903" s="170" t="s">
        <v>1</v>
      </c>
      <c r="F903" s="171" t="s">
        <v>158</v>
      </c>
      <c r="H903" s="172">
        <v>77.55</v>
      </c>
      <c r="I903" s="173"/>
      <c r="L903" s="169"/>
      <c r="M903" s="174"/>
      <c r="N903" s="175"/>
      <c r="O903" s="175"/>
      <c r="P903" s="175"/>
      <c r="Q903" s="175"/>
      <c r="R903" s="175"/>
      <c r="S903" s="175"/>
      <c r="T903" s="176"/>
      <c r="AT903" s="170" t="s">
        <v>147</v>
      </c>
      <c r="AU903" s="170" t="s">
        <v>145</v>
      </c>
      <c r="AV903" s="13" t="s">
        <v>144</v>
      </c>
      <c r="AW903" s="13" t="s">
        <v>33</v>
      </c>
      <c r="AX903" s="13" t="s">
        <v>80</v>
      </c>
      <c r="AY903" s="170" t="s">
        <v>137</v>
      </c>
    </row>
    <row r="904" spans="1:65" s="254" customFormat="1" ht="14.45" customHeight="1">
      <c r="A904" s="204"/>
      <c r="B904" s="139"/>
      <c r="C904" s="288" t="s">
        <v>1147</v>
      </c>
      <c r="D904" s="288" t="s">
        <v>164</v>
      </c>
      <c r="E904" s="289" t="s">
        <v>1148</v>
      </c>
      <c r="F904" s="290" t="s">
        <v>1149</v>
      </c>
      <c r="G904" s="291" t="s">
        <v>167</v>
      </c>
      <c r="H904" s="292">
        <v>78.325999999999993</v>
      </c>
      <c r="I904" s="293"/>
      <c r="J904" s="292">
        <f>ROUND(I904*H904,3)</f>
        <v>0</v>
      </c>
      <c r="K904" s="294"/>
      <c r="L904" s="183"/>
      <c r="M904" s="295" t="s">
        <v>1</v>
      </c>
      <c r="N904" s="296" t="s">
        <v>44</v>
      </c>
      <c r="O904" s="49"/>
      <c r="P904" s="285">
        <f>O904*H904</f>
        <v>0</v>
      </c>
      <c r="Q904" s="285">
        <v>2.3E-2</v>
      </c>
      <c r="R904" s="285">
        <f>Q904*H904</f>
        <v>1.8014979999999998</v>
      </c>
      <c r="S904" s="285">
        <v>0</v>
      </c>
      <c r="T904" s="286">
        <f>S904*H904</f>
        <v>0</v>
      </c>
      <c r="U904" s="204"/>
      <c r="V904" s="204"/>
      <c r="W904" s="204"/>
      <c r="X904" s="204"/>
      <c r="Y904" s="204"/>
      <c r="Z904" s="204"/>
      <c r="AA904" s="204"/>
      <c r="AB904" s="204"/>
      <c r="AC904" s="204"/>
      <c r="AD904" s="204"/>
      <c r="AE904" s="204"/>
      <c r="AR904" s="287" t="s">
        <v>168</v>
      </c>
      <c r="AT904" s="287" t="s">
        <v>164</v>
      </c>
      <c r="AU904" s="287" t="s">
        <v>145</v>
      </c>
      <c r="AY904" s="205" t="s">
        <v>137</v>
      </c>
      <c r="BE904" s="150">
        <f>IF(N904="základná",J904,0)</f>
        <v>0</v>
      </c>
      <c r="BF904" s="150">
        <f>IF(N904="znížená",J904,0)</f>
        <v>0</v>
      </c>
      <c r="BG904" s="150">
        <f>IF(N904="zákl. prenesená",J904,0)</f>
        <v>0</v>
      </c>
      <c r="BH904" s="150">
        <f>IF(N904="zníž. prenesená",J904,0)</f>
        <v>0</v>
      </c>
      <c r="BI904" s="150">
        <f>IF(N904="nulová",J904,0)</f>
        <v>0</v>
      </c>
      <c r="BJ904" s="205" t="s">
        <v>145</v>
      </c>
      <c r="BK904" s="151">
        <f>ROUND(I904*H904,3)</f>
        <v>0</v>
      </c>
      <c r="BL904" s="205" t="s">
        <v>144</v>
      </c>
      <c r="BM904" s="287" t="s">
        <v>1150</v>
      </c>
    </row>
    <row r="905" spans="1:65" s="11" customFormat="1">
      <c r="B905" s="152"/>
      <c r="D905" s="153" t="s">
        <v>147</v>
      </c>
      <c r="F905" s="155" t="s">
        <v>1151</v>
      </c>
      <c r="H905" s="156">
        <v>78.325999999999993</v>
      </c>
      <c r="I905" s="157"/>
      <c r="L905" s="152"/>
      <c r="M905" s="158"/>
      <c r="N905" s="159"/>
      <c r="O905" s="159"/>
      <c r="P905" s="159"/>
      <c r="Q905" s="159"/>
      <c r="R905" s="159"/>
      <c r="S905" s="159"/>
      <c r="T905" s="160"/>
      <c r="AT905" s="154" t="s">
        <v>147</v>
      </c>
      <c r="AU905" s="154" t="s">
        <v>145</v>
      </c>
      <c r="AV905" s="11" t="s">
        <v>145</v>
      </c>
      <c r="AW905" s="11" t="s">
        <v>3</v>
      </c>
      <c r="AX905" s="11" t="s">
        <v>80</v>
      </c>
      <c r="AY905" s="154" t="s">
        <v>137</v>
      </c>
    </row>
    <row r="906" spans="1:65" s="254" customFormat="1" ht="24.2" customHeight="1">
      <c r="A906" s="204"/>
      <c r="B906" s="139"/>
      <c r="C906" s="276" t="s">
        <v>1152</v>
      </c>
      <c r="D906" s="276" t="s">
        <v>139</v>
      </c>
      <c r="E906" s="277" t="s">
        <v>1153</v>
      </c>
      <c r="F906" s="278" t="s">
        <v>1154</v>
      </c>
      <c r="G906" s="279" t="s">
        <v>162</v>
      </c>
      <c r="H906" s="280">
        <v>3.8780000000000001</v>
      </c>
      <c r="I906" s="281"/>
      <c r="J906" s="280">
        <f>ROUND(I906*H906,3)</f>
        <v>0</v>
      </c>
      <c r="K906" s="282"/>
      <c r="L906" s="30"/>
      <c r="M906" s="283" t="s">
        <v>1</v>
      </c>
      <c r="N906" s="284" t="s">
        <v>44</v>
      </c>
      <c r="O906" s="49"/>
      <c r="P906" s="285">
        <f>O906*H906</f>
        <v>0</v>
      </c>
      <c r="Q906" s="285">
        <v>2.2151299999999998</v>
      </c>
      <c r="R906" s="285">
        <f>Q906*H906</f>
        <v>8.59027414</v>
      </c>
      <c r="S906" s="285">
        <v>0</v>
      </c>
      <c r="T906" s="286">
        <f>S906*H906</f>
        <v>0</v>
      </c>
      <c r="U906" s="204"/>
      <c r="V906" s="204"/>
      <c r="W906" s="204"/>
      <c r="X906" s="204"/>
      <c r="Y906" s="204"/>
      <c r="Z906" s="204"/>
      <c r="AA906" s="204"/>
      <c r="AB906" s="204"/>
      <c r="AC906" s="204"/>
      <c r="AD906" s="204"/>
      <c r="AE906" s="204"/>
      <c r="AR906" s="287" t="s">
        <v>144</v>
      </c>
      <c r="AT906" s="287" t="s">
        <v>139</v>
      </c>
      <c r="AU906" s="287" t="s">
        <v>145</v>
      </c>
      <c r="AY906" s="205" t="s">
        <v>137</v>
      </c>
      <c r="BE906" s="150">
        <f>IF(N906="základná",J906,0)</f>
        <v>0</v>
      </c>
      <c r="BF906" s="150">
        <f>IF(N906="znížená",J906,0)</f>
        <v>0</v>
      </c>
      <c r="BG906" s="150">
        <f>IF(N906="zákl. prenesená",J906,0)</f>
        <v>0</v>
      </c>
      <c r="BH906" s="150">
        <f>IF(N906="zníž. prenesená",J906,0)</f>
        <v>0</v>
      </c>
      <c r="BI906" s="150">
        <f>IF(N906="nulová",J906,0)</f>
        <v>0</v>
      </c>
      <c r="BJ906" s="205" t="s">
        <v>145</v>
      </c>
      <c r="BK906" s="151">
        <f>ROUND(I906*H906,3)</f>
        <v>0</v>
      </c>
      <c r="BL906" s="205" t="s">
        <v>144</v>
      </c>
      <c r="BM906" s="287" t="s">
        <v>1155</v>
      </c>
    </row>
    <row r="907" spans="1:65" s="11" customFormat="1">
      <c r="B907" s="152"/>
      <c r="D907" s="153" t="s">
        <v>147</v>
      </c>
      <c r="E907" s="154" t="s">
        <v>1</v>
      </c>
      <c r="F907" s="155" t="s">
        <v>1156</v>
      </c>
      <c r="H907" s="156">
        <v>3.8780000000000001</v>
      </c>
      <c r="I907" s="157"/>
      <c r="L907" s="152"/>
      <c r="M907" s="158"/>
      <c r="N907" s="159"/>
      <c r="O907" s="159"/>
      <c r="P907" s="159"/>
      <c r="Q907" s="159"/>
      <c r="R907" s="159"/>
      <c r="S907" s="159"/>
      <c r="T907" s="160"/>
      <c r="AT907" s="154" t="s">
        <v>147</v>
      </c>
      <c r="AU907" s="154" t="s">
        <v>145</v>
      </c>
      <c r="AV907" s="11" t="s">
        <v>145</v>
      </c>
      <c r="AW907" s="11" t="s">
        <v>33</v>
      </c>
      <c r="AX907" s="11" t="s">
        <v>80</v>
      </c>
      <c r="AY907" s="154" t="s">
        <v>137</v>
      </c>
    </row>
    <row r="908" spans="1:65" s="254" customFormat="1" ht="24.2" customHeight="1">
      <c r="A908" s="204"/>
      <c r="B908" s="139"/>
      <c r="C908" s="276" t="s">
        <v>1157</v>
      </c>
      <c r="D908" s="276" t="s">
        <v>139</v>
      </c>
      <c r="E908" s="277" t="s">
        <v>1158</v>
      </c>
      <c r="F908" s="278" t="s">
        <v>1159</v>
      </c>
      <c r="G908" s="279" t="s">
        <v>142</v>
      </c>
      <c r="H908" s="280">
        <v>530.6</v>
      </c>
      <c r="I908" s="281"/>
      <c r="J908" s="280">
        <f>ROUND(I908*H908,3)</f>
        <v>0</v>
      </c>
      <c r="K908" s="282"/>
      <c r="L908" s="30"/>
      <c r="M908" s="283" t="s">
        <v>1</v>
      </c>
      <c r="N908" s="284" t="s">
        <v>44</v>
      </c>
      <c r="O908" s="49"/>
      <c r="P908" s="285">
        <f>O908*H908</f>
        <v>0</v>
      </c>
      <c r="Q908" s="285">
        <v>2.572E-2</v>
      </c>
      <c r="R908" s="285">
        <f>Q908*H908</f>
        <v>13.647032000000001</v>
      </c>
      <c r="S908" s="285">
        <v>0</v>
      </c>
      <c r="T908" s="286">
        <f>S908*H908</f>
        <v>0</v>
      </c>
      <c r="U908" s="204"/>
      <c r="V908" s="204"/>
      <c r="W908" s="204"/>
      <c r="X908" s="204"/>
      <c r="Y908" s="204"/>
      <c r="Z908" s="204"/>
      <c r="AA908" s="204"/>
      <c r="AB908" s="204"/>
      <c r="AC908" s="204"/>
      <c r="AD908" s="204"/>
      <c r="AE908" s="204"/>
      <c r="AR908" s="287" t="s">
        <v>144</v>
      </c>
      <c r="AT908" s="287" t="s">
        <v>139</v>
      </c>
      <c r="AU908" s="287" t="s">
        <v>145</v>
      </c>
      <c r="AY908" s="205" t="s">
        <v>137</v>
      </c>
      <c r="BE908" s="150">
        <f>IF(N908="základná",J908,0)</f>
        <v>0</v>
      </c>
      <c r="BF908" s="150">
        <f>IF(N908="znížená",J908,0)</f>
        <v>0</v>
      </c>
      <c r="BG908" s="150">
        <f>IF(N908="zákl. prenesená",J908,0)</f>
        <v>0</v>
      </c>
      <c r="BH908" s="150">
        <f>IF(N908="zníž. prenesená",J908,0)</f>
        <v>0</v>
      </c>
      <c r="BI908" s="150">
        <f>IF(N908="nulová",J908,0)</f>
        <v>0</v>
      </c>
      <c r="BJ908" s="205" t="s">
        <v>145</v>
      </c>
      <c r="BK908" s="151">
        <f>ROUND(I908*H908,3)</f>
        <v>0</v>
      </c>
      <c r="BL908" s="205" t="s">
        <v>144</v>
      </c>
      <c r="BM908" s="287" t="s">
        <v>1160</v>
      </c>
    </row>
    <row r="909" spans="1:65" s="14" customFormat="1">
      <c r="B909" s="186"/>
      <c r="D909" s="153" t="s">
        <v>147</v>
      </c>
      <c r="E909" s="187" t="s">
        <v>1</v>
      </c>
      <c r="F909" s="188" t="s">
        <v>1161</v>
      </c>
      <c r="H909" s="187" t="s">
        <v>1</v>
      </c>
      <c r="I909" s="189"/>
      <c r="L909" s="186"/>
      <c r="M909" s="190"/>
      <c r="N909" s="191"/>
      <c r="O909" s="191"/>
      <c r="P909" s="191"/>
      <c r="Q909" s="191"/>
      <c r="R909" s="191"/>
      <c r="S909" s="191"/>
      <c r="T909" s="192"/>
      <c r="AT909" s="187" t="s">
        <v>147</v>
      </c>
      <c r="AU909" s="187" t="s">
        <v>145</v>
      </c>
      <c r="AV909" s="14" t="s">
        <v>80</v>
      </c>
      <c r="AW909" s="14" t="s">
        <v>33</v>
      </c>
      <c r="AX909" s="14" t="s">
        <v>72</v>
      </c>
      <c r="AY909" s="187" t="s">
        <v>137</v>
      </c>
    </row>
    <row r="910" spans="1:65" s="14" customFormat="1">
      <c r="B910" s="186"/>
      <c r="D910" s="153" t="s">
        <v>147</v>
      </c>
      <c r="E910" s="187" t="s">
        <v>1</v>
      </c>
      <c r="F910" s="188" t="s">
        <v>1162</v>
      </c>
      <c r="H910" s="187" t="s">
        <v>1</v>
      </c>
      <c r="I910" s="189"/>
      <c r="L910" s="186"/>
      <c r="M910" s="190"/>
      <c r="N910" s="191"/>
      <c r="O910" s="191"/>
      <c r="P910" s="191"/>
      <c r="Q910" s="191"/>
      <c r="R910" s="191"/>
      <c r="S910" s="191"/>
      <c r="T910" s="192"/>
      <c r="AT910" s="187" t="s">
        <v>147</v>
      </c>
      <c r="AU910" s="187" t="s">
        <v>145</v>
      </c>
      <c r="AV910" s="14" t="s">
        <v>80</v>
      </c>
      <c r="AW910" s="14" t="s">
        <v>33</v>
      </c>
      <c r="AX910" s="14" t="s">
        <v>72</v>
      </c>
      <c r="AY910" s="187" t="s">
        <v>137</v>
      </c>
    </row>
    <row r="911" spans="1:65" s="11" customFormat="1">
      <c r="B911" s="152"/>
      <c r="D911" s="153" t="s">
        <v>147</v>
      </c>
      <c r="E911" s="154" t="s">
        <v>1</v>
      </c>
      <c r="F911" s="155" t="s">
        <v>1163</v>
      </c>
      <c r="H911" s="156">
        <v>285.60000000000002</v>
      </c>
      <c r="I911" s="157"/>
      <c r="L911" s="152"/>
      <c r="M911" s="158"/>
      <c r="N911" s="159"/>
      <c r="O911" s="159"/>
      <c r="P911" s="159"/>
      <c r="Q911" s="159"/>
      <c r="R911" s="159"/>
      <c r="S911" s="159"/>
      <c r="T911" s="160"/>
      <c r="AT911" s="154" t="s">
        <v>147</v>
      </c>
      <c r="AU911" s="154" t="s">
        <v>145</v>
      </c>
      <c r="AV911" s="11" t="s">
        <v>145</v>
      </c>
      <c r="AW911" s="11" t="s">
        <v>33</v>
      </c>
      <c r="AX911" s="11" t="s">
        <v>72</v>
      </c>
      <c r="AY911" s="154" t="s">
        <v>137</v>
      </c>
    </row>
    <row r="912" spans="1:65" s="14" customFormat="1">
      <c r="B912" s="186"/>
      <c r="D912" s="153" t="s">
        <v>147</v>
      </c>
      <c r="E912" s="187" t="s">
        <v>1</v>
      </c>
      <c r="F912" s="188" t="s">
        <v>1164</v>
      </c>
      <c r="H912" s="187" t="s">
        <v>1</v>
      </c>
      <c r="I912" s="189"/>
      <c r="L912" s="186"/>
      <c r="M912" s="190"/>
      <c r="N912" s="191"/>
      <c r="O912" s="191"/>
      <c r="P912" s="191"/>
      <c r="Q912" s="191"/>
      <c r="R912" s="191"/>
      <c r="S912" s="191"/>
      <c r="T912" s="192"/>
      <c r="AT912" s="187" t="s">
        <v>147</v>
      </c>
      <c r="AU912" s="187" t="s">
        <v>145</v>
      </c>
      <c r="AV912" s="14" t="s">
        <v>80</v>
      </c>
      <c r="AW912" s="14" t="s">
        <v>33</v>
      </c>
      <c r="AX912" s="14" t="s">
        <v>72</v>
      </c>
      <c r="AY912" s="187" t="s">
        <v>137</v>
      </c>
    </row>
    <row r="913" spans="1:65" s="11" customFormat="1">
      <c r="B913" s="152"/>
      <c r="D913" s="153" t="s">
        <v>147</v>
      </c>
      <c r="E913" s="154" t="s">
        <v>1</v>
      </c>
      <c r="F913" s="155" t="s">
        <v>1165</v>
      </c>
      <c r="H913" s="156">
        <v>195.3</v>
      </c>
      <c r="I913" s="157"/>
      <c r="L913" s="152"/>
      <c r="M913" s="158"/>
      <c r="N913" s="159"/>
      <c r="O913" s="159"/>
      <c r="P913" s="159"/>
      <c r="Q913" s="159"/>
      <c r="R913" s="159"/>
      <c r="S913" s="159"/>
      <c r="T913" s="160"/>
      <c r="AT913" s="154" t="s">
        <v>147</v>
      </c>
      <c r="AU913" s="154" t="s">
        <v>145</v>
      </c>
      <c r="AV913" s="11" t="s">
        <v>145</v>
      </c>
      <c r="AW913" s="11" t="s">
        <v>33</v>
      </c>
      <c r="AX913" s="11" t="s">
        <v>72</v>
      </c>
      <c r="AY913" s="154" t="s">
        <v>137</v>
      </c>
    </row>
    <row r="914" spans="1:65" s="11" customFormat="1">
      <c r="B914" s="152"/>
      <c r="D914" s="153" t="s">
        <v>147</v>
      </c>
      <c r="E914" s="154" t="s">
        <v>1</v>
      </c>
      <c r="F914" s="155" t="s">
        <v>1166</v>
      </c>
      <c r="H914" s="156">
        <v>49.7</v>
      </c>
      <c r="I914" s="157"/>
      <c r="L914" s="152"/>
      <c r="M914" s="158"/>
      <c r="N914" s="159"/>
      <c r="O914" s="159"/>
      <c r="P914" s="159"/>
      <c r="Q914" s="159"/>
      <c r="R914" s="159"/>
      <c r="S914" s="159"/>
      <c r="T914" s="160"/>
      <c r="AT914" s="154" t="s">
        <v>147</v>
      </c>
      <c r="AU914" s="154" t="s">
        <v>145</v>
      </c>
      <c r="AV914" s="11" t="s">
        <v>145</v>
      </c>
      <c r="AW914" s="11" t="s">
        <v>33</v>
      </c>
      <c r="AX914" s="11" t="s">
        <v>72</v>
      </c>
      <c r="AY914" s="154" t="s">
        <v>137</v>
      </c>
    </row>
    <row r="915" spans="1:65" s="13" customFormat="1">
      <c r="B915" s="169"/>
      <c r="D915" s="153" t="s">
        <v>147</v>
      </c>
      <c r="E915" s="170" t="s">
        <v>1</v>
      </c>
      <c r="F915" s="171" t="s">
        <v>158</v>
      </c>
      <c r="H915" s="172">
        <v>530.6</v>
      </c>
      <c r="I915" s="173"/>
      <c r="L915" s="169"/>
      <c r="M915" s="174"/>
      <c r="N915" s="175"/>
      <c r="O915" s="175"/>
      <c r="P915" s="175"/>
      <c r="Q915" s="175"/>
      <c r="R915" s="175"/>
      <c r="S915" s="175"/>
      <c r="T915" s="176"/>
      <c r="AT915" s="170" t="s">
        <v>147</v>
      </c>
      <c r="AU915" s="170" t="s">
        <v>145</v>
      </c>
      <c r="AV915" s="13" t="s">
        <v>144</v>
      </c>
      <c r="AW915" s="13" t="s">
        <v>33</v>
      </c>
      <c r="AX915" s="13" t="s">
        <v>80</v>
      </c>
      <c r="AY915" s="170" t="s">
        <v>137</v>
      </c>
    </row>
    <row r="916" spans="1:65" s="254" customFormat="1" ht="37.700000000000003" customHeight="1">
      <c r="A916" s="204"/>
      <c r="B916" s="139"/>
      <c r="C916" s="276" t="s">
        <v>1167</v>
      </c>
      <c r="D916" s="276" t="s">
        <v>139</v>
      </c>
      <c r="E916" s="277" t="s">
        <v>1168</v>
      </c>
      <c r="F916" s="278" t="s">
        <v>1169</v>
      </c>
      <c r="G916" s="279" t="s">
        <v>142</v>
      </c>
      <c r="H916" s="280">
        <v>530.6</v>
      </c>
      <c r="I916" s="281"/>
      <c r="J916" s="280">
        <f>ROUND(I916*H916,3)</f>
        <v>0</v>
      </c>
      <c r="K916" s="282"/>
      <c r="L916" s="30"/>
      <c r="M916" s="283" t="s">
        <v>1</v>
      </c>
      <c r="N916" s="284" t="s">
        <v>44</v>
      </c>
      <c r="O916" s="49"/>
      <c r="P916" s="285">
        <f>O916*H916</f>
        <v>0</v>
      </c>
      <c r="Q916" s="285">
        <v>0</v>
      </c>
      <c r="R916" s="285">
        <f>Q916*H916</f>
        <v>0</v>
      </c>
      <c r="S916" s="285">
        <v>0</v>
      </c>
      <c r="T916" s="286">
        <f>S916*H916</f>
        <v>0</v>
      </c>
      <c r="U916" s="204"/>
      <c r="V916" s="204"/>
      <c r="W916" s="204"/>
      <c r="X916" s="204"/>
      <c r="Y916" s="204"/>
      <c r="Z916" s="204"/>
      <c r="AA916" s="204"/>
      <c r="AB916" s="204"/>
      <c r="AC916" s="204"/>
      <c r="AD916" s="204"/>
      <c r="AE916" s="204"/>
      <c r="AR916" s="287" t="s">
        <v>144</v>
      </c>
      <c r="AT916" s="287" t="s">
        <v>139</v>
      </c>
      <c r="AU916" s="287" t="s">
        <v>145</v>
      </c>
      <c r="AY916" s="205" t="s">
        <v>137</v>
      </c>
      <c r="BE916" s="150">
        <f>IF(N916="základná",J916,0)</f>
        <v>0</v>
      </c>
      <c r="BF916" s="150">
        <f>IF(N916="znížená",J916,0)</f>
        <v>0</v>
      </c>
      <c r="BG916" s="150">
        <f>IF(N916="zákl. prenesená",J916,0)</f>
        <v>0</v>
      </c>
      <c r="BH916" s="150">
        <f>IF(N916="zníž. prenesená",J916,0)</f>
        <v>0</v>
      </c>
      <c r="BI916" s="150">
        <f>IF(N916="nulová",J916,0)</f>
        <v>0</v>
      </c>
      <c r="BJ916" s="205" t="s">
        <v>145</v>
      </c>
      <c r="BK916" s="151">
        <f>ROUND(I916*H916,3)</f>
        <v>0</v>
      </c>
      <c r="BL916" s="205" t="s">
        <v>144</v>
      </c>
      <c r="BM916" s="287" t="s">
        <v>1170</v>
      </c>
    </row>
    <row r="917" spans="1:65" s="254" customFormat="1" ht="24.2" customHeight="1">
      <c r="A917" s="204"/>
      <c r="B917" s="139"/>
      <c r="C917" s="276" t="s">
        <v>1171</v>
      </c>
      <c r="D917" s="276" t="s">
        <v>139</v>
      </c>
      <c r="E917" s="277" t="s">
        <v>1172</v>
      </c>
      <c r="F917" s="278" t="s">
        <v>1173</v>
      </c>
      <c r="G917" s="279" t="s">
        <v>142</v>
      </c>
      <c r="H917" s="280">
        <v>530.6</v>
      </c>
      <c r="I917" s="281"/>
      <c r="J917" s="280">
        <f>ROUND(I917*H917,3)</f>
        <v>0</v>
      </c>
      <c r="K917" s="282"/>
      <c r="L917" s="30"/>
      <c r="M917" s="283" t="s">
        <v>1</v>
      </c>
      <c r="N917" s="284" t="s">
        <v>44</v>
      </c>
      <c r="O917" s="49"/>
      <c r="P917" s="285">
        <f>O917*H917</f>
        <v>0</v>
      </c>
      <c r="Q917" s="285">
        <v>2.572E-2</v>
      </c>
      <c r="R917" s="285">
        <f>Q917*H917</f>
        <v>13.647032000000001</v>
      </c>
      <c r="S917" s="285">
        <v>0</v>
      </c>
      <c r="T917" s="286">
        <f>S917*H917</f>
        <v>0</v>
      </c>
      <c r="U917" s="204"/>
      <c r="V917" s="204"/>
      <c r="W917" s="204"/>
      <c r="X917" s="204"/>
      <c r="Y917" s="204"/>
      <c r="Z917" s="204"/>
      <c r="AA917" s="204"/>
      <c r="AB917" s="204"/>
      <c r="AC917" s="204"/>
      <c r="AD917" s="204"/>
      <c r="AE917" s="204"/>
      <c r="AR917" s="287" t="s">
        <v>144</v>
      </c>
      <c r="AT917" s="287" t="s">
        <v>139</v>
      </c>
      <c r="AU917" s="287" t="s">
        <v>145</v>
      </c>
      <c r="AY917" s="205" t="s">
        <v>137</v>
      </c>
      <c r="BE917" s="150">
        <f>IF(N917="základná",J917,0)</f>
        <v>0</v>
      </c>
      <c r="BF917" s="150">
        <f>IF(N917="znížená",J917,0)</f>
        <v>0</v>
      </c>
      <c r="BG917" s="150">
        <f>IF(N917="zákl. prenesená",J917,0)</f>
        <v>0</v>
      </c>
      <c r="BH917" s="150">
        <f>IF(N917="zníž. prenesená",J917,0)</f>
        <v>0</v>
      </c>
      <c r="BI917" s="150">
        <f>IF(N917="nulová",J917,0)</f>
        <v>0</v>
      </c>
      <c r="BJ917" s="205" t="s">
        <v>145</v>
      </c>
      <c r="BK917" s="151">
        <f>ROUND(I917*H917,3)</f>
        <v>0</v>
      </c>
      <c r="BL917" s="205" t="s">
        <v>144</v>
      </c>
      <c r="BM917" s="287" t="s">
        <v>1174</v>
      </c>
    </row>
    <row r="918" spans="1:65" s="254" customFormat="1" ht="37.700000000000003" customHeight="1">
      <c r="A918" s="204"/>
      <c r="B918" s="139"/>
      <c r="C918" s="276" t="s">
        <v>1175</v>
      </c>
      <c r="D918" s="276" t="s">
        <v>139</v>
      </c>
      <c r="E918" s="277" t="s">
        <v>1176</v>
      </c>
      <c r="F918" s="278" t="s">
        <v>1177</v>
      </c>
      <c r="G918" s="279" t="s">
        <v>162</v>
      </c>
      <c r="H918" s="280">
        <v>127.36199999999999</v>
      </c>
      <c r="I918" s="281"/>
      <c r="J918" s="280">
        <f>ROUND(I918*H918,3)</f>
        <v>0</v>
      </c>
      <c r="K918" s="282"/>
      <c r="L918" s="30"/>
      <c r="M918" s="283" t="s">
        <v>1</v>
      </c>
      <c r="N918" s="284" t="s">
        <v>44</v>
      </c>
      <c r="O918" s="49"/>
      <c r="P918" s="285">
        <f>O918*H918</f>
        <v>0</v>
      </c>
      <c r="Q918" s="285">
        <v>0</v>
      </c>
      <c r="R918" s="285">
        <f>Q918*H918</f>
        <v>0</v>
      </c>
      <c r="S918" s="285">
        <v>0</v>
      </c>
      <c r="T918" s="286">
        <f>S918*H918</f>
        <v>0</v>
      </c>
      <c r="U918" s="204"/>
      <c r="V918" s="204"/>
      <c r="W918" s="204"/>
      <c r="X918" s="204"/>
      <c r="Y918" s="204"/>
      <c r="Z918" s="204"/>
      <c r="AA918" s="204"/>
      <c r="AB918" s="204"/>
      <c r="AC918" s="204"/>
      <c r="AD918" s="204"/>
      <c r="AE918" s="204"/>
      <c r="AR918" s="287" t="s">
        <v>144</v>
      </c>
      <c r="AT918" s="287" t="s">
        <v>139</v>
      </c>
      <c r="AU918" s="287" t="s">
        <v>145</v>
      </c>
      <c r="AY918" s="205" t="s">
        <v>137</v>
      </c>
      <c r="BE918" s="150">
        <f>IF(N918="základná",J918,0)</f>
        <v>0</v>
      </c>
      <c r="BF918" s="150">
        <f>IF(N918="znížená",J918,0)</f>
        <v>0</v>
      </c>
      <c r="BG918" s="150">
        <f>IF(N918="zákl. prenesená",J918,0)</f>
        <v>0</v>
      </c>
      <c r="BH918" s="150">
        <f>IF(N918="zníž. prenesená",J918,0)</f>
        <v>0</v>
      </c>
      <c r="BI918" s="150">
        <f>IF(N918="nulová",J918,0)</f>
        <v>0</v>
      </c>
      <c r="BJ918" s="205" t="s">
        <v>145</v>
      </c>
      <c r="BK918" s="151">
        <f>ROUND(I918*H918,3)</f>
        <v>0</v>
      </c>
      <c r="BL918" s="205" t="s">
        <v>144</v>
      </c>
      <c r="BM918" s="287" t="s">
        <v>1178</v>
      </c>
    </row>
    <row r="919" spans="1:65" s="14" customFormat="1">
      <c r="B919" s="186"/>
      <c r="D919" s="153" t="s">
        <v>147</v>
      </c>
      <c r="E919" s="187" t="s">
        <v>1</v>
      </c>
      <c r="F919" s="188" t="s">
        <v>1179</v>
      </c>
      <c r="H919" s="187" t="s">
        <v>1</v>
      </c>
      <c r="I919" s="189"/>
      <c r="L919" s="186"/>
      <c r="M919" s="190"/>
      <c r="N919" s="191"/>
      <c r="O919" s="191"/>
      <c r="P919" s="191"/>
      <c r="Q919" s="191"/>
      <c r="R919" s="191"/>
      <c r="S919" s="191"/>
      <c r="T919" s="192"/>
      <c r="AT919" s="187" t="s">
        <v>147</v>
      </c>
      <c r="AU919" s="187" t="s">
        <v>145</v>
      </c>
      <c r="AV919" s="14" t="s">
        <v>80</v>
      </c>
      <c r="AW919" s="14" t="s">
        <v>33</v>
      </c>
      <c r="AX919" s="14" t="s">
        <v>72</v>
      </c>
      <c r="AY919" s="187" t="s">
        <v>137</v>
      </c>
    </row>
    <row r="920" spans="1:65" s="11" customFormat="1">
      <c r="B920" s="152"/>
      <c r="D920" s="153" t="s">
        <v>147</v>
      </c>
      <c r="E920" s="154" t="s">
        <v>1</v>
      </c>
      <c r="F920" s="155" t="s">
        <v>1180</v>
      </c>
      <c r="H920" s="156">
        <v>127.36199999999999</v>
      </c>
      <c r="I920" s="157"/>
      <c r="L920" s="152"/>
      <c r="M920" s="158"/>
      <c r="N920" s="159"/>
      <c r="O920" s="159"/>
      <c r="P920" s="159"/>
      <c r="Q920" s="159"/>
      <c r="R920" s="159"/>
      <c r="S920" s="159"/>
      <c r="T920" s="160"/>
      <c r="AT920" s="154" t="s">
        <v>147</v>
      </c>
      <c r="AU920" s="154" t="s">
        <v>145</v>
      </c>
      <c r="AV920" s="11" t="s">
        <v>145</v>
      </c>
      <c r="AW920" s="11" t="s">
        <v>33</v>
      </c>
      <c r="AX920" s="11" t="s">
        <v>80</v>
      </c>
      <c r="AY920" s="154" t="s">
        <v>137</v>
      </c>
    </row>
    <row r="921" spans="1:65" s="254" customFormat="1" ht="37.700000000000003" customHeight="1">
      <c r="A921" s="204"/>
      <c r="B921" s="139"/>
      <c r="C921" s="276" t="s">
        <v>1181</v>
      </c>
      <c r="D921" s="276" t="s">
        <v>139</v>
      </c>
      <c r="E921" s="277" t="s">
        <v>1182</v>
      </c>
      <c r="F921" s="278" t="s">
        <v>1183</v>
      </c>
      <c r="G921" s="279" t="s">
        <v>162</v>
      </c>
      <c r="H921" s="280">
        <v>127.36199999999999</v>
      </c>
      <c r="I921" s="281"/>
      <c r="J921" s="280">
        <f>ROUND(I921*H921,3)</f>
        <v>0</v>
      </c>
      <c r="K921" s="282"/>
      <c r="L921" s="30"/>
      <c r="M921" s="283" t="s">
        <v>1</v>
      </c>
      <c r="N921" s="284" t="s">
        <v>44</v>
      </c>
      <c r="O921" s="49"/>
      <c r="P921" s="285">
        <f>O921*H921</f>
        <v>0</v>
      </c>
      <c r="Q921" s="285">
        <v>2.1000000000000001E-4</v>
      </c>
      <c r="R921" s="285">
        <f>Q921*H921</f>
        <v>2.6746019999999999E-2</v>
      </c>
      <c r="S921" s="285">
        <v>0</v>
      </c>
      <c r="T921" s="286">
        <f>S921*H921</f>
        <v>0</v>
      </c>
      <c r="U921" s="204"/>
      <c r="V921" s="204"/>
      <c r="W921" s="204"/>
      <c r="X921" s="204"/>
      <c r="Y921" s="204"/>
      <c r="Z921" s="204"/>
      <c r="AA921" s="204"/>
      <c r="AB921" s="204"/>
      <c r="AC921" s="204"/>
      <c r="AD921" s="204"/>
      <c r="AE921" s="204"/>
      <c r="AR921" s="287" t="s">
        <v>144</v>
      </c>
      <c r="AT921" s="287" t="s">
        <v>139</v>
      </c>
      <c r="AU921" s="287" t="s">
        <v>145</v>
      </c>
      <c r="AY921" s="205" t="s">
        <v>137</v>
      </c>
      <c r="BE921" s="150">
        <f>IF(N921="základná",J921,0)</f>
        <v>0</v>
      </c>
      <c r="BF921" s="150">
        <f>IF(N921="znížená",J921,0)</f>
        <v>0</v>
      </c>
      <c r="BG921" s="150">
        <f>IF(N921="zákl. prenesená",J921,0)</f>
        <v>0</v>
      </c>
      <c r="BH921" s="150">
        <f>IF(N921="zníž. prenesená",J921,0)</f>
        <v>0</v>
      </c>
      <c r="BI921" s="150">
        <f>IF(N921="nulová",J921,0)</f>
        <v>0</v>
      </c>
      <c r="BJ921" s="205" t="s">
        <v>145</v>
      </c>
      <c r="BK921" s="151">
        <f>ROUND(I921*H921,3)</f>
        <v>0</v>
      </c>
      <c r="BL921" s="205" t="s">
        <v>144</v>
      </c>
      <c r="BM921" s="287" t="s">
        <v>1184</v>
      </c>
    </row>
    <row r="922" spans="1:65" s="254" customFormat="1" ht="37.700000000000003" customHeight="1">
      <c r="A922" s="204"/>
      <c r="B922" s="139"/>
      <c r="C922" s="276" t="s">
        <v>1185</v>
      </c>
      <c r="D922" s="276" t="s">
        <v>139</v>
      </c>
      <c r="E922" s="277" t="s">
        <v>1186</v>
      </c>
      <c r="F922" s="278" t="s">
        <v>1187</v>
      </c>
      <c r="G922" s="279" t="s">
        <v>162</v>
      </c>
      <c r="H922" s="280">
        <v>127.36199999999999</v>
      </c>
      <c r="I922" s="281"/>
      <c r="J922" s="280">
        <f>ROUND(I922*H922,3)</f>
        <v>0</v>
      </c>
      <c r="K922" s="282"/>
      <c r="L922" s="30"/>
      <c r="M922" s="283" t="s">
        <v>1</v>
      </c>
      <c r="N922" s="284" t="s">
        <v>44</v>
      </c>
      <c r="O922" s="49"/>
      <c r="P922" s="285">
        <f>O922*H922</f>
        <v>0</v>
      </c>
      <c r="Q922" s="285">
        <v>0</v>
      </c>
      <c r="R922" s="285">
        <f>Q922*H922</f>
        <v>0</v>
      </c>
      <c r="S922" s="285">
        <v>0</v>
      </c>
      <c r="T922" s="286">
        <f>S922*H922</f>
        <v>0</v>
      </c>
      <c r="U922" s="204"/>
      <c r="V922" s="204"/>
      <c r="W922" s="204"/>
      <c r="X922" s="204"/>
      <c r="Y922" s="204"/>
      <c r="Z922" s="204"/>
      <c r="AA922" s="204"/>
      <c r="AB922" s="204"/>
      <c r="AC922" s="204"/>
      <c r="AD922" s="204"/>
      <c r="AE922" s="204"/>
      <c r="AR922" s="287" t="s">
        <v>144</v>
      </c>
      <c r="AT922" s="287" t="s">
        <v>139</v>
      </c>
      <c r="AU922" s="287" t="s">
        <v>145</v>
      </c>
      <c r="AY922" s="205" t="s">
        <v>137</v>
      </c>
      <c r="BE922" s="150">
        <f>IF(N922="základná",J922,0)</f>
        <v>0</v>
      </c>
      <c r="BF922" s="150">
        <f>IF(N922="znížená",J922,0)</f>
        <v>0</v>
      </c>
      <c r="BG922" s="150">
        <f>IF(N922="zákl. prenesená",J922,0)</f>
        <v>0</v>
      </c>
      <c r="BH922" s="150">
        <f>IF(N922="zníž. prenesená",J922,0)</f>
        <v>0</v>
      </c>
      <c r="BI922" s="150">
        <f>IF(N922="nulová",J922,0)</f>
        <v>0</v>
      </c>
      <c r="BJ922" s="205" t="s">
        <v>145</v>
      </c>
      <c r="BK922" s="151">
        <f>ROUND(I922*H922,3)</f>
        <v>0</v>
      </c>
      <c r="BL922" s="205" t="s">
        <v>144</v>
      </c>
      <c r="BM922" s="287" t="s">
        <v>1188</v>
      </c>
    </row>
    <row r="923" spans="1:65" s="254" customFormat="1" ht="24.2" customHeight="1">
      <c r="A923" s="204"/>
      <c r="B923" s="139"/>
      <c r="C923" s="276" t="s">
        <v>1189</v>
      </c>
      <c r="D923" s="276" t="s">
        <v>139</v>
      </c>
      <c r="E923" s="277" t="s">
        <v>1190</v>
      </c>
      <c r="F923" s="278" t="s">
        <v>1191</v>
      </c>
      <c r="G923" s="279" t="s">
        <v>142</v>
      </c>
      <c r="H923" s="280">
        <v>42.524999999999999</v>
      </c>
      <c r="I923" s="281"/>
      <c r="J923" s="280">
        <f>ROUND(I923*H923,3)</f>
        <v>0</v>
      </c>
      <c r="K923" s="282"/>
      <c r="L923" s="30"/>
      <c r="M923" s="283" t="s">
        <v>1</v>
      </c>
      <c r="N923" s="284" t="s">
        <v>44</v>
      </c>
      <c r="O923" s="49"/>
      <c r="P923" s="285">
        <f>O923*H923</f>
        <v>0</v>
      </c>
      <c r="Q923" s="285">
        <v>0</v>
      </c>
      <c r="R923" s="285">
        <f>Q923*H923</f>
        <v>0</v>
      </c>
      <c r="S923" s="285">
        <v>0</v>
      </c>
      <c r="T923" s="286">
        <f>S923*H923</f>
        <v>0</v>
      </c>
      <c r="U923" s="204"/>
      <c r="V923" s="204"/>
      <c r="W923" s="204"/>
      <c r="X923" s="204"/>
      <c r="Y923" s="204"/>
      <c r="Z923" s="204"/>
      <c r="AA923" s="204"/>
      <c r="AB923" s="204"/>
      <c r="AC923" s="204"/>
      <c r="AD923" s="204"/>
      <c r="AE923" s="204"/>
      <c r="AR923" s="287" t="s">
        <v>144</v>
      </c>
      <c r="AT923" s="287" t="s">
        <v>139</v>
      </c>
      <c r="AU923" s="287" t="s">
        <v>145</v>
      </c>
      <c r="AY923" s="205" t="s">
        <v>137</v>
      </c>
      <c r="BE923" s="150">
        <f>IF(N923="základná",J923,0)</f>
        <v>0</v>
      </c>
      <c r="BF923" s="150">
        <f>IF(N923="znížená",J923,0)</f>
        <v>0</v>
      </c>
      <c r="BG923" s="150">
        <f>IF(N923="zákl. prenesená",J923,0)</f>
        <v>0</v>
      </c>
      <c r="BH923" s="150">
        <f>IF(N923="zníž. prenesená",J923,0)</f>
        <v>0</v>
      </c>
      <c r="BI923" s="150">
        <f>IF(N923="nulová",J923,0)</f>
        <v>0</v>
      </c>
      <c r="BJ923" s="205" t="s">
        <v>145</v>
      </c>
      <c r="BK923" s="151">
        <f>ROUND(I923*H923,3)</f>
        <v>0</v>
      </c>
      <c r="BL923" s="205" t="s">
        <v>144</v>
      </c>
      <c r="BM923" s="287" t="s">
        <v>1192</v>
      </c>
    </row>
    <row r="924" spans="1:65" s="11" customFormat="1">
      <c r="B924" s="152"/>
      <c r="D924" s="153" t="s">
        <v>147</v>
      </c>
      <c r="E924" s="154" t="s">
        <v>1</v>
      </c>
      <c r="F924" s="155" t="s">
        <v>1193</v>
      </c>
      <c r="H924" s="156">
        <v>42.524999999999999</v>
      </c>
      <c r="I924" s="157"/>
      <c r="L924" s="152"/>
      <c r="M924" s="158"/>
      <c r="N924" s="159"/>
      <c r="O924" s="159"/>
      <c r="P924" s="159"/>
      <c r="Q924" s="159"/>
      <c r="R924" s="159"/>
      <c r="S924" s="159"/>
      <c r="T924" s="160"/>
      <c r="AT924" s="154" t="s">
        <v>147</v>
      </c>
      <c r="AU924" s="154" t="s">
        <v>145</v>
      </c>
      <c r="AV924" s="11" t="s">
        <v>145</v>
      </c>
      <c r="AW924" s="11" t="s">
        <v>33</v>
      </c>
      <c r="AX924" s="11" t="s">
        <v>80</v>
      </c>
      <c r="AY924" s="154" t="s">
        <v>137</v>
      </c>
    </row>
    <row r="925" spans="1:65" s="254" customFormat="1" ht="24.2" customHeight="1">
      <c r="A925" s="204"/>
      <c r="B925" s="139"/>
      <c r="C925" s="276" t="s">
        <v>1194</v>
      </c>
      <c r="D925" s="276" t="s">
        <v>139</v>
      </c>
      <c r="E925" s="277" t="s">
        <v>1195</v>
      </c>
      <c r="F925" s="278" t="s">
        <v>1196</v>
      </c>
      <c r="G925" s="279" t="s">
        <v>142</v>
      </c>
      <c r="H925" s="280">
        <v>42.524999999999999</v>
      </c>
      <c r="I925" s="281"/>
      <c r="J925" s="280">
        <f>ROUND(I925*H925,3)</f>
        <v>0</v>
      </c>
      <c r="K925" s="282"/>
      <c r="L925" s="30"/>
      <c r="M925" s="283" t="s">
        <v>1</v>
      </c>
      <c r="N925" s="284" t="s">
        <v>44</v>
      </c>
      <c r="O925" s="49"/>
      <c r="P925" s="285">
        <f>O925*H925</f>
        <v>0</v>
      </c>
      <c r="Q925" s="285">
        <v>1.7899999999999999E-3</v>
      </c>
      <c r="R925" s="285">
        <f>Q925*H925</f>
        <v>7.611975E-2</v>
      </c>
      <c r="S925" s="285">
        <v>0</v>
      </c>
      <c r="T925" s="286">
        <f>S925*H925</f>
        <v>0</v>
      </c>
      <c r="U925" s="204"/>
      <c r="V925" s="204"/>
      <c r="W925" s="204"/>
      <c r="X925" s="204"/>
      <c r="Y925" s="204"/>
      <c r="Z925" s="204"/>
      <c r="AA925" s="204"/>
      <c r="AB925" s="204"/>
      <c r="AC925" s="204"/>
      <c r="AD925" s="204"/>
      <c r="AE925" s="204"/>
      <c r="AR925" s="287" t="s">
        <v>144</v>
      </c>
      <c r="AT925" s="287" t="s">
        <v>139</v>
      </c>
      <c r="AU925" s="287" t="s">
        <v>145</v>
      </c>
      <c r="AY925" s="205" t="s">
        <v>137</v>
      </c>
      <c r="BE925" s="150">
        <f>IF(N925="základná",J925,0)</f>
        <v>0</v>
      </c>
      <c r="BF925" s="150">
        <f>IF(N925="znížená",J925,0)</f>
        <v>0</v>
      </c>
      <c r="BG925" s="150">
        <f>IF(N925="zákl. prenesená",J925,0)</f>
        <v>0</v>
      </c>
      <c r="BH925" s="150">
        <f>IF(N925="zníž. prenesená",J925,0)</f>
        <v>0</v>
      </c>
      <c r="BI925" s="150">
        <f>IF(N925="nulová",J925,0)</f>
        <v>0</v>
      </c>
      <c r="BJ925" s="205" t="s">
        <v>145</v>
      </c>
      <c r="BK925" s="151">
        <f>ROUND(I925*H925,3)</f>
        <v>0</v>
      </c>
      <c r="BL925" s="205" t="s">
        <v>144</v>
      </c>
      <c r="BM925" s="287" t="s">
        <v>1197</v>
      </c>
    </row>
    <row r="926" spans="1:65" s="254" customFormat="1" ht="24.2" customHeight="1">
      <c r="A926" s="204"/>
      <c r="B926" s="139"/>
      <c r="C926" s="276" t="s">
        <v>1198</v>
      </c>
      <c r="D926" s="276" t="s">
        <v>139</v>
      </c>
      <c r="E926" s="277" t="s">
        <v>1199</v>
      </c>
      <c r="F926" s="278" t="s">
        <v>1200</v>
      </c>
      <c r="G926" s="279" t="s">
        <v>142</v>
      </c>
      <c r="H926" s="280">
        <v>42.524999999999999</v>
      </c>
      <c r="I926" s="281"/>
      <c r="J926" s="280">
        <f>ROUND(I926*H926,3)</f>
        <v>0</v>
      </c>
      <c r="K926" s="282"/>
      <c r="L926" s="30"/>
      <c r="M926" s="283" t="s">
        <v>1</v>
      </c>
      <c r="N926" s="284" t="s">
        <v>44</v>
      </c>
      <c r="O926" s="49"/>
      <c r="P926" s="285">
        <f>O926*H926</f>
        <v>0</v>
      </c>
      <c r="Q926" s="285">
        <v>2.743E-2</v>
      </c>
      <c r="R926" s="285">
        <f>Q926*H926</f>
        <v>1.1664607499999999</v>
      </c>
      <c r="S926" s="285">
        <v>0</v>
      </c>
      <c r="T926" s="286">
        <f>S926*H926</f>
        <v>0</v>
      </c>
      <c r="U926" s="204"/>
      <c r="V926" s="204"/>
      <c r="W926" s="204"/>
      <c r="X926" s="204"/>
      <c r="Y926" s="204"/>
      <c r="Z926" s="204"/>
      <c r="AA926" s="204"/>
      <c r="AB926" s="204"/>
      <c r="AC926" s="204"/>
      <c r="AD926" s="204"/>
      <c r="AE926" s="204"/>
      <c r="AR926" s="287" t="s">
        <v>144</v>
      </c>
      <c r="AT926" s="287" t="s">
        <v>139</v>
      </c>
      <c r="AU926" s="287" t="s">
        <v>145</v>
      </c>
      <c r="AY926" s="205" t="s">
        <v>137</v>
      </c>
      <c r="BE926" s="150">
        <f>IF(N926="základná",J926,0)</f>
        <v>0</v>
      </c>
      <c r="BF926" s="150">
        <f>IF(N926="znížená",J926,0)</f>
        <v>0</v>
      </c>
      <c r="BG926" s="150">
        <f>IF(N926="zákl. prenesená",J926,0)</f>
        <v>0</v>
      </c>
      <c r="BH926" s="150">
        <f>IF(N926="zníž. prenesená",J926,0)</f>
        <v>0</v>
      </c>
      <c r="BI926" s="150">
        <f>IF(N926="nulová",J926,0)</f>
        <v>0</v>
      </c>
      <c r="BJ926" s="205" t="s">
        <v>145</v>
      </c>
      <c r="BK926" s="151">
        <f>ROUND(I926*H926,3)</f>
        <v>0</v>
      </c>
      <c r="BL926" s="205" t="s">
        <v>144</v>
      </c>
      <c r="BM926" s="287" t="s">
        <v>1201</v>
      </c>
    </row>
    <row r="927" spans="1:65" s="254" customFormat="1" ht="14.45" customHeight="1">
      <c r="A927" s="204"/>
      <c r="B927" s="139"/>
      <c r="C927" s="276" t="s">
        <v>1202</v>
      </c>
      <c r="D927" s="276" t="s">
        <v>139</v>
      </c>
      <c r="E927" s="277" t="s">
        <v>1203</v>
      </c>
      <c r="F927" s="278" t="s">
        <v>1204</v>
      </c>
      <c r="G927" s="279" t="s">
        <v>142</v>
      </c>
      <c r="H927" s="280">
        <v>366.82</v>
      </c>
      <c r="I927" s="281"/>
      <c r="J927" s="280">
        <f>ROUND(I927*H927,3)</f>
        <v>0</v>
      </c>
      <c r="K927" s="282"/>
      <c r="L927" s="30"/>
      <c r="M927" s="283" t="s">
        <v>1</v>
      </c>
      <c r="N927" s="284" t="s">
        <v>44</v>
      </c>
      <c r="O927" s="49"/>
      <c r="P927" s="285">
        <f>O927*H927</f>
        <v>0</v>
      </c>
      <c r="Q927" s="285">
        <v>5.0000000000000002E-5</v>
      </c>
      <c r="R927" s="285">
        <f>Q927*H927</f>
        <v>1.8341E-2</v>
      </c>
      <c r="S927" s="285">
        <v>0</v>
      </c>
      <c r="T927" s="286">
        <f>S927*H927</f>
        <v>0</v>
      </c>
      <c r="U927" s="204"/>
      <c r="V927" s="204"/>
      <c r="W927" s="204"/>
      <c r="X927" s="204"/>
      <c r="Y927" s="204"/>
      <c r="Z927" s="204"/>
      <c r="AA927" s="204"/>
      <c r="AB927" s="204"/>
      <c r="AC927" s="204"/>
      <c r="AD927" s="204"/>
      <c r="AE927" s="204"/>
      <c r="AR927" s="287" t="s">
        <v>144</v>
      </c>
      <c r="AT927" s="287" t="s">
        <v>139</v>
      </c>
      <c r="AU927" s="287" t="s">
        <v>145</v>
      </c>
      <c r="AY927" s="205" t="s">
        <v>137</v>
      </c>
      <c r="BE927" s="150">
        <f>IF(N927="základná",J927,0)</f>
        <v>0</v>
      </c>
      <c r="BF927" s="150">
        <f>IF(N927="znížená",J927,0)</f>
        <v>0</v>
      </c>
      <c r="BG927" s="150">
        <f>IF(N927="zákl. prenesená",J927,0)</f>
        <v>0</v>
      </c>
      <c r="BH927" s="150">
        <f>IF(N927="zníž. prenesená",J927,0)</f>
        <v>0</v>
      </c>
      <c r="BI927" s="150">
        <f>IF(N927="nulová",J927,0)</f>
        <v>0</v>
      </c>
      <c r="BJ927" s="205" t="s">
        <v>145</v>
      </c>
      <c r="BK927" s="151">
        <f>ROUND(I927*H927,3)</f>
        <v>0</v>
      </c>
      <c r="BL927" s="205" t="s">
        <v>144</v>
      </c>
      <c r="BM927" s="287" t="s">
        <v>1205</v>
      </c>
    </row>
    <row r="928" spans="1:65" s="14" customFormat="1">
      <c r="B928" s="186"/>
      <c r="D928" s="153" t="s">
        <v>147</v>
      </c>
      <c r="E928" s="187" t="s">
        <v>1</v>
      </c>
      <c r="F928" s="188" t="s">
        <v>952</v>
      </c>
      <c r="H928" s="187" t="s">
        <v>1</v>
      </c>
      <c r="I928" s="189"/>
      <c r="L928" s="186"/>
      <c r="M928" s="190"/>
      <c r="N928" s="191"/>
      <c r="O928" s="191"/>
      <c r="P928" s="191"/>
      <c r="Q928" s="191"/>
      <c r="R928" s="191"/>
      <c r="S928" s="191"/>
      <c r="T928" s="192"/>
      <c r="AT928" s="187" t="s">
        <v>147</v>
      </c>
      <c r="AU928" s="187" t="s">
        <v>145</v>
      </c>
      <c r="AV928" s="14" t="s">
        <v>80</v>
      </c>
      <c r="AW928" s="14" t="s">
        <v>33</v>
      </c>
      <c r="AX928" s="14" t="s">
        <v>72</v>
      </c>
      <c r="AY928" s="187" t="s">
        <v>137</v>
      </c>
    </row>
    <row r="929" spans="1:65" s="11" customFormat="1" ht="22.5">
      <c r="B929" s="152"/>
      <c r="D929" s="153" t="s">
        <v>147</v>
      </c>
      <c r="E929" s="154" t="s">
        <v>1</v>
      </c>
      <c r="F929" s="155" t="s">
        <v>1206</v>
      </c>
      <c r="H929" s="156">
        <v>207.1</v>
      </c>
      <c r="I929" s="157"/>
      <c r="L929" s="152"/>
      <c r="M929" s="158"/>
      <c r="N929" s="159"/>
      <c r="O929" s="159"/>
      <c r="P929" s="159"/>
      <c r="Q929" s="159"/>
      <c r="R929" s="159"/>
      <c r="S929" s="159"/>
      <c r="T929" s="160"/>
      <c r="AT929" s="154" t="s">
        <v>147</v>
      </c>
      <c r="AU929" s="154" t="s">
        <v>145</v>
      </c>
      <c r="AV929" s="11" t="s">
        <v>145</v>
      </c>
      <c r="AW929" s="11" t="s">
        <v>33</v>
      </c>
      <c r="AX929" s="11" t="s">
        <v>72</v>
      </c>
      <c r="AY929" s="154" t="s">
        <v>137</v>
      </c>
    </row>
    <row r="930" spans="1:65" s="14" customFormat="1">
      <c r="B930" s="186"/>
      <c r="D930" s="153" t="s">
        <v>147</v>
      </c>
      <c r="E930" s="187" t="s">
        <v>1</v>
      </c>
      <c r="F930" s="188" t="s">
        <v>975</v>
      </c>
      <c r="H930" s="187" t="s">
        <v>1</v>
      </c>
      <c r="I930" s="189"/>
      <c r="L930" s="186"/>
      <c r="M930" s="190"/>
      <c r="N930" s="191"/>
      <c r="O930" s="191"/>
      <c r="P930" s="191"/>
      <c r="Q930" s="191"/>
      <c r="R930" s="191"/>
      <c r="S930" s="191"/>
      <c r="T930" s="192"/>
      <c r="AT930" s="187" t="s">
        <v>147</v>
      </c>
      <c r="AU930" s="187" t="s">
        <v>145</v>
      </c>
      <c r="AV930" s="14" t="s">
        <v>80</v>
      </c>
      <c r="AW930" s="14" t="s">
        <v>33</v>
      </c>
      <c r="AX930" s="14" t="s">
        <v>72</v>
      </c>
      <c r="AY930" s="187" t="s">
        <v>137</v>
      </c>
    </row>
    <row r="931" spans="1:65" s="11" customFormat="1" ht="22.5">
      <c r="B931" s="152"/>
      <c r="D931" s="153" t="s">
        <v>147</v>
      </c>
      <c r="E931" s="154" t="s">
        <v>1</v>
      </c>
      <c r="F931" s="155" t="s">
        <v>1207</v>
      </c>
      <c r="H931" s="156">
        <v>159.72</v>
      </c>
      <c r="I931" s="157"/>
      <c r="L931" s="152"/>
      <c r="M931" s="158"/>
      <c r="N931" s="159"/>
      <c r="O931" s="159"/>
      <c r="P931" s="159"/>
      <c r="Q931" s="159"/>
      <c r="R931" s="159"/>
      <c r="S931" s="159"/>
      <c r="T931" s="160"/>
      <c r="AT931" s="154" t="s">
        <v>147</v>
      </c>
      <c r="AU931" s="154" t="s">
        <v>145</v>
      </c>
      <c r="AV931" s="11" t="s">
        <v>145</v>
      </c>
      <c r="AW931" s="11" t="s">
        <v>33</v>
      </c>
      <c r="AX931" s="11" t="s">
        <v>72</v>
      </c>
      <c r="AY931" s="154" t="s">
        <v>137</v>
      </c>
    </row>
    <row r="932" spans="1:65" s="13" customFormat="1">
      <c r="B932" s="169"/>
      <c r="D932" s="153" t="s">
        <v>147</v>
      </c>
      <c r="E932" s="170" t="s">
        <v>1</v>
      </c>
      <c r="F932" s="171" t="s">
        <v>158</v>
      </c>
      <c r="H932" s="172">
        <v>366.82</v>
      </c>
      <c r="I932" s="173"/>
      <c r="L932" s="169"/>
      <c r="M932" s="174"/>
      <c r="N932" s="175"/>
      <c r="O932" s="175"/>
      <c r="P932" s="175"/>
      <c r="Q932" s="175"/>
      <c r="R932" s="175"/>
      <c r="S932" s="175"/>
      <c r="T932" s="176"/>
      <c r="AT932" s="170" t="s">
        <v>147</v>
      </c>
      <c r="AU932" s="170" t="s">
        <v>145</v>
      </c>
      <c r="AV932" s="13" t="s">
        <v>144</v>
      </c>
      <c r="AW932" s="13" t="s">
        <v>33</v>
      </c>
      <c r="AX932" s="13" t="s">
        <v>80</v>
      </c>
      <c r="AY932" s="170" t="s">
        <v>137</v>
      </c>
    </row>
    <row r="933" spans="1:65" s="254" customFormat="1" ht="14.45" customHeight="1">
      <c r="A933" s="204"/>
      <c r="B933" s="139"/>
      <c r="C933" s="276" t="s">
        <v>1208</v>
      </c>
      <c r="D933" s="276" t="s">
        <v>139</v>
      </c>
      <c r="E933" s="277" t="s">
        <v>1209</v>
      </c>
      <c r="F933" s="278" t="s">
        <v>1210</v>
      </c>
      <c r="G933" s="279" t="s">
        <v>269</v>
      </c>
      <c r="H933" s="280">
        <v>157.51</v>
      </c>
      <c r="I933" s="281"/>
      <c r="J933" s="280">
        <f>ROUND(I933*H933,3)</f>
        <v>0</v>
      </c>
      <c r="K933" s="282"/>
      <c r="L933" s="30"/>
      <c r="M933" s="283" t="s">
        <v>1</v>
      </c>
      <c r="N933" s="284" t="s">
        <v>44</v>
      </c>
      <c r="O933" s="49"/>
      <c r="P933" s="285">
        <f>O933*H933</f>
        <v>0</v>
      </c>
      <c r="Q933" s="285">
        <v>3.0000000000000001E-5</v>
      </c>
      <c r="R933" s="285">
        <f>Q933*H933</f>
        <v>4.7253E-3</v>
      </c>
      <c r="S933" s="285">
        <v>0</v>
      </c>
      <c r="T933" s="286">
        <f>S933*H933</f>
        <v>0</v>
      </c>
      <c r="U933" s="204"/>
      <c r="V933" s="204"/>
      <c r="W933" s="204"/>
      <c r="X933" s="204"/>
      <c r="Y933" s="204"/>
      <c r="Z933" s="204"/>
      <c r="AA933" s="204"/>
      <c r="AB933" s="204"/>
      <c r="AC933" s="204"/>
      <c r="AD933" s="204"/>
      <c r="AE933" s="204"/>
      <c r="AR933" s="287" t="s">
        <v>144</v>
      </c>
      <c r="AT933" s="287" t="s">
        <v>139</v>
      </c>
      <c r="AU933" s="287" t="s">
        <v>145</v>
      </c>
      <c r="AY933" s="205" t="s">
        <v>137</v>
      </c>
      <c r="BE933" s="150">
        <f>IF(N933="základná",J933,0)</f>
        <v>0</v>
      </c>
      <c r="BF933" s="150">
        <f>IF(N933="znížená",J933,0)</f>
        <v>0</v>
      </c>
      <c r="BG933" s="150">
        <f>IF(N933="zákl. prenesená",J933,0)</f>
        <v>0</v>
      </c>
      <c r="BH933" s="150">
        <f>IF(N933="zníž. prenesená",J933,0)</f>
        <v>0</v>
      </c>
      <c r="BI933" s="150">
        <f>IF(N933="nulová",J933,0)</f>
        <v>0</v>
      </c>
      <c r="BJ933" s="205" t="s">
        <v>145</v>
      </c>
      <c r="BK933" s="151">
        <f>ROUND(I933*H933,3)</f>
        <v>0</v>
      </c>
      <c r="BL933" s="205" t="s">
        <v>144</v>
      </c>
      <c r="BM933" s="287" t="s">
        <v>1211</v>
      </c>
    </row>
    <row r="934" spans="1:65" s="14" customFormat="1">
      <c r="B934" s="186"/>
      <c r="D934" s="153" t="s">
        <v>147</v>
      </c>
      <c r="E934" s="187" t="s">
        <v>1</v>
      </c>
      <c r="F934" s="188" t="s">
        <v>1212</v>
      </c>
      <c r="H934" s="187" t="s">
        <v>1</v>
      </c>
      <c r="I934" s="189"/>
      <c r="L934" s="186"/>
      <c r="M934" s="190"/>
      <c r="N934" s="191"/>
      <c r="O934" s="191"/>
      <c r="P934" s="191"/>
      <c r="Q934" s="191"/>
      <c r="R934" s="191"/>
      <c r="S934" s="191"/>
      <c r="T934" s="192"/>
      <c r="AT934" s="187" t="s">
        <v>147</v>
      </c>
      <c r="AU934" s="187" t="s">
        <v>145</v>
      </c>
      <c r="AV934" s="14" t="s">
        <v>80</v>
      </c>
      <c r="AW934" s="14" t="s">
        <v>33</v>
      </c>
      <c r="AX934" s="14" t="s">
        <v>72</v>
      </c>
      <c r="AY934" s="187" t="s">
        <v>137</v>
      </c>
    </row>
    <row r="935" spans="1:65" s="11" customFormat="1">
      <c r="B935" s="152"/>
      <c r="D935" s="153" t="s">
        <v>147</v>
      </c>
      <c r="E935" s="154" t="s">
        <v>1</v>
      </c>
      <c r="F935" s="155" t="s">
        <v>1213</v>
      </c>
      <c r="H935" s="156">
        <v>5</v>
      </c>
      <c r="I935" s="157"/>
      <c r="L935" s="152"/>
      <c r="M935" s="158"/>
      <c r="N935" s="159"/>
      <c r="O935" s="159"/>
      <c r="P935" s="159"/>
      <c r="Q935" s="159"/>
      <c r="R935" s="159"/>
      <c r="S935" s="159"/>
      <c r="T935" s="160"/>
      <c r="AT935" s="154" t="s">
        <v>147</v>
      </c>
      <c r="AU935" s="154" t="s">
        <v>145</v>
      </c>
      <c r="AV935" s="11" t="s">
        <v>145</v>
      </c>
      <c r="AW935" s="11" t="s">
        <v>33</v>
      </c>
      <c r="AX935" s="11" t="s">
        <v>72</v>
      </c>
      <c r="AY935" s="154" t="s">
        <v>137</v>
      </c>
    </row>
    <row r="936" spans="1:65" s="11" customFormat="1">
      <c r="B936" s="152"/>
      <c r="D936" s="153" t="s">
        <v>147</v>
      </c>
      <c r="E936" s="154" t="s">
        <v>1</v>
      </c>
      <c r="F936" s="155" t="s">
        <v>1214</v>
      </c>
      <c r="H936" s="156">
        <v>20</v>
      </c>
      <c r="I936" s="157"/>
      <c r="L936" s="152"/>
      <c r="M936" s="158"/>
      <c r="N936" s="159"/>
      <c r="O936" s="159"/>
      <c r="P936" s="159"/>
      <c r="Q936" s="159"/>
      <c r="R936" s="159"/>
      <c r="S936" s="159"/>
      <c r="T936" s="160"/>
      <c r="AT936" s="154" t="s">
        <v>147</v>
      </c>
      <c r="AU936" s="154" t="s">
        <v>145</v>
      </c>
      <c r="AV936" s="11" t="s">
        <v>145</v>
      </c>
      <c r="AW936" s="11" t="s">
        <v>33</v>
      </c>
      <c r="AX936" s="11" t="s">
        <v>72</v>
      </c>
      <c r="AY936" s="154" t="s">
        <v>137</v>
      </c>
    </row>
    <row r="937" spans="1:65" s="11" customFormat="1">
      <c r="B937" s="152"/>
      <c r="D937" s="153" t="s">
        <v>147</v>
      </c>
      <c r="E937" s="154" t="s">
        <v>1</v>
      </c>
      <c r="F937" s="155" t="s">
        <v>1215</v>
      </c>
      <c r="H937" s="156">
        <v>12</v>
      </c>
      <c r="I937" s="157"/>
      <c r="L937" s="152"/>
      <c r="M937" s="158"/>
      <c r="N937" s="159"/>
      <c r="O937" s="159"/>
      <c r="P937" s="159"/>
      <c r="Q937" s="159"/>
      <c r="R937" s="159"/>
      <c r="S937" s="159"/>
      <c r="T937" s="160"/>
      <c r="AT937" s="154" t="s">
        <v>147</v>
      </c>
      <c r="AU937" s="154" t="s">
        <v>145</v>
      </c>
      <c r="AV937" s="11" t="s">
        <v>145</v>
      </c>
      <c r="AW937" s="11" t="s">
        <v>33</v>
      </c>
      <c r="AX937" s="11" t="s">
        <v>72</v>
      </c>
      <c r="AY937" s="154" t="s">
        <v>137</v>
      </c>
    </row>
    <row r="938" spans="1:65" s="11" customFormat="1">
      <c r="B938" s="152"/>
      <c r="D938" s="153" t="s">
        <v>147</v>
      </c>
      <c r="E938" s="154" t="s">
        <v>1</v>
      </c>
      <c r="F938" s="155" t="s">
        <v>1216</v>
      </c>
      <c r="H938" s="156">
        <v>8</v>
      </c>
      <c r="I938" s="157"/>
      <c r="L938" s="152"/>
      <c r="M938" s="158"/>
      <c r="N938" s="159"/>
      <c r="O938" s="159"/>
      <c r="P938" s="159"/>
      <c r="Q938" s="159"/>
      <c r="R938" s="159"/>
      <c r="S938" s="159"/>
      <c r="T938" s="160"/>
      <c r="AT938" s="154" t="s">
        <v>147</v>
      </c>
      <c r="AU938" s="154" t="s">
        <v>145</v>
      </c>
      <c r="AV938" s="11" t="s">
        <v>145</v>
      </c>
      <c r="AW938" s="11" t="s">
        <v>33</v>
      </c>
      <c r="AX938" s="11" t="s">
        <v>72</v>
      </c>
      <c r="AY938" s="154" t="s">
        <v>137</v>
      </c>
    </row>
    <row r="939" spans="1:65" s="11" customFormat="1">
      <c r="B939" s="152"/>
      <c r="D939" s="153" t="s">
        <v>147</v>
      </c>
      <c r="E939" s="154" t="s">
        <v>1</v>
      </c>
      <c r="F939" s="155" t="s">
        <v>1217</v>
      </c>
      <c r="H939" s="156">
        <v>4.8</v>
      </c>
      <c r="I939" s="157"/>
      <c r="L939" s="152"/>
      <c r="M939" s="158"/>
      <c r="N939" s="159"/>
      <c r="O939" s="159"/>
      <c r="P939" s="159"/>
      <c r="Q939" s="159"/>
      <c r="R939" s="159"/>
      <c r="S939" s="159"/>
      <c r="T939" s="160"/>
      <c r="AT939" s="154" t="s">
        <v>147</v>
      </c>
      <c r="AU939" s="154" t="s">
        <v>145</v>
      </c>
      <c r="AV939" s="11" t="s">
        <v>145</v>
      </c>
      <c r="AW939" s="11" t="s">
        <v>33</v>
      </c>
      <c r="AX939" s="11" t="s">
        <v>72</v>
      </c>
      <c r="AY939" s="154" t="s">
        <v>137</v>
      </c>
    </row>
    <row r="940" spans="1:65" s="11" customFormat="1">
      <c r="B940" s="152"/>
      <c r="D940" s="153" t="s">
        <v>147</v>
      </c>
      <c r="E940" s="154" t="s">
        <v>1</v>
      </c>
      <c r="F940" s="155" t="s">
        <v>1218</v>
      </c>
      <c r="H940" s="156">
        <v>5</v>
      </c>
      <c r="I940" s="157"/>
      <c r="L940" s="152"/>
      <c r="M940" s="158"/>
      <c r="N940" s="159"/>
      <c r="O940" s="159"/>
      <c r="P940" s="159"/>
      <c r="Q940" s="159"/>
      <c r="R940" s="159"/>
      <c r="S940" s="159"/>
      <c r="T940" s="160"/>
      <c r="AT940" s="154" t="s">
        <v>147</v>
      </c>
      <c r="AU940" s="154" t="s">
        <v>145</v>
      </c>
      <c r="AV940" s="11" t="s">
        <v>145</v>
      </c>
      <c r="AW940" s="11" t="s">
        <v>33</v>
      </c>
      <c r="AX940" s="11" t="s">
        <v>72</v>
      </c>
      <c r="AY940" s="154" t="s">
        <v>137</v>
      </c>
    </row>
    <row r="941" spans="1:65" s="11" customFormat="1">
      <c r="B941" s="152"/>
      <c r="D941" s="153" t="s">
        <v>147</v>
      </c>
      <c r="E941" s="154" t="s">
        <v>1</v>
      </c>
      <c r="F941" s="155" t="s">
        <v>1219</v>
      </c>
      <c r="H941" s="156">
        <v>10</v>
      </c>
      <c r="I941" s="157"/>
      <c r="L941" s="152"/>
      <c r="M941" s="158"/>
      <c r="N941" s="159"/>
      <c r="O941" s="159"/>
      <c r="P941" s="159"/>
      <c r="Q941" s="159"/>
      <c r="R941" s="159"/>
      <c r="S941" s="159"/>
      <c r="T941" s="160"/>
      <c r="AT941" s="154" t="s">
        <v>147</v>
      </c>
      <c r="AU941" s="154" t="s">
        <v>145</v>
      </c>
      <c r="AV941" s="11" t="s">
        <v>145</v>
      </c>
      <c r="AW941" s="11" t="s">
        <v>33</v>
      </c>
      <c r="AX941" s="11" t="s">
        <v>72</v>
      </c>
      <c r="AY941" s="154" t="s">
        <v>137</v>
      </c>
    </row>
    <row r="942" spans="1:65" s="11" customFormat="1">
      <c r="B942" s="152"/>
      <c r="D942" s="153" t="s">
        <v>147</v>
      </c>
      <c r="E942" s="154" t="s">
        <v>1</v>
      </c>
      <c r="F942" s="155" t="s">
        <v>1220</v>
      </c>
      <c r="H942" s="156">
        <v>4</v>
      </c>
      <c r="I942" s="157"/>
      <c r="L942" s="152"/>
      <c r="M942" s="158"/>
      <c r="N942" s="159"/>
      <c r="O942" s="159"/>
      <c r="P942" s="159"/>
      <c r="Q942" s="159"/>
      <c r="R942" s="159"/>
      <c r="S942" s="159"/>
      <c r="T942" s="160"/>
      <c r="AT942" s="154" t="s">
        <v>147</v>
      </c>
      <c r="AU942" s="154" t="s">
        <v>145</v>
      </c>
      <c r="AV942" s="11" t="s">
        <v>145</v>
      </c>
      <c r="AW942" s="11" t="s">
        <v>33</v>
      </c>
      <c r="AX942" s="11" t="s">
        <v>72</v>
      </c>
      <c r="AY942" s="154" t="s">
        <v>137</v>
      </c>
    </row>
    <row r="943" spans="1:65" s="11" customFormat="1">
      <c r="B943" s="152"/>
      <c r="D943" s="153" t="s">
        <v>147</v>
      </c>
      <c r="E943" s="154" t="s">
        <v>1</v>
      </c>
      <c r="F943" s="155" t="s">
        <v>1221</v>
      </c>
      <c r="H943" s="156">
        <v>5</v>
      </c>
      <c r="I943" s="157"/>
      <c r="L943" s="152"/>
      <c r="M943" s="158"/>
      <c r="N943" s="159"/>
      <c r="O943" s="159"/>
      <c r="P943" s="159"/>
      <c r="Q943" s="159"/>
      <c r="R943" s="159"/>
      <c r="S943" s="159"/>
      <c r="T943" s="160"/>
      <c r="AT943" s="154" t="s">
        <v>147</v>
      </c>
      <c r="AU943" s="154" t="s">
        <v>145</v>
      </c>
      <c r="AV943" s="11" t="s">
        <v>145</v>
      </c>
      <c r="AW943" s="11" t="s">
        <v>33</v>
      </c>
      <c r="AX943" s="11" t="s">
        <v>72</v>
      </c>
      <c r="AY943" s="154" t="s">
        <v>137</v>
      </c>
    </row>
    <row r="944" spans="1:65" s="11" customFormat="1">
      <c r="B944" s="152"/>
      <c r="D944" s="153" t="s">
        <v>147</v>
      </c>
      <c r="E944" s="154" t="s">
        <v>1</v>
      </c>
      <c r="F944" s="155" t="s">
        <v>1222</v>
      </c>
      <c r="H944" s="156">
        <v>10</v>
      </c>
      <c r="I944" s="157"/>
      <c r="L944" s="152"/>
      <c r="M944" s="158"/>
      <c r="N944" s="159"/>
      <c r="O944" s="159"/>
      <c r="P944" s="159"/>
      <c r="Q944" s="159"/>
      <c r="R944" s="159"/>
      <c r="S944" s="159"/>
      <c r="T944" s="160"/>
      <c r="AT944" s="154" t="s">
        <v>147</v>
      </c>
      <c r="AU944" s="154" t="s">
        <v>145</v>
      </c>
      <c r="AV944" s="11" t="s">
        <v>145</v>
      </c>
      <c r="AW944" s="11" t="s">
        <v>33</v>
      </c>
      <c r="AX944" s="11" t="s">
        <v>72</v>
      </c>
      <c r="AY944" s="154" t="s">
        <v>137</v>
      </c>
    </row>
    <row r="945" spans="1:65" s="11" customFormat="1">
      <c r="B945" s="152"/>
      <c r="D945" s="153" t="s">
        <v>147</v>
      </c>
      <c r="E945" s="154" t="s">
        <v>1</v>
      </c>
      <c r="F945" s="155" t="s">
        <v>1223</v>
      </c>
      <c r="H945" s="156">
        <v>35</v>
      </c>
      <c r="I945" s="157"/>
      <c r="L945" s="152"/>
      <c r="M945" s="158"/>
      <c r="N945" s="159"/>
      <c r="O945" s="159"/>
      <c r="P945" s="159"/>
      <c r="Q945" s="159"/>
      <c r="R945" s="159"/>
      <c r="S945" s="159"/>
      <c r="T945" s="160"/>
      <c r="AT945" s="154" t="s">
        <v>147</v>
      </c>
      <c r="AU945" s="154" t="s">
        <v>145</v>
      </c>
      <c r="AV945" s="11" t="s">
        <v>145</v>
      </c>
      <c r="AW945" s="11" t="s">
        <v>33</v>
      </c>
      <c r="AX945" s="11" t="s">
        <v>72</v>
      </c>
      <c r="AY945" s="154" t="s">
        <v>137</v>
      </c>
    </row>
    <row r="946" spans="1:65" s="11" customFormat="1">
      <c r="B946" s="152"/>
      <c r="D946" s="153" t="s">
        <v>147</v>
      </c>
      <c r="E946" s="154" t="s">
        <v>1</v>
      </c>
      <c r="F946" s="155" t="s">
        <v>1224</v>
      </c>
      <c r="H946" s="156">
        <v>5</v>
      </c>
      <c r="I946" s="157"/>
      <c r="L946" s="152"/>
      <c r="M946" s="158"/>
      <c r="N946" s="159"/>
      <c r="O946" s="159"/>
      <c r="P946" s="159"/>
      <c r="Q946" s="159"/>
      <c r="R946" s="159"/>
      <c r="S946" s="159"/>
      <c r="T946" s="160"/>
      <c r="AT946" s="154" t="s">
        <v>147</v>
      </c>
      <c r="AU946" s="154" t="s">
        <v>145</v>
      </c>
      <c r="AV946" s="11" t="s">
        <v>145</v>
      </c>
      <c r="AW946" s="11" t="s">
        <v>33</v>
      </c>
      <c r="AX946" s="11" t="s">
        <v>72</v>
      </c>
      <c r="AY946" s="154" t="s">
        <v>137</v>
      </c>
    </row>
    <row r="947" spans="1:65" s="14" customFormat="1">
      <c r="B947" s="186"/>
      <c r="D947" s="153" t="s">
        <v>147</v>
      </c>
      <c r="E947" s="187" t="s">
        <v>1</v>
      </c>
      <c r="F947" s="188" t="s">
        <v>1225</v>
      </c>
      <c r="H947" s="187" t="s">
        <v>1</v>
      </c>
      <c r="I947" s="189"/>
      <c r="L947" s="186"/>
      <c r="M947" s="190"/>
      <c r="N947" s="191"/>
      <c r="O947" s="191"/>
      <c r="P947" s="191"/>
      <c r="Q947" s="191"/>
      <c r="R947" s="191"/>
      <c r="S947" s="191"/>
      <c r="T947" s="192"/>
      <c r="AT947" s="187" t="s">
        <v>147</v>
      </c>
      <c r="AU947" s="187" t="s">
        <v>145</v>
      </c>
      <c r="AV947" s="14" t="s">
        <v>80</v>
      </c>
      <c r="AW947" s="14" t="s">
        <v>33</v>
      </c>
      <c r="AX947" s="14" t="s">
        <v>72</v>
      </c>
      <c r="AY947" s="187" t="s">
        <v>137</v>
      </c>
    </row>
    <row r="948" spans="1:65" s="11" customFormat="1">
      <c r="B948" s="152"/>
      <c r="D948" s="153" t="s">
        <v>147</v>
      </c>
      <c r="E948" s="154" t="s">
        <v>1</v>
      </c>
      <c r="F948" s="155" t="s">
        <v>1226</v>
      </c>
      <c r="H948" s="156">
        <v>13.54</v>
      </c>
      <c r="I948" s="157"/>
      <c r="L948" s="152"/>
      <c r="M948" s="158"/>
      <c r="N948" s="159"/>
      <c r="O948" s="159"/>
      <c r="P948" s="159"/>
      <c r="Q948" s="159"/>
      <c r="R948" s="159"/>
      <c r="S948" s="159"/>
      <c r="T948" s="160"/>
      <c r="AT948" s="154" t="s">
        <v>147</v>
      </c>
      <c r="AU948" s="154" t="s">
        <v>145</v>
      </c>
      <c r="AV948" s="11" t="s">
        <v>145</v>
      </c>
      <c r="AW948" s="11" t="s">
        <v>33</v>
      </c>
      <c r="AX948" s="11" t="s">
        <v>72</v>
      </c>
      <c r="AY948" s="154" t="s">
        <v>137</v>
      </c>
    </row>
    <row r="949" spans="1:65" s="11" customFormat="1">
      <c r="B949" s="152"/>
      <c r="D949" s="153" t="s">
        <v>147</v>
      </c>
      <c r="E949" s="154" t="s">
        <v>1</v>
      </c>
      <c r="F949" s="155" t="s">
        <v>1227</v>
      </c>
      <c r="H949" s="156">
        <v>6.97</v>
      </c>
      <c r="I949" s="157"/>
      <c r="L949" s="152"/>
      <c r="M949" s="158"/>
      <c r="N949" s="159"/>
      <c r="O949" s="159"/>
      <c r="P949" s="159"/>
      <c r="Q949" s="159"/>
      <c r="R949" s="159"/>
      <c r="S949" s="159"/>
      <c r="T949" s="160"/>
      <c r="AT949" s="154" t="s">
        <v>147</v>
      </c>
      <c r="AU949" s="154" t="s">
        <v>145</v>
      </c>
      <c r="AV949" s="11" t="s">
        <v>145</v>
      </c>
      <c r="AW949" s="11" t="s">
        <v>33</v>
      </c>
      <c r="AX949" s="11" t="s">
        <v>72</v>
      </c>
      <c r="AY949" s="154" t="s">
        <v>137</v>
      </c>
    </row>
    <row r="950" spans="1:65" s="11" customFormat="1">
      <c r="B950" s="152"/>
      <c r="D950" s="153" t="s">
        <v>147</v>
      </c>
      <c r="E950" s="154" t="s">
        <v>1</v>
      </c>
      <c r="F950" s="155" t="s">
        <v>1228</v>
      </c>
      <c r="H950" s="156">
        <v>6.8</v>
      </c>
      <c r="I950" s="157"/>
      <c r="L950" s="152"/>
      <c r="M950" s="158"/>
      <c r="N950" s="159"/>
      <c r="O950" s="159"/>
      <c r="P950" s="159"/>
      <c r="Q950" s="159"/>
      <c r="R950" s="159"/>
      <c r="S950" s="159"/>
      <c r="T950" s="160"/>
      <c r="AT950" s="154" t="s">
        <v>147</v>
      </c>
      <c r="AU950" s="154" t="s">
        <v>145</v>
      </c>
      <c r="AV950" s="11" t="s">
        <v>145</v>
      </c>
      <c r="AW950" s="11" t="s">
        <v>33</v>
      </c>
      <c r="AX950" s="11" t="s">
        <v>72</v>
      </c>
      <c r="AY950" s="154" t="s">
        <v>137</v>
      </c>
    </row>
    <row r="951" spans="1:65" s="11" customFormat="1">
      <c r="B951" s="152"/>
      <c r="D951" s="153" t="s">
        <v>147</v>
      </c>
      <c r="E951" s="154" t="s">
        <v>1</v>
      </c>
      <c r="F951" s="155" t="s">
        <v>1229</v>
      </c>
      <c r="H951" s="156">
        <v>6.4</v>
      </c>
      <c r="I951" s="157"/>
      <c r="L951" s="152"/>
      <c r="M951" s="158"/>
      <c r="N951" s="159"/>
      <c r="O951" s="159"/>
      <c r="P951" s="159"/>
      <c r="Q951" s="159"/>
      <c r="R951" s="159"/>
      <c r="S951" s="159"/>
      <c r="T951" s="160"/>
      <c r="AT951" s="154" t="s">
        <v>147</v>
      </c>
      <c r="AU951" s="154" t="s">
        <v>145</v>
      </c>
      <c r="AV951" s="11" t="s">
        <v>145</v>
      </c>
      <c r="AW951" s="11" t="s">
        <v>33</v>
      </c>
      <c r="AX951" s="11" t="s">
        <v>72</v>
      </c>
      <c r="AY951" s="154" t="s">
        <v>137</v>
      </c>
    </row>
    <row r="952" spans="1:65" s="13" customFormat="1">
      <c r="B952" s="169"/>
      <c r="D952" s="153" t="s">
        <v>147</v>
      </c>
      <c r="E952" s="170" t="s">
        <v>1</v>
      </c>
      <c r="F952" s="171" t="s">
        <v>158</v>
      </c>
      <c r="H952" s="172">
        <v>157.51</v>
      </c>
      <c r="I952" s="173"/>
      <c r="L952" s="169"/>
      <c r="M952" s="174"/>
      <c r="N952" s="175"/>
      <c r="O952" s="175"/>
      <c r="P952" s="175"/>
      <c r="Q952" s="175"/>
      <c r="R952" s="175"/>
      <c r="S952" s="175"/>
      <c r="T952" s="176"/>
      <c r="AT952" s="170" t="s">
        <v>147</v>
      </c>
      <c r="AU952" s="170" t="s">
        <v>145</v>
      </c>
      <c r="AV952" s="13" t="s">
        <v>144</v>
      </c>
      <c r="AW952" s="13" t="s">
        <v>33</v>
      </c>
      <c r="AX952" s="13" t="s">
        <v>80</v>
      </c>
      <c r="AY952" s="170" t="s">
        <v>137</v>
      </c>
    </row>
    <row r="953" spans="1:65" s="254" customFormat="1" ht="14.45" customHeight="1">
      <c r="A953" s="204"/>
      <c r="B953" s="139"/>
      <c r="C953" s="276" t="s">
        <v>1230</v>
      </c>
      <c r="D953" s="276" t="s">
        <v>139</v>
      </c>
      <c r="E953" s="277" t="s">
        <v>1231</v>
      </c>
      <c r="F953" s="278" t="s">
        <v>1232</v>
      </c>
      <c r="G953" s="279" t="s">
        <v>269</v>
      </c>
      <c r="H953" s="280">
        <v>45.75</v>
      </c>
      <c r="I953" s="281"/>
      <c r="J953" s="280">
        <f>ROUND(I953*H953,3)</f>
        <v>0</v>
      </c>
      <c r="K953" s="282"/>
      <c r="L953" s="30"/>
      <c r="M953" s="283" t="s">
        <v>1</v>
      </c>
      <c r="N953" s="284" t="s">
        <v>44</v>
      </c>
      <c r="O953" s="49"/>
      <c r="P953" s="285">
        <f>O953*H953</f>
        <v>0</v>
      </c>
      <c r="Q953" s="285">
        <v>1E-4</v>
      </c>
      <c r="R953" s="285">
        <f>Q953*H953</f>
        <v>4.5750000000000001E-3</v>
      </c>
      <c r="S953" s="285">
        <v>0</v>
      </c>
      <c r="T953" s="286">
        <f>S953*H953</f>
        <v>0</v>
      </c>
      <c r="U953" s="204"/>
      <c r="V953" s="204"/>
      <c r="W953" s="204"/>
      <c r="X953" s="204"/>
      <c r="Y953" s="204"/>
      <c r="Z953" s="204"/>
      <c r="AA953" s="204"/>
      <c r="AB953" s="204"/>
      <c r="AC953" s="204"/>
      <c r="AD953" s="204"/>
      <c r="AE953" s="204"/>
      <c r="AR953" s="287" t="s">
        <v>144</v>
      </c>
      <c r="AT953" s="287" t="s">
        <v>139</v>
      </c>
      <c r="AU953" s="287" t="s">
        <v>145</v>
      </c>
      <c r="AY953" s="205" t="s">
        <v>137</v>
      </c>
      <c r="BE953" s="150">
        <f>IF(N953="základná",J953,0)</f>
        <v>0</v>
      </c>
      <c r="BF953" s="150">
        <f>IF(N953="znížená",J953,0)</f>
        <v>0</v>
      </c>
      <c r="BG953" s="150">
        <f>IF(N953="zákl. prenesená",J953,0)</f>
        <v>0</v>
      </c>
      <c r="BH953" s="150">
        <f>IF(N953="zníž. prenesená",J953,0)</f>
        <v>0</v>
      </c>
      <c r="BI953" s="150">
        <f>IF(N953="nulová",J953,0)</f>
        <v>0</v>
      </c>
      <c r="BJ953" s="205" t="s">
        <v>145</v>
      </c>
      <c r="BK953" s="151">
        <f>ROUND(I953*H953,3)</f>
        <v>0</v>
      </c>
      <c r="BL953" s="205" t="s">
        <v>144</v>
      </c>
      <c r="BM953" s="287" t="s">
        <v>1233</v>
      </c>
    </row>
    <row r="954" spans="1:65" s="11" customFormat="1">
      <c r="B954" s="152"/>
      <c r="D954" s="153" t="s">
        <v>147</v>
      </c>
      <c r="E954" s="154" t="s">
        <v>1</v>
      </c>
      <c r="F954" s="155" t="s">
        <v>1234</v>
      </c>
      <c r="H954" s="156">
        <v>2.125</v>
      </c>
      <c r="I954" s="157"/>
      <c r="L954" s="152"/>
      <c r="M954" s="158"/>
      <c r="N954" s="159"/>
      <c r="O954" s="159"/>
      <c r="P954" s="159"/>
      <c r="Q954" s="159"/>
      <c r="R954" s="159"/>
      <c r="S954" s="159"/>
      <c r="T954" s="160"/>
      <c r="AT954" s="154" t="s">
        <v>147</v>
      </c>
      <c r="AU954" s="154" t="s">
        <v>145</v>
      </c>
      <c r="AV954" s="11" t="s">
        <v>145</v>
      </c>
      <c r="AW954" s="11" t="s">
        <v>33</v>
      </c>
      <c r="AX954" s="11" t="s">
        <v>72</v>
      </c>
      <c r="AY954" s="154" t="s">
        <v>137</v>
      </c>
    </row>
    <row r="955" spans="1:65" s="11" customFormat="1">
      <c r="B955" s="152"/>
      <c r="D955" s="153" t="s">
        <v>147</v>
      </c>
      <c r="E955" s="154" t="s">
        <v>1</v>
      </c>
      <c r="F955" s="155" t="s">
        <v>1235</v>
      </c>
      <c r="H955" s="156">
        <v>6</v>
      </c>
      <c r="I955" s="157"/>
      <c r="L955" s="152"/>
      <c r="M955" s="158"/>
      <c r="N955" s="159"/>
      <c r="O955" s="159"/>
      <c r="P955" s="159"/>
      <c r="Q955" s="159"/>
      <c r="R955" s="159"/>
      <c r="S955" s="159"/>
      <c r="T955" s="160"/>
      <c r="AT955" s="154" t="s">
        <v>147</v>
      </c>
      <c r="AU955" s="154" t="s">
        <v>145</v>
      </c>
      <c r="AV955" s="11" t="s">
        <v>145</v>
      </c>
      <c r="AW955" s="11" t="s">
        <v>33</v>
      </c>
      <c r="AX955" s="11" t="s">
        <v>72</v>
      </c>
      <c r="AY955" s="154" t="s">
        <v>137</v>
      </c>
    </row>
    <row r="956" spans="1:65" s="11" customFormat="1">
      <c r="B956" s="152"/>
      <c r="D956" s="153" t="s">
        <v>147</v>
      </c>
      <c r="E956" s="154" t="s">
        <v>1</v>
      </c>
      <c r="F956" s="155" t="s">
        <v>1236</v>
      </c>
      <c r="H956" s="156">
        <v>4.5</v>
      </c>
      <c r="I956" s="157"/>
      <c r="L956" s="152"/>
      <c r="M956" s="158"/>
      <c r="N956" s="159"/>
      <c r="O956" s="159"/>
      <c r="P956" s="159"/>
      <c r="Q956" s="159"/>
      <c r="R956" s="159"/>
      <c r="S956" s="159"/>
      <c r="T956" s="160"/>
      <c r="AT956" s="154" t="s">
        <v>147</v>
      </c>
      <c r="AU956" s="154" t="s">
        <v>145</v>
      </c>
      <c r="AV956" s="11" t="s">
        <v>145</v>
      </c>
      <c r="AW956" s="11" t="s">
        <v>33</v>
      </c>
      <c r="AX956" s="11" t="s">
        <v>72</v>
      </c>
      <c r="AY956" s="154" t="s">
        <v>137</v>
      </c>
    </row>
    <row r="957" spans="1:65" s="11" customFormat="1">
      <c r="B957" s="152"/>
      <c r="D957" s="153" t="s">
        <v>147</v>
      </c>
      <c r="E957" s="154" t="s">
        <v>1</v>
      </c>
      <c r="F957" s="155" t="s">
        <v>1237</v>
      </c>
      <c r="H957" s="156">
        <v>1.8</v>
      </c>
      <c r="I957" s="157"/>
      <c r="L957" s="152"/>
      <c r="M957" s="158"/>
      <c r="N957" s="159"/>
      <c r="O957" s="159"/>
      <c r="P957" s="159"/>
      <c r="Q957" s="159"/>
      <c r="R957" s="159"/>
      <c r="S957" s="159"/>
      <c r="T957" s="160"/>
      <c r="AT957" s="154" t="s">
        <v>147</v>
      </c>
      <c r="AU957" s="154" t="s">
        <v>145</v>
      </c>
      <c r="AV957" s="11" t="s">
        <v>145</v>
      </c>
      <c r="AW957" s="11" t="s">
        <v>33</v>
      </c>
      <c r="AX957" s="11" t="s">
        <v>72</v>
      </c>
      <c r="AY957" s="154" t="s">
        <v>137</v>
      </c>
    </row>
    <row r="958" spans="1:65" s="11" customFormat="1">
      <c r="B958" s="152"/>
      <c r="D958" s="153" t="s">
        <v>147</v>
      </c>
      <c r="E958" s="154" t="s">
        <v>1</v>
      </c>
      <c r="F958" s="155" t="s">
        <v>1238</v>
      </c>
      <c r="H958" s="156">
        <v>4.5</v>
      </c>
      <c r="I958" s="157"/>
      <c r="L958" s="152"/>
      <c r="M958" s="158"/>
      <c r="N958" s="159"/>
      <c r="O958" s="159"/>
      <c r="P958" s="159"/>
      <c r="Q958" s="159"/>
      <c r="R958" s="159"/>
      <c r="S958" s="159"/>
      <c r="T958" s="160"/>
      <c r="AT958" s="154" t="s">
        <v>147</v>
      </c>
      <c r="AU958" s="154" t="s">
        <v>145</v>
      </c>
      <c r="AV958" s="11" t="s">
        <v>145</v>
      </c>
      <c r="AW958" s="11" t="s">
        <v>33</v>
      </c>
      <c r="AX958" s="11" t="s">
        <v>72</v>
      </c>
      <c r="AY958" s="154" t="s">
        <v>137</v>
      </c>
    </row>
    <row r="959" spans="1:65" s="11" customFormat="1">
      <c r="B959" s="152"/>
      <c r="D959" s="153" t="s">
        <v>147</v>
      </c>
      <c r="E959" s="154" t="s">
        <v>1</v>
      </c>
      <c r="F959" s="155" t="s">
        <v>1239</v>
      </c>
      <c r="H959" s="156">
        <v>2.125</v>
      </c>
      <c r="I959" s="157"/>
      <c r="L959" s="152"/>
      <c r="M959" s="158"/>
      <c r="N959" s="159"/>
      <c r="O959" s="159"/>
      <c r="P959" s="159"/>
      <c r="Q959" s="159"/>
      <c r="R959" s="159"/>
      <c r="S959" s="159"/>
      <c r="T959" s="160"/>
      <c r="AT959" s="154" t="s">
        <v>147</v>
      </c>
      <c r="AU959" s="154" t="s">
        <v>145</v>
      </c>
      <c r="AV959" s="11" t="s">
        <v>145</v>
      </c>
      <c r="AW959" s="11" t="s">
        <v>33</v>
      </c>
      <c r="AX959" s="11" t="s">
        <v>72</v>
      </c>
      <c r="AY959" s="154" t="s">
        <v>137</v>
      </c>
    </row>
    <row r="960" spans="1:65" s="11" customFormat="1">
      <c r="B960" s="152"/>
      <c r="D960" s="153" t="s">
        <v>147</v>
      </c>
      <c r="E960" s="154" t="s">
        <v>1</v>
      </c>
      <c r="F960" s="155" t="s">
        <v>1240</v>
      </c>
      <c r="H960" s="156">
        <v>4</v>
      </c>
      <c r="I960" s="157"/>
      <c r="L960" s="152"/>
      <c r="M960" s="158"/>
      <c r="N960" s="159"/>
      <c r="O960" s="159"/>
      <c r="P960" s="159"/>
      <c r="Q960" s="159"/>
      <c r="R960" s="159"/>
      <c r="S960" s="159"/>
      <c r="T960" s="160"/>
      <c r="AT960" s="154" t="s">
        <v>147</v>
      </c>
      <c r="AU960" s="154" t="s">
        <v>145</v>
      </c>
      <c r="AV960" s="11" t="s">
        <v>145</v>
      </c>
      <c r="AW960" s="11" t="s">
        <v>33</v>
      </c>
      <c r="AX960" s="11" t="s">
        <v>72</v>
      </c>
      <c r="AY960" s="154" t="s">
        <v>137</v>
      </c>
    </row>
    <row r="961" spans="1:65" s="11" customFormat="1">
      <c r="B961" s="152"/>
      <c r="D961" s="153" t="s">
        <v>147</v>
      </c>
      <c r="E961" s="154" t="s">
        <v>1</v>
      </c>
      <c r="F961" s="155" t="s">
        <v>1241</v>
      </c>
      <c r="H961" s="156">
        <v>7.25</v>
      </c>
      <c r="I961" s="157"/>
      <c r="L961" s="152"/>
      <c r="M961" s="158"/>
      <c r="N961" s="159"/>
      <c r="O961" s="159"/>
      <c r="P961" s="159"/>
      <c r="Q961" s="159"/>
      <c r="R961" s="159"/>
      <c r="S961" s="159"/>
      <c r="T961" s="160"/>
      <c r="AT961" s="154" t="s">
        <v>147</v>
      </c>
      <c r="AU961" s="154" t="s">
        <v>145</v>
      </c>
      <c r="AV961" s="11" t="s">
        <v>145</v>
      </c>
      <c r="AW961" s="11" t="s">
        <v>33</v>
      </c>
      <c r="AX961" s="11" t="s">
        <v>72</v>
      </c>
      <c r="AY961" s="154" t="s">
        <v>137</v>
      </c>
    </row>
    <row r="962" spans="1:65" s="11" customFormat="1">
      <c r="B962" s="152"/>
      <c r="D962" s="153" t="s">
        <v>147</v>
      </c>
      <c r="E962" s="154" t="s">
        <v>1</v>
      </c>
      <c r="F962" s="155" t="s">
        <v>1242</v>
      </c>
      <c r="H962" s="156">
        <v>1.8</v>
      </c>
      <c r="I962" s="157"/>
      <c r="L962" s="152"/>
      <c r="M962" s="158"/>
      <c r="N962" s="159"/>
      <c r="O962" s="159"/>
      <c r="P962" s="159"/>
      <c r="Q962" s="159"/>
      <c r="R962" s="159"/>
      <c r="S962" s="159"/>
      <c r="T962" s="160"/>
      <c r="AT962" s="154" t="s">
        <v>147</v>
      </c>
      <c r="AU962" s="154" t="s">
        <v>145</v>
      </c>
      <c r="AV962" s="11" t="s">
        <v>145</v>
      </c>
      <c r="AW962" s="11" t="s">
        <v>33</v>
      </c>
      <c r="AX962" s="11" t="s">
        <v>72</v>
      </c>
      <c r="AY962" s="154" t="s">
        <v>137</v>
      </c>
    </row>
    <row r="963" spans="1:65" s="11" customFormat="1">
      <c r="B963" s="152"/>
      <c r="D963" s="153" t="s">
        <v>147</v>
      </c>
      <c r="E963" s="154" t="s">
        <v>1</v>
      </c>
      <c r="F963" s="155" t="s">
        <v>1243</v>
      </c>
      <c r="H963" s="156">
        <v>10.5</v>
      </c>
      <c r="I963" s="157"/>
      <c r="L963" s="152"/>
      <c r="M963" s="158"/>
      <c r="N963" s="159"/>
      <c r="O963" s="159"/>
      <c r="P963" s="159"/>
      <c r="Q963" s="159"/>
      <c r="R963" s="159"/>
      <c r="S963" s="159"/>
      <c r="T963" s="160"/>
      <c r="AT963" s="154" t="s">
        <v>147</v>
      </c>
      <c r="AU963" s="154" t="s">
        <v>145</v>
      </c>
      <c r="AV963" s="11" t="s">
        <v>145</v>
      </c>
      <c r="AW963" s="11" t="s">
        <v>33</v>
      </c>
      <c r="AX963" s="11" t="s">
        <v>72</v>
      </c>
      <c r="AY963" s="154" t="s">
        <v>137</v>
      </c>
    </row>
    <row r="964" spans="1:65" s="11" customFormat="1">
      <c r="B964" s="152"/>
      <c r="D964" s="153" t="s">
        <v>147</v>
      </c>
      <c r="E964" s="154" t="s">
        <v>1</v>
      </c>
      <c r="F964" s="155" t="s">
        <v>1244</v>
      </c>
      <c r="H964" s="156">
        <v>1.1499999999999999</v>
      </c>
      <c r="I964" s="157"/>
      <c r="L964" s="152"/>
      <c r="M964" s="158"/>
      <c r="N964" s="159"/>
      <c r="O964" s="159"/>
      <c r="P964" s="159"/>
      <c r="Q964" s="159"/>
      <c r="R964" s="159"/>
      <c r="S964" s="159"/>
      <c r="T964" s="160"/>
      <c r="AT964" s="154" t="s">
        <v>147</v>
      </c>
      <c r="AU964" s="154" t="s">
        <v>145</v>
      </c>
      <c r="AV964" s="11" t="s">
        <v>145</v>
      </c>
      <c r="AW964" s="11" t="s">
        <v>33</v>
      </c>
      <c r="AX964" s="11" t="s">
        <v>72</v>
      </c>
      <c r="AY964" s="154" t="s">
        <v>137</v>
      </c>
    </row>
    <row r="965" spans="1:65" s="13" customFormat="1">
      <c r="B965" s="169"/>
      <c r="D965" s="153" t="s">
        <v>147</v>
      </c>
      <c r="E965" s="170" t="s">
        <v>1</v>
      </c>
      <c r="F965" s="171" t="s">
        <v>158</v>
      </c>
      <c r="H965" s="172">
        <v>45.75</v>
      </c>
      <c r="I965" s="173"/>
      <c r="L965" s="169"/>
      <c r="M965" s="174"/>
      <c r="N965" s="175"/>
      <c r="O965" s="175"/>
      <c r="P965" s="175"/>
      <c r="Q965" s="175"/>
      <c r="R965" s="175"/>
      <c r="S965" s="175"/>
      <c r="T965" s="176"/>
      <c r="AT965" s="170" t="s">
        <v>147</v>
      </c>
      <c r="AU965" s="170" t="s">
        <v>145</v>
      </c>
      <c r="AV965" s="13" t="s">
        <v>144</v>
      </c>
      <c r="AW965" s="13" t="s">
        <v>33</v>
      </c>
      <c r="AX965" s="13" t="s">
        <v>80</v>
      </c>
      <c r="AY965" s="170" t="s">
        <v>137</v>
      </c>
    </row>
    <row r="966" spans="1:65" s="254" customFormat="1" ht="14.45" customHeight="1">
      <c r="A966" s="204"/>
      <c r="B966" s="139"/>
      <c r="C966" s="276" t="s">
        <v>1245</v>
      </c>
      <c r="D966" s="276" t="s">
        <v>139</v>
      </c>
      <c r="E966" s="277" t="s">
        <v>1246</v>
      </c>
      <c r="F966" s="278" t="s">
        <v>1247</v>
      </c>
      <c r="G966" s="279" t="s">
        <v>269</v>
      </c>
      <c r="H966" s="280">
        <v>169.55</v>
      </c>
      <c r="I966" s="281"/>
      <c r="J966" s="280">
        <f>ROUND(I966*H966,3)</f>
        <v>0</v>
      </c>
      <c r="K966" s="282"/>
      <c r="L966" s="30"/>
      <c r="M966" s="283" t="s">
        <v>1</v>
      </c>
      <c r="N966" s="284" t="s">
        <v>44</v>
      </c>
      <c r="O966" s="49"/>
      <c r="P966" s="285">
        <f>O966*H966</f>
        <v>0</v>
      </c>
      <c r="Q966" s="285">
        <v>2.1000000000000001E-4</v>
      </c>
      <c r="R966" s="285">
        <f>Q966*H966</f>
        <v>3.5605500000000005E-2</v>
      </c>
      <c r="S966" s="285">
        <v>0</v>
      </c>
      <c r="T966" s="286">
        <f>S966*H966</f>
        <v>0</v>
      </c>
      <c r="U966" s="204"/>
      <c r="V966" s="204"/>
      <c r="W966" s="204"/>
      <c r="X966" s="204"/>
      <c r="Y966" s="204"/>
      <c r="Z966" s="204"/>
      <c r="AA966" s="204"/>
      <c r="AB966" s="204"/>
      <c r="AC966" s="204"/>
      <c r="AD966" s="204"/>
      <c r="AE966" s="204"/>
      <c r="AR966" s="287" t="s">
        <v>144</v>
      </c>
      <c r="AT966" s="287" t="s">
        <v>139</v>
      </c>
      <c r="AU966" s="287" t="s">
        <v>145</v>
      </c>
      <c r="AY966" s="205" t="s">
        <v>137</v>
      </c>
      <c r="BE966" s="150">
        <f>IF(N966="základná",J966,0)</f>
        <v>0</v>
      </c>
      <c r="BF966" s="150">
        <f>IF(N966="znížená",J966,0)</f>
        <v>0</v>
      </c>
      <c r="BG966" s="150">
        <f>IF(N966="zákl. prenesená",J966,0)</f>
        <v>0</v>
      </c>
      <c r="BH966" s="150">
        <f>IF(N966="zníž. prenesená",J966,0)</f>
        <v>0</v>
      </c>
      <c r="BI966" s="150">
        <f>IF(N966="nulová",J966,0)</f>
        <v>0</v>
      </c>
      <c r="BJ966" s="205" t="s">
        <v>145</v>
      </c>
      <c r="BK966" s="151">
        <f>ROUND(I966*H966,3)</f>
        <v>0</v>
      </c>
      <c r="BL966" s="205" t="s">
        <v>144</v>
      </c>
      <c r="BM966" s="287" t="s">
        <v>1248</v>
      </c>
    </row>
    <row r="967" spans="1:65" s="254" customFormat="1" ht="14.45" customHeight="1">
      <c r="A967" s="204"/>
      <c r="B967" s="139"/>
      <c r="C967" s="276" t="s">
        <v>1249</v>
      </c>
      <c r="D967" s="276" t="s">
        <v>139</v>
      </c>
      <c r="E967" s="277" t="s">
        <v>1250</v>
      </c>
      <c r="F967" s="278" t="s">
        <v>1251</v>
      </c>
      <c r="G967" s="279" t="s">
        <v>269</v>
      </c>
      <c r="H967" s="280">
        <v>169.55</v>
      </c>
      <c r="I967" s="281"/>
      <c r="J967" s="280">
        <f>ROUND(I967*H967,3)</f>
        <v>0</v>
      </c>
      <c r="K967" s="282"/>
      <c r="L967" s="30"/>
      <c r="M967" s="283" t="s">
        <v>1</v>
      </c>
      <c r="N967" s="284" t="s">
        <v>44</v>
      </c>
      <c r="O967" s="49"/>
      <c r="P967" s="285">
        <f>O967*H967</f>
        <v>0</v>
      </c>
      <c r="Q967" s="285">
        <v>6.9999999999999994E-5</v>
      </c>
      <c r="R967" s="285">
        <f>Q967*H967</f>
        <v>1.1868500000000001E-2</v>
      </c>
      <c r="S967" s="285">
        <v>0</v>
      </c>
      <c r="T967" s="286">
        <f>S967*H967</f>
        <v>0</v>
      </c>
      <c r="U967" s="204"/>
      <c r="V967" s="204"/>
      <c r="W967" s="204"/>
      <c r="X967" s="204"/>
      <c r="Y967" s="204"/>
      <c r="Z967" s="204"/>
      <c r="AA967" s="204"/>
      <c r="AB967" s="204"/>
      <c r="AC967" s="204"/>
      <c r="AD967" s="204"/>
      <c r="AE967" s="204"/>
      <c r="AR967" s="287" t="s">
        <v>144</v>
      </c>
      <c r="AT967" s="287" t="s">
        <v>139</v>
      </c>
      <c r="AU967" s="287" t="s">
        <v>145</v>
      </c>
      <c r="AY967" s="205" t="s">
        <v>137</v>
      </c>
      <c r="BE967" s="150">
        <f>IF(N967="základná",J967,0)</f>
        <v>0</v>
      </c>
      <c r="BF967" s="150">
        <f>IF(N967="znížená",J967,0)</f>
        <v>0</v>
      </c>
      <c r="BG967" s="150">
        <f>IF(N967="zákl. prenesená",J967,0)</f>
        <v>0</v>
      </c>
      <c r="BH967" s="150">
        <f>IF(N967="zníž. prenesená",J967,0)</f>
        <v>0</v>
      </c>
      <c r="BI967" s="150">
        <f>IF(N967="nulová",J967,0)</f>
        <v>0</v>
      </c>
      <c r="BJ967" s="205" t="s">
        <v>145</v>
      </c>
      <c r="BK967" s="151">
        <f>ROUND(I967*H967,3)</f>
        <v>0</v>
      </c>
      <c r="BL967" s="205" t="s">
        <v>144</v>
      </c>
      <c r="BM967" s="287" t="s">
        <v>1252</v>
      </c>
    </row>
    <row r="968" spans="1:65" s="11" customFormat="1">
      <c r="B968" s="152"/>
      <c r="D968" s="153" t="s">
        <v>147</v>
      </c>
      <c r="E968" s="154" t="s">
        <v>1</v>
      </c>
      <c r="F968" s="155" t="s">
        <v>1253</v>
      </c>
      <c r="H968" s="156">
        <v>7.125</v>
      </c>
      <c r="I968" s="157"/>
      <c r="L968" s="152"/>
      <c r="M968" s="158"/>
      <c r="N968" s="159"/>
      <c r="O968" s="159"/>
      <c r="P968" s="159"/>
      <c r="Q968" s="159"/>
      <c r="R968" s="159"/>
      <c r="S968" s="159"/>
      <c r="T968" s="160"/>
      <c r="AT968" s="154" t="s">
        <v>147</v>
      </c>
      <c r="AU968" s="154" t="s">
        <v>145</v>
      </c>
      <c r="AV968" s="11" t="s">
        <v>145</v>
      </c>
      <c r="AW968" s="11" t="s">
        <v>33</v>
      </c>
      <c r="AX968" s="11" t="s">
        <v>72</v>
      </c>
      <c r="AY968" s="154" t="s">
        <v>137</v>
      </c>
    </row>
    <row r="969" spans="1:65" s="11" customFormat="1">
      <c r="B969" s="152"/>
      <c r="D969" s="153" t="s">
        <v>147</v>
      </c>
      <c r="E969" s="154" t="s">
        <v>1</v>
      </c>
      <c r="F969" s="155" t="s">
        <v>1254</v>
      </c>
      <c r="H969" s="156">
        <v>26</v>
      </c>
      <c r="I969" s="157"/>
      <c r="L969" s="152"/>
      <c r="M969" s="158"/>
      <c r="N969" s="159"/>
      <c r="O969" s="159"/>
      <c r="P969" s="159"/>
      <c r="Q969" s="159"/>
      <c r="R969" s="159"/>
      <c r="S969" s="159"/>
      <c r="T969" s="160"/>
      <c r="AT969" s="154" t="s">
        <v>147</v>
      </c>
      <c r="AU969" s="154" t="s">
        <v>145</v>
      </c>
      <c r="AV969" s="11" t="s">
        <v>145</v>
      </c>
      <c r="AW969" s="11" t="s">
        <v>33</v>
      </c>
      <c r="AX969" s="11" t="s">
        <v>72</v>
      </c>
      <c r="AY969" s="154" t="s">
        <v>137</v>
      </c>
    </row>
    <row r="970" spans="1:65" s="11" customFormat="1">
      <c r="B970" s="152"/>
      <c r="D970" s="153" t="s">
        <v>147</v>
      </c>
      <c r="E970" s="154" t="s">
        <v>1</v>
      </c>
      <c r="F970" s="155" t="s">
        <v>1255</v>
      </c>
      <c r="H970" s="156">
        <v>16.5</v>
      </c>
      <c r="I970" s="157"/>
      <c r="L970" s="152"/>
      <c r="M970" s="158"/>
      <c r="N970" s="159"/>
      <c r="O970" s="159"/>
      <c r="P970" s="159"/>
      <c r="Q970" s="159"/>
      <c r="R970" s="159"/>
      <c r="S970" s="159"/>
      <c r="T970" s="160"/>
      <c r="AT970" s="154" t="s">
        <v>147</v>
      </c>
      <c r="AU970" s="154" t="s">
        <v>145</v>
      </c>
      <c r="AV970" s="11" t="s">
        <v>145</v>
      </c>
      <c r="AW970" s="11" t="s">
        <v>33</v>
      </c>
      <c r="AX970" s="11" t="s">
        <v>72</v>
      </c>
      <c r="AY970" s="154" t="s">
        <v>137</v>
      </c>
    </row>
    <row r="971" spans="1:65" s="11" customFormat="1">
      <c r="B971" s="152"/>
      <c r="D971" s="153" t="s">
        <v>147</v>
      </c>
      <c r="E971" s="154" t="s">
        <v>1</v>
      </c>
      <c r="F971" s="155" t="s">
        <v>1256</v>
      </c>
      <c r="H971" s="156">
        <v>9.8000000000000007</v>
      </c>
      <c r="I971" s="157"/>
      <c r="L971" s="152"/>
      <c r="M971" s="158"/>
      <c r="N971" s="159"/>
      <c r="O971" s="159"/>
      <c r="P971" s="159"/>
      <c r="Q971" s="159"/>
      <c r="R971" s="159"/>
      <c r="S971" s="159"/>
      <c r="T971" s="160"/>
      <c r="AT971" s="154" t="s">
        <v>147</v>
      </c>
      <c r="AU971" s="154" t="s">
        <v>145</v>
      </c>
      <c r="AV971" s="11" t="s">
        <v>145</v>
      </c>
      <c r="AW971" s="11" t="s">
        <v>33</v>
      </c>
      <c r="AX971" s="11" t="s">
        <v>72</v>
      </c>
      <c r="AY971" s="154" t="s">
        <v>137</v>
      </c>
    </row>
    <row r="972" spans="1:65" s="11" customFormat="1">
      <c r="B972" s="152"/>
      <c r="D972" s="153" t="s">
        <v>147</v>
      </c>
      <c r="E972" s="154" t="s">
        <v>1</v>
      </c>
      <c r="F972" s="155" t="s">
        <v>1257</v>
      </c>
      <c r="H972" s="156">
        <v>9.3000000000000007</v>
      </c>
      <c r="I972" s="157"/>
      <c r="L972" s="152"/>
      <c r="M972" s="158"/>
      <c r="N972" s="159"/>
      <c r="O972" s="159"/>
      <c r="P972" s="159"/>
      <c r="Q972" s="159"/>
      <c r="R972" s="159"/>
      <c r="S972" s="159"/>
      <c r="T972" s="160"/>
      <c r="AT972" s="154" t="s">
        <v>147</v>
      </c>
      <c r="AU972" s="154" t="s">
        <v>145</v>
      </c>
      <c r="AV972" s="11" t="s">
        <v>145</v>
      </c>
      <c r="AW972" s="11" t="s">
        <v>33</v>
      </c>
      <c r="AX972" s="11" t="s">
        <v>72</v>
      </c>
      <c r="AY972" s="154" t="s">
        <v>137</v>
      </c>
    </row>
    <row r="973" spans="1:65" s="11" customFormat="1">
      <c r="B973" s="152"/>
      <c r="D973" s="153" t="s">
        <v>147</v>
      </c>
      <c r="E973" s="154" t="s">
        <v>1</v>
      </c>
      <c r="F973" s="155" t="s">
        <v>1258</v>
      </c>
      <c r="H973" s="156">
        <v>7.125</v>
      </c>
      <c r="I973" s="157"/>
      <c r="L973" s="152"/>
      <c r="M973" s="158"/>
      <c r="N973" s="159"/>
      <c r="O973" s="159"/>
      <c r="P973" s="159"/>
      <c r="Q973" s="159"/>
      <c r="R973" s="159"/>
      <c r="S973" s="159"/>
      <c r="T973" s="160"/>
      <c r="AT973" s="154" t="s">
        <v>147</v>
      </c>
      <c r="AU973" s="154" t="s">
        <v>145</v>
      </c>
      <c r="AV973" s="11" t="s">
        <v>145</v>
      </c>
      <c r="AW973" s="11" t="s">
        <v>33</v>
      </c>
      <c r="AX973" s="11" t="s">
        <v>72</v>
      </c>
      <c r="AY973" s="154" t="s">
        <v>137</v>
      </c>
    </row>
    <row r="974" spans="1:65" s="11" customFormat="1">
      <c r="B974" s="152"/>
      <c r="D974" s="153" t="s">
        <v>147</v>
      </c>
      <c r="E974" s="154" t="s">
        <v>1</v>
      </c>
      <c r="F974" s="155" t="s">
        <v>1259</v>
      </c>
      <c r="H974" s="156">
        <v>14</v>
      </c>
      <c r="I974" s="157"/>
      <c r="L974" s="152"/>
      <c r="M974" s="158"/>
      <c r="N974" s="159"/>
      <c r="O974" s="159"/>
      <c r="P974" s="159"/>
      <c r="Q974" s="159"/>
      <c r="R974" s="159"/>
      <c r="S974" s="159"/>
      <c r="T974" s="160"/>
      <c r="AT974" s="154" t="s">
        <v>147</v>
      </c>
      <c r="AU974" s="154" t="s">
        <v>145</v>
      </c>
      <c r="AV974" s="11" t="s">
        <v>145</v>
      </c>
      <c r="AW974" s="11" t="s">
        <v>33</v>
      </c>
      <c r="AX974" s="11" t="s">
        <v>72</v>
      </c>
      <c r="AY974" s="154" t="s">
        <v>137</v>
      </c>
    </row>
    <row r="975" spans="1:65" s="11" customFormat="1">
      <c r="B975" s="152"/>
      <c r="D975" s="153" t="s">
        <v>147</v>
      </c>
      <c r="E975" s="154" t="s">
        <v>1</v>
      </c>
      <c r="F975" s="155" t="s">
        <v>1260</v>
      </c>
      <c r="H975" s="156">
        <v>7.625</v>
      </c>
      <c r="I975" s="157"/>
      <c r="L975" s="152"/>
      <c r="M975" s="158"/>
      <c r="N975" s="159"/>
      <c r="O975" s="159"/>
      <c r="P975" s="159"/>
      <c r="Q975" s="159"/>
      <c r="R975" s="159"/>
      <c r="S975" s="159"/>
      <c r="T975" s="160"/>
      <c r="AT975" s="154" t="s">
        <v>147</v>
      </c>
      <c r="AU975" s="154" t="s">
        <v>145</v>
      </c>
      <c r="AV975" s="11" t="s">
        <v>145</v>
      </c>
      <c r="AW975" s="11" t="s">
        <v>33</v>
      </c>
      <c r="AX975" s="11" t="s">
        <v>72</v>
      </c>
      <c r="AY975" s="154" t="s">
        <v>137</v>
      </c>
    </row>
    <row r="976" spans="1:65" s="11" customFormat="1">
      <c r="B976" s="152"/>
      <c r="D976" s="153" t="s">
        <v>147</v>
      </c>
      <c r="E976" s="154" t="s">
        <v>1</v>
      </c>
      <c r="F976" s="155" t="s">
        <v>1261</v>
      </c>
      <c r="H976" s="156">
        <v>8.625</v>
      </c>
      <c r="I976" s="157"/>
      <c r="L976" s="152"/>
      <c r="M976" s="158"/>
      <c r="N976" s="159"/>
      <c r="O976" s="159"/>
      <c r="P976" s="159"/>
      <c r="Q976" s="159"/>
      <c r="R976" s="159"/>
      <c r="S976" s="159"/>
      <c r="T976" s="160"/>
      <c r="AT976" s="154" t="s">
        <v>147</v>
      </c>
      <c r="AU976" s="154" t="s">
        <v>145</v>
      </c>
      <c r="AV976" s="11" t="s">
        <v>145</v>
      </c>
      <c r="AW976" s="11" t="s">
        <v>33</v>
      </c>
      <c r="AX976" s="11" t="s">
        <v>72</v>
      </c>
      <c r="AY976" s="154" t="s">
        <v>137</v>
      </c>
    </row>
    <row r="977" spans="1:65" s="11" customFormat="1">
      <c r="B977" s="152"/>
      <c r="D977" s="153" t="s">
        <v>147</v>
      </c>
      <c r="E977" s="154" t="s">
        <v>1</v>
      </c>
      <c r="F977" s="155" t="s">
        <v>1262</v>
      </c>
      <c r="H977" s="156">
        <v>11.8</v>
      </c>
      <c r="I977" s="157"/>
      <c r="L977" s="152"/>
      <c r="M977" s="158"/>
      <c r="N977" s="159"/>
      <c r="O977" s="159"/>
      <c r="P977" s="159"/>
      <c r="Q977" s="159"/>
      <c r="R977" s="159"/>
      <c r="S977" s="159"/>
      <c r="T977" s="160"/>
      <c r="AT977" s="154" t="s">
        <v>147</v>
      </c>
      <c r="AU977" s="154" t="s">
        <v>145</v>
      </c>
      <c r="AV977" s="11" t="s">
        <v>145</v>
      </c>
      <c r="AW977" s="11" t="s">
        <v>33</v>
      </c>
      <c r="AX977" s="11" t="s">
        <v>72</v>
      </c>
      <c r="AY977" s="154" t="s">
        <v>137</v>
      </c>
    </row>
    <row r="978" spans="1:65" s="11" customFormat="1">
      <c r="B978" s="152"/>
      <c r="D978" s="153" t="s">
        <v>147</v>
      </c>
      <c r="E978" s="154" t="s">
        <v>1</v>
      </c>
      <c r="F978" s="155" t="s">
        <v>1263</v>
      </c>
      <c r="H978" s="156">
        <v>45.5</v>
      </c>
      <c r="I978" s="157"/>
      <c r="L978" s="152"/>
      <c r="M978" s="158"/>
      <c r="N978" s="159"/>
      <c r="O978" s="159"/>
      <c r="P978" s="159"/>
      <c r="Q978" s="159"/>
      <c r="R978" s="159"/>
      <c r="S978" s="159"/>
      <c r="T978" s="160"/>
      <c r="AT978" s="154" t="s">
        <v>147</v>
      </c>
      <c r="AU978" s="154" t="s">
        <v>145</v>
      </c>
      <c r="AV978" s="11" t="s">
        <v>145</v>
      </c>
      <c r="AW978" s="11" t="s">
        <v>33</v>
      </c>
      <c r="AX978" s="11" t="s">
        <v>72</v>
      </c>
      <c r="AY978" s="154" t="s">
        <v>137</v>
      </c>
    </row>
    <row r="979" spans="1:65" s="11" customFormat="1">
      <c r="B979" s="152"/>
      <c r="D979" s="153" t="s">
        <v>147</v>
      </c>
      <c r="E979" s="154" t="s">
        <v>1</v>
      </c>
      <c r="F979" s="155" t="s">
        <v>1264</v>
      </c>
      <c r="H979" s="156">
        <v>6.15</v>
      </c>
      <c r="I979" s="157"/>
      <c r="L979" s="152"/>
      <c r="M979" s="158"/>
      <c r="N979" s="159"/>
      <c r="O979" s="159"/>
      <c r="P979" s="159"/>
      <c r="Q979" s="159"/>
      <c r="R979" s="159"/>
      <c r="S979" s="159"/>
      <c r="T979" s="160"/>
      <c r="AT979" s="154" t="s">
        <v>147</v>
      </c>
      <c r="AU979" s="154" t="s">
        <v>145</v>
      </c>
      <c r="AV979" s="11" t="s">
        <v>145</v>
      </c>
      <c r="AW979" s="11" t="s">
        <v>33</v>
      </c>
      <c r="AX979" s="11" t="s">
        <v>72</v>
      </c>
      <c r="AY979" s="154" t="s">
        <v>137</v>
      </c>
    </row>
    <row r="980" spans="1:65" s="13" customFormat="1">
      <c r="B980" s="169"/>
      <c r="D980" s="153" t="s">
        <v>147</v>
      </c>
      <c r="E980" s="170" t="s">
        <v>1</v>
      </c>
      <c r="F980" s="171" t="s">
        <v>158</v>
      </c>
      <c r="H980" s="172">
        <v>169.55</v>
      </c>
      <c r="I980" s="173"/>
      <c r="L980" s="169"/>
      <c r="M980" s="174"/>
      <c r="N980" s="175"/>
      <c r="O980" s="175"/>
      <c r="P980" s="175"/>
      <c r="Q980" s="175"/>
      <c r="R980" s="175"/>
      <c r="S980" s="175"/>
      <c r="T980" s="176"/>
      <c r="AT980" s="170" t="s">
        <v>147</v>
      </c>
      <c r="AU980" s="170" t="s">
        <v>145</v>
      </c>
      <c r="AV980" s="13" t="s">
        <v>144</v>
      </c>
      <c r="AW980" s="13" t="s">
        <v>33</v>
      </c>
      <c r="AX980" s="13" t="s">
        <v>80</v>
      </c>
      <c r="AY980" s="170" t="s">
        <v>137</v>
      </c>
    </row>
    <row r="981" spans="1:65" s="254" customFormat="1" ht="37.700000000000003" customHeight="1">
      <c r="A981" s="204"/>
      <c r="B981" s="139"/>
      <c r="C981" s="276" t="s">
        <v>1265</v>
      </c>
      <c r="D981" s="276" t="s">
        <v>139</v>
      </c>
      <c r="E981" s="277" t="s">
        <v>1266</v>
      </c>
      <c r="F981" s="278" t="s">
        <v>1267</v>
      </c>
      <c r="G981" s="279" t="s">
        <v>162</v>
      </c>
      <c r="H981" s="280">
        <v>14.385</v>
      </c>
      <c r="I981" s="281"/>
      <c r="J981" s="280">
        <f>ROUND(I981*H981,3)</f>
        <v>0</v>
      </c>
      <c r="K981" s="282"/>
      <c r="L981" s="30"/>
      <c r="M981" s="283" t="s">
        <v>1</v>
      </c>
      <c r="N981" s="284" t="s">
        <v>44</v>
      </c>
      <c r="O981" s="49"/>
      <c r="P981" s="285">
        <f>O981*H981</f>
        <v>0</v>
      </c>
      <c r="Q981" s="285">
        <v>0</v>
      </c>
      <c r="R981" s="285">
        <f>Q981*H981</f>
        <v>0</v>
      </c>
      <c r="S981" s="285">
        <v>2.4079999999999999</v>
      </c>
      <c r="T981" s="286">
        <f>S981*H981</f>
        <v>34.63908</v>
      </c>
      <c r="U981" s="204"/>
      <c r="V981" s="204"/>
      <c r="W981" s="204"/>
      <c r="X981" s="204"/>
      <c r="Y981" s="204"/>
      <c r="Z981" s="204"/>
      <c r="AA981" s="204"/>
      <c r="AB981" s="204"/>
      <c r="AC981" s="204"/>
      <c r="AD981" s="204"/>
      <c r="AE981" s="204"/>
      <c r="AR981" s="287" t="s">
        <v>144</v>
      </c>
      <c r="AT981" s="287" t="s">
        <v>139</v>
      </c>
      <c r="AU981" s="287" t="s">
        <v>145</v>
      </c>
      <c r="AY981" s="205" t="s">
        <v>137</v>
      </c>
      <c r="BE981" s="150">
        <f>IF(N981="základná",J981,0)</f>
        <v>0</v>
      </c>
      <c r="BF981" s="150">
        <f>IF(N981="znížená",J981,0)</f>
        <v>0</v>
      </c>
      <c r="BG981" s="150">
        <f>IF(N981="zákl. prenesená",J981,0)</f>
        <v>0</v>
      </c>
      <c r="BH981" s="150">
        <f>IF(N981="zníž. prenesená",J981,0)</f>
        <v>0</v>
      </c>
      <c r="BI981" s="150">
        <f>IF(N981="nulová",J981,0)</f>
        <v>0</v>
      </c>
      <c r="BJ981" s="205" t="s">
        <v>145</v>
      </c>
      <c r="BK981" s="151">
        <f>ROUND(I981*H981,3)</f>
        <v>0</v>
      </c>
      <c r="BL981" s="205" t="s">
        <v>144</v>
      </c>
      <c r="BM981" s="287" t="s">
        <v>1268</v>
      </c>
    </row>
    <row r="982" spans="1:65" s="14" customFormat="1">
      <c r="B982" s="186"/>
      <c r="D982" s="153" t="s">
        <v>147</v>
      </c>
      <c r="E982" s="187" t="s">
        <v>1</v>
      </c>
      <c r="F982" s="188" t="s">
        <v>1269</v>
      </c>
      <c r="H982" s="187" t="s">
        <v>1</v>
      </c>
      <c r="I982" s="189"/>
      <c r="L982" s="186"/>
      <c r="M982" s="190"/>
      <c r="N982" s="191"/>
      <c r="O982" s="191"/>
      <c r="P982" s="191"/>
      <c r="Q982" s="191"/>
      <c r="R982" s="191"/>
      <c r="S982" s="191"/>
      <c r="T982" s="192"/>
      <c r="AT982" s="187" t="s">
        <v>147</v>
      </c>
      <c r="AU982" s="187" t="s">
        <v>145</v>
      </c>
      <c r="AV982" s="14" t="s">
        <v>80</v>
      </c>
      <c r="AW982" s="14" t="s">
        <v>33</v>
      </c>
      <c r="AX982" s="14" t="s">
        <v>72</v>
      </c>
      <c r="AY982" s="187" t="s">
        <v>137</v>
      </c>
    </row>
    <row r="983" spans="1:65" s="11" customFormat="1">
      <c r="B983" s="152"/>
      <c r="D983" s="153" t="s">
        <v>147</v>
      </c>
      <c r="E983" s="154" t="s">
        <v>1</v>
      </c>
      <c r="F983" s="155" t="s">
        <v>1270</v>
      </c>
      <c r="H983" s="156">
        <v>6.1429999999999998</v>
      </c>
      <c r="I983" s="157"/>
      <c r="L983" s="152"/>
      <c r="M983" s="158"/>
      <c r="N983" s="159"/>
      <c r="O983" s="159"/>
      <c r="P983" s="159"/>
      <c r="Q983" s="159"/>
      <c r="R983" s="159"/>
      <c r="S983" s="159"/>
      <c r="T983" s="160"/>
      <c r="AT983" s="154" t="s">
        <v>147</v>
      </c>
      <c r="AU983" s="154" t="s">
        <v>145</v>
      </c>
      <c r="AV983" s="11" t="s">
        <v>145</v>
      </c>
      <c r="AW983" s="11" t="s">
        <v>33</v>
      </c>
      <c r="AX983" s="11" t="s">
        <v>72</v>
      </c>
      <c r="AY983" s="154" t="s">
        <v>137</v>
      </c>
    </row>
    <row r="984" spans="1:65" s="11" customFormat="1">
      <c r="B984" s="152"/>
      <c r="D984" s="153" t="s">
        <v>147</v>
      </c>
      <c r="E984" s="154" t="s">
        <v>1</v>
      </c>
      <c r="F984" s="155" t="s">
        <v>1271</v>
      </c>
      <c r="H984" s="156">
        <v>4.7969999999999997</v>
      </c>
      <c r="I984" s="157"/>
      <c r="L984" s="152"/>
      <c r="M984" s="158"/>
      <c r="N984" s="159"/>
      <c r="O984" s="159"/>
      <c r="P984" s="159"/>
      <c r="Q984" s="159"/>
      <c r="R984" s="159"/>
      <c r="S984" s="159"/>
      <c r="T984" s="160"/>
      <c r="AT984" s="154" t="s">
        <v>147</v>
      </c>
      <c r="AU984" s="154" t="s">
        <v>145</v>
      </c>
      <c r="AV984" s="11" t="s">
        <v>145</v>
      </c>
      <c r="AW984" s="11" t="s">
        <v>33</v>
      </c>
      <c r="AX984" s="11" t="s">
        <v>72</v>
      </c>
      <c r="AY984" s="154" t="s">
        <v>137</v>
      </c>
    </row>
    <row r="985" spans="1:65" s="14" customFormat="1">
      <c r="B985" s="186"/>
      <c r="D985" s="153" t="s">
        <v>147</v>
      </c>
      <c r="E985" s="187" t="s">
        <v>1</v>
      </c>
      <c r="F985" s="188" t="s">
        <v>1272</v>
      </c>
      <c r="H985" s="187" t="s">
        <v>1</v>
      </c>
      <c r="I985" s="189"/>
      <c r="L985" s="186"/>
      <c r="M985" s="190"/>
      <c r="N985" s="191"/>
      <c r="O985" s="191"/>
      <c r="P985" s="191"/>
      <c r="Q985" s="191"/>
      <c r="R985" s="191"/>
      <c r="S985" s="191"/>
      <c r="T985" s="192"/>
      <c r="AT985" s="187" t="s">
        <v>147</v>
      </c>
      <c r="AU985" s="187" t="s">
        <v>145</v>
      </c>
      <c r="AV985" s="14" t="s">
        <v>80</v>
      </c>
      <c r="AW985" s="14" t="s">
        <v>33</v>
      </c>
      <c r="AX985" s="14" t="s">
        <v>72</v>
      </c>
      <c r="AY985" s="187" t="s">
        <v>137</v>
      </c>
    </row>
    <row r="986" spans="1:65" s="11" customFormat="1">
      <c r="B986" s="152"/>
      <c r="D986" s="153" t="s">
        <v>147</v>
      </c>
      <c r="E986" s="154" t="s">
        <v>1</v>
      </c>
      <c r="F986" s="155" t="s">
        <v>1273</v>
      </c>
      <c r="H986" s="156">
        <v>2.1059999999999999</v>
      </c>
      <c r="I986" s="157"/>
      <c r="L986" s="152"/>
      <c r="M986" s="158"/>
      <c r="N986" s="159"/>
      <c r="O986" s="159"/>
      <c r="P986" s="159"/>
      <c r="Q986" s="159"/>
      <c r="R986" s="159"/>
      <c r="S986" s="159"/>
      <c r="T986" s="160"/>
      <c r="AT986" s="154" t="s">
        <v>147</v>
      </c>
      <c r="AU986" s="154" t="s">
        <v>145</v>
      </c>
      <c r="AV986" s="11" t="s">
        <v>145</v>
      </c>
      <c r="AW986" s="11" t="s">
        <v>33</v>
      </c>
      <c r="AX986" s="11" t="s">
        <v>72</v>
      </c>
      <c r="AY986" s="154" t="s">
        <v>137</v>
      </c>
    </row>
    <row r="987" spans="1:65" s="12" customFormat="1">
      <c r="B987" s="161"/>
      <c r="D987" s="153" t="s">
        <v>147</v>
      </c>
      <c r="E987" s="162" t="s">
        <v>1</v>
      </c>
      <c r="F987" s="163" t="s">
        <v>150</v>
      </c>
      <c r="H987" s="164">
        <v>13.045999999999999</v>
      </c>
      <c r="I987" s="165"/>
      <c r="L987" s="161"/>
      <c r="M987" s="166"/>
      <c r="N987" s="167"/>
      <c r="O987" s="167"/>
      <c r="P987" s="167"/>
      <c r="Q987" s="167"/>
      <c r="R987" s="167"/>
      <c r="S987" s="167"/>
      <c r="T987" s="168"/>
      <c r="AT987" s="162" t="s">
        <v>147</v>
      </c>
      <c r="AU987" s="162" t="s">
        <v>145</v>
      </c>
      <c r="AV987" s="12" t="s">
        <v>151</v>
      </c>
      <c r="AW987" s="12" t="s">
        <v>33</v>
      </c>
      <c r="AX987" s="12" t="s">
        <v>72</v>
      </c>
      <c r="AY987" s="162" t="s">
        <v>137</v>
      </c>
    </row>
    <row r="988" spans="1:65" s="14" customFormat="1" ht="22.5">
      <c r="B988" s="186"/>
      <c r="D988" s="153" t="s">
        <v>147</v>
      </c>
      <c r="E988" s="187" t="s">
        <v>1</v>
      </c>
      <c r="F988" s="188" t="s">
        <v>1274</v>
      </c>
      <c r="H988" s="187" t="s">
        <v>1</v>
      </c>
      <c r="I988" s="189"/>
      <c r="L988" s="186"/>
      <c r="M988" s="190"/>
      <c r="N988" s="191"/>
      <c r="O988" s="191"/>
      <c r="P988" s="191"/>
      <c r="Q988" s="191"/>
      <c r="R988" s="191"/>
      <c r="S988" s="191"/>
      <c r="T988" s="192"/>
      <c r="AT988" s="187" t="s">
        <v>147</v>
      </c>
      <c r="AU988" s="187" t="s">
        <v>145</v>
      </c>
      <c r="AV988" s="14" t="s">
        <v>80</v>
      </c>
      <c r="AW988" s="14" t="s">
        <v>33</v>
      </c>
      <c r="AX988" s="14" t="s">
        <v>72</v>
      </c>
      <c r="AY988" s="187" t="s">
        <v>137</v>
      </c>
    </row>
    <row r="989" spans="1:65" s="11" customFormat="1">
      <c r="B989" s="152"/>
      <c r="D989" s="153" t="s">
        <v>147</v>
      </c>
      <c r="E989" s="154" t="s">
        <v>1</v>
      </c>
      <c r="F989" s="155" t="s">
        <v>1275</v>
      </c>
      <c r="H989" s="156">
        <v>1.339</v>
      </c>
      <c r="I989" s="157"/>
      <c r="L989" s="152"/>
      <c r="M989" s="158"/>
      <c r="N989" s="159"/>
      <c r="O989" s="159"/>
      <c r="P989" s="159"/>
      <c r="Q989" s="159"/>
      <c r="R989" s="159"/>
      <c r="S989" s="159"/>
      <c r="T989" s="160"/>
      <c r="AT989" s="154" t="s">
        <v>147</v>
      </c>
      <c r="AU989" s="154" t="s">
        <v>145</v>
      </c>
      <c r="AV989" s="11" t="s">
        <v>145</v>
      </c>
      <c r="AW989" s="11" t="s">
        <v>33</v>
      </c>
      <c r="AX989" s="11" t="s">
        <v>72</v>
      </c>
      <c r="AY989" s="154" t="s">
        <v>137</v>
      </c>
    </row>
    <row r="990" spans="1:65" s="13" customFormat="1">
      <c r="B990" s="169"/>
      <c r="D990" s="153" t="s">
        <v>147</v>
      </c>
      <c r="E990" s="170" t="s">
        <v>1</v>
      </c>
      <c r="F990" s="171" t="s">
        <v>158</v>
      </c>
      <c r="H990" s="172">
        <v>14.385</v>
      </c>
      <c r="I990" s="173"/>
      <c r="L990" s="169"/>
      <c r="M990" s="174"/>
      <c r="N990" s="175"/>
      <c r="O990" s="175"/>
      <c r="P990" s="175"/>
      <c r="Q990" s="175"/>
      <c r="R990" s="175"/>
      <c r="S990" s="175"/>
      <c r="T990" s="176"/>
      <c r="AT990" s="170" t="s">
        <v>147</v>
      </c>
      <c r="AU990" s="170" t="s">
        <v>145</v>
      </c>
      <c r="AV990" s="13" t="s">
        <v>144</v>
      </c>
      <c r="AW990" s="13" t="s">
        <v>33</v>
      </c>
      <c r="AX990" s="13" t="s">
        <v>80</v>
      </c>
      <c r="AY990" s="170" t="s">
        <v>137</v>
      </c>
    </row>
    <row r="991" spans="1:65" s="254" customFormat="1" ht="24.2" customHeight="1">
      <c r="A991" s="204"/>
      <c r="B991" s="139"/>
      <c r="C991" s="276" t="s">
        <v>1276</v>
      </c>
      <c r="D991" s="276" t="s">
        <v>139</v>
      </c>
      <c r="E991" s="277" t="s">
        <v>1277</v>
      </c>
      <c r="F991" s="278" t="s">
        <v>1278</v>
      </c>
      <c r="G991" s="279" t="s">
        <v>167</v>
      </c>
      <c r="H991" s="280">
        <v>1</v>
      </c>
      <c r="I991" s="281"/>
      <c r="J991" s="280">
        <f>ROUND(I991*H991,3)</f>
        <v>0</v>
      </c>
      <c r="K991" s="282"/>
      <c r="L991" s="30"/>
      <c r="M991" s="283" t="s">
        <v>1</v>
      </c>
      <c r="N991" s="284" t="s">
        <v>44</v>
      </c>
      <c r="O991" s="49"/>
      <c r="P991" s="285">
        <f>O991*H991</f>
        <v>0</v>
      </c>
      <c r="Q991" s="285">
        <v>0</v>
      </c>
      <c r="R991" s="285">
        <f>Q991*H991</f>
        <v>0</v>
      </c>
      <c r="S991" s="285">
        <v>5.8000000000000003E-2</v>
      </c>
      <c r="T991" s="286">
        <f>S991*H991</f>
        <v>5.8000000000000003E-2</v>
      </c>
      <c r="U991" s="204"/>
      <c r="V991" s="204"/>
      <c r="W991" s="204"/>
      <c r="X991" s="204"/>
      <c r="Y991" s="204"/>
      <c r="Z991" s="204"/>
      <c r="AA991" s="204"/>
      <c r="AB991" s="204"/>
      <c r="AC991" s="204"/>
      <c r="AD991" s="204"/>
      <c r="AE991" s="204"/>
      <c r="AR991" s="287" t="s">
        <v>144</v>
      </c>
      <c r="AT991" s="287" t="s">
        <v>139</v>
      </c>
      <c r="AU991" s="287" t="s">
        <v>145</v>
      </c>
      <c r="AY991" s="205" t="s">
        <v>137</v>
      </c>
      <c r="BE991" s="150">
        <f>IF(N991="základná",J991,0)</f>
        <v>0</v>
      </c>
      <c r="BF991" s="150">
        <f>IF(N991="znížená",J991,0)</f>
        <v>0</v>
      </c>
      <c r="BG991" s="150">
        <f>IF(N991="zákl. prenesená",J991,0)</f>
        <v>0</v>
      </c>
      <c r="BH991" s="150">
        <f>IF(N991="zníž. prenesená",J991,0)</f>
        <v>0</v>
      </c>
      <c r="BI991" s="150">
        <f>IF(N991="nulová",J991,0)</f>
        <v>0</v>
      </c>
      <c r="BJ991" s="205" t="s">
        <v>145</v>
      </c>
      <c r="BK991" s="151">
        <f>ROUND(I991*H991,3)</f>
        <v>0</v>
      </c>
      <c r="BL991" s="205" t="s">
        <v>144</v>
      </c>
      <c r="BM991" s="287" t="s">
        <v>1279</v>
      </c>
    </row>
    <row r="992" spans="1:65" s="11" customFormat="1">
      <c r="B992" s="152"/>
      <c r="D992" s="153" t="s">
        <v>147</v>
      </c>
      <c r="E992" s="154" t="s">
        <v>1</v>
      </c>
      <c r="F992" s="155" t="s">
        <v>1280</v>
      </c>
      <c r="H992" s="156">
        <v>1</v>
      </c>
      <c r="I992" s="157"/>
      <c r="L992" s="152"/>
      <c r="M992" s="158"/>
      <c r="N992" s="159"/>
      <c r="O992" s="159"/>
      <c r="P992" s="159"/>
      <c r="Q992" s="159"/>
      <c r="R992" s="159"/>
      <c r="S992" s="159"/>
      <c r="T992" s="160"/>
      <c r="AT992" s="154" t="s">
        <v>147</v>
      </c>
      <c r="AU992" s="154" t="s">
        <v>145</v>
      </c>
      <c r="AV992" s="11" t="s">
        <v>145</v>
      </c>
      <c r="AW992" s="11" t="s">
        <v>33</v>
      </c>
      <c r="AX992" s="11" t="s">
        <v>80</v>
      </c>
      <c r="AY992" s="154" t="s">
        <v>137</v>
      </c>
    </row>
    <row r="993" spans="1:65" s="254" customFormat="1" ht="37.700000000000003" customHeight="1">
      <c r="A993" s="204"/>
      <c r="B993" s="139"/>
      <c r="C993" s="276" t="s">
        <v>1281</v>
      </c>
      <c r="D993" s="276" t="s">
        <v>139</v>
      </c>
      <c r="E993" s="277" t="s">
        <v>1282</v>
      </c>
      <c r="F993" s="278" t="s">
        <v>1283</v>
      </c>
      <c r="G993" s="279" t="s">
        <v>269</v>
      </c>
      <c r="H993" s="280">
        <v>7</v>
      </c>
      <c r="I993" s="281"/>
      <c r="J993" s="280">
        <f>ROUND(I993*H993,3)</f>
        <v>0</v>
      </c>
      <c r="K993" s="282"/>
      <c r="L993" s="30"/>
      <c r="M993" s="283" t="s">
        <v>1</v>
      </c>
      <c r="N993" s="284" t="s">
        <v>44</v>
      </c>
      <c r="O993" s="49"/>
      <c r="P993" s="285">
        <f>O993*H993</f>
        <v>0</v>
      </c>
      <c r="Q993" s="285">
        <v>0</v>
      </c>
      <c r="R993" s="285">
        <f>Q993*H993</f>
        <v>0</v>
      </c>
      <c r="S993" s="285">
        <v>0.35699999999999998</v>
      </c>
      <c r="T993" s="286">
        <f>S993*H993</f>
        <v>2.4989999999999997</v>
      </c>
      <c r="U993" s="204"/>
      <c r="V993" s="204"/>
      <c r="W993" s="204"/>
      <c r="X993" s="204"/>
      <c r="Y993" s="204"/>
      <c r="Z993" s="204"/>
      <c r="AA993" s="204"/>
      <c r="AB993" s="204"/>
      <c r="AC993" s="204"/>
      <c r="AD993" s="204"/>
      <c r="AE993" s="204"/>
      <c r="AR993" s="287" t="s">
        <v>144</v>
      </c>
      <c r="AT993" s="287" t="s">
        <v>139</v>
      </c>
      <c r="AU993" s="287" t="s">
        <v>145</v>
      </c>
      <c r="AY993" s="205" t="s">
        <v>137</v>
      </c>
      <c r="BE993" s="150">
        <f>IF(N993="základná",J993,0)</f>
        <v>0</v>
      </c>
      <c r="BF993" s="150">
        <f>IF(N993="znížená",J993,0)</f>
        <v>0</v>
      </c>
      <c r="BG993" s="150">
        <f>IF(N993="zákl. prenesená",J993,0)</f>
        <v>0</v>
      </c>
      <c r="BH993" s="150">
        <f>IF(N993="zníž. prenesená",J993,0)</f>
        <v>0</v>
      </c>
      <c r="BI993" s="150">
        <f>IF(N993="nulová",J993,0)</f>
        <v>0</v>
      </c>
      <c r="BJ993" s="205" t="s">
        <v>145</v>
      </c>
      <c r="BK993" s="151">
        <f>ROUND(I993*H993,3)</f>
        <v>0</v>
      </c>
      <c r="BL993" s="205" t="s">
        <v>144</v>
      </c>
      <c r="BM993" s="287" t="s">
        <v>1284</v>
      </c>
    </row>
    <row r="994" spans="1:65" s="14" customFormat="1">
      <c r="B994" s="186"/>
      <c r="D994" s="153" t="s">
        <v>147</v>
      </c>
      <c r="E994" s="187" t="s">
        <v>1</v>
      </c>
      <c r="F994" s="188" t="s">
        <v>1285</v>
      </c>
      <c r="H994" s="187" t="s">
        <v>1</v>
      </c>
      <c r="I994" s="189"/>
      <c r="L994" s="186"/>
      <c r="M994" s="190"/>
      <c r="N994" s="191"/>
      <c r="O994" s="191"/>
      <c r="P994" s="191"/>
      <c r="Q994" s="191"/>
      <c r="R994" s="191"/>
      <c r="S994" s="191"/>
      <c r="T994" s="192"/>
      <c r="AT994" s="187" t="s">
        <v>147</v>
      </c>
      <c r="AU994" s="187" t="s">
        <v>145</v>
      </c>
      <c r="AV994" s="14" t="s">
        <v>80</v>
      </c>
      <c r="AW994" s="14" t="s">
        <v>33</v>
      </c>
      <c r="AX994" s="14" t="s">
        <v>72</v>
      </c>
      <c r="AY994" s="187" t="s">
        <v>137</v>
      </c>
    </row>
    <row r="995" spans="1:65" s="11" customFormat="1">
      <c r="B995" s="152"/>
      <c r="D995" s="153" t="s">
        <v>147</v>
      </c>
      <c r="E995" s="154" t="s">
        <v>1</v>
      </c>
      <c r="F995" s="155" t="s">
        <v>1286</v>
      </c>
      <c r="H995" s="156">
        <v>7</v>
      </c>
      <c r="I995" s="157"/>
      <c r="L995" s="152"/>
      <c r="M995" s="158"/>
      <c r="N995" s="159"/>
      <c r="O995" s="159"/>
      <c r="P995" s="159"/>
      <c r="Q995" s="159"/>
      <c r="R995" s="159"/>
      <c r="S995" s="159"/>
      <c r="T995" s="160"/>
      <c r="AT995" s="154" t="s">
        <v>147</v>
      </c>
      <c r="AU995" s="154" t="s">
        <v>145</v>
      </c>
      <c r="AV995" s="11" t="s">
        <v>145</v>
      </c>
      <c r="AW995" s="11" t="s">
        <v>33</v>
      </c>
      <c r="AX995" s="11" t="s">
        <v>80</v>
      </c>
      <c r="AY995" s="154" t="s">
        <v>137</v>
      </c>
    </row>
    <row r="996" spans="1:65" s="254" customFormat="1" ht="37.700000000000003" customHeight="1">
      <c r="A996" s="204"/>
      <c r="B996" s="139"/>
      <c r="C996" s="276" t="s">
        <v>1287</v>
      </c>
      <c r="D996" s="276" t="s">
        <v>139</v>
      </c>
      <c r="E996" s="277" t="s">
        <v>1288</v>
      </c>
      <c r="F996" s="278" t="s">
        <v>1289</v>
      </c>
      <c r="G996" s="279" t="s">
        <v>162</v>
      </c>
      <c r="H996" s="280">
        <v>0.15</v>
      </c>
      <c r="I996" s="281"/>
      <c r="J996" s="280">
        <f>ROUND(I996*H996,3)</f>
        <v>0</v>
      </c>
      <c r="K996" s="282"/>
      <c r="L996" s="30"/>
      <c r="M996" s="283" t="s">
        <v>1</v>
      </c>
      <c r="N996" s="284" t="s">
        <v>44</v>
      </c>
      <c r="O996" s="49"/>
      <c r="P996" s="285">
        <f>O996*H996</f>
        <v>0</v>
      </c>
      <c r="Q996" s="285">
        <v>0</v>
      </c>
      <c r="R996" s="285">
        <f>Q996*H996</f>
        <v>0</v>
      </c>
      <c r="S996" s="285">
        <v>2.2000000000000002</v>
      </c>
      <c r="T996" s="286">
        <f>S996*H996</f>
        <v>0.33</v>
      </c>
      <c r="U996" s="204"/>
      <c r="V996" s="204"/>
      <c r="W996" s="204"/>
      <c r="X996" s="204"/>
      <c r="Y996" s="204"/>
      <c r="Z996" s="204"/>
      <c r="AA996" s="204"/>
      <c r="AB996" s="204"/>
      <c r="AC996" s="204"/>
      <c r="AD996" s="204"/>
      <c r="AE996" s="204"/>
      <c r="AR996" s="287" t="s">
        <v>144</v>
      </c>
      <c r="AT996" s="287" t="s">
        <v>139</v>
      </c>
      <c r="AU996" s="287" t="s">
        <v>145</v>
      </c>
      <c r="AY996" s="205" t="s">
        <v>137</v>
      </c>
      <c r="BE996" s="150">
        <f>IF(N996="základná",J996,0)</f>
        <v>0</v>
      </c>
      <c r="BF996" s="150">
        <f>IF(N996="znížená",J996,0)</f>
        <v>0</v>
      </c>
      <c r="BG996" s="150">
        <f>IF(N996="zákl. prenesená",J996,0)</f>
        <v>0</v>
      </c>
      <c r="BH996" s="150">
        <f>IF(N996="zníž. prenesená",J996,0)</f>
        <v>0</v>
      </c>
      <c r="BI996" s="150">
        <f>IF(N996="nulová",J996,0)</f>
        <v>0</v>
      </c>
      <c r="BJ996" s="205" t="s">
        <v>145</v>
      </c>
      <c r="BK996" s="151">
        <f>ROUND(I996*H996,3)</f>
        <v>0</v>
      </c>
      <c r="BL996" s="205" t="s">
        <v>144</v>
      </c>
      <c r="BM996" s="287" t="s">
        <v>1290</v>
      </c>
    </row>
    <row r="997" spans="1:65" s="14" customFormat="1">
      <c r="B997" s="186"/>
      <c r="D997" s="153" t="s">
        <v>147</v>
      </c>
      <c r="E997" s="187" t="s">
        <v>1</v>
      </c>
      <c r="F997" s="188" t="s">
        <v>1291</v>
      </c>
      <c r="H997" s="187" t="s">
        <v>1</v>
      </c>
      <c r="I997" s="189"/>
      <c r="L997" s="186"/>
      <c r="M997" s="190"/>
      <c r="N997" s="191"/>
      <c r="O997" s="191"/>
      <c r="P997" s="191"/>
      <c r="Q997" s="191"/>
      <c r="R997" s="191"/>
      <c r="S997" s="191"/>
      <c r="T997" s="192"/>
      <c r="AT997" s="187" t="s">
        <v>147</v>
      </c>
      <c r="AU997" s="187" t="s">
        <v>145</v>
      </c>
      <c r="AV997" s="14" t="s">
        <v>80</v>
      </c>
      <c r="AW997" s="14" t="s">
        <v>33</v>
      </c>
      <c r="AX997" s="14" t="s">
        <v>72</v>
      </c>
      <c r="AY997" s="187" t="s">
        <v>137</v>
      </c>
    </row>
    <row r="998" spans="1:65" s="11" customFormat="1">
      <c r="B998" s="152"/>
      <c r="D998" s="153" t="s">
        <v>147</v>
      </c>
      <c r="E998" s="154" t="s">
        <v>1</v>
      </c>
      <c r="F998" s="155" t="s">
        <v>1292</v>
      </c>
      <c r="H998" s="156">
        <v>0.15</v>
      </c>
      <c r="I998" s="157"/>
      <c r="L998" s="152"/>
      <c r="M998" s="158"/>
      <c r="N998" s="159"/>
      <c r="O998" s="159"/>
      <c r="P998" s="159"/>
      <c r="Q998" s="159"/>
      <c r="R998" s="159"/>
      <c r="S998" s="159"/>
      <c r="T998" s="160"/>
      <c r="AT998" s="154" t="s">
        <v>147</v>
      </c>
      <c r="AU998" s="154" t="s">
        <v>145</v>
      </c>
      <c r="AV998" s="11" t="s">
        <v>145</v>
      </c>
      <c r="AW998" s="11" t="s">
        <v>33</v>
      </c>
      <c r="AX998" s="11" t="s">
        <v>80</v>
      </c>
      <c r="AY998" s="154" t="s">
        <v>137</v>
      </c>
    </row>
    <row r="999" spans="1:65" s="254" customFormat="1" ht="14.45" customHeight="1">
      <c r="A999" s="204"/>
      <c r="B999" s="139"/>
      <c r="C999" s="297" t="s">
        <v>1293</v>
      </c>
      <c r="D999" s="297" t="s">
        <v>139</v>
      </c>
      <c r="E999" s="298" t="s">
        <v>1294</v>
      </c>
      <c r="F999" s="299" t="s">
        <v>3550</v>
      </c>
      <c r="G999" s="300" t="s">
        <v>325</v>
      </c>
      <c r="H999" s="301">
        <v>1</v>
      </c>
      <c r="I999" s="301"/>
      <c r="J999" s="301">
        <f>ROUND(I999*H999,3)</f>
        <v>0</v>
      </c>
      <c r="K999" s="282"/>
      <c r="L999" s="30"/>
      <c r="M999" s="283" t="s">
        <v>1</v>
      </c>
      <c r="N999" s="284" t="s">
        <v>44</v>
      </c>
      <c r="O999" s="49"/>
      <c r="P999" s="285">
        <f>O999*H999</f>
        <v>0</v>
      </c>
      <c r="Q999" s="285">
        <v>0</v>
      </c>
      <c r="R999" s="285">
        <f>Q999*H999</f>
        <v>0</v>
      </c>
      <c r="S999" s="285">
        <v>0</v>
      </c>
      <c r="T999" s="286">
        <f>S999*H999</f>
        <v>0</v>
      </c>
      <c r="U999" s="204"/>
      <c r="V999" s="204"/>
      <c r="W999" s="204"/>
      <c r="X999" s="204"/>
      <c r="Y999" s="204"/>
      <c r="Z999" s="204"/>
      <c r="AA999" s="204"/>
      <c r="AB999" s="204"/>
      <c r="AC999" s="204"/>
      <c r="AD999" s="204"/>
      <c r="AE999" s="204"/>
      <c r="AR999" s="287" t="s">
        <v>144</v>
      </c>
      <c r="AT999" s="287" t="s">
        <v>139</v>
      </c>
      <c r="AU999" s="287" t="s">
        <v>145</v>
      </c>
      <c r="AY999" s="205" t="s">
        <v>137</v>
      </c>
      <c r="BE999" s="150">
        <f>IF(N999="základná",J999,0)</f>
        <v>0</v>
      </c>
      <c r="BF999" s="150">
        <f>IF(N999="znížená",J999,0)</f>
        <v>0</v>
      </c>
      <c r="BG999" s="150">
        <f>IF(N999="zákl. prenesená",J999,0)</f>
        <v>0</v>
      </c>
      <c r="BH999" s="150">
        <f>IF(N999="zníž. prenesená",J999,0)</f>
        <v>0</v>
      </c>
      <c r="BI999" s="150">
        <f>IF(N999="nulová",J999,0)</f>
        <v>0</v>
      </c>
      <c r="BJ999" s="205" t="s">
        <v>145</v>
      </c>
      <c r="BK999" s="151">
        <f>ROUND(I999*H999,3)</f>
        <v>0</v>
      </c>
      <c r="BL999" s="205" t="s">
        <v>144</v>
      </c>
      <c r="BM999" s="287" t="s">
        <v>1295</v>
      </c>
    </row>
    <row r="1000" spans="1:65" s="14" customFormat="1">
      <c r="B1000" s="186"/>
      <c r="C1000" s="302"/>
      <c r="D1000" s="303" t="s">
        <v>147</v>
      </c>
      <c r="E1000" s="304" t="s">
        <v>1</v>
      </c>
      <c r="F1000" s="305" t="s">
        <v>3551</v>
      </c>
      <c r="G1000" s="302"/>
      <c r="H1000" s="304" t="s">
        <v>1</v>
      </c>
      <c r="I1000" s="306"/>
      <c r="J1000" s="302"/>
      <c r="L1000" s="186"/>
      <c r="M1000" s="190"/>
      <c r="N1000" s="191"/>
      <c r="O1000" s="191"/>
      <c r="P1000" s="191"/>
      <c r="Q1000" s="191"/>
      <c r="R1000" s="191"/>
      <c r="S1000" s="191"/>
      <c r="T1000" s="192"/>
      <c r="AT1000" s="187" t="s">
        <v>147</v>
      </c>
      <c r="AU1000" s="187" t="s">
        <v>145</v>
      </c>
      <c r="AV1000" s="14" t="s">
        <v>80</v>
      </c>
      <c r="AW1000" s="14" t="s">
        <v>33</v>
      </c>
      <c r="AX1000" s="14" t="s">
        <v>72</v>
      </c>
      <c r="AY1000" s="187" t="s">
        <v>137</v>
      </c>
    </row>
    <row r="1001" spans="1:65" s="14" customFormat="1">
      <c r="B1001" s="186"/>
      <c r="C1001" s="302"/>
      <c r="D1001" s="303" t="s">
        <v>147</v>
      </c>
      <c r="E1001" s="304" t="s">
        <v>1</v>
      </c>
      <c r="F1001" s="305" t="s">
        <v>3552</v>
      </c>
      <c r="G1001" s="302"/>
      <c r="H1001" s="304" t="s">
        <v>1</v>
      </c>
      <c r="I1001" s="306"/>
      <c r="J1001" s="302"/>
      <c r="L1001" s="186"/>
      <c r="M1001" s="190"/>
      <c r="N1001" s="191"/>
      <c r="O1001" s="191"/>
      <c r="P1001" s="191"/>
      <c r="Q1001" s="191"/>
      <c r="R1001" s="191"/>
      <c r="S1001" s="191"/>
      <c r="T1001" s="192"/>
      <c r="AT1001" s="187" t="s">
        <v>147</v>
      </c>
      <c r="AU1001" s="187" t="s">
        <v>145</v>
      </c>
      <c r="AV1001" s="14" t="s">
        <v>80</v>
      </c>
      <c r="AW1001" s="14" t="s">
        <v>33</v>
      </c>
      <c r="AX1001" s="14" t="s">
        <v>72</v>
      </c>
      <c r="AY1001" s="187" t="s">
        <v>137</v>
      </c>
    </row>
    <row r="1002" spans="1:65" s="14" customFormat="1">
      <c r="B1002" s="186"/>
      <c r="C1002" s="302"/>
      <c r="D1002" s="303" t="s">
        <v>147</v>
      </c>
      <c r="E1002" s="304" t="s">
        <v>1</v>
      </c>
      <c r="F1002" s="305" t="s">
        <v>3553</v>
      </c>
      <c r="G1002" s="302"/>
      <c r="H1002" s="304" t="s">
        <v>1</v>
      </c>
      <c r="I1002" s="306"/>
      <c r="J1002" s="302"/>
      <c r="L1002" s="186"/>
      <c r="M1002" s="190"/>
      <c r="N1002" s="191"/>
      <c r="O1002" s="191"/>
      <c r="P1002" s="191"/>
      <c r="Q1002" s="191"/>
      <c r="R1002" s="191"/>
      <c r="S1002" s="191"/>
      <c r="T1002" s="192"/>
      <c r="AT1002" s="187" t="s">
        <v>147</v>
      </c>
      <c r="AU1002" s="187" t="s">
        <v>145</v>
      </c>
      <c r="AV1002" s="14" t="s">
        <v>80</v>
      </c>
      <c r="AW1002" s="14" t="s">
        <v>33</v>
      </c>
      <c r="AX1002" s="14" t="s">
        <v>72</v>
      </c>
      <c r="AY1002" s="187" t="s">
        <v>137</v>
      </c>
    </row>
    <row r="1003" spans="1:65" s="14" customFormat="1">
      <c r="B1003" s="186"/>
      <c r="C1003" s="302"/>
      <c r="D1003" s="303" t="s">
        <v>147</v>
      </c>
      <c r="E1003" s="304" t="s">
        <v>1</v>
      </c>
      <c r="F1003" s="305" t="s">
        <v>3554</v>
      </c>
      <c r="G1003" s="302"/>
      <c r="H1003" s="304" t="s">
        <v>1</v>
      </c>
      <c r="I1003" s="306"/>
      <c r="J1003" s="302"/>
      <c r="L1003" s="186"/>
      <c r="M1003" s="190"/>
      <c r="N1003" s="191"/>
      <c r="O1003" s="191"/>
      <c r="P1003" s="191"/>
      <c r="Q1003" s="191"/>
      <c r="R1003" s="191"/>
      <c r="S1003" s="191"/>
      <c r="T1003" s="192"/>
      <c r="AT1003" s="187" t="s">
        <v>147</v>
      </c>
      <c r="AU1003" s="187" t="s">
        <v>145</v>
      </c>
      <c r="AV1003" s="14" t="s">
        <v>80</v>
      </c>
      <c r="AW1003" s="14" t="s">
        <v>33</v>
      </c>
      <c r="AX1003" s="14" t="s">
        <v>72</v>
      </c>
      <c r="AY1003" s="187" t="s">
        <v>137</v>
      </c>
    </row>
    <row r="1004" spans="1:65" s="14" customFormat="1">
      <c r="B1004" s="186"/>
      <c r="C1004" s="302"/>
      <c r="D1004" s="303" t="s">
        <v>147</v>
      </c>
      <c r="E1004" s="304" t="s">
        <v>1</v>
      </c>
      <c r="F1004" s="305" t="s">
        <v>3555</v>
      </c>
      <c r="G1004" s="302"/>
      <c r="H1004" s="304" t="s">
        <v>1</v>
      </c>
      <c r="I1004" s="306"/>
      <c r="J1004" s="302"/>
      <c r="L1004" s="186"/>
      <c r="M1004" s="190"/>
      <c r="N1004" s="191"/>
      <c r="O1004" s="191"/>
      <c r="P1004" s="191"/>
      <c r="Q1004" s="191"/>
      <c r="R1004" s="191"/>
      <c r="S1004" s="191"/>
      <c r="T1004" s="192"/>
      <c r="AT1004" s="187" t="s">
        <v>147</v>
      </c>
      <c r="AU1004" s="187" t="s">
        <v>145</v>
      </c>
      <c r="AV1004" s="14" t="s">
        <v>80</v>
      </c>
      <c r="AW1004" s="14" t="s">
        <v>33</v>
      </c>
      <c r="AX1004" s="14" t="s">
        <v>72</v>
      </c>
      <c r="AY1004" s="187" t="s">
        <v>137</v>
      </c>
    </row>
    <row r="1005" spans="1:65" s="14" customFormat="1">
      <c r="B1005" s="186"/>
      <c r="C1005" s="302"/>
      <c r="D1005" s="303" t="s">
        <v>147</v>
      </c>
      <c r="E1005" s="304" t="s">
        <v>1</v>
      </c>
      <c r="F1005" s="305" t="s">
        <v>3556</v>
      </c>
      <c r="G1005" s="302"/>
      <c r="H1005" s="304" t="s">
        <v>1</v>
      </c>
      <c r="I1005" s="306"/>
      <c r="J1005" s="302"/>
      <c r="L1005" s="186"/>
      <c r="M1005" s="190"/>
      <c r="N1005" s="191"/>
      <c r="O1005" s="191"/>
      <c r="P1005" s="191"/>
      <c r="Q1005" s="191"/>
      <c r="R1005" s="191"/>
      <c r="S1005" s="191"/>
      <c r="T1005" s="192"/>
      <c r="AT1005" s="187" t="s">
        <v>147</v>
      </c>
      <c r="AU1005" s="187" t="s">
        <v>145</v>
      </c>
      <c r="AV1005" s="14" t="s">
        <v>80</v>
      </c>
      <c r="AW1005" s="14" t="s">
        <v>33</v>
      </c>
      <c r="AX1005" s="14" t="s">
        <v>72</v>
      </c>
      <c r="AY1005" s="187" t="s">
        <v>137</v>
      </c>
    </row>
    <row r="1006" spans="1:65" s="14" customFormat="1">
      <c r="B1006" s="186"/>
      <c r="C1006" s="302"/>
      <c r="D1006" s="303" t="s">
        <v>147</v>
      </c>
      <c r="E1006" s="304" t="s">
        <v>1</v>
      </c>
      <c r="F1006" s="305" t="s">
        <v>3557</v>
      </c>
      <c r="G1006" s="302"/>
      <c r="H1006" s="304" t="s">
        <v>1</v>
      </c>
      <c r="I1006" s="306"/>
      <c r="J1006" s="302"/>
      <c r="L1006" s="186"/>
      <c r="M1006" s="190"/>
      <c r="N1006" s="191"/>
      <c r="O1006" s="191"/>
      <c r="P1006" s="191"/>
      <c r="Q1006" s="191"/>
      <c r="R1006" s="191"/>
      <c r="S1006" s="191"/>
      <c r="T1006" s="192"/>
      <c r="AT1006" s="187" t="s">
        <v>147</v>
      </c>
      <c r="AU1006" s="187" t="s">
        <v>145</v>
      </c>
      <c r="AV1006" s="14" t="s">
        <v>80</v>
      </c>
      <c r="AW1006" s="14" t="s">
        <v>33</v>
      </c>
      <c r="AX1006" s="14" t="s">
        <v>72</v>
      </c>
      <c r="AY1006" s="187" t="s">
        <v>137</v>
      </c>
    </row>
    <row r="1007" spans="1:65" s="14" customFormat="1">
      <c r="B1007" s="186"/>
      <c r="C1007" s="302"/>
      <c r="D1007" s="303" t="s">
        <v>147</v>
      </c>
      <c r="E1007" s="304" t="s">
        <v>1</v>
      </c>
      <c r="F1007" s="305" t="s">
        <v>3558</v>
      </c>
      <c r="G1007" s="302"/>
      <c r="H1007" s="304" t="s">
        <v>1</v>
      </c>
      <c r="I1007" s="306"/>
      <c r="J1007" s="302"/>
      <c r="L1007" s="186"/>
      <c r="M1007" s="190"/>
      <c r="N1007" s="191"/>
      <c r="O1007" s="191"/>
      <c r="P1007" s="191"/>
      <c r="Q1007" s="191"/>
      <c r="R1007" s="191"/>
      <c r="S1007" s="191"/>
      <c r="T1007" s="192"/>
      <c r="AT1007" s="187" t="s">
        <v>147</v>
      </c>
      <c r="AU1007" s="187" t="s">
        <v>145</v>
      </c>
      <c r="AV1007" s="14" t="s">
        <v>80</v>
      </c>
      <c r="AW1007" s="14" t="s">
        <v>33</v>
      </c>
      <c r="AX1007" s="14" t="s">
        <v>72</v>
      </c>
      <c r="AY1007" s="187" t="s">
        <v>137</v>
      </c>
    </row>
    <row r="1008" spans="1:65" s="14" customFormat="1">
      <c r="B1008" s="186"/>
      <c r="C1008" s="302"/>
      <c r="D1008" s="303" t="s">
        <v>147</v>
      </c>
      <c r="E1008" s="304" t="s">
        <v>1</v>
      </c>
      <c r="F1008" s="305" t="s">
        <v>3559</v>
      </c>
      <c r="G1008" s="302"/>
      <c r="H1008" s="304" t="s">
        <v>1</v>
      </c>
      <c r="I1008" s="306"/>
      <c r="J1008" s="302"/>
      <c r="L1008" s="186"/>
      <c r="M1008" s="190"/>
      <c r="N1008" s="191"/>
      <c r="O1008" s="191"/>
      <c r="P1008" s="191"/>
      <c r="Q1008" s="191"/>
      <c r="R1008" s="191"/>
      <c r="S1008" s="191"/>
      <c r="T1008" s="192"/>
      <c r="AT1008" s="187" t="s">
        <v>147</v>
      </c>
      <c r="AU1008" s="187" t="s">
        <v>145</v>
      </c>
      <c r="AV1008" s="14" t="s">
        <v>80</v>
      </c>
      <c r="AW1008" s="14" t="s">
        <v>33</v>
      </c>
      <c r="AX1008" s="14" t="s">
        <v>72</v>
      </c>
      <c r="AY1008" s="187" t="s">
        <v>137</v>
      </c>
    </row>
    <row r="1009" spans="1:65" s="14" customFormat="1">
      <c r="B1009" s="186"/>
      <c r="C1009" s="302"/>
      <c r="D1009" s="303" t="s">
        <v>147</v>
      </c>
      <c r="E1009" s="304" t="s">
        <v>1</v>
      </c>
      <c r="F1009" s="305" t="s">
        <v>3555</v>
      </c>
      <c r="G1009" s="302"/>
      <c r="H1009" s="304" t="s">
        <v>1</v>
      </c>
      <c r="I1009" s="306"/>
      <c r="J1009" s="302"/>
      <c r="L1009" s="186"/>
      <c r="M1009" s="190"/>
      <c r="N1009" s="191"/>
      <c r="O1009" s="191"/>
      <c r="P1009" s="191"/>
      <c r="Q1009" s="191"/>
      <c r="R1009" s="191"/>
      <c r="S1009" s="191"/>
      <c r="T1009" s="192"/>
      <c r="AT1009" s="187" t="s">
        <v>147</v>
      </c>
      <c r="AU1009" s="187" t="s">
        <v>145</v>
      </c>
      <c r="AV1009" s="14" t="s">
        <v>80</v>
      </c>
      <c r="AW1009" s="14" t="s">
        <v>33</v>
      </c>
      <c r="AX1009" s="14" t="s">
        <v>72</v>
      </c>
      <c r="AY1009" s="187" t="s">
        <v>137</v>
      </c>
    </row>
    <row r="1010" spans="1:65" s="14" customFormat="1">
      <c r="B1010" s="186"/>
      <c r="C1010" s="302"/>
      <c r="D1010" s="303" t="s">
        <v>147</v>
      </c>
      <c r="E1010" s="304" t="s">
        <v>1</v>
      </c>
      <c r="F1010" s="305" t="s">
        <v>3556</v>
      </c>
      <c r="G1010" s="302"/>
      <c r="H1010" s="304" t="s">
        <v>1</v>
      </c>
      <c r="I1010" s="306"/>
      <c r="J1010" s="302"/>
      <c r="L1010" s="186"/>
      <c r="M1010" s="190"/>
      <c r="N1010" s="191"/>
      <c r="O1010" s="191"/>
      <c r="P1010" s="191"/>
      <c r="Q1010" s="191"/>
      <c r="R1010" s="191"/>
      <c r="S1010" s="191"/>
      <c r="T1010" s="192"/>
      <c r="AT1010" s="187" t="s">
        <v>147</v>
      </c>
      <c r="AU1010" s="187" t="s">
        <v>145</v>
      </c>
      <c r="AV1010" s="14" t="s">
        <v>80</v>
      </c>
      <c r="AW1010" s="14" t="s">
        <v>33</v>
      </c>
      <c r="AX1010" s="14" t="s">
        <v>72</v>
      </c>
      <c r="AY1010" s="187" t="s">
        <v>137</v>
      </c>
    </row>
    <row r="1011" spans="1:65" s="14" customFormat="1">
      <c r="B1011" s="186"/>
      <c r="C1011" s="302"/>
      <c r="D1011" s="303" t="s">
        <v>147</v>
      </c>
      <c r="E1011" s="304" t="s">
        <v>1</v>
      </c>
      <c r="F1011" s="305" t="s">
        <v>3557</v>
      </c>
      <c r="G1011" s="302"/>
      <c r="H1011" s="304" t="s">
        <v>1</v>
      </c>
      <c r="I1011" s="306"/>
      <c r="J1011" s="302"/>
      <c r="L1011" s="186"/>
      <c r="M1011" s="190"/>
      <c r="N1011" s="191"/>
      <c r="O1011" s="191"/>
      <c r="P1011" s="191"/>
      <c r="Q1011" s="191"/>
      <c r="R1011" s="191"/>
      <c r="S1011" s="191"/>
      <c r="T1011" s="192"/>
      <c r="AT1011" s="187" t="s">
        <v>147</v>
      </c>
      <c r="AU1011" s="187" t="s">
        <v>145</v>
      </c>
      <c r="AV1011" s="14" t="s">
        <v>80</v>
      </c>
      <c r="AW1011" s="14" t="s">
        <v>33</v>
      </c>
      <c r="AX1011" s="14" t="s">
        <v>72</v>
      </c>
      <c r="AY1011" s="187" t="s">
        <v>137</v>
      </c>
    </row>
    <row r="1012" spans="1:65" s="14" customFormat="1" ht="22.5">
      <c r="B1012" s="186"/>
      <c r="C1012" s="302"/>
      <c r="D1012" s="303" t="s">
        <v>147</v>
      </c>
      <c r="E1012" s="304" t="s">
        <v>1</v>
      </c>
      <c r="F1012" s="305" t="s">
        <v>3560</v>
      </c>
      <c r="G1012" s="302"/>
      <c r="H1012" s="304" t="s">
        <v>1</v>
      </c>
      <c r="I1012" s="306"/>
      <c r="J1012" s="302"/>
      <c r="L1012" s="186"/>
      <c r="M1012" s="190"/>
      <c r="N1012" s="191"/>
      <c r="O1012" s="191"/>
      <c r="P1012" s="191"/>
      <c r="Q1012" s="191"/>
      <c r="R1012" s="191"/>
      <c r="S1012" s="191"/>
      <c r="T1012" s="192"/>
      <c r="AT1012" s="187" t="s">
        <v>147</v>
      </c>
      <c r="AU1012" s="187" t="s">
        <v>145</v>
      </c>
      <c r="AV1012" s="14" t="s">
        <v>80</v>
      </c>
      <c r="AW1012" s="14" t="s">
        <v>33</v>
      </c>
      <c r="AX1012" s="14" t="s">
        <v>72</v>
      </c>
      <c r="AY1012" s="187" t="s">
        <v>137</v>
      </c>
    </row>
    <row r="1013" spans="1:65" s="14" customFormat="1">
      <c r="B1013" s="186"/>
      <c r="C1013" s="302"/>
      <c r="D1013" s="303" t="s">
        <v>147</v>
      </c>
      <c r="E1013" s="304" t="s">
        <v>1</v>
      </c>
      <c r="F1013" s="305" t="s">
        <v>3561</v>
      </c>
      <c r="G1013" s="302"/>
      <c r="H1013" s="304" t="s">
        <v>1</v>
      </c>
      <c r="I1013" s="306"/>
      <c r="J1013" s="302"/>
      <c r="L1013" s="186"/>
      <c r="M1013" s="190"/>
      <c r="N1013" s="191"/>
      <c r="O1013" s="191"/>
      <c r="P1013" s="191"/>
      <c r="Q1013" s="191"/>
      <c r="R1013" s="191"/>
      <c r="S1013" s="191"/>
      <c r="T1013" s="192"/>
      <c r="AT1013" s="187" t="s">
        <v>147</v>
      </c>
      <c r="AU1013" s="187" t="s">
        <v>145</v>
      </c>
      <c r="AV1013" s="14" t="s">
        <v>80</v>
      </c>
      <c r="AW1013" s="14" t="s">
        <v>33</v>
      </c>
      <c r="AX1013" s="14" t="s">
        <v>72</v>
      </c>
      <c r="AY1013" s="187" t="s">
        <v>137</v>
      </c>
    </row>
    <row r="1014" spans="1:65" s="14" customFormat="1" ht="22.5">
      <c r="B1014" s="186"/>
      <c r="C1014" s="302"/>
      <c r="D1014" s="303" t="s">
        <v>147</v>
      </c>
      <c r="E1014" s="304" t="s">
        <v>1</v>
      </c>
      <c r="F1014" s="305" t="s">
        <v>3562</v>
      </c>
      <c r="G1014" s="302"/>
      <c r="H1014" s="304" t="s">
        <v>1</v>
      </c>
      <c r="I1014" s="306"/>
      <c r="J1014" s="302"/>
      <c r="L1014" s="186"/>
      <c r="M1014" s="190"/>
      <c r="N1014" s="191"/>
      <c r="O1014" s="191"/>
      <c r="P1014" s="191"/>
      <c r="Q1014" s="191"/>
      <c r="R1014" s="191"/>
      <c r="S1014" s="191"/>
      <c r="T1014" s="192"/>
      <c r="AT1014" s="187" t="s">
        <v>147</v>
      </c>
      <c r="AU1014" s="187" t="s">
        <v>145</v>
      </c>
      <c r="AV1014" s="14" t="s">
        <v>80</v>
      </c>
      <c r="AW1014" s="14" t="s">
        <v>33</v>
      </c>
      <c r="AX1014" s="14" t="s">
        <v>72</v>
      </c>
      <c r="AY1014" s="187" t="s">
        <v>137</v>
      </c>
    </row>
    <row r="1015" spans="1:65" s="14" customFormat="1">
      <c r="B1015" s="186"/>
      <c r="C1015" s="302"/>
      <c r="D1015" s="303" t="s">
        <v>147</v>
      </c>
      <c r="E1015" s="304" t="s">
        <v>1</v>
      </c>
      <c r="F1015" s="305" t="s">
        <v>3563</v>
      </c>
      <c r="G1015" s="302"/>
      <c r="H1015" s="304" t="s">
        <v>1</v>
      </c>
      <c r="I1015" s="306"/>
      <c r="J1015" s="302"/>
      <c r="L1015" s="186"/>
      <c r="M1015" s="190"/>
      <c r="N1015" s="191"/>
      <c r="O1015" s="191"/>
      <c r="P1015" s="191"/>
      <c r="Q1015" s="191"/>
      <c r="R1015" s="191"/>
      <c r="S1015" s="191"/>
      <c r="T1015" s="192"/>
      <c r="AT1015" s="187" t="s">
        <v>147</v>
      </c>
      <c r="AU1015" s="187" t="s">
        <v>145</v>
      </c>
      <c r="AV1015" s="14" t="s">
        <v>80</v>
      </c>
      <c r="AW1015" s="14" t="s">
        <v>33</v>
      </c>
      <c r="AX1015" s="14" t="s">
        <v>72</v>
      </c>
      <c r="AY1015" s="187" t="s">
        <v>137</v>
      </c>
    </row>
    <row r="1016" spans="1:65" s="14" customFormat="1" ht="22.5">
      <c r="B1016" s="186"/>
      <c r="C1016" s="302"/>
      <c r="D1016" s="303" t="s">
        <v>147</v>
      </c>
      <c r="E1016" s="304" t="s">
        <v>1</v>
      </c>
      <c r="F1016" s="305" t="s">
        <v>3564</v>
      </c>
      <c r="G1016" s="302"/>
      <c r="H1016" s="304" t="s">
        <v>1</v>
      </c>
      <c r="I1016" s="306"/>
      <c r="J1016" s="302"/>
      <c r="L1016" s="186"/>
      <c r="M1016" s="190"/>
      <c r="N1016" s="191"/>
      <c r="O1016" s="191"/>
      <c r="P1016" s="191"/>
      <c r="Q1016" s="191"/>
      <c r="R1016" s="191"/>
      <c r="S1016" s="191"/>
      <c r="T1016" s="192"/>
      <c r="AT1016" s="187" t="s">
        <v>147</v>
      </c>
      <c r="AU1016" s="187" t="s">
        <v>145</v>
      </c>
      <c r="AV1016" s="14" t="s">
        <v>80</v>
      </c>
      <c r="AW1016" s="14" t="s">
        <v>33</v>
      </c>
      <c r="AX1016" s="14" t="s">
        <v>72</v>
      </c>
      <c r="AY1016" s="187" t="s">
        <v>137</v>
      </c>
    </row>
    <row r="1017" spans="1:65" s="14" customFormat="1">
      <c r="B1017" s="186"/>
      <c r="C1017" s="302"/>
      <c r="D1017" s="303" t="s">
        <v>147</v>
      </c>
      <c r="E1017" s="304" t="s">
        <v>1</v>
      </c>
      <c r="F1017" s="305" t="s">
        <v>3565</v>
      </c>
      <c r="G1017" s="302"/>
      <c r="H1017" s="304" t="s">
        <v>1</v>
      </c>
      <c r="I1017" s="306"/>
      <c r="J1017" s="302"/>
      <c r="L1017" s="186"/>
      <c r="M1017" s="190"/>
      <c r="N1017" s="191"/>
      <c r="O1017" s="191"/>
      <c r="P1017" s="191"/>
      <c r="Q1017" s="191"/>
      <c r="R1017" s="191"/>
      <c r="S1017" s="191"/>
      <c r="T1017" s="192"/>
      <c r="AT1017" s="187" t="s">
        <v>147</v>
      </c>
      <c r="AU1017" s="187" t="s">
        <v>145</v>
      </c>
      <c r="AV1017" s="14" t="s">
        <v>80</v>
      </c>
      <c r="AW1017" s="14" t="s">
        <v>33</v>
      </c>
      <c r="AX1017" s="14" t="s">
        <v>72</v>
      </c>
      <c r="AY1017" s="187" t="s">
        <v>137</v>
      </c>
    </row>
    <row r="1018" spans="1:65" s="14" customFormat="1" ht="22.5">
      <c r="B1018" s="186"/>
      <c r="C1018" s="302"/>
      <c r="D1018" s="303" t="s">
        <v>147</v>
      </c>
      <c r="E1018" s="304" t="s">
        <v>1</v>
      </c>
      <c r="F1018" s="305" t="s">
        <v>3566</v>
      </c>
      <c r="G1018" s="302"/>
      <c r="H1018" s="304" t="s">
        <v>1</v>
      </c>
      <c r="I1018" s="306"/>
      <c r="J1018" s="302"/>
      <c r="L1018" s="186"/>
      <c r="M1018" s="190"/>
      <c r="N1018" s="191"/>
      <c r="O1018" s="191"/>
      <c r="P1018" s="191"/>
      <c r="Q1018" s="191"/>
      <c r="R1018" s="191"/>
      <c r="S1018" s="191"/>
      <c r="T1018" s="192"/>
      <c r="AT1018" s="187" t="s">
        <v>147</v>
      </c>
      <c r="AU1018" s="187" t="s">
        <v>145</v>
      </c>
      <c r="AV1018" s="14" t="s">
        <v>80</v>
      </c>
      <c r="AW1018" s="14" t="s">
        <v>33</v>
      </c>
      <c r="AX1018" s="14" t="s">
        <v>72</v>
      </c>
      <c r="AY1018" s="187" t="s">
        <v>137</v>
      </c>
    </row>
    <row r="1019" spans="1:65" s="14" customFormat="1">
      <c r="B1019" s="186"/>
      <c r="C1019" s="302"/>
      <c r="D1019" s="303" t="s">
        <v>147</v>
      </c>
      <c r="E1019" s="304" t="s">
        <v>1</v>
      </c>
      <c r="F1019" s="305" t="s">
        <v>3567</v>
      </c>
      <c r="G1019" s="302"/>
      <c r="H1019" s="304" t="s">
        <v>1</v>
      </c>
      <c r="I1019" s="306"/>
      <c r="J1019" s="302"/>
      <c r="L1019" s="186"/>
      <c r="M1019" s="190"/>
      <c r="N1019" s="191"/>
      <c r="O1019" s="191"/>
      <c r="P1019" s="191"/>
      <c r="Q1019" s="191"/>
      <c r="R1019" s="191"/>
      <c r="S1019" s="191"/>
      <c r="T1019" s="192"/>
      <c r="AT1019" s="187" t="s">
        <v>147</v>
      </c>
      <c r="AU1019" s="187" t="s">
        <v>145</v>
      </c>
      <c r="AV1019" s="14" t="s">
        <v>80</v>
      </c>
      <c r="AW1019" s="14" t="s">
        <v>33</v>
      </c>
      <c r="AX1019" s="14" t="s">
        <v>72</v>
      </c>
      <c r="AY1019" s="187" t="s">
        <v>137</v>
      </c>
    </row>
    <row r="1020" spans="1:65" s="11" customFormat="1">
      <c r="B1020" s="152"/>
      <c r="C1020" s="307"/>
      <c r="D1020" s="303" t="s">
        <v>147</v>
      </c>
      <c r="E1020" s="308" t="s">
        <v>1</v>
      </c>
      <c r="F1020" s="309" t="s">
        <v>80</v>
      </c>
      <c r="G1020" s="307"/>
      <c r="H1020" s="310">
        <v>1</v>
      </c>
      <c r="I1020" s="311"/>
      <c r="J1020" s="307"/>
      <c r="L1020" s="152"/>
      <c r="M1020" s="158"/>
      <c r="N1020" s="159"/>
      <c r="O1020" s="159"/>
      <c r="P1020" s="159"/>
      <c r="Q1020" s="159"/>
      <c r="R1020" s="159"/>
      <c r="S1020" s="159"/>
      <c r="T1020" s="160"/>
      <c r="AT1020" s="154" t="s">
        <v>147</v>
      </c>
      <c r="AU1020" s="154" t="s">
        <v>145</v>
      </c>
      <c r="AV1020" s="11" t="s">
        <v>145</v>
      </c>
      <c r="AW1020" s="11" t="s">
        <v>33</v>
      </c>
      <c r="AX1020" s="11" t="s">
        <v>80</v>
      </c>
      <c r="AY1020" s="154" t="s">
        <v>137</v>
      </c>
    </row>
    <row r="1021" spans="1:65" s="254" customFormat="1" ht="24.2" customHeight="1">
      <c r="A1021" s="204"/>
      <c r="B1021" s="139"/>
      <c r="C1021" s="276" t="s">
        <v>1296</v>
      </c>
      <c r="D1021" s="276" t="s">
        <v>139</v>
      </c>
      <c r="E1021" s="277" t="s">
        <v>1297</v>
      </c>
      <c r="F1021" s="278" t="s">
        <v>1298</v>
      </c>
      <c r="G1021" s="279" t="s">
        <v>167</v>
      </c>
      <c r="H1021" s="280">
        <v>12</v>
      </c>
      <c r="I1021" s="281"/>
      <c r="J1021" s="280">
        <f>ROUND(I1021*H1021,3)</f>
        <v>0</v>
      </c>
      <c r="K1021" s="282"/>
      <c r="L1021" s="30"/>
      <c r="M1021" s="283" t="s">
        <v>1</v>
      </c>
      <c r="N1021" s="284" t="s">
        <v>44</v>
      </c>
      <c r="O1021" s="49"/>
      <c r="P1021" s="285">
        <f>O1021*H1021</f>
        <v>0</v>
      </c>
      <c r="Q1021" s="285">
        <v>0</v>
      </c>
      <c r="R1021" s="285">
        <f>Q1021*H1021</f>
        <v>0</v>
      </c>
      <c r="S1021" s="285">
        <v>5.0000000000000001E-3</v>
      </c>
      <c r="T1021" s="286">
        <f>S1021*H1021</f>
        <v>0.06</v>
      </c>
      <c r="U1021" s="204"/>
      <c r="V1021" s="204"/>
      <c r="W1021" s="204"/>
      <c r="X1021" s="204"/>
      <c r="Y1021" s="204"/>
      <c r="Z1021" s="204"/>
      <c r="AA1021" s="204"/>
      <c r="AB1021" s="204"/>
      <c r="AC1021" s="204"/>
      <c r="AD1021" s="204"/>
      <c r="AE1021" s="204"/>
      <c r="AR1021" s="287" t="s">
        <v>144</v>
      </c>
      <c r="AT1021" s="287" t="s">
        <v>139</v>
      </c>
      <c r="AU1021" s="287" t="s">
        <v>145</v>
      </c>
      <c r="AY1021" s="205" t="s">
        <v>137</v>
      </c>
      <c r="BE1021" s="150">
        <f>IF(N1021="základná",J1021,0)</f>
        <v>0</v>
      </c>
      <c r="BF1021" s="150">
        <f>IF(N1021="znížená",J1021,0)</f>
        <v>0</v>
      </c>
      <c r="BG1021" s="150">
        <f>IF(N1021="zákl. prenesená",J1021,0)</f>
        <v>0</v>
      </c>
      <c r="BH1021" s="150">
        <f>IF(N1021="zníž. prenesená",J1021,0)</f>
        <v>0</v>
      </c>
      <c r="BI1021" s="150">
        <f>IF(N1021="nulová",J1021,0)</f>
        <v>0</v>
      </c>
      <c r="BJ1021" s="205" t="s">
        <v>145</v>
      </c>
      <c r="BK1021" s="151">
        <f>ROUND(I1021*H1021,3)</f>
        <v>0</v>
      </c>
      <c r="BL1021" s="205" t="s">
        <v>144</v>
      </c>
      <c r="BM1021" s="287" t="s">
        <v>1299</v>
      </c>
    </row>
    <row r="1022" spans="1:65" s="14" customFormat="1" ht="33.75">
      <c r="B1022" s="186"/>
      <c r="D1022" s="153" t="s">
        <v>147</v>
      </c>
      <c r="E1022" s="187" t="s">
        <v>1</v>
      </c>
      <c r="F1022" s="188" t="s">
        <v>1300</v>
      </c>
      <c r="H1022" s="187" t="s">
        <v>1</v>
      </c>
      <c r="I1022" s="189"/>
      <c r="L1022" s="186"/>
      <c r="M1022" s="190"/>
      <c r="N1022" s="191"/>
      <c r="O1022" s="191"/>
      <c r="P1022" s="191"/>
      <c r="Q1022" s="191"/>
      <c r="R1022" s="191"/>
      <c r="S1022" s="191"/>
      <c r="T1022" s="192"/>
      <c r="AT1022" s="187" t="s">
        <v>147</v>
      </c>
      <c r="AU1022" s="187" t="s">
        <v>145</v>
      </c>
      <c r="AV1022" s="14" t="s">
        <v>80</v>
      </c>
      <c r="AW1022" s="14" t="s">
        <v>33</v>
      </c>
      <c r="AX1022" s="14" t="s">
        <v>72</v>
      </c>
      <c r="AY1022" s="187" t="s">
        <v>137</v>
      </c>
    </row>
    <row r="1023" spans="1:65" s="14" customFormat="1">
      <c r="B1023" s="186"/>
      <c r="D1023" s="153" t="s">
        <v>147</v>
      </c>
      <c r="E1023" s="187" t="s">
        <v>1</v>
      </c>
      <c r="F1023" s="188" t="s">
        <v>1301</v>
      </c>
      <c r="H1023" s="187" t="s">
        <v>1</v>
      </c>
      <c r="I1023" s="189"/>
      <c r="L1023" s="186"/>
      <c r="M1023" s="190"/>
      <c r="N1023" s="191"/>
      <c r="O1023" s="191"/>
      <c r="P1023" s="191"/>
      <c r="Q1023" s="191"/>
      <c r="R1023" s="191"/>
      <c r="S1023" s="191"/>
      <c r="T1023" s="192"/>
      <c r="AT1023" s="187" t="s">
        <v>147</v>
      </c>
      <c r="AU1023" s="187" t="s">
        <v>145</v>
      </c>
      <c r="AV1023" s="14" t="s">
        <v>80</v>
      </c>
      <c r="AW1023" s="14" t="s">
        <v>33</v>
      </c>
      <c r="AX1023" s="14" t="s">
        <v>72</v>
      </c>
      <c r="AY1023" s="187" t="s">
        <v>137</v>
      </c>
    </row>
    <row r="1024" spans="1:65" s="11" customFormat="1">
      <c r="B1024" s="152"/>
      <c r="D1024" s="153" t="s">
        <v>147</v>
      </c>
      <c r="E1024" s="154" t="s">
        <v>1</v>
      </c>
      <c r="F1024" s="155" t="s">
        <v>1302</v>
      </c>
      <c r="H1024" s="156">
        <v>12</v>
      </c>
      <c r="I1024" s="157"/>
      <c r="L1024" s="152"/>
      <c r="M1024" s="158"/>
      <c r="N1024" s="159"/>
      <c r="O1024" s="159"/>
      <c r="P1024" s="159"/>
      <c r="Q1024" s="159"/>
      <c r="R1024" s="159"/>
      <c r="S1024" s="159"/>
      <c r="T1024" s="160"/>
      <c r="AT1024" s="154" t="s">
        <v>147</v>
      </c>
      <c r="AU1024" s="154" t="s">
        <v>145</v>
      </c>
      <c r="AV1024" s="11" t="s">
        <v>145</v>
      </c>
      <c r="AW1024" s="11" t="s">
        <v>33</v>
      </c>
      <c r="AX1024" s="11" t="s">
        <v>72</v>
      </c>
      <c r="AY1024" s="154" t="s">
        <v>137</v>
      </c>
    </row>
    <row r="1025" spans="1:65" s="13" customFormat="1">
      <c r="B1025" s="169"/>
      <c r="D1025" s="153" t="s">
        <v>147</v>
      </c>
      <c r="E1025" s="170" t="s">
        <v>1</v>
      </c>
      <c r="F1025" s="171" t="s">
        <v>158</v>
      </c>
      <c r="H1025" s="172">
        <v>12</v>
      </c>
      <c r="I1025" s="173"/>
      <c r="L1025" s="169"/>
      <c r="M1025" s="174"/>
      <c r="N1025" s="175"/>
      <c r="O1025" s="175"/>
      <c r="P1025" s="175"/>
      <c r="Q1025" s="175"/>
      <c r="R1025" s="175"/>
      <c r="S1025" s="175"/>
      <c r="T1025" s="176"/>
      <c r="AT1025" s="170" t="s">
        <v>147</v>
      </c>
      <c r="AU1025" s="170" t="s">
        <v>145</v>
      </c>
      <c r="AV1025" s="13" t="s">
        <v>144</v>
      </c>
      <c r="AW1025" s="13" t="s">
        <v>33</v>
      </c>
      <c r="AX1025" s="13" t="s">
        <v>80</v>
      </c>
      <c r="AY1025" s="170" t="s">
        <v>137</v>
      </c>
    </row>
    <row r="1026" spans="1:65" s="254" customFormat="1" ht="24.2" customHeight="1">
      <c r="A1026" s="204"/>
      <c r="B1026" s="139"/>
      <c r="C1026" s="276" t="s">
        <v>1303</v>
      </c>
      <c r="D1026" s="276" t="s">
        <v>139</v>
      </c>
      <c r="E1026" s="277" t="s">
        <v>1304</v>
      </c>
      <c r="F1026" s="278" t="s">
        <v>1305</v>
      </c>
      <c r="G1026" s="279" t="s">
        <v>269</v>
      </c>
      <c r="H1026" s="280">
        <v>3.14</v>
      </c>
      <c r="I1026" s="281"/>
      <c r="J1026" s="280">
        <f>ROUND(I1026*H1026,3)</f>
        <v>0</v>
      </c>
      <c r="K1026" s="282"/>
      <c r="L1026" s="30"/>
      <c r="M1026" s="283" t="s">
        <v>1</v>
      </c>
      <c r="N1026" s="284" t="s">
        <v>44</v>
      </c>
      <c r="O1026" s="49"/>
      <c r="P1026" s="285">
        <f>O1026*H1026</f>
        <v>0</v>
      </c>
      <c r="Q1026" s="285">
        <v>0</v>
      </c>
      <c r="R1026" s="285">
        <f>Q1026*H1026</f>
        <v>0</v>
      </c>
      <c r="S1026" s="285">
        <v>0</v>
      </c>
      <c r="T1026" s="286">
        <f>S1026*H1026</f>
        <v>0</v>
      </c>
      <c r="U1026" s="204"/>
      <c r="V1026" s="204"/>
      <c r="W1026" s="204"/>
      <c r="X1026" s="204"/>
      <c r="Y1026" s="204"/>
      <c r="Z1026" s="204"/>
      <c r="AA1026" s="204"/>
      <c r="AB1026" s="204"/>
      <c r="AC1026" s="204"/>
      <c r="AD1026" s="204"/>
      <c r="AE1026" s="204"/>
      <c r="AR1026" s="287" t="s">
        <v>144</v>
      </c>
      <c r="AT1026" s="287" t="s">
        <v>139</v>
      </c>
      <c r="AU1026" s="287" t="s">
        <v>145</v>
      </c>
      <c r="AY1026" s="205" t="s">
        <v>137</v>
      </c>
      <c r="BE1026" s="150">
        <f>IF(N1026="základná",J1026,0)</f>
        <v>0</v>
      </c>
      <c r="BF1026" s="150">
        <f>IF(N1026="znížená",J1026,0)</f>
        <v>0</v>
      </c>
      <c r="BG1026" s="150">
        <f>IF(N1026="zákl. prenesená",J1026,0)</f>
        <v>0</v>
      </c>
      <c r="BH1026" s="150">
        <f>IF(N1026="zníž. prenesená",J1026,0)</f>
        <v>0</v>
      </c>
      <c r="BI1026" s="150">
        <f>IF(N1026="nulová",J1026,0)</f>
        <v>0</v>
      </c>
      <c r="BJ1026" s="205" t="s">
        <v>145</v>
      </c>
      <c r="BK1026" s="151">
        <f>ROUND(I1026*H1026,3)</f>
        <v>0</v>
      </c>
      <c r="BL1026" s="205" t="s">
        <v>144</v>
      </c>
      <c r="BM1026" s="287" t="s">
        <v>1306</v>
      </c>
    </row>
    <row r="1027" spans="1:65" s="14" customFormat="1">
      <c r="B1027" s="186"/>
      <c r="D1027" s="153" t="s">
        <v>147</v>
      </c>
      <c r="E1027" s="187" t="s">
        <v>1</v>
      </c>
      <c r="F1027" s="188" t="s">
        <v>1307</v>
      </c>
      <c r="H1027" s="187" t="s">
        <v>1</v>
      </c>
      <c r="I1027" s="189"/>
      <c r="L1027" s="186"/>
      <c r="M1027" s="190"/>
      <c r="N1027" s="191"/>
      <c r="O1027" s="191"/>
      <c r="P1027" s="191"/>
      <c r="Q1027" s="191"/>
      <c r="R1027" s="191"/>
      <c r="S1027" s="191"/>
      <c r="T1027" s="192"/>
      <c r="AT1027" s="187" t="s">
        <v>147</v>
      </c>
      <c r="AU1027" s="187" t="s">
        <v>145</v>
      </c>
      <c r="AV1027" s="14" t="s">
        <v>80</v>
      </c>
      <c r="AW1027" s="14" t="s">
        <v>33</v>
      </c>
      <c r="AX1027" s="14" t="s">
        <v>72</v>
      </c>
      <c r="AY1027" s="187" t="s">
        <v>137</v>
      </c>
    </row>
    <row r="1028" spans="1:65" s="11" customFormat="1">
      <c r="B1028" s="152"/>
      <c r="D1028" s="153" t="s">
        <v>147</v>
      </c>
      <c r="E1028" s="154" t="s">
        <v>1</v>
      </c>
      <c r="F1028" s="155" t="s">
        <v>1308</v>
      </c>
      <c r="H1028" s="156">
        <v>3.14</v>
      </c>
      <c r="I1028" s="157"/>
      <c r="L1028" s="152"/>
      <c r="M1028" s="158"/>
      <c r="N1028" s="159"/>
      <c r="O1028" s="159"/>
      <c r="P1028" s="159"/>
      <c r="Q1028" s="159"/>
      <c r="R1028" s="159"/>
      <c r="S1028" s="159"/>
      <c r="T1028" s="160"/>
      <c r="AT1028" s="154" t="s">
        <v>147</v>
      </c>
      <c r="AU1028" s="154" t="s">
        <v>145</v>
      </c>
      <c r="AV1028" s="11" t="s">
        <v>145</v>
      </c>
      <c r="AW1028" s="11" t="s">
        <v>33</v>
      </c>
      <c r="AX1028" s="11" t="s">
        <v>80</v>
      </c>
      <c r="AY1028" s="154" t="s">
        <v>137</v>
      </c>
    </row>
    <row r="1029" spans="1:65" s="254" customFormat="1" ht="14.45" customHeight="1">
      <c r="A1029" s="204"/>
      <c r="B1029" s="139"/>
      <c r="C1029" s="276" t="s">
        <v>1309</v>
      </c>
      <c r="D1029" s="276" t="s">
        <v>139</v>
      </c>
      <c r="E1029" s="277" t="s">
        <v>1310</v>
      </c>
      <c r="F1029" s="278" t="s">
        <v>1311</v>
      </c>
      <c r="G1029" s="279" t="s">
        <v>199</v>
      </c>
      <c r="H1029" s="280">
        <v>37.680999999999997</v>
      </c>
      <c r="I1029" s="281"/>
      <c r="J1029" s="280">
        <f>ROUND(I1029*H1029,3)</f>
        <v>0</v>
      </c>
      <c r="K1029" s="282"/>
      <c r="L1029" s="30"/>
      <c r="M1029" s="283" t="s">
        <v>1</v>
      </c>
      <c r="N1029" s="284" t="s">
        <v>44</v>
      </c>
      <c r="O1029" s="49"/>
      <c r="P1029" s="285">
        <f>O1029*H1029</f>
        <v>0</v>
      </c>
      <c r="Q1029" s="285">
        <v>0</v>
      </c>
      <c r="R1029" s="285">
        <f>Q1029*H1029</f>
        <v>0</v>
      </c>
      <c r="S1029" s="285">
        <v>0</v>
      </c>
      <c r="T1029" s="286">
        <f>S1029*H1029</f>
        <v>0</v>
      </c>
      <c r="U1029" s="204"/>
      <c r="V1029" s="204"/>
      <c r="W1029" s="204"/>
      <c r="X1029" s="204"/>
      <c r="Y1029" s="204"/>
      <c r="Z1029" s="204"/>
      <c r="AA1029" s="204"/>
      <c r="AB1029" s="204"/>
      <c r="AC1029" s="204"/>
      <c r="AD1029" s="204"/>
      <c r="AE1029" s="204"/>
      <c r="AR1029" s="287" t="s">
        <v>144</v>
      </c>
      <c r="AT1029" s="287" t="s">
        <v>139</v>
      </c>
      <c r="AU1029" s="287" t="s">
        <v>145</v>
      </c>
      <c r="AY1029" s="205" t="s">
        <v>137</v>
      </c>
      <c r="BE1029" s="150">
        <f>IF(N1029="základná",J1029,0)</f>
        <v>0</v>
      </c>
      <c r="BF1029" s="150">
        <f>IF(N1029="znížená",J1029,0)</f>
        <v>0</v>
      </c>
      <c r="BG1029" s="150">
        <f>IF(N1029="zákl. prenesená",J1029,0)</f>
        <v>0</v>
      </c>
      <c r="BH1029" s="150">
        <f>IF(N1029="zníž. prenesená",J1029,0)</f>
        <v>0</v>
      </c>
      <c r="BI1029" s="150">
        <f>IF(N1029="nulová",J1029,0)</f>
        <v>0</v>
      </c>
      <c r="BJ1029" s="205" t="s">
        <v>145</v>
      </c>
      <c r="BK1029" s="151">
        <f>ROUND(I1029*H1029,3)</f>
        <v>0</v>
      </c>
      <c r="BL1029" s="205" t="s">
        <v>144</v>
      </c>
      <c r="BM1029" s="287" t="s">
        <v>1312</v>
      </c>
    </row>
    <row r="1030" spans="1:65" s="254" customFormat="1" ht="24.2" customHeight="1">
      <c r="A1030" s="204"/>
      <c r="B1030" s="139"/>
      <c r="C1030" s="276" t="s">
        <v>1313</v>
      </c>
      <c r="D1030" s="276" t="s">
        <v>139</v>
      </c>
      <c r="E1030" s="277" t="s">
        <v>1314</v>
      </c>
      <c r="F1030" s="278" t="s">
        <v>1315</v>
      </c>
      <c r="G1030" s="279" t="s">
        <v>199</v>
      </c>
      <c r="H1030" s="280">
        <v>37.680999999999997</v>
      </c>
      <c r="I1030" s="281"/>
      <c r="J1030" s="280">
        <f>ROUND(I1030*H1030,3)</f>
        <v>0</v>
      </c>
      <c r="K1030" s="282"/>
      <c r="L1030" s="30"/>
      <c r="M1030" s="283" t="s">
        <v>1</v>
      </c>
      <c r="N1030" s="284" t="s">
        <v>44</v>
      </c>
      <c r="O1030" s="49"/>
      <c r="P1030" s="285">
        <f>O1030*H1030</f>
        <v>0</v>
      </c>
      <c r="Q1030" s="285">
        <v>0</v>
      </c>
      <c r="R1030" s="285">
        <f>Q1030*H1030</f>
        <v>0</v>
      </c>
      <c r="S1030" s="285">
        <v>0</v>
      </c>
      <c r="T1030" s="286">
        <f>S1030*H1030</f>
        <v>0</v>
      </c>
      <c r="U1030" s="204"/>
      <c r="V1030" s="204"/>
      <c r="W1030" s="204"/>
      <c r="X1030" s="204"/>
      <c r="Y1030" s="204"/>
      <c r="Z1030" s="204"/>
      <c r="AA1030" s="204"/>
      <c r="AB1030" s="204"/>
      <c r="AC1030" s="204"/>
      <c r="AD1030" s="204"/>
      <c r="AE1030" s="204"/>
      <c r="AR1030" s="287" t="s">
        <v>144</v>
      </c>
      <c r="AT1030" s="287" t="s">
        <v>139</v>
      </c>
      <c r="AU1030" s="287" t="s">
        <v>145</v>
      </c>
      <c r="AY1030" s="205" t="s">
        <v>137</v>
      </c>
      <c r="BE1030" s="150">
        <f>IF(N1030="základná",J1030,0)</f>
        <v>0</v>
      </c>
      <c r="BF1030" s="150">
        <f>IF(N1030="znížená",J1030,0)</f>
        <v>0</v>
      </c>
      <c r="BG1030" s="150">
        <f>IF(N1030="zákl. prenesená",J1030,0)</f>
        <v>0</v>
      </c>
      <c r="BH1030" s="150">
        <f>IF(N1030="zníž. prenesená",J1030,0)</f>
        <v>0</v>
      </c>
      <c r="BI1030" s="150">
        <f>IF(N1030="nulová",J1030,0)</f>
        <v>0</v>
      </c>
      <c r="BJ1030" s="205" t="s">
        <v>145</v>
      </c>
      <c r="BK1030" s="151">
        <f>ROUND(I1030*H1030,3)</f>
        <v>0</v>
      </c>
      <c r="BL1030" s="205" t="s">
        <v>144</v>
      </c>
      <c r="BM1030" s="287" t="s">
        <v>1316</v>
      </c>
    </row>
    <row r="1031" spans="1:65" s="14" customFormat="1">
      <c r="B1031" s="186"/>
      <c r="D1031" s="153" t="s">
        <v>147</v>
      </c>
      <c r="E1031" s="187" t="s">
        <v>1</v>
      </c>
      <c r="F1031" s="188" t="s">
        <v>1317</v>
      </c>
      <c r="H1031" s="187" t="s">
        <v>1</v>
      </c>
      <c r="I1031" s="189"/>
      <c r="L1031" s="186"/>
      <c r="M1031" s="190"/>
      <c r="N1031" s="191"/>
      <c r="O1031" s="191"/>
      <c r="P1031" s="191"/>
      <c r="Q1031" s="191"/>
      <c r="R1031" s="191"/>
      <c r="S1031" s="191"/>
      <c r="T1031" s="192"/>
      <c r="AT1031" s="187" t="s">
        <v>147</v>
      </c>
      <c r="AU1031" s="187" t="s">
        <v>145</v>
      </c>
      <c r="AV1031" s="14" t="s">
        <v>80</v>
      </c>
      <c r="AW1031" s="14" t="s">
        <v>33</v>
      </c>
      <c r="AX1031" s="14" t="s">
        <v>72</v>
      </c>
      <c r="AY1031" s="187" t="s">
        <v>137</v>
      </c>
    </row>
    <row r="1032" spans="1:65" s="11" customFormat="1">
      <c r="B1032" s="152"/>
      <c r="D1032" s="153" t="s">
        <v>147</v>
      </c>
      <c r="E1032" s="154" t="s">
        <v>1</v>
      </c>
      <c r="F1032" s="155" t="s">
        <v>1318</v>
      </c>
      <c r="H1032" s="156">
        <v>37.680999999999997</v>
      </c>
      <c r="I1032" s="157"/>
      <c r="L1032" s="152"/>
      <c r="M1032" s="158"/>
      <c r="N1032" s="159"/>
      <c r="O1032" s="159"/>
      <c r="P1032" s="159"/>
      <c r="Q1032" s="159"/>
      <c r="R1032" s="159"/>
      <c r="S1032" s="159"/>
      <c r="T1032" s="160"/>
      <c r="AT1032" s="154" t="s">
        <v>147</v>
      </c>
      <c r="AU1032" s="154" t="s">
        <v>145</v>
      </c>
      <c r="AV1032" s="11" t="s">
        <v>145</v>
      </c>
      <c r="AW1032" s="11" t="s">
        <v>33</v>
      </c>
      <c r="AX1032" s="11" t="s">
        <v>80</v>
      </c>
      <c r="AY1032" s="154" t="s">
        <v>137</v>
      </c>
    </row>
    <row r="1033" spans="1:65" s="254" customFormat="1" ht="24.2" customHeight="1">
      <c r="A1033" s="204"/>
      <c r="B1033" s="139"/>
      <c r="C1033" s="276" t="s">
        <v>1319</v>
      </c>
      <c r="D1033" s="276" t="s">
        <v>139</v>
      </c>
      <c r="E1033" s="277" t="s">
        <v>235</v>
      </c>
      <c r="F1033" s="278" t="s">
        <v>236</v>
      </c>
      <c r="G1033" s="279" t="s">
        <v>199</v>
      </c>
      <c r="H1033" s="280">
        <v>37.680999999999997</v>
      </c>
      <c r="I1033" s="281"/>
      <c r="J1033" s="280">
        <f>ROUND(I1033*H1033,3)</f>
        <v>0</v>
      </c>
      <c r="K1033" s="282"/>
      <c r="L1033" s="30"/>
      <c r="M1033" s="283" t="s">
        <v>1</v>
      </c>
      <c r="N1033" s="284" t="s">
        <v>44</v>
      </c>
      <c r="O1033" s="49"/>
      <c r="P1033" s="285">
        <f>O1033*H1033</f>
        <v>0</v>
      </c>
      <c r="Q1033" s="285">
        <v>0</v>
      </c>
      <c r="R1033" s="285">
        <f>Q1033*H1033</f>
        <v>0</v>
      </c>
      <c r="S1033" s="285">
        <v>0</v>
      </c>
      <c r="T1033" s="286">
        <f>S1033*H1033</f>
        <v>0</v>
      </c>
      <c r="U1033" s="204"/>
      <c r="V1033" s="204"/>
      <c r="W1033" s="204"/>
      <c r="X1033" s="204"/>
      <c r="Y1033" s="204"/>
      <c r="Z1033" s="204"/>
      <c r="AA1033" s="204"/>
      <c r="AB1033" s="204"/>
      <c r="AC1033" s="204"/>
      <c r="AD1033" s="204"/>
      <c r="AE1033" s="204"/>
      <c r="AR1033" s="287" t="s">
        <v>144</v>
      </c>
      <c r="AT1033" s="287" t="s">
        <v>139</v>
      </c>
      <c r="AU1033" s="287" t="s">
        <v>145</v>
      </c>
      <c r="AY1033" s="205" t="s">
        <v>137</v>
      </c>
      <c r="BE1033" s="150">
        <f>IF(N1033="základná",J1033,0)</f>
        <v>0</v>
      </c>
      <c r="BF1033" s="150">
        <f>IF(N1033="znížená",J1033,0)</f>
        <v>0</v>
      </c>
      <c r="BG1033" s="150">
        <f>IF(N1033="zákl. prenesená",J1033,0)</f>
        <v>0</v>
      </c>
      <c r="BH1033" s="150">
        <f>IF(N1033="zníž. prenesená",J1033,0)</f>
        <v>0</v>
      </c>
      <c r="BI1033" s="150">
        <f>IF(N1033="nulová",J1033,0)</f>
        <v>0</v>
      </c>
      <c r="BJ1033" s="205" t="s">
        <v>145</v>
      </c>
      <c r="BK1033" s="151">
        <f>ROUND(I1033*H1033,3)</f>
        <v>0</v>
      </c>
      <c r="BL1033" s="205" t="s">
        <v>144</v>
      </c>
      <c r="BM1033" s="287" t="s">
        <v>1320</v>
      </c>
    </row>
    <row r="1034" spans="1:65" s="10" customFormat="1" ht="22.7" customHeight="1">
      <c r="B1034" s="126"/>
      <c r="D1034" s="127" t="s">
        <v>71</v>
      </c>
      <c r="E1034" s="137" t="s">
        <v>257</v>
      </c>
      <c r="F1034" s="137" t="s">
        <v>258</v>
      </c>
      <c r="I1034" s="129"/>
      <c r="J1034" s="138">
        <f>BK1034</f>
        <v>0</v>
      </c>
      <c r="L1034" s="126"/>
      <c r="M1034" s="131"/>
      <c r="N1034" s="132"/>
      <c r="O1034" s="132"/>
      <c r="P1034" s="133">
        <f>P1035</f>
        <v>0</v>
      </c>
      <c r="Q1034" s="132"/>
      <c r="R1034" s="133">
        <f>R1035</f>
        <v>0</v>
      </c>
      <c r="S1034" s="132"/>
      <c r="T1034" s="134">
        <f>T1035</f>
        <v>0</v>
      </c>
      <c r="AR1034" s="127" t="s">
        <v>80</v>
      </c>
      <c r="AT1034" s="135" t="s">
        <v>71</v>
      </c>
      <c r="AU1034" s="135" t="s">
        <v>80</v>
      </c>
      <c r="AY1034" s="127" t="s">
        <v>137</v>
      </c>
      <c r="BK1034" s="136">
        <f>BK1035</f>
        <v>0</v>
      </c>
    </row>
    <row r="1035" spans="1:65" s="254" customFormat="1" ht="24.2" customHeight="1">
      <c r="A1035" s="204"/>
      <c r="B1035" s="139"/>
      <c r="C1035" s="276" t="s">
        <v>1321</v>
      </c>
      <c r="D1035" s="276" t="s">
        <v>139</v>
      </c>
      <c r="E1035" s="277" t="s">
        <v>1322</v>
      </c>
      <c r="F1035" s="278" t="s">
        <v>1323</v>
      </c>
      <c r="G1035" s="279" t="s">
        <v>199</v>
      </c>
      <c r="H1035" s="280">
        <v>743.45899999999995</v>
      </c>
      <c r="I1035" s="281"/>
      <c r="J1035" s="280">
        <f>ROUND(I1035*H1035,3)</f>
        <v>0</v>
      </c>
      <c r="K1035" s="282"/>
      <c r="L1035" s="30"/>
      <c r="M1035" s="283" t="s">
        <v>1</v>
      </c>
      <c r="N1035" s="284" t="s">
        <v>44</v>
      </c>
      <c r="O1035" s="49"/>
      <c r="P1035" s="285">
        <f>O1035*H1035</f>
        <v>0</v>
      </c>
      <c r="Q1035" s="285">
        <v>0</v>
      </c>
      <c r="R1035" s="285">
        <f>Q1035*H1035</f>
        <v>0</v>
      </c>
      <c r="S1035" s="285">
        <v>0</v>
      </c>
      <c r="T1035" s="286">
        <f>S1035*H1035</f>
        <v>0</v>
      </c>
      <c r="U1035" s="204"/>
      <c r="V1035" s="204"/>
      <c r="W1035" s="204"/>
      <c r="X1035" s="204"/>
      <c r="Y1035" s="204"/>
      <c r="Z1035" s="204"/>
      <c r="AA1035" s="204"/>
      <c r="AB1035" s="204"/>
      <c r="AC1035" s="204"/>
      <c r="AD1035" s="204"/>
      <c r="AE1035" s="204"/>
      <c r="AR1035" s="287" t="s">
        <v>144</v>
      </c>
      <c r="AT1035" s="287" t="s">
        <v>139</v>
      </c>
      <c r="AU1035" s="287" t="s">
        <v>145</v>
      </c>
      <c r="AY1035" s="205" t="s">
        <v>137</v>
      </c>
      <c r="BE1035" s="150">
        <f>IF(N1035="základná",J1035,0)</f>
        <v>0</v>
      </c>
      <c r="BF1035" s="150">
        <f>IF(N1035="znížená",J1035,0)</f>
        <v>0</v>
      </c>
      <c r="BG1035" s="150">
        <f>IF(N1035="zákl. prenesená",J1035,0)</f>
        <v>0</v>
      </c>
      <c r="BH1035" s="150">
        <f>IF(N1035="zníž. prenesená",J1035,0)</f>
        <v>0</v>
      </c>
      <c r="BI1035" s="150">
        <f>IF(N1035="nulová",J1035,0)</f>
        <v>0</v>
      </c>
      <c r="BJ1035" s="205" t="s">
        <v>145</v>
      </c>
      <c r="BK1035" s="151">
        <f>ROUND(I1035*H1035,3)</f>
        <v>0</v>
      </c>
      <c r="BL1035" s="205" t="s">
        <v>144</v>
      </c>
      <c r="BM1035" s="287" t="s">
        <v>1324</v>
      </c>
    </row>
    <row r="1036" spans="1:65" s="10" customFormat="1" ht="25.9" customHeight="1">
      <c r="B1036" s="126"/>
      <c r="D1036" s="127" t="s">
        <v>71</v>
      </c>
      <c r="E1036" s="128" t="s">
        <v>263</v>
      </c>
      <c r="F1036" s="128" t="s">
        <v>264</v>
      </c>
      <c r="I1036" s="129"/>
      <c r="J1036" s="130">
        <f>BK1036</f>
        <v>0</v>
      </c>
      <c r="L1036" s="126"/>
      <c r="M1036" s="131"/>
      <c r="N1036" s="132"/>
      <c r="O1036" s="132"/>
      <c r="P1036" s="133">
        <f>P1037+P1066+P1123+P1231+P1233+P1236+P1248+P1250+P1313+P1340+P1422+P1494+P1502+P1515+P1703</f>
        <v>0</v>
      </c>
      <c r="Q1036" s="132"/>
      <c r="R1036" s="133">
        <f>R1037+R1066+R1123+R1231+R1233+R1236+R1248+R1250+R1313+R1340+R1422+R1494+R1502+R1515+R1703</f>
        <v>26.080077750000004</v>
      </c>
      <c r="S1036" s="132"/>
      <c r="T1036" s="134">
        <f>T1037+T1066+T1123+T1231+T1233+T1236+T1248+T1250+T1313+T1340+T1422+T1494+T1502+T1515+T1703</f>
        <v>9.5399999999999999E-2</v>
      </c>
      <c r="AR1036" s="127" t="s">
        <v>145</v>
      </c>
      <c r="AT1036" s="135" t="s">
        <v>71</v>
      </c>
      <c r="AU1036" s="135" t="s">
        <v>72</v>
      </c>
      <c r="AY1036" s="127" t="s">
        <v>137</v>
      </c>
      <c r="BK1036" s="136">
        <f>BK1037+BK1066+BK1123+BK1231+BK1233+BK1236+BK1248+BK1250+BK1313+BK1340+BK1422+BK1494+BK1502+BK1515+BK1703</f>
        <v>0</v>
      </c>
    </row>
    <row r="1037" spans="1:65" s="10" customFormat="1" ht="22.7" customHeight="1">
      <c r="B1037" s="126"/>
      <c r="D1037" s="127" t="s">
        <v>71</v>
      </c>
      <c r="E1037" s="137" t="s">
        <v>1325</v>
      </c>
      <c r="F1037" s="137" t="s">
        <v>1326</v>
      </c>
      <c r="I1037" s="129"/>
      <c r="J1037" s="138">
        <f>BK1037</f>
        <v>0</v>
      </c>
      <c r="L1037" s="126"/>
      <c r="M1037" s="131"/>
      <c r="N1037" s="132"/>
      <c r="O1037" s="132"/>
      <c r="P1037" s="133">
        <f>SUM(P1038:P1065)</f>
        <v>0</v>
      </c>
      <c r="Q1037" s="132"/>
      <c r="R1037" s="133">
        <f>SUM(R1038:R1065)</f>
        <v>1.1855819400000001</v>
      </c>
      <c r="S1037" s="132"/>
      <c r="T1037" s="134">
        <f>SUM(T1038:T1065)</f>
        <v>0</v>
      </c>
      <c r="AR1037" s="127" t="s">
        <v>145</v>
      </c>
      <c r="AT1037" s="135" t="s">
        <v>71</v>
      </c>
      <c r="AU1037" s="135" t="s">
        <v>80</v>
      </c>
      <c r="AY1037" s="127" t="s">
        <v>137</v>
      </c>
      <c r="BK1037" s="136">
        <f>SUM(BK1038:BK1065)</f>
        <v>0</v>
      </c>
    </row>
    <row r="1038" spans="1:65" s="254" customFormat="1" ht="24.2" customHeight="1">
      <c r="A1038" s="204"/>
      <c r="B1038" s="139"/>
      <c r="C1038" s="276" t="s">
        <v>1327</v>
      </c>
      <c r="D1038" s="276" t="s">
        <v>139</v>
      </c>
      <c r="E1038" s="277" t="s">
        <v>1328</v>
      </c>
      <c r="F1038" s="278" t="s">
        <v>1329</v>
      </c>
      <c r="G1038" s="279" t="s">
        <v>142</v>
      </c>
      <c r="H1038" s="280">
        <v>8.8000000000000007</v>
      </c>
      <c r="I1038" s="281"/>
      <c r="J1038" s="280">
        <f>ROUND(I1038*H1038,3)</f>
        <v>0</v>
      </c>
      <c r="K1038" s="282"/>
      <c r="L1038" s="30"/>
      <c r="M1038" s="283" t="s">
        <v>1</v>
      </c>
      <c r="N1038" s="284" t="s">
        <v>44</v>
      </c>
      <c r="O1038" s="49"/>
      <c r="P1038" s="285">
        <f>O1038*H1038</f>
        <v>0</v>
      </c>
      <c r="Q1038" s="285">
        <v>3.5000000000000001E-3</v>
      </c>
      <c r="R1038" s="285">
        <f>Q1038*H1038</f>
        <v>3.0800000000000004E-2</v>
      </c>
      <c r="S1038" s="285">
        <v>0</v>
      </c>
      <c r="T1038" s="286">
        <f>S1038*H1038</f>
        <v>0</v>
      </c>
      <c r="U1038" s="204"/>
      <c r="V1038" s="204"/>
      <c r="W1038" s="204"/>
      <c r="X1038" s="204"/>
      <c r="Y1038" s="204"/>
      <c r="Z1038" s="204"/>
      <c r="AA1038" s="204"/>
      <c r="AB1038" s="204"/>
      <c r="AC1038" s="204"/>
      <c r="AD1038" s="204"/>
      <c r="AE1038" s="204"/>
      <c r="AR1038" s="287" t="s">
        <v>238</v>
      </c>
      <c r="AT1038" s="287" t="s">
        <v>139</v>
      </c>
      <c r="AU1038" s="287" t="s">
        <v>145</v>
      </c>
      <c r="AY1038" s="205" t="s">
        <v>137</v>
      </c>
      <c r="BE1038" s="150">
        <f>IF(N1038="základná",J1038,0)</f>
        <v>0</v>
      </c>
      <c r="BF1038" s="150">
        <f>IF(N1038="znížená",J1038,0)</f>
        <v>0</v>
      </c>
      <c r="BG1038" s="150">
        <f>IF(N1038="zákl. prenesená",J1038,0)</f>
        <v>0</v>
      </c>
      <c r="BH1038" s="150">
        <f>IF(N1038="zníž. prenesená",J1038,0)</f>
        <v>0</v>
      </c>
      <c r="BI1038" s="150">
        <f>IF(N1038="nulová",J1038,0)</f>
        <v>0</v>
      </c>
      <c r="BJ1038" s="205" t="s">
        <v>145</v>
      </c>
      <c r="BK1038" s="151">
        <f>ROUND(I1038*H1038,3)</f>
        <v>0</v>
      </c>
      <c r="BL1038" s="205" t="s">
        <v>238</v>
      </c>
      <c r="BM1038" s="287" t="s">
        <v>1330</v>
      </c>
    </row>
    <row r="1039" spans="1:65" s="11" customFormat="1">
      <c r="B1039" s="152"/>
      <c r="D1039" s="153" t="s">
        <v>147</v>
      </c>
      <c r="E1039" s="154" t="s">
        <v>1</v>
      </c>
      <c r="F1039" s="155" t="s">
        <v>1331</v>
      </c>
      <c r="H1039" s="156">
        <v>8.8000000000000007</v>
      </c>
      <c r="I1039" s="157"/>
      <c r="L1039" s="152"/>
      <c r="M1039" s="158"/>
      <c r="N1039" s="159"/>
      <c r="O1039" s="159"/>
      <c r="P1039" s="159"/>
      <c r="Q1039" s="159"/>
      <c r="R1039" s="159"/>
      <c r="S1039" s="159"/>
      <c r="T1039" s="160"/>
      <c r="AT1039" s="154" t="s">
        <v>147</v>
      </c>
      <c r="AU1039" s="154" t="s">
        <v>145</v>
      </c>
      <c r="AV1039" s="11" t="s">
        <v>145</v>
      </c>
      <c r="AW1039" s="11" t="s">
        <v>33</v>
      </c>
      <c r="AX1039" s="11" t="s">
        <v>80</v>
      </c>
      <c r="AY1039" s="154" t="s">
        <v>137</v>
      </c>
    </row>
    <row r="1040" spans="1:65" s="254" customFormat="1" ht="24.2" customHeight="1">
      <c r="A1040" s="204"/>
      <c r="B1040" s="139"/>
      <c r="C1040" s="276" t="s">
        <v>1332</v>
      </c>
      <c r="D1040" s="276" t="s">
        <v>139</v>
      </c>
      <c r="E1040" s="277" t="s">
        <v>1333</v>
      </c>
      <c r="F1040" s="278" t="s">
        <v>1334</v>
      </c>
      <c r="G1040" s="279" t="s">
        <v>142</v>
      </c>
      <c r="H1040" s="280">
        <v>1.65</v>
      </c>
      <c r="I1040" s="281"/>
      <c r="J1040" s="280">
        <f>ROUND(I1040*H1040,3)</f>
        <v>0</v>
      </c>
      <c r="K1040" s="282"/>
      <c r="L1040" s="30"/>
      <c r="M1040" s="283" t="s">
        <v>1</v>
      </c>
      <c r="N1040" s="284" t="s">
        <v>44</v>
      </c>
      <c r="O1040" s="49"/>
      <c r="P1040" s="285">
        <f>O1040*H1040</f>
        <v>0</v>
      </c>
      <c r="Q1040" s="285">
        <v>3.5000000000000001E-3</v>
      </c>
      <c r="R1040" s="285">
        <f>Q1040*H1040</f>
        <v>5.7749999999999998E-3</v>
      </c>
      <c r="S1040" s="285">
        <v>0</v>
      </c>
      <c r="T1040" s="286">
        <f>S1040*H1040</f>
        <v>0</v>
      </c>
      <c r="U1040" s="204"/>
      <c r="V1040" s="204"/>
      <c r="W1040" s="204"/>
      <c r="X1040" s="204"/>
      <c r="Y1040" s="204"/>
      <c r="Z1040" s="204"/>
      <c r="AA1040" s="204"/>
      <c r="AB1040" s="204"/>
      <c r="AC1040" s="204"/>
      <c r="AD1040" s="204"/>
      <c r="AE1040" s="204"/>
      <c r="AR1040" s="287" t="s">
        <v>238</v>
      </c>
      <c r="AT1040" s="287" t="s">
        <v>139</v>
      </c>
      <c r="AU1040" s="287" t="s">
        <v>145</v>
      </c>
      <c r="AY1040" s="205" t="s">
        <v>137</v>
      </c>
      <c r="BE1040" s="150">
        <f>IF(N1040="základná",J1040,0)</f>
        <v>0</v>
      </c>
      <c r="BF1040" s="150">
        <f>IF(N1040="znížená",J1040,0)</f>
        <v>0</v>
      </c>
      <c r="BG1040" s="150">
        <f>IF(N1040="zákl. prenesená",J1040,0)</f>
        <v>0</v>
      </c>
      <c r="BH1040" s="150">
        <f>IF(N1040="zníž. prenesená",J1040,0)</f>
        <v>0</v>
      </c>
      <c r="BI1040" s="150">
        <f>IF(N1040="nulová",J1040,0)</f>
        <v>0</v>
      </c>
      <c r="BJ1040" s="205" t="s">
        <v>145</v>
      </c>
      <c r="BK1040" s="151">
        <f>ROUND(I1040*H1040,3)</f>
        <v>0</v>
      </c>
      <c r="BL1040" s="205" t="s">
        <v>238</v>
      </c>
      <c r="BM1040" s="287" t="s">
        <v>1335</v>
      </c>
    </row>
    <row r="1041" spans="1:65" s="14" customFormat="1">
      <c r="B1041" s="186"/>
      <c r="D1041" s="153" t="s">
        <v>147</v>
      </c>
      <c r="E1041" s="187" t="s">
        <v>1</v>
      </c>
      <c r="F1041" s="188" t="s">
        <v>988</v>
      </c>
      <c r="H1041" s="187" t="s">
        <v>1</v>
      </c>
      <c r="I1041" s="189"/>
      <c r="L1041" s="186"/>
      <c r="M1041" s="190"/>
      <c r="N1041" s="191"/>
      <c r="O1041" s="191"/>
      <c r="P1041" s="191"/>
      <c r="Q1041" s="191"/>
      <c r="R1041" s="191"/>
      <c r="S1041" s="191"/>
      <c r="T1041" s="192"/>
      <c r="AT1041" s="187" t="s">
        <v>147</v>
      </c>
      <c r="AU1041" s="187" t="s">
        <v>145</v>
      </c>
      <c r="AV1041" s="14" t="s">
        <v>80</v>
      </c>
      <c r="AW1041" s="14" t="s">
        <v>33</v>
      </c>
      <c r="AX1041" s="14" t="s">
        <v>72</v>
      </c>
      <c r="AY1041" s="187" t="s">
        <v>137</v>
      </c>
    </row>
    <row r="1042" spans="1:65" s="11" customFormat="1">
      <c r="B1042" s="152"/>
      <c r="D1042" s="153" t="s">
        <v>147</v>
      </c>
      <c r="E1042" s="154" t="s">
        <v>1</v>
      </c>
      <c r="F1042" s="155" t="s">
        <v>1336</v>
      </c>
      <c r="H1042" s="156">
        <v>1.65</v>
      </c>
      <c r="I1042" s="157"/>
      <c r="L1042" s="152"/>
      <c r="M1042" s="158"/>
      <c r="N1042" s="159"/>
      <c r="O1042" s="159"/>
      <c r="P1042" s="159"/>
      <c r="Q1042" s="159"/>
      <c r="R1042" s="159"/>
      <c r="S1042" s="159"/>
      <c r="T1042" s="160"/>
      <c r="AT1042" s="154" t="s">
        <v>147</v>
      </c>
      <c r="AU1042" s="154" t="s">
        <v>145</v>
      </c>
      <c r="AV1042" s="11" t="s">
        <v>145</v>
      </c>
      <c r="AW1042" s="11" t="s">
        <v>33</v>
      </c>
      <c r="AX1042" s="11" t="s">
        <v>72</v>
      </c>
      <c r="AY1042" s="154" t="s">
        <v>137</v>
      </c>
    </row>
    <row r="1043" spans="1:65" s="13" customFormat="1">
      <c r="B1043" s="169"/>
      <c r="D1043" s="153" t="s">
        <v>147</v>
      </c>
      <c r="E1043" s="170" t="s">
        <v>1</v>
      </c>
      <c r="F1043" s="171" t="s">
        <v>158</v>
      </c>
      <c r="H1043" s="172">
        <v>1.65</v>
      </c>
      <c r="I1043" s="173"/>
      <c r="L1043" s="169"/>
      <c r="M1043" s="174"/>
      <c r="N1043" s="175"/>
      <c r="O1043" s="175"/>
      <c r="P1043" s="175"/>
      <c r="Q1043" s="175"/>
      <c r="R1043" s="175"/>
      <c r="S1043" s="175"/>
      <c r="T1043" s="176"/>
      <c r="AT1043" s="170" t="s">
        <v>147</v>
      </c>
      <c r="AU1043" s="170" t="s">
        <v>145</v>
      </c>
      <c r="AV1043" s="13" t="s">
        <v>144</v>
      </c>
      <c r="AW1043" s="13" t="s">
        <v>33</v>
      </c>
      <c r="AX1043" s="13" t="s">
        <v>80</v>
      </c>
      <c r="AY1043" s="170" t="s">
        <v>137</v>
      </c>
    </row>
    <row r="1044" spans="1:65" s="254" customFormat="1" ht="24.2" customHeight="1">
      <c r="A1044" s="204"/>
      <c r="B1044" s="139"/>
      <c r="C1044" s="276" t="s">
        <v>1337</v>
      </c>
      <c r="D1044" s="276" t="s">
        <v>139</v>
      </c>
      <c r="E1044" s="277" t="s">
        <v>1338</v>
      </c>
      <c r="F1044" s="278" t="s">
        <v>1339</v>
      </c>
      <c r="G1044" s="279" t="s">
        <v>142</v>
      </c>
      <c r="H1044" s="280">
        <v>470.62599999999998</v>
      </c>
      <c r="I1044" s="281"/>
      <c r="J1044" s="280">
        <f>ROUND(I1044*H1044,3)</f>
        <v>0</v>
      </c>
      <c r="K1044" s="282"/>
      <c r="L1044" s="30"/>
      <c r="M1044" s="283" t="s">
        <v>1</v>
      </c>
      <c r="N1044" s="284" t="s">
        <v>44</v>
      </c>
      <c r="O1044" s="49"/>
      <c r="P1044" s="285">
        <f>O1044*H1044</f>
        <v>0</v>
      </c>
      <c r="Q1044" s="285">
        <v>0</v>
      </c>
      <c r="R1044" s="285">
        <f>Q1044*H1044</f>
        <v>0</v>
      </c>
      <c r="S1044" s="285">
        <v>0</v>
      </c>
      <c r="T1044" s="286">
        <f>S1044*H1044</f>
        <v>0</v>
      </c>
      <c r="U1044" s="204"/>
      <c r="V1044" s="204"/>
      <c r="W1044" s="204"/>
      <c r="X1044" s="204"/>
      <c r="Y1044" s="204"/>
      <c r="Z1044" s="204"/>
      <c r="AA1044" s="204"/>
      <c r="AB1044" s="204"/>
      <c r="AC1044" s="204"/>
      <c r="AD1044" s="204"/>
      <c r="AE1044" s="204"/>
      <c r="AR1044" s="287" t="s">
        <v>238</v>
      </c>
      <c r="AT1044" s="287" t="s">
        <v>139</v>
      </c>
      <c r="AU1044" s="287" t="s">
        <v>145</v>
      </c>
      <c r="AY1044" s="205" t="s">
        <v>137</v>
      </c>
      <c r="BE1044" s="150">
        <f>IF(N1044="základná",J1044,0)</f>
        <v>0</v>
      </c>
      <c r="BF1044" s="150">
        <f>IF(N1044="znížená",J1044,0)</f>
        <v>0</v>
      </c>
      <c r="BG1044" s="150">
        <f>IF(N1044="zákl. prenesená",J1044,0)</f>
        <v>0</v>
      </c>
      <c r="BH1044" s="150">
        <f>IF(N1044="zníž. prenesená",J1044,0)</f>
        <v>0</v>
      </c>
      <c r="BI1044" s="150">
        <f>IF(N1044="nulová",J1044,0)</f>
        <v>0</v>
      </c>
      <c r="BJ1044" s="205" t="s">
        <v>145</v>
      </c>
      <c r="BK1044" s="151">
        <f>ROUND(I1044*H1044,3)</f>
        <v>0</v>
      </c>
      <c r="BL1044" s="205" t="s">
        <v>238</v>
      </c>
      <c r="BM1044" s="287" t="s">
        <v>1340</v>
      </c>
    </row>
    <row r="1045" spans="1:65" s="14" customFormat="1">
      <c r="B1045" s="186"/>
      <c r="D1045" s="153" t="s">
        <v>147</v>
      </c>
      <c r="E1045" s="187" t="s">
        <v>1</v>
      </c>
      <c r="F1045" s="188" t="s">
        <v>1341</v>
      </c>
      <c r="H1045" s="187" t="s">
        <v>1</v>
      </c>
      <c r="I1045" s="189"/>
      <c r="L1045" s="186"/>
      <c r="M1045" s="190"/>
      <c r="N1045" s="191"/>
      <c r="O1045" s="191"/>
      <c r="P1045" s="191"/>
      <c r="Q1045" s="191"/>
      <c r="R1045" s="191"/>
      <c r="S1045" s="191"/>
      <c r="T1045" s="192"/>
      <c r="AT1045" s="187" t="s">
        <v>147</v>
      </c>
      <c r="AU1045" s="187" t="s">
        <v>145</v>
      </c>
      <c r="AV1045" s="14" t="s">
        <v>80</v>
      </c>
      <c r="AW1045" s="14" t="s">
        <v>33</v>
      </c>
      <c r="AX1045" s="14" t="s">
        <v>72</v>
      </c>
      <c r="AY1045" s="187" t="s">
        <v>137</v>
      </c>
    </row>
    <row r="1046" spans="1:65" s="11" customFormat="1">
      <c r="B1046" s="152"/>
      <c r="D1046" s="153" t="s">
        <v>147</v>
      </c>
      <c r="E1046" s="154" t="s">
        <v>1</v>
      </c>
      <c r="F1046" s="155" t="s">
        <v>1342</v>
      </c>
      <c r="H1046" s="156">
        <v>470.62599999999998</v>
      </c>
      <c r="I1046" s="157"/>
      <c r="L1046" s="152"/>
      <c r="M1046" s="158"/>
      <c r="N1046" s="159"/>
      <c r="O1046" s="159"/>
      <c r="P1046" s="159"/>
      <c r="Q1046" s="159"/>
      <c r="R1046" s="159"/>
      <c r="S1046" s="159"/>
      <c r="T1046" s="160"/>
      <c r="AT1046" s="154" t="s">
        <v>147</v>
      </c>
      <c r="AU1046" s="154" t="s">
        <v>145</v>
      </c>
      <c r="AV1046" s="11" t="s">
        <v>145</v>
      </c>
      <c r="AW1046" s="11" t="s">
        <v>33</v>
      </c>
      <c r="AX1046" s="11" t="s">
        <v>80</v>
      </c>
      <c r="AY1046" s="154" t="s">
        <v>137</v>
      </c>
    </row>
    <row r="1047" spans="1:65" s="254" customFormat="1" ht="14.45" customHeight="1">
      <c r="A1047" s="204"/>
      <c r="B1047" s="139"/>
      <c r="C1047" s="276" t="s">
        <v>1343</v>
      </c>
      <c r="D1047" s="276" t="s">
        <v>139</v>
      </c>
      <c r="E1047" s="277" t="s">
        <v>1344</v>
      </c>
      <c r="F1047" s="278" t="s">
        <v>1345</v>
      </c>
      <c r="G1047" s="279" t="s">
        <v>142</v>
      </c>
      <c r="H1047" s="280">
        <v>226.69</v>
      </c>
      <c r="I1047" s="281"/>
      <c r="J1047" s="280">
        <f>ROUND(I1047*H1047,3)</f>
        <v>0</v>
      </c>
      <c r="K1047" s="282"/>
      <c r="L1047" s="30"/>
      <c r="M1047" s="283" t="s">
        <v>1</v>
      </c>
      <c r="N1047" s="284" t="s">
        <v>44</v>
      </c>
      <c r="O1047" s="49"/>
      <c r="P1047" s="285">
        <f>O1047*H1047</f>
        <v>0</v>
      </c>
      <c r="Q1047" s="285">
        <v>0</v>
      </c>
      <c r="R1047" s="285">
        <f>Q1047*H1047</f>
        <v>0</v>
      </c>
      <c r="S1047" s="285">
        <v>0</v>
      </c>
      <c r="T1047" s="286">
        <f>S1047*H1047</f>
        <v>0</v>
      </c>
      <c r="U1047" s="204"/>
      <c r="V1047" s="204"/>
      <c r="W1047" s="204"/>
      <c r="X1047" s="204"/>
      <c r="Y1047" s="204"/>
      <c r="Z1047" s="204"/>
      <c r="AA1047" s="204"/>
      <c r="AB1047" s="204"/>
      <c r="AC1047" s="204"/>
      <c r="AD1047" s="204"/>
      <c r="AE1047" s="204"/>
      <c r="AR1047" s="287" t="s">
        <v>238</v>
      </c>
      <c r="AT1047" s="287" t="s">
        <v>139</v>
      </c>
      <c r="AU1047" s="287" t="s">
        <v>145</v>
      </c>
      <c r="AY1047" s="205" t="s">
        <v>137</v>
      </c>
      <c r="BE1047" s="150">
        <f>IF(N1047="základná",J1047,0)</f>
        <v>0</v>
      </c>
      <c r="BF1047" s="150">
        <f>IF(N1047="znížená",J1047,0)</f>
        <v>0</v>
      </c>
      <c r="BG1047" s="150">
        <f>IF(N1047="zákl. prenesená",J1047,0)</f>
        <v>0</v>
      </c>
      <c r="BH1047" s="150">
        <f>IF(N1047="zníž. prenesená",J1047,0)</f>
        <v>0</v>
      </c>
      <c r="BI1047" s="150">
        <f>IF(N1047="nulová",J1047,0)</f>
        <v>0</v>
      </c>
      <c r="BJ1047" s="205" t="s">
        <v>145</v>
      </c>
      <c r="BK1047" s="151">
        <f>ROUND(I1047*H1047,3)</f>
        <v>0</v>
      </c>
      <c r="BL1047" s="205" t="s">
        <v>238</v>
      </c>
      <c r="BM1047" s="287" t="s">
        <v>1346</v>
      </c>
    </row>
    <row r="1048" spans="1:65" s="11" customFormat="1">
      <c r="B1048" s="152"/>
      <c r="D1048" s="153" t="s">
        <v>147</v>
      </c>
      <c r="E1048" s="154" t="s">
        <v>1</v>
      </c>
      <c r="F1048" s="155" t="s">
        <v>1347</v>
      </c>
      <c r="H1048" s="156">
        <v>226.69</v>
      </c>
      <c r="I1048" s="157"/>
      <c r="L1048" s="152"/>
      <c r="M1048" s="158"/>
      <c r="N1048" s="159"/>
      <c r="O1048" s="159"/>
      <c r="P1048" s="159"/>
      <c r="Q1048" s="159"/>
      <c r="R1048" s="159"/>
      <c r="S1048" s="159"/>
      <c r="T1048" s="160"/>
      <c r="AT1048" s="154" t="s">
        <v>147</v>
      </c>
      <c r="AU1048" s="154" t="s">
        <v>145</v>
      </c>
      <c r="AV1048" s="11" t="s">
        <v>145</v>
      </c>
      <c r="AW1048" s="11" t="s">
        <v>33</v>
      </c>
      <c r="AX1048" s="11" t="s">
        <v>72</v>
      </c>
      <c r="AY1048" s="154" t="s">
        <v>137</v>
      </c>
    </row>
    <row r="1049" spans="1:65" s="13" customFormat="1">
      <c r="B1049" s="169"/>
      <c r="D1049" s="153" t="s">
        <v>147</v>
      </c>
      <c r="E1049" s="170" t="s">
        <v>1</v>
      </c>
      <c r="F1049" s="171" t="s">
        <v>158</v>
      </c>
      <c r="H1049" s="172">
        <v>226.69</v>
      </c>
      <c r="I1049" s="173"/>
      <c r="L1049" s="169"/>
      <c r="M1049" s="174"/>
      <c r="N1049" s="175"/>
      <c r="O1049" s="175"/>
      <c r="P1049" s="175"/>
      <c r="Q1049" s="175"/>
      <c r="R1049" s="175"/>
      <c r="S1049" s="175"/>
      <c r="T1049" s="176"/>
      <c r="AT1049" s="170" t="s">
        <v>147</v>
      </c>
      <c r="AU1049" s="170" t="s">
        <v>145</v>
      </c>
      <c r="AV1049" s="13" t="s">
        <v>144</v>
      </c>
      <c r="AW1049" s="13" t="s">
        <v>33</v>
      </c>
      <c r="AX1049" s="13" t="s">
        <v>80</v>
      </c>
      <c r="AY1049" s="170" t="s">
        <v>137</v>
      </c>
    </row>
    <row r="1050" spans="1:65" s="254" customFormat="1" ht="14.45" customHeight="1">
      <c r="A1050" s="204"/>
      <c r="B1050" s="139"/>
      <c r="C1050" s="288" t="s">
        <v>1348</v>
      </c>
      <c r="D1050" s="288" t="s">
        <v>164</v>
      </c>
      <c r="E1050" s="289" t="s">
        <v>1349</v>
      </c>
      <c r="F1050" s="290" t="s">
        <v>1350</v>
      </c>
      <c r="G1050" s="291" t="s">
        <v>142</v>
      </c>
      <c r="H1050" s="292">
        <v>813.24800000000005</v>
      </c>
      <c r="I1050" s="293"/>
      <c r="J1050" s="292">
        <f>ROUND(I1050*H1050,3)</f>
        <v>0</v>
      </c>
      <c r="K1050" s="294"/>
      <c r="L1050" s="183"/>
      <c r="M1050" s="295" t="s">
        <v>1</v>
      </c>
      <c r="N1050" s="296" t="s">
        <v>44</v>
      </c>
      <c r="O1050" s="49"/>
      <c r="P1050" s="285">
        <f>O1050*H1050</f>
        <v>0</v>
      </c>
      <c r="Q1050" s="285">
        <v>4.0000000000000002E-4</v>
      </c>
      <c r="R1050" s="285">
        <f>Q1050*H1050</f>
        <v>0.32529920000000001</v>
      </c>
      <c r="S1050" s="285">
        <v>0</v>
      </c>
      <c r="T1050" s="286">
        <f>S1050*H1050</f>
        <v>0</v>
      </c>
      <c r="U1050" s="204"/>
      <c r="V1050" s="204"/>
      <c r="W1050" s="204"/>
      <c r="X1050" s="204"/>
      <c r="Y1050" s="204"/>
      <c r="Z1050" s="204"/>
      <c r="AA1050" s="204"/>
      <c r="AB1050" s="204"/>
      <c r="AC1050" s="204"/>
      <c r="AD1050" s="204"/>
      <c r="AE1050" s="204"/>
      <c r="AR1050" s="287" t="s">
        <v>577</v>
      </c>
      <c r="AT1050" s="287" t="s">
        <v>164</v>
      </c>
      <c r="AU1050" s="287" t="s">
        <v>145</v>
      </c>
      <c r="AY1050" s="205" t="s">
        <v>137</v>
      </c>
      <c r="BE1050" s="150">
        <f>IF(N1050="základná",J1050,0)</f>
        <v>0</v>
      </c>
      <c r="BF1050" s="150">
        <f>IF(N1050="znížená",J1050,0)</f>
        <v>0</v>
      </c>
      <c r="BG1050" s="150">
        <f>IF(N1050="zákl. prenesená",J1050,0)</f>
        <v>0</v>
      </c>
      <c r="BH1050" s="150">
        <f>IF(N1050="zníž. prenesená",J1050,0)</f>
        <v>0</v>
      </c>
      <c r="BI1050" s="150">
        <f>IF(N1050="nulová",J1050,0)</f>
        <v>0</v>
      </c>
      <c r="BJ1050" s="205" t="s">
        <v>145</v>
      </c>
      <c r="BK1050" s="151">
        <f>ROUND(I1050*H1050,3)</f>
        <v>0</v>
      </c>
      <c r="BL1050" s="205" t="s">
        <v>238</v>
      </c>
      <c r="BM1050" s="287" t="s">
        <v>1351</v>
      </c>
    </row>
    <row r="1051" spans="1:65" s="11" customFormat="1">
      <c r="B1051" s="152"/>
      <c r="D1051" s="153" t="s">
        <v>147</v>
      </c>
      <c r="E1051" s="154" t="s">
        <v>1</v>
      </c>
      <c r="F1051" s="155" t="s">
        <v>1352</v>
      </c>
      <c r="H1051" s="156">
        <v>541.22</v>
      </c>
      <c r="I1051" s="157"/>
      <c r="L1051" s="152"/>
      <c r="M1051" s="158"/>
      <c r="N1051" s="159"/>
      <c r="O1051" s="159"/>
      <c r="P1051" s="159"/>
      <c r="Q1051" s="159"/>
      <c r="R1051" s="159"/>
      <c r="S1051" s="159"/>
      <c r="T1051" s="160"/>
      <c r="AT1051" s="154" t="s">
        <v>147</v>
      </c>
      <c r="AU1051" s="154" t="s">
        <v>145</v>
      </c>
      <c r="AV1051" s="11" t="s">
        <v>145</v>
      </c>
      <c r="AW1051" s="11" t="s">
        <v>33</v>
      </c>
      <c r="AX1051" s="11" t="s">
        <v>72</v>
      </c>
      <c r="AY1051" s="154" t="s">
        <v>137</v>
      </c>
    </row>
    <row r="1052" spans="1:65" s="11" customFormat="1">
      <c r="B1052" s="152"/>
      <c r="D1052" s="153" t="s">
        <v>147</v>
      </c>
      <c r="E1052" s="154" t="s">
        <v>1</v>
      </c>
      <c r="F1052" s="155" t="s">
        <v>1353</v>
      </c>
      <c r="H1052" s="156">
        <v>272.02800000000002</v>
      </c>
      <c r="I1052" s="157"/>
      <c r="L1052" s="152"/>
      <c r="M1052" s="158"/>
      <c r="N1052" s="159"/>
      <c r="O1052" s="159"/>
      <c r="P1052" s="159"/>
      <c r="Q1052" s="159"/>
      <c r="R1052" s="159"/>
      <c r="S1052" s="159"/>
      <c r="T1052" s="160"/>
      <c r="AT1052" s="154" t="s">
        <v>147</v>
      </c>
      <c r="AU1052" s="154" t="s">
        <v>145</v>
      </c>
      <c r="AV1052" s="11" t="s">
        <v>145</v>
      </c>
      <c r="AW1052" s="11" t="s">
        <v>33</v>
      </c>
      <c r="AX1052" s="11" t="s">
        <v>72</v>
      </c>
      <c r="AY1052" s="154" t="s">
        <v>137</v>
      </c>
    </row>
    <row r="1053" spans="1:65" s="13" customFormat="1">
      <c r="B1053" s="169"/>
      <c r="D1053" s="153" t="s">
        <v>147</v>
      </c>
      <c r="E1053" s="170" t="s">
        <v>1</v>
      </c>
      <c r="F1053" s="171" t="s">
        <v>158</v>
      </c>
      <c r="H1053" s="172">
        <v>813.24800000000005</v>
      </c>
      <c r="I1053" s="173"/>
      <c r="L1053" s="169"/>
      <c r="M1053" s="174"/>
      <c r="N1053" s="175"/>
      <c r="O1053" s="175"/>
      <c r="P1053" s="175"/>
      <c r="Q1053" s="175"/>
      <c r="R1053" s="175"/>
      <c r="S1053" s="175"/>
      <c r="T1053" s="176"/>
      <c r="AT1053" s="170" t="s">
        <v>147</v>
      </c>
      <c r="AU1053" s="170" t="s">
        <v>145</v>
      </c>
      <c r="AV1053" s="13" t="s">
        <v>144</v>
      </c>
      <c r="AW1053" s="13" t="s">
        <v>33</v>
      </c>
      <c r="AX1053" s="13" t="s">
        <v>80</v>
      </c>
      <c r="AY1053" s="170" t="s">
        <v>137</v>
      </c>
    </row>
    <row r="1054" spans="1:65" s="254" customFormat="1" ht="37.700000000000003" customHeight="1">
      <c r="A1054" s="204"/>
      <c r="B1054" s="139"/>
      <c r="C1054" s="276" t="s">
        <v>1354</v>
      </c>
      <c r="D1054" s="276" t="s">
        <v>139</v>
      </c>
      <c r="E1054" s="277" t="s">
        <v>1355</v>
      </c>
      <c r="F1054" s="278" t="s">
        <v>1356</v>
      </c>
      <c r="G1054" s="279" t="s">
        <v>142</v>
      </c>
      <c r="H1054" s="280">
        <v>235.31299999999999</v>
      </c>
      <c r="I1054" s="281"/>
      <c r="J1054" s="280">
        <f>ROUND(I1054*H1054,3)</f>
        <v>0</v>
      </c>
      <c r="K1054" s="282"/>
      <c r="L1054" s="30"/>
      <c r="M1054" s="283" t="s">
        <v>1</v>
      </c>
      <c r="N1054" s="284" t="s">
        <v>44</v>
      </c>
      <c r="O1054" s="49"/>
      <c r="P1054" s="285">
        <f>O1054*H1054</f>
        <v>0</v>
      </c>
      <c r="Q1054" s="285">
        <v>3.0000000000000001E-5</v>
      </c>
      <c r="R1054" s="285">
        <f>Q1054*H1054</f>
        <v>7.0593899999999996E-3</v>
      </c>
      <c r="S1054" s="285">
        <v>0</v>
      </c>
      <c r="T1054" s="286">
        <f>S1054*H1054</f>
        <v>0</v>
      </c>
      <c r="U1054" s="204"/>
      <c r="V1054" s="204"/>
      <c r="W1054" s="204"/>
      <c r="X1054" s="204"/>
      <c r="Y1054" s="204"/>
      <c r="Z1054" s="204"/>
      <c r="AA1054" s="204"/>
      <c r="AB1054" s="204"/>
      <c r="AC1054" s="204"/>
      <c r="AD1054" s="204"/>
      <c r="AE1054" s="204"/>
      <c r="AR1054" s="287" t="s">
        <v>238</v>
      </c>
      <c r="AT1054" s="287" t="s">
        <v>139</v>
      </c>
      <c r="AU1054" s="287" t="s">
        <v>145</v>
      </c>
      <c r="AY1054" s="205" t="s">
        <v>137</v>
      </c>
      <c r="BE1054" s="150">
        <f>IF(N1054="základná",J1054,0)</f>
        <v>0</v>
      </c>
      <c r="BF1054" s="150">
        <f>IF(N1054="znížená",J1054,0)</f>
        <v>0</v>
      </c>
      <c r="BG1054" s="150">
        <f>IF(N1054="zákl. prenesená",J1054,0)</f>
        <v>0</v>
      </c>
      <c r="BH1054" s="150">
        <f>IF(N1054="zníž. prenesená",J1054,0)</f>
        <v>0</v>
      </c>
      <c r="BI1054" s="150">
        <f>IF(N1054="nulová",J1054,0)</f>
        <v>0</v>
      </c>
      <c r="BJ1054" s="205" t="s">
        <v>145</v>
      </c>
      <c r="BK1054" s="151">
        <f>ROUND(I1054*H1054,3)</f>
        <v>0</v>
      </c>
      <c r="BL1054" s="205" t="s">
        <v>238</v>
      </c>
      <c r="BM1054" s="287" t="s">
        <v>1357</v>
      </c>
    </row>
    <row r="1055" spans="1:65" s="14" customFormat="1">
      <c r="B1055" s="186"/>
      <c r="D1055" s="153" t="s">
        <v>147</v>
      </c>
      <c r="E1055" s="187" t="s">
        <v>1</v>
      </c>
      <c r="F1055" s="188" t="s">
        <v>1358</v>
      </c>
      <c r="H1055" s="187" t="s">
        <v>1</v>
      </c>
      <c r="I1055" s="189"/>
      <c r="L1055" s="186"/>
      <c r="M1055" s="190"/>
      <c r="N1055" s="191"/>
      <c r="O1055" s="191"/>
      <c r="P1055" s="191"/>
      <c r="Q1055" s="191"/>
      <c r="R1055" s="191"/>
      <c r="S1055" s="191"/>
      <c r="T1055" s="192"/>
      <c r="AT1055" s="187" t="s">
        <v>147</v>
      </c>
      <c r="AU1055" s="187" t="s">
        <v>145</v>
      </c>
      <c r="AV1055" s="14" t="s">
        <v>80</v>
      </c>
      <c r="AW1055" s="14" t="s">
        <v>33</v>
      </c>
      <c r="AX1055" s="14" t="s">
        <v>72</v>
      </c>
      <c r="AY1055" s="187" t="s">
        <v>137</v>
      </c>
    </row>
    <row r="1056" spans="1:65" s="11" customFormat="1">
      <c r="B1056" s="152"/>
      <c r="D1056" s="153" t="s">
        <v>147</v>
      </c>
      <c r="E1056" s="154" t="s">
        <v>1</v>
      </c>
      <c r="F1056" s="155" t="s">
        <v>1359</v>
      </c>
      <c r="H1056" s="156">
        <v>235.31299999999999</v>
      </c>
      <c r="I1056" s="157"/>
      <c r="L1056" s="152"/>
      <c r="M1056" s="158"/>
      <c r="N1056" s="159"/>
      <c r="O1056" s="159"/>
      <c r="P1056" s="159"/>
      <c r="Q1056" s="159"/>
      <c r="R1056" s="159"/>
      <c r="S1056" s="159"/>
      <c r="T1056" s="160"/>
      <c r="AT1056" s="154" t="s">
        <v>147</v>
      </c>
      <c r="AU1056" s="154" t="s">
        <v>145</v>
      </c>
      <c r="AV1056" s="11" t="s">
        <v>145</v>
      </c>
      <c r="AW1056" s="11" t="s">
        <v>33</v>
      </c>
      <c r="AX1056" s="11" t="s">
        <v>72</v>
      </c>
      <c r="AY1056" s="154" t="s">
        <v>137</v>
      </c>
    </row>
    <row r="1057" spans="1:65" s="13" customFormat="1">
      <c r="B1057" s="169"/>
      <c r="D1057" s="153" t="s">
        <v>147</v>
      </c>
      <c r="E1057" s="170" t="s">
        <v>1</v>
      </c>
      <c r="F1057" s="171" t="s">
        <v>158</v>
      </c>
      <c r="H1057" s="172">
        <v>235.31299999999999</v>
      </c>
      <c r="I1057" s="173"/>
      <c r="L1057" s="169"/>
      <c r="M1057" s="174"/>
      <c r="N1057" s="175"/>
      <c r="O1057" s="175"/>
      <c r="P1057" s="175"/>
      <c r="Q1057" s="175"/>
      <c r="R1057" s="175"/>
      <c r="S1057" s="175"/>
      <c r="T1057" s="176"/>
      <c r="AT1057" s="170" t="s">
        <v>147</v>
      </c>
      <c r="AU1057" s="170" t="s">
        <v>145</v>
      </c>
      <c r="AV1057" s="13" t="s">
        <v>144</v>
      </c>
      <c r="AW1057" s="13" t="s">
        <v>33</v>
      </c>
      <c r="AX1057" s="13" t="s">
        <v>80</v>
      </c>
      <c r="AY1057" s="170" t="s">
        <v>137</v>
      </c>
    </row>
    <row r="1058" spans="1:65" s="254" customFormat="1" ht="24.2" customHeight="1">
      <c r="A1058" s="204"/>
      <c r="B1058" s="139"/>
      <c r="C1058" s="276" t="s">
        <v>1360</v>
      </c>
      <c r="D1058" s="276" t="s">
        <v>139</v>
      </c>
      <c r="E1058" s="277" t="s">
        <v>1361</v>
      </c>
      <c r="F1058" s="278" t="s">
        <v>1362</v>
      </c>
      <c r="G1058" s="279" t="s">
        <v>142</v>
      </c>
      <c r="H1058" s="280">
        <v>113.345</v>
      </c>
      <c r="I1058" s="281"/>
      <c r="J1058" s="280">
        <f>ROUND(I1058*H1058,3)</f>
        <v>0</v>
      </c>
      <c r="K1058" s="282"/>
      <c r="L1058" s="30"/>
      <c r="M1058" s="283" t="s">
        <v>1</v>
      </c>
      <c r="N1058" s="284" t="s">
        <v>44</v>
      </c>
      <c r="O1058" s="49"/>
      <c r="P1058" s="285">
        <f>O1058*H1058</f>
        <v>0</v>
      </c>
      <c r="Q1058" s="285">
        <v>3.0000000000000001E-5</v>
      </c>
      <c r="R1058" s="285">
        <f>Q1058*H1058</f>
        <v>3.4003499999999999E-3</v>
      </c>
      <c r="S1058" s="285">
        <v>0</v>
      </c>
      <c r="T1058" s="286">
        <f>S1058*H1058</f>
        <v>0</v>
      </c>
      <c r="U1058" s="204"/>
      <c r="V1058" s="204"/>
      <c r="W1058" s="204"/>
      <c r="X1058" s="204"/>
      <c r="Y1058" s="204"/>
      <c r="Z1058" s="204"/>
      <c r="AA1058" s="204"/>
      <c r="AB1058" s="204"/>
      <c r="AC1058" s="204"/>
      <c r="AD1058" s="204"/>
      <c r="AE1058" s="204"/>
      <c r="AR1058" s="287" t="s">
        <v>238</v>
      </c>
      <c r="AT1058" s="287" t="s">
        <v>139</v>
      </c>
      <c r="AU1058" s="287" t="s">
        <v>145</v>
      </c>
      <c r="AY1058" s="205" t="s">
        <v>137</v>
      </c>
      <c r="BE1058" s="150">
        <f>IF(N1058="základná",J1058,0)</f>
        <v>0</v>
      </c>
      <c r="BF1058" s="150">
        <f>IF(N1058="znížená",J1058,0)</f>
        <v>0</v>
      </c>
      <c r="BG1058" s="150">
        <f>IF(N1058="zákl. prenesená",J1058,0)</f>
        <v>0</v>
      </c>
      <c r="BH1058" s="150">
        <f>IF(N1058="zníž. prenesená",J1058,0)</f>
        <v>0</v>
      </c>
      <c r="BI1058" s="150">
        <f>IF(N1058="nulová",J1058,0)</f>
        <v>0</v>
      </c>
      <c r="BJ1058" s="205" t="s">
        <v>145</v>
      </c>
      <c r="BK1058" s="151">
        <f>ROUND(I1058*H1058,3)</f>
        <v>0</v>
      </c>
      <c r="BL1058" s="205" t="s">
        <v>238</v>
      </c>
      <c r="BM1058" s="287" t="s">
        <v>1363</v>
      </c>
    </row>
    <row r="1059" spans="1:65" s="11" customFormat="1" ht="22.5">
      <c r="B1059" s="152"/>
      <c r="D1059" s="153" t="s">
        <v>147</v>
      </c>
      <c r="E1059" s="154" t="s">
        <v>1</v>
      </c>
      <c r="F1059" s="155" t="s">
        <v>1364</v>
      </c>
      <c r="H1059" s="156">
        <v>113.345</v>
      </c>
      <c r="I1059" s="157"/>
      <c r="L1059" s="152"/>
      <c r="M1059" s="158"/>
      <c r="N1059" s="159"/>
      <c r="O1059" s="159"/>
      <c r="P1059" s="159"/>
      <c r="Q1059" s="159"/>
      <c r="R1059" s="159"/>
      <c r="S1059" s="159"/>
      <c r="T1059" s="160"/>
      <c r="AT1059" s="154" t="s">
        <v>147</v>
      </c>
      <c r="AU1059" s="154" t="s">
        <v>145</v>
      </c>
      <c r="AV1059" s="11" t="s">
        <v>145</v>
      </c>
      <c r="AW1059" s="11" t="s">
        <v>33</v>
      </c>
      <c r="AX1059" s="11" t="s">
        <v>72</v>
      </c>
      <c r="AY1059" s="154" t="s">
        <v>137</v>
      </c>
    </row>
    <row r="1060" spans="1:65" s="13" customFormat="1">
      <c r="B1060" s="169"/>
      <c r="D1060" s="153" t="s">
        <v>147</v>
      </c>
      <c r="E1060" s="170" t="s">
        <v>1</v>
      </c>
      <c r="F1060" s="171" t="s">
        <v>158</v>
      </c>
      <c r="H1060" s="172">
        <v>113.345</v>
      </c>
      <c r="I1060" s="173"/>
      <c r="L1060" s="169"/>
      <c r="M1060" s="174"/>
      <c r="N1060" s="175"/>
      <c r="O1060" s="175"/>
      <c r="P1060" s="175"/>
      <c r="Q1060" s="175"/>
      <c r="R1060" s="175"/>
      <c r="S1060" s="175"/>
      <c r="T1060" s="176"/>
      <c r="AT1060" s="170" t="s">
        <v>147</v>
      </c>
      <c r="AU1060" s="170" t="s">
        <v>145</v>
      </c>
      <c r="AV1060" s="13" t="s">
        <v>144</v>
      </c>
      <c r="AW1060" s="13" t="s">
        <v>33</v>
      </c>
      <c r="AX1060" s="13" t="s">
        <v>80</v>
      </c>
      <c r="AY1060" s="170" t="s">
        <v>137</v>
      </c>
    </row>
    <row r="1061" spans="1:65" s="254" customFormat="1" ht="24.2" customHeight="1">
      <c r="A1061" s="204"/>
      <c r="B1061" s="139"/>
      <c r="C1061" s="288" t="s">
        <v>1365</v>
      </c>
      <c r="D1061" s="288" t="s">
        <v>164</v>
      </c>
      <c r="E1061" s="289" t="s">
        <v>1366</v>
      </c>
      <c r="F1061" s="290" t="s">
        <v>1367</v>
      </c>
      <c r="G1061" s="291" t="s">
        <v>142</v>
      </c>
      <c r="H1061" s="292">
        <v>406.62400000000002</v>
      </c>
      <c r="I1061" s="293"/>
      <c r="J1061" s="292">
        <f>ROUND(I1061*H1061,3)</f>
        <v>0</v>
      </c>
      <c r="K1061" s="294"/>
      <c r="L1061" s="183"/>
      <c r="M1061" s="295" t="s">
        <v>1</v>
      </c>
      <c r="N1061" s="296" t="s">
        <v>44</v>
      </c>
      <c r="O1061" s="49"/>
      <c r="P1061" s="285">
        <f>O1061*H1061</f>
        <v>0</v>
      </c>
      <c r="Q1061" s="285">
        <v>2E-3</v>
      </c>
      <c r="R1061" s="285">
        <f>Q1061*H1061</f>
        <v>0.81324800000000008</v>
      </c>
      <c r="S1061" s="285">
        <v>0</v>
      </c>
      <c r="T1061" s="286">
        <f>S1061*H1061</f>
        <v>0</v>
      </c>
      <c r="U1061" s="204"/>
      <c r="V1061" s="204"/>
      <c r="W1061" s="204"/>
      <c r="X1061" s="204"/>
      <c r="Y1061" s="204"/>
      <c r="Z1061" s="204"/>
      <c r="AA1061" s="204"/>
      <c r="AB1061" s="204"/>
      <c r="AC1061" s="204"/>
      <c r="AD1061" s="204"/>
      <c r="AE1061" s="204"/>
      <c r="AR1061" s="287" t="s">
        <v>577</v>
      </c>
      <c r="AT1061" s="287" t="s">
        <v>164</v>
      </c>
      <c r="AU1061" s="287" t="s">
        <v>145</v>
      </c>
      <c r="AY1061" s="205" t="s">
        <v>137</v>
      </c>
      <c r="BE1061" s="150">
        <f>IF(N1061="základná",J1061,0)</f>
        <v>0</v>
      </c>
      <c r="BF1061" s="150">
        <f>IF(N1061="znížená",J1061,0)</f>
        <v>0</v>
      </c>
      <c r="BG1061" s="150">
        <f>IF(N1061="zákl. prenesená",J1061,0)</f>
        <v>0</v>
      </c>
      <c r="BH1061" s="150">
        <f>IF(N1061="zníž. prenesená",J1061,0)</f>
        <v>0</v>
      </c>
      <c r="BI1061" s="150">
        <f>IF(N1061="nulová",J1061,0)</f>
        <v>0</v>
      </c>
      <c r="BJ1061" s="205" t="s">
        <v>145</v>
      </c>
      <c r="BK1061" s="151">
        <f>ROUND(I1061*H1061,3)</f>
        <v>0</v>
      </c>
      <c r="BL1061" s="205" t="s">
        <v>238</v>
      </c>
      <c r="BM1061" s="287" t="s">
        <v>1368</v>
      </c>
    </row>
    <row r="1062" spans="1:65" s="11" customFormat="1">
      <c r="B1062" s="152"/>
      <c r="D1062" s="153" t="s">
        <v>147</v>
      </c>
      <c r="E1062" s="154" t="s">
        <v>1</v>
      </c>
      <c r="F1062" s="155" t="s">
        <v>1369</v>
      </c>
      <c r="H1062" s="156">
        <v>270.61</v>
      </c>
      <c r="I1062" s="157"/>
      <c r="L1062" s="152"/>
      <c r="M1062" s="158"/>
      <c r="N1062" s="159"/>
      <c r="O1062" s="159"/>
      <c r="P1062" s="159"/>
      <c r="Q1062" s="159"/>
      <c r="R1062" s="159"/>
      <c r="S1062" s="159"/>
      <c r="T1062" s="160"/>
      <c r="AT1062" s="154" t="s">
        <v>147</v>
      </c>
      <c r="AU1062" s="154" t="s">
        <v>145</v>
      </c>
      <c r="AV1062" s="11" t="s">
        <v>145</v>
      </c>
      <c r="AW1062" s="11" t="s">
        <v>33</v>
      </c>
      <c r="AX1062" s="11" t="s">
        <v>72</v>
      </c>
      <c r="AY1062" s="154" t="s">
        <v>137</v>
      </c>
    </row>
    <row r="1063" spans="1:65" s="11" customFormat="1">
      <c r="B1063" s="152"/>
      <c r="D1063" s="153" t="s">
        <v>147</v>
      </c>
      <c r="E1063" s="154" t="s">
        <v>1</v>
      </c>
      <c r="F1063" s="155" t="s">
        <v>1370</v>
      </c>
      <c r="H1063" s="156">
        <v>136.01400000000001</v>
      </c>
      <c r="I1063" s="157"/>
      <c r="L1063" s="152"/>
      <c r="M1063" s="158"/>
      <c r="N1063" s="159"/>
      <c r="O1063" s="159"/>
      <c r="P1063" s="159"/>
      <c r="Q1063" s="159"/>
      <c r="R1063" s="159"/>
      <c r="S1063" s="159"/>
      <c r="T1063" s="160"/>
      <c r="AT1063" s="154" t="s">
        <v>147</v>
      </c>
      <c r="AU1063" s="154" t="s">
        <v>145</v>
      </c>
      <c r="AV1063" s="11" t="s">
        <v>145</v>
      </c>
      <c r="AW1063" s="11" t="s">
        <v>33</v>
      </c>
      <c r="AX1063" s="11" t="s">
        <v>72</v>
      </c>
      <c r="AY1063" s="154" t="s">
        <v>137</v>
      </c>
    </row>
    <row r="1064" spans="1:65" s="13" customFormat="1">
      <c r="B1064" s="169"/>
      <c r="D1064" s="153" t="s">
        <v>147</v>
      </c>
      <c r="E1064" s="170" t="s">
        <v>1</v>
      </c>
      <c r="F1064" s="171" t="s">
        <v>158</v>
      </c>
      <c r="H1064" s="172">
        <v>406.62400000000002</v>
      </c>
      <c r="I1064" s="173"/>
      <c r="L1064" s="169"/>
      <c r="M1064" s="174"/>
      <c r="N1064" s="175"/>
      <c r="O1064" s="175"/>
      <c r="P1064" s="175"/>
      <c r="Q1064" s="175"/>
      <c r="R1064" s="175"/>
      <c r="S1064" s="175"/>
      <c r="T1064" s="176"/>
      <c r="AT1064" s="170" t="s">
        <v>147</v>
      </c>
      <c r="AU1064" s="170" t="s">
        <v>145</v>
      </c>
      <c r="AV1064" s="13" t="s">
        <v>144</v>
      </c>
      <c r="AW1064" s="13" t="s">
        <v>33</v>
      </c>
      <c r="AX1064" s="13" t="s">
        <v>80</v>
      </c>
      <c r="AY1064" s="170" t="s">
        <v>137</v>
      </c>
    </row>
    <row r="1065" spans="1:65" s="254" customFormat="1" ht="24.2" customHeight="1">
      <c r="A1065" s="204"/>
      <c r="B1065" s="139"/>
      <c r="C1065" s="276" t="s">
        <v>1371</v>
      </c>
      <c r="D1065" s="276" t="s">
        <v>139</v>
      </c>
      <c r="E1065" s="277" t="s">
        <v>1372</v>
      </c>
      <c r="F1065" s="278" t="s">
        <v>1373</v>
      </c>
      <c r="G1065" s="279" t="s">
        <v>289</v>
      </c>
      <c r="H1065" s="281"/>
      <c r="I1065" s="281"/>
      <c r="J1065" s="280">
        <f>ROUND(I1065*H1065,3)</f>
        <v>0</v>
      </c>
      <c r="K1065" s="282"/>
      <c r="L1065" s="30"/>
      <c r="M1065" s="283" t="s">
        <v>1</v>
      </c>
      <c r="N1065" s="284" t="s">
        <v>44</v>
      </c>
      <c r="O1065" s="49"/>
      <c r="P1065" s="285">
        <f>O1065*H1065</f>
        <v>0</v>
      </c>
      <c r="Q1065" s="285">
        <v>0</v>
      </c>
      <c r="R1065" s="285">
        <f>Q1065*H1065</f>
        <v>0</v>
      </c>
      <c r="S1065" s="285">
        <v>0</v>
      </c>
      <c r="T1065" s="286">
        <f>S1065*H1065</f>
        <v>0</v>
      </c>
      <c r="U1065" s="204"/>
      <c r="V1065" s="204"/>
      <c r="W1065" s="204"/>
      <c r="X1065" s="204"/>
      <c r="Y1065" s="204"/>
      <c r="Z1065" s="204"/>
      <c r="AA1065" s="204"/>
      <c r="AB1065" s="204"/>
      <c r="AC1065" s="204"/>
      <c r="AD1065" s="204"/>
      <c r="AE1065" s="204"/>
      <c r="AR1065" s="287" t="s">
        <v>238</v>
      </c>
      <c r="AT1065" s="287" t="s">
        <v>139</v>
      </c>
      <c r="AU1065" s="287" t="s">
        <v>145</v>
      </c>
      <c r="AY1065" s="205" t="s">
        <v>137</v>
      </c>
      <c r="BE1065" s="150">
        <f>IF(N1065="základná",J1065,0)</f>
        <v>0</v>
      </c>
      <c r="BF1065" s="150">
        <f>IF(N1065="znížená",J1065,0)</f>
        <v>0</v>
      </c>
      <c r="BG1065" s="150">
        <f>IF(N1065="zákl. prenesená",J1065,0)</f>
        <v>0</v>
      </c>
      <c r="BH1065" s="150">
        <f>IF(N1065="zníž. prenesená",J1065,0)</f>
        <v>0</v>
      </c>
      <c r="BI1065" s="150">
        <f>IF(N1065="nulová",J1065,0)</f>
        <v>0</v>
      </c>
      <c r="BJ1065" s="205" t="s">
        <v>145</v>
      </c>
      <c r="BK1065" s="151">
        <f>ROUND(I1065*H1065,3)</f>
        <v>0</v>
      </c>
      <c r="BL1065" s="205" t="s">
        <v>238</v>
      </c>
      <c r="BM1065" s="287" t="s">
        <v>1374</v>
      </c>
    </row>
    <row r="1066" spans="1:65" s="10" customFormat="1" ht="22.7" customHeight="1">
      <c r="B1066" s="126"/>
      <c r="D1066" s="127" t="s">
        <v>71</v>
      </c>
      <c r="E1066" s="137" t="s">
        <v>1375</v>
      </c>
      <c r="F1066" s="137" t="s">
        <v>1376</v>
      </c>
      <c r="I1066" s="129"/>
      <c r="J1066" s="138">
        <f>BK1066</f>
        <v>0</v>
      </c>
      <c r="L1066" s="126"/>
      <c r="M1066" s="131"/>
      <c r="N1066" s="132"/>
      <c r="O1066" s="132"/>
      <c r="P1066" s="133">
        <f>SUM(P1067:P1122)</f>
        <v>0</v>
      </c>
      <c r="Q1066" s="132"/>
      <c r="R1066" s="133">
        <f>SUM(R1067:R1122)</f>
        <v>2.7992579800000001</v>
      </c>
      <c r="S1066" s="132"/>
      <c r="T1066" s="134">
        <f>SUM(T1067:T1122)</f>
        <v>0</v>
      </c>
      <c r="AR1066" s="127" t="s">
        <v>145</v>
      </c>
      <c r="AT1066" s="135" t="s">
        <v>71</v>
      </c>
      <c r="AU1066" s="135" t="s">
        <v>80</v>
      </c>
      <c r="AY1066" s="127" t="s">
        <v>137</v>
      </c>
      <c r="BK1066" s="136">
        <f>SUM(BK1067:BK1122)</f>
        <v>0</v>
      </c>
    </row>
    <row r="1067" spans="1:65" s="254" customFormat="1" ht="24.2" customHeight="1">
      <c r="A1067" s="204"/>
      <c r="B1067" s="139"/>
      <c r="C1067" s="276" t="s">
        <v>1377</v>
      </c>
      <c r="D1067" s="276" t="s">
        <v>139</v>
      </c>
      <c r="E1067" s="277" t="s">
        <v>1378</v>
      </c>
      <c r="F1067" s="278" t="s">
        <v>1379</v>
      </c>
      <c r="G1067" s="279" t="s">
        <v>142</v>
      </c>
      <c r="H1067" s="280">
        <v>541.63</v>
      </c>
      <c r="I1067" s="281"/>
      <c r="J1067" s="280">
        <f>ROUND(I1067*H1067,3)</f>
        <v>0</v>
      </c>
      <c r="K1067" s="282"/>
      <c r="L1067" s="30"/>
      <c r="M1067" s="283" t="s">
        <v>1</v>
      </c>
      <c r="N1067" s="284" t="s">
        <v>44</v>
      </c>
      <c r="O1067" s="49"/>
      <c r="P1067" s="285">
        <f>O1067*H1067</f>
        <v>0</v>
      </c>
      <c r="Q1067" s="285">
        <v>0</v>
      </c>
      <c r="R1067" s="285">
        <f>Q1067*H1067</f>
        <v>0</v>
      </c>
      <c r="S1067" s="285">
        <v>0</v>
      </c>
      <c r="T1067" s="286">
        <f>S1067*H1067</f>
        <v>0</v>
      </c>
      <c r="U1067" s="204"/>
      <c r="V1067" s="204"/>
      <c r="W1067" s="204"/>
      <c r="X1067" s="204"/>
      <c r="Y1067" s="204"/>
      <c r="Z1067" s="204"/>
      <c r="AA1067" s="204"/>
      <c r="AB1067" s="204"/>
      <c r="AC1067" s="204"/>
      <c r="AD1067" s="204"/>
      <c r="AE1067" s="204"/>
      <c r="AR1067" s="287" t="s">
        <v>238</v>
      </c>
      <c r="AT1067" s="287" t="s">
        <v>139</v>
      </c>
      <c r="AU1067" s="287" t="s">
        <v>145</v>
      </c>
      <c r="AY1067" s="205" t="s">
        <v>137</v>
      </c>
      <c r="BE1067" s="150">
        <f>IF(N1067="základná",J1067,0)</f>
        <v>0</v>
      </c>
      <c r="BF1067" s="150">
        <f>IF(N1067="znížená",J1067,0)</f>
        <v>0</v>
      </c>
      <c r="BG1067" s="150">
        <f>IF(N1067="zákl. prenesená",J1067,0)</f>
        <v>0</v>
      </c>
      <c r="BH1067" s="150">
        <f>IF(N1067="zníž. prenesená",J1067,0)</f>
        <v>0</v>
      </c>
      <c r="BI1067" s="150">
        <f>IF(N1067="nulová",J1067,0)</f>
        <v>0</v>
      </c>
      <c r="BJ1067" s="205" t="s">
        <v>145</v>
      </c>
      <c r="BK1067" s="151">
        <f>ROUND(I1067*H1067,3)</f>
        <v>0</v>
      </c>
      <c r="BL1067" s="205" t="s">
        <v>238</v>
      </c>
      <c r="BM1067" s="287" t="s">
        <v>1380</v>
      </c>
    </row>
    <row r="1068" spans="1:65" s="14" customFormat="1">
      <c r="B1068" s="186"/>
      <c r="D1068" s="153" t="s">
        <v>147</v>
      </c>
      <c r="E1068" s="187" t="s">
        <v>1</v>
      </c>
      <c r="F1068" s="188" t="s">
        <v>1081</v>
      </c>
      <c r="H1068" s="187" t="s">
        <v>1</v>
      </c>
      <c r="I1068" s="189"/>
      <c r="L1068" s="186"/>
      <c r="M1068" s="190"/>
      <c r="N1068" s="191"/>
      <c r="O1068" s="191"/>
      <c r="P1068" s="191"/>
      <c r="Q1068" s="191"/>
      <c r="R1068" s="191"/>
      <c r="S1068" s="191"/>
      <c r="T1068" s="192"/>
      <c r="AT1068" s="187" t="s">
        <v>147</v>
      </c>
      <c r="AU1068" s="187" t="s">
        <v>145</v>
      </c>
      <c r="AV1068" s="14" t="s">
        <v>80</v>
      </c>
      <c r="AW1068" s="14" t="s">
        <v>33</v>
      </c>
      <c r="AX1068" s="14" t="s">
        <v>72</v>
      </c>
      <c r="AY1068" s="187" t="s">
        <v>137</v>
      </c>
    </row>
    <row r="1069" spans="1:65" s="11" customFormat="1" ht="22.5">
      <c r="B1069" s="152"/>
      <c r="D1069" s="153" t="s">
        <v>147</v>
      </c>
      <c r="E1069" s="154" t="s">
        <v>1</v>
      </c>
      <c r="F1069" s="155" t="s">
        <v>1381</v>
      </c>
      <c r="H1069" s="156">
        <v>442.92</v>
      </c>
      <c r="I1069" s="157"/>
      <c r="L1069" s="152"/>
      <c r="M1069" s="158"/>
      <c r="N1069" s="159"/>
      <c r="O1069" s="159"/>
      <c r="P1069" s="159"/>
      <c r="Q1069" s="159"/>
      <c r="R1069" s="159"/>
      <c r="S1069" s="159"/>
      <c r="T1069" s="160"/>
      <c r="AT1069" s="154" t="s">
        <v>147</v>
      </c>
      <c r="AU1069" s="154" t="s">
        <v>145</v>
      </c>
      <c r="AV1069" s="11" t="s">
        <v>145</v>
      </c>
      <c r="AW1069" s="11" t="s">
        <v>33</v>
      </c>
      <c r="AX1069" s="11" t="s">
        <v>72</v>
      </c>
      <c r="AY1069" s="154" t="s">
        <v>137</v>
      </c>
    </row>
    <row r="1070" spans="1:65" s="11" customFormat="1">
      <c r="B1070" s="152"/>
      <c r="D1070" s="153" t="s">
        <v>147</v>
      </c>
      <c r="E1070" s="154" t="s">
        <v>1</v>
      </c>
      <c r="F1070" s="155" t="s">
        <v>1382</v>
      </c>
      <c r="H1070" s="156">
        <v>98.71</v>
      </c>
      <c r="I1070" s="157"/>
      <c r="L1070" s="152"/>
      <c r="M1070" s="158"/>
      <c r="N1070" s="159"/>
      <c r="O1070" s="159"/>
      <c r="P1070" s="159"/>
      <c r="Q1070" s="159"/>
      <c r="R1070" s="159"/>
      <c r="S1070" s="159"/>
      <c r="T1070" s="160"/>
      <c r="AT1070" s="154" t="s">
        <v>147</v>
      </c>
      <c r="AU1070" s="154" t="s">
        <v>145</v>
      </c>
      <c r="AV1070" s="11" t="s">
        <v>145</v>
      </c>
      <c r="AW1070" s="11" t="s">
        <v>33</v>
      </c>
      <c r="AX1070" s="11" t="s">
        <v>72</v>
      </c>
      <c r="AY1070" s="154" t="s">
        <v>137</v>
      </c>
    </row>
    <row r="1071" spans="1:65" s="13" customFormat="1">
      <c r="B1071" s="169"/>
      <c r="D1071" s="153" t="s">
        <v>147</v>
      </c>
      <c r="E1071" s="170" t="s">
        <v>1</v>
      </c>
      <c r="F1071" s="171" t="s">
        <v>158</v>
      </c>
      <c r="H1071" s="172">
        <v>541.63</v>
      </c>
      <c r="I1071" s="173"/>
      <c r="L1071" s="169"/>
      <c r="M1071" s="174"/>
      <c r="N1071" s="175"/>
      <c r="O1071" s="175"/>
      <c r="P1071" s="175"/>
      <c r="Q1071" s="175"/>
      <c r="R1071" s="175"/>
      <c r="S1071" s="175"/>
      <c r="T1071" s="176"/>
      <c r="AT1071" s="170" t="s">
        <v>147</v>
      </c>
      <c r="AU1071" s="170" t="s">
        <v>145</v>
      </c>
      <c r="AV1071" s="13" t="s">
        <v>144</v>
      </c>
      <c r="AW1071" s="13" t="s">
        <v>33</v>
      </c>
      <c r="AX1071" s="13" t="s">
        <v>80</v>
      </c>
      <c r="AY1071" s="170" t="s">
        <v>137</v>
      </c>
    </row>
    <row r="1072" spans="1:65" s="254" customFormat="1" ht="14.45" customHeight="1">
      <c r="A1072" s="204"/>
      <c r="B1072" s="139"/>
      <c r="C1072" s="288" t="s">
        <v>1383</v>
      </c>
      <c r="D1072" s="288" t="s">
        <v>164</v>
      </c>
      <c r="E1072" s="289" t="s">
        <v>1349</v>
      </c>
      <c r="F1072" s="290" t="s">
        <v>1350</v>
      </c>
      <c r="G1072" s="291" t="s">
        <v>142</v>
      </c>
      <c r="H1072" s="292">
        <v>622.875</v>
      </c>
      <c r="I1072" s="293"/>
      <c r="J1072" s="292">
        <f>ROUND(I1072*H1072,3)</f>
        <v>0</v>
      </c>
      <c r="K1072" s="294"/>
      <c r="L1072" s="183"/>
      <c r="M1072" s="295" t="s">
        <v>1</v>
      </c>
      <c r="N1072" s="296" t="s">
        <v>44</v>
      </c>
      <c r="O1072" s="49"/>
      <c r="P1072" s="285">
        <f>O1072*H1072</f>
        <v>0</v>
      </c>
      <c r="Q1072" s="285">
        <v>4.0000000000000002E-4</v>
      </c>
      <c r="R1072" s="285">
        <f>Q1072*H1072</f>
        <v>0.24915000000000001</v>
      </c>
      <c r="S1072" s="285">
        <v>0</v>
      </c>
      <c r="T1072" s="286">
        <f>S1072*H1072</f>
        <v>0</v>
      </c>
      <c r="U1072" s="204"/>
      <c r="V1072" s="204"/>
      <c r="W1072" s="204"/>
      <c r="X1072" s="204"/>
      <c r="Y1072" s="204"/>
      <c r="Z1072" s="204"/>
      <c r="AA1072" s="204"/>
      <c r="AB1072" s="204"/>
      <c r="AC1072" s="204"/>
      <c r="AD1072" s="204"/>
      <c r="AE1072" s="204"/>
      <c r="AR1072" s="287" t="s">
        <v>577</v>
      </c>
      <c r="AT1072" s="287" t="s">
        <v>164</v>
      </c>
      <c r="AU1072" s="287" t="s">
        <v>145</v>
      </c>
      <c r="AY1072" s="205" t="s">
        <v>137</v>
      </c>
      <c r="BE1072" s="150">
        <f>IF(N1072="základná",J1072,0)</f>
        <v>0</v>
      </c>
      <c r="BF1072" s="150">
        <f>IF(N1072="znížená",J1072,0)</f>
        <v>0</v>
      </c>
      <c r="BG1072" s="150">
        <f>IF(N1072="zákl. prenesená",J1072,0)</f>
        <v>0</v>
      </c>
      <c r="BH1072" s="150">
        <f>IF(N1072="zníž. prenesená",J1072,0)</f>
        <v>0</v>
      </c>
      <c r="BI1072" s="150">
        <f>IF(N1072="nulová",J1072,0)</f>
        <v>0</v>
      </c>
      <c r="BJ1072" s="205" t="s">
        <v>145</v>
      </c>
      <c r="BK1072" s="151">
        <f>ROUND(I1072*H1072,3)</f>
        <v>0</v>
      </c>
      <c r="BL1072" s="205" t="s">
        <v>238</v>
      </c>
      <c r="BM1072" s="287" t="s">
        <v>1384</v>
      </c>
    </row>
    <row r="1073" spans="1:65" s="11" customFormat="1">
      <c r="B1073" s="152"/>
      <c r="D1073" s="153" t="s">
        <v>147</v>
      </c>
      <c r="E1073" s="154" t="s">
        <v>1</v>
      </c>
      <c r="F1073" s="155" t="s">
        <v>1385</v>
      </c>
      <c r="H1073" s="156">
        <v>622.875</v>
      </c>
      <c r="I1073" s="157"/>
      <c r="L1073" s="152"/>
      <c r="M1073" s="158"/>
      <c r="N1073" s="159"/>
      <c r="O1073" s="159"/>
      <c r="P1073" s="159"/>
      <c r="Q1073" s="159"/>
      <c r="R1073" s="159"/>
      <c r="S1073" s="159"/>
      <c r="T1073" s="160"/>
      <c r="AT1073" s="154" t="s">
        <v>147</v>
      </c>
      <c r="AU1073" s="154" t="s">
        <v>145</v>
      </c>
      <c r="AV1073" s="11" t="s">
        <v>145</v>
      </c>
      <c r="AW1073" s="11" t="s">
        <v>33</v>
      </c>
      <c r="AX1073" s="11" t="s">
        <v>80</v>
      </c>
      <c r="AY1073" s="154" t="s">
        <v>137</v>
      </c>
    </row>
    <row r="1074" spans="1:65" s="254" customFormat="1" ht="24.2" customHeight="1">
      <c r="A1074" s="204"/>
      <c r="B1074" s="139"/>
      <c r="C1074" s="276" t="s">
        <v>1386</v>
      </c>
      <c r="D1074" s="276" t="s">
        <v>139</v>
      </c>
      <c r="E1074" s="277" t="s">
        <v>1387</v>
      </c>
      <c r="F1074" s="278" t="s">
        <v>1388</v>
      </c>
      <c r="G1074" s="279" t="s">
        <v>142</v>
      </c>
      <c r="H1074" s="280">
        <v>262.65899999999999</v>
      </c>
      <c r="I1074" s="281"/>
      <c r="J1074" s="280">
        <f>ROUND(I1074*H1074,3)</f>
        <v>0</v>
      </c>
      <c r="K1074" s="282"/>
      <c r="L1074" s="30"/>
      <c r="M1074" s="283" t="s">
        <v>1</v>
      </c>
      <c r="N1074" s="284" t="s">
        <v>44</v>
      </c>
      <c r="O1074" s="49"/>
      <c r="P1074" s="285">
        <f>O1074*H1074</f>
        <v>0</v>
      </c>
      <c r="Q1074" s="285">
        <v>5.4000000000000001E-4</v>
      </c>
      <c r="R1074" s="285">
        <f>Q1074*H1074</f>
        <v>0.14183586000000001</v>
      </c>
      <c r="S1074" s="285">
        <v>0</v>
      </c>
      <c r="T1074" s="286">
        <f>S1074*H1074</f>
        <v>0</v>
      </c>
      <c r="U1074" s="204"/>
      <c r="V1074" s="204"/>
      <c r="W1074" s="204"/>
      <c r="X1074" s="204"/>
      <c r="Y1074" s="204"/>
      <c r="Z1074" s="204"/>
      <c r="AA1074" s="204"/>
      <c r="AB1074" s="204"/>
      <c r="AC1074" s="204"/>
      <c r="AD1074" s="204"/>
      <c r="AE1074" s="204"/>
      <c r="AR1074" s="287" t="s">
        <v>238</v>
      </c>
      <c r="AT1074" s="287" t="s">
        <v>139</v>
      </c>
      <c r="AU1074" s="287" t="s">
        <v>145</v>
      </c>
      <c r="AY1074" s="205" t="s">
        <v>137</v>
      </c>
      <c r="BE1074" s="150">
        <f>IF(N1074="základná",J1074,0)</f>
        <v>0</v>
      </c>
      <c r="BF1074" s="150">
        <f>IF(N1074="znížená",J1074,0)</f>
        <v>0</v>
      </c>
      <c r="BG1074" s="150">
        <f>IF(N1074="zákl. prenesená",J1074,0)</f>
        <v>0</v>
      </c>
      <c r="BH1074" s="150">
        <f>IF(N1074="zníž. prenesená",J1074,0)</f>
        <v>0</v>
      </c>
      <c r="BI1074" s="150">
        <f>IF(N1074="nulová",J1074,0)</f>
        <v>0</v>
      </c>
      <c r="BJ1074" s="205" t="s">
        <v>145</v>
      </c>
      <c r="BK1074" s="151">
        <f>ROUND(I1074*H1074,3)</f>
        <v>0</v>
      </c>
      <c r="BL1074" s="205" t="s">
        <v>238</v>
      </c>
      <c r="BM1074" s="287" t="s">
        <v>1389</v>
      </c>
    </row>
    <row r="1075" spans="1:65" s="14" customFormat="1">
      <c r="B1075" s="186"/>
      <c r="D1075" s="153" t="s">
        <v>147</v>
      </c>
      <c r="E1075" s="187" t="s">
        <v>1</v>
      </c>
      <c r="F1075" s="188" t="s">
        <v>1081</v>
      </c>
      <c r="H1075" s="187" t="s">
        <v>1</v>
      </c>
      <c r="I1075" s="189"/>
      <c r="L1075" s="186"/>
      <c r="M1075" s="190"/>
      <c r="N1075" s="191"/>
      <c r="O1075" s="191"/>
      <c r="P1075" s="191"/>
      <c r="Q1075" s="191"/>
      <c r="R1075" s="191"/>
      <c r="S1075" s="191"/>
      <c r="T1075" s="192"/>
      <c r="AT1075" s="187" t="s">
        <v>147</v>
      </c>
      <c r="AU1075" s="187" t="s">
        <v>145</v>
      </c>
      <c r="AV1075" s="14" t="s">
        <v>80</v>
      </c>
      <c r="AW1075" s="14" t="s">
        <v>33</v>
      </c>
      <c r="AX1075" s="14" t="s">
        <v>72</v>
      </c>
      <c r="AY1075" s="187" t="s">
        <v>137</v>
      </c>
    </row>
    <row r="1076" spans="1:65" s="11" customFormat="1">
      <c r="B1076" s="152"/>
      <c r="D1076" s="153" t="s">
        <v>147</v>
      </c>
      <c r="E1076" s="154" t="s">
        <v>1</v>
      </c>
      <c r="F1076" s="155" t="s">
        <v>1390</v>
      </c>
      <c r="H1076" s="156">
        <v>184.898</v>
      </c>
      <c r="I1076" s="157"/>
      <c r="L1076" s="152"/>
      <c r="M1076" s="158"/>
      <c r="N1076" s="159"/>
      <c r="O1076" s="159"/>
      <c r="P1076" s="159"/>
      <c r="Q1076" s="159"/>
      <c r="R1076" s="159"/>
      <c r="S1076" s="159"/>
      <c r="T1076" s="160"/>
      <c r="AT1076" s="154" t="s">
        <v>147</v>
      </c>
      <c r="AU1076" s="154" t="s">
        <v>145</v>
      </c>
      <c r="AV1076" s="11" t="s">
        <v>145</v>
      </c>
      <c r="AW1076" s="11" t="s">
        <v>33</v>
      </c>
      <c r="AX1076" s="11" t="s">
        <v>72</v>
      </c>
      <c r="AY1076" s="154" t="s">
        <v>137</v>
      </c>
    </row>
    <row r="1077" spans="1:65" s="14" customFormat="1">
      <c r="B1077" s="186"/>
      <c r="D1077" s="153" t="s">
        <v>147</v>
      </c>
      <c r="E1077" s="187" t="s">
        <v>1</v>
      </c>
      <c r="F1077" s="188" t="s">
        <v>1391</v>
      </c>
      <c r="H1077" s="187" t="s">
        <v>1</v>
      </c>
      <c r="I1077" s="189"/>
      <c r="L1077" s="186"/>
      <c r="M1077" s="190"/>
      <c r="N1077" s="191"/>
      <c r="O1077" s="191"/>
      <c r="P1077" s="191"/>
      <c r="Q1077" s="191"/>
      <c r="R1077" s="191"/>
      <c r="S1077" s="191"/>
      <c r="T1077" s="192"/>
      <c r="AT1077" s="187" t="s">
        <v>147</v>
      </c>
      <c r="AU1077" s="187" t="s">
        <v>145</v>
      </c>
      <c r="AV1077" s="14" t="s">
        <v>80</v>
      </c>
      <c r="AW1077" s="14" t="s">
        <v>33</v>
      </c>
      <c r="AX1077" s="14" t="s">
        <v>72</v>
      </c>
      <c r="AY1077" s="187" t="s">
        <v>137</v>
      </c>
    </row>
    <row r="1078" spans="1:65" s="11" customFormat="1">
      <c r="B1078" s="152"/>
      <c r="D1078" s="153" t="s">
        <v>147</v>
      </c>
      <c r="E1078" s="154" t="s">
        <v>1</v>
      </c>
      <c r="F1078" s="155" t="s">
        <v>1392</v>
      </c>
      <c r="H1078" s="156">
        <v>31.14</v>
      </c>
      <c r="I1078" s="157"/>
      <c r="L1078" s="152"/>
      <c r="M1078" s="158"/>
      <c r="N1078" s="159"/>
      <c r="O1078" s="159"/>
      <c r="P1078" s="159"/>
      <c r="Q1078" s="159"/>
      <c r="R1078" s="159"/>
      <c r="S1078" s="159"/>
      <c r="T1078" s="160"/>
      <c r="AT1078" s="154" t="s">
        <v>147</v>
      </c>
      <c r="AU1078" s="154" t="s">
        <v>145</v>
      </c>
      <c r="AV1078" s="11" t="s">
        <v>145</v>
      </c>
      <c r="AW1078" s="11" t="s">
        <v>33</v>
      </c>
      <c r="AX1078" s="11" t="s">
        <v>72</v>
      </c>
      <c r="AY1078" s="154" t="s">
        <v>137</v>
      </c>
    </row>
    <row r="1079" spans="1:65" s="12" customFormat="1">
      <c r="B1079" s="161"/>
      <c r="D1079" s="153" t="s">
        <v>147</v>
      </c>
      <c r="E1079" s="162" t="s">
        <v>1</v>
      </c>
      <c r="F1079" s="163" t="s">
        <v>150</v>
      </c>
      <c r="H1079" s="164">
        <v>216.03800000000001</v>
      </c>
      <c r="I1079" s="165"/>
      <c r="L1079" s="161"/>
      <c r="M1079" s="166"/>
      <c r="N1079" s="167"/>
      <c r="O1079" s="167"/>
      <c r="P1079" s="167"/>
      <c r="Q1079" s="167"/>
      <c r="R1079" s="167"/>
      <c r="S1079" s="167"/>
      <c r="T1079" s="168"/>
      <c r="AT1079" s="162" t="s">
        <v>147</v>
      </c>
      <c r="AU1079" s="162" t="s">
        <v>145</v>
      </c>
      <c r="AV1079" s="12" t="s">
        <v>151</v>
      </c>
      <c r="AW1079" s="12" t="s">
        <v>33</v>
      </c>
      <c r="AX1079" s="12" t="s">
        <v>72</v>
      </c>
      <c r="AY1079" s="162" t="s">
        <v>137</v>
      </c>
    </row>
    <row r="1080" spans="1:65" s="14" customFormat="1">
      <c r="B1080" s="186"/>
      <c r="D1080" s="153" t="s">
        <v>147</v>
      </c>
      <c r="E1080" s="187" t="s">
        <v>1</v>
      </c>
      <c r="F1080" s="188" t="s">
        <v>1393</v>
      </c>
      <c r="H1080" s="187" t="s">
        <v>1</v>
      </c>
      <c r="I1080" s="189"/>
      <c r="L1080" s="186"/>
      <c r="M1080" s="190"/>
      <c r="N1080" s="191"/>
      <c r="O1080" s="191"/>
      <c r="P1080" s="191"/>
      <c r="Q1080" s="191"/>
      <c r="R1080" s="191"/>
      <c r="S1080" s="191"/>
      <c r="T1080" s="192"/>
      <c r="AT1080" s="187" t="s">
        <v>147</v>
      </c>
      <c r="AU1080" s="187" t="s">
        <v>145</v>
      </c>
      <c r="AV1080" s="14" t="s">
        <v>80</v>
      </c>
      <c r="AW1080" s="14" t="s">
        <v>33</v>
      </c>
      <c r="AX1080" s="14" t="s">
        <v>72</v>
      </c>
      <c r="AY1080" s="187" t="s">
        <v>137</v>
      </c>
    </row>
    <row r="1081" spans="1:65" s="11" customFormat="1">
      <c r="B1081" s="152"/>
      <c r="D1081" s="153" t="s">
        <v>147</v>
      </c>
      <c r="E1081" s="154" t="s">
        <v>1</v>
      </c>
      <c r="F1081" s="155" t="s">
        <v>1394</v>
      </c>
      <c r="H1081" s="156">
        <v>37.604999999999997</v>
      </c>
      <c r="I1081" s="157"/>
      <c r="L1081" s="152"/>
      <c r="M1081" s="158"/>
      <c r="N1081" s="159"/>
      <c r="O1081" s="159"/>
      <c r="P1081" s="159"/>
      <c r="Q1081" s="159"/>
      <c r="R1081" s="159"/>
      <c r="S1081" s="159"/>
      <c r="T1081" s="160"/>
      <c r="AT1081" s="154" t="s">
        <v>147</v>
      </c>
      <c r="AU1081" s="154" t="s">
        <v>145</v>
      </c>
      <c r="AV1081" s="11" t="s">
        <v>145</v>
      </c>
      <c r="AW1081" s="11" t="s">
        <v>33</v>
      </c>
      <c r="AX1081" s="11" t="s">
        <v>72</v>
      </c>
      <c r="AY1081" s="154" t="s">
        <v>137</v>
      </c>
    </row>
    <row r="1082" spans="1:65" s="14" customFormat="1">
      <c r="B1082" s="186"/>
      <c r="D1082" s="153" t="s">
        <v>147</v>
      </c>
      <c r="E1082" s="187" t="s">
        <v>1</v>
      </c>
      <c r="F1082" s="188" t="s">
        <v>1391</v>
      </c>
      <c r="H1082" s="187" t="s">
        <v>1</v>
      </c>
      <c r="I1082" s="189"/>
      <c r="L1082" s="186"/>
      <c r="M1082" s="190"/>
      <c r="N1082" s="191"/>
      <c r="O1082" s="191"/>
      <c r="P1082" s="191"/>
      <c r="Q1082" s="191"/>
      <c r="R1082" s="191"/>
      <c r="S1082" s="191"/>
      <c r="T1082" s="192"/>
      <c r="AT1082" s="187" t="s">
        <v>147</v>
      </c>
      <c r="AU1082" s="187" t="s">
        <v>145</v>
      </c>
      <c r="AV1082" s="14" t="s">
        <v>80</v>
      </c>
      <c r="AW1082" s="14" t="s">
        <v>33</v>
      </c>
      <c r="AX1082" s="14" t="s">
        <v>72</v>
      </c>
      <c r="AY1082" s="187" t="s">
        <v>137</v>
      </c>
    </row>
    <row r="1083" spans="1:65" s="11" customFormat="1">
      <c r="B1083" s="152"/>
      <c r="D1083" s="153" t="s">
        <v>147</v>
      </c>
      <c r="E1083" s="154" t="s">
        <v>1</v>
      </c>
      <c r="F1083" s="155" t="s">
        <v>1395</v>
      </c>
      <c r="H1083" s="156">
        <v>9.016</v>
      </c>
      <c r="I1083" s="157"/>
      <c r="L1083" s="152"/>
      <c r="M1083" s="158"/>
      <c r="N1083" s="159"/>
      <c r="O1083" s="159"/>
      <c r="P1083" s="159"/>
      <c r="Q1083" s="159"/>
      <c r="R1083" s="159"/>
      <c r="S1083" s="159"/>
      <c r="T1083" s="160"/>
      <c r="AT1083" s="154" t="s">
        <v>147</v>
      </c>
      <c r="AU1083" s="154" t="s">
        <v>145</v>
      </c>
      <c r="AV1083" s="11" t="s">
        <v>145</v>
      </c>
      <c r="AW1083" s="11" t="s">
        <v>33</v>
      </c>
      <c r="AX1083" s="11" t="s">
        <v>72</v>
      </c>
      <c r="AY1083" s="154" t="s">
        <v>137</v>
      </c>
    </row>
    <row r="1084" spans="1:65" s="12" customFormat="1">
      <c r="B1084" s="161"/>
      <c r="D1084" s="153" t="s">
        <v>147</v>
      </c>
      <c r="E1084" s="162" t="s">
        <v>1</v>
      </c>
      <c r="F1084" s="163" t="s">
        <v>150</v>
      </c>
      <c r="H1084" s="164">
        <v>46.621000000000002</v>
      </c>
      <c r="I1084" s="165"/>
      <c r="L1084" s="161"/>
      <c r="M1084" s="166"/>
      <c r="N1084" s="167"/>
      <c r="O1084" s="167"/>
      <c r="P1084" s="167"/>
      <c r="Q1084" s="167"/>
      <c r="R1084" s="167"/>
      <c r="S1084" s="167"/>
      <c r="T1084" s="168"/>
      <c r="AT1084" s="162" t="s">
        <v>147</v>
      </c>
      <c r="AU1084" s="162" t="s">
        <v>145</v>
      </c>
      <c r="AV1084" s="12" t="s">
        <v>151</v>
      </c>
      <c r="AW1084" s="12" t="s">
        <v>33</v>
      </c>
      <c r="AX1084" s="12" t="s">
        <v>72</v>
      </c>
      <c r="AY1084" s="162" t="s">
        <v>137</v>
      </c>
    </row>
    <row r="1085" spans="1:65" s="13" customFormat="1">
      <c r="B1085" s="169"/>
      <c r="D1085" s="153" t="s">
        <v>147</v>
      </c>
      <c r="E1085" s="170" t="s">
        <v>1</v>
      </c>
      <c r="F1085" s="171" t="s">
        <v>158</v>
      </c>
      <c r="H1085" s="172">
        <v>262.65899999999999</v>
      </c>
      <c r="I1085" s="173"/>
      <c r="L1085" s="169"/>
      <c r="M1085" s="174"/>
      <c r="N1085" s="175"/>
      <c r="O1085" s="175"/>
      <c r="P1085" s="175"/>
      <c r="Q1085" s="175"/>
      <c r="R1085" s="175"/>
      <c r="S1085" s="175"/>
      <c r="T1085" s="176"/>
      <c r="AT1085" s="170" t="s">
        <v>147</v>
      </c>
      <c r="AU1085" s="170" t="s">
        <v>145</v>
      </c>
      <c r="AV1085" s="13" t="s">
        <v>144</v>
      </c>
      <c r="AW1085" s="13" t="s">
        <v>33</v>
      </c>
      <c r="AX1085" s="13" t="s">
        <v>80</v>
      </c>
      <c r="AY1085" s="170" t="s">
        <v>137</v>
      </c>
    </row>
    <row r="1086" spans="1:65" s="254" customFormat="1" ht="24.2" customHeight="1">
      <c r="A1086" s="204"/>
      <c r="B1086" s="139"/>
      <c r="C1086" s="288" t="s">
        <v>1396</v>
      </c>
      <c r="D1086" s="288" t="s">
        <v>164</v>
      </c>
      <c r="E1086" s="289" t="s">
        <v>1397</v>
      </c>
      <c r="F1086" s="290" t="s">
        <v>1398</v>
      </c>
      <c r="G1086" s="291" t="s">
        <v>142</v>
      </c>
      <c r="H1086" s="292">
        <v>302.05799999999999</v>
      </c>
      <c r="I1086" s="293"/>
      <c r="J1086" s="292">
        <f>ROUND(I1086*H1086,3)</f>
        <v>0</v>
      </c>
      <c r="K1086" s="294"/>
      <c r="L1086" s="183"/>
      <c r="M1086" s="295" t="s">
        <v>1</v>
      </c>
      <c r="N1086" s="296" t="s">
        <v>44</v>
      </c>
      <c r="O1086" s="49"/>
      <c r="P1086" s="285">
        <f>O1086*H1086</f>
        <v>0</v>
      </c>
      <c r="Q1086" s="285">
        <v>4.2500000000000003E-3</v>
      </c>
      <c r="R1086" s="285">
        <f>Q1086*H1086</f>
        <v>1.2837465000000001</v>
      </c>
      <c r="S1086" s="285">
        <v>0</v>
      </c>
      <c r="T1086" s="286">
        <f>S1086*H1086</f>
        <v>0</v>
      </c>
      <c r="U1086" s="204"/>
      <c r="V1086" s="204"/>
      <c r="W1086" s="204"/>
      <c r="X1086" s="204"/>
      <c r="Y1086" s="204"/>
      <c r="Z1086" s="204"/>
      <c r="AA1086" s="204"/>
      <c r="AB1086" s="204"/>
      <c r="AC1086" s="204"/>
      <c r="AD1086" s="204"/>
      <c r="AE1086" s="204"/>
      <c r="AR1086" s="287" t="s">
        <v>577</v>
      </c>
      <c r="AT1086" s="287" t="s">
        <v>164</v>
      </c>
      <c r="AU1086" s="287" t="s">
        <v>145</v>
      </c>
      <c r="AY1086" s="205" t="s">
        <v>137</v>
      </c>
      <c r="BE1086" s="150">
        <f>IF(N1086="základná",J1086,0)</f>
        <v>0</v>
      </c>
      <c r="BF1086" s="150">
        <f>IF(N1086="znížená",J1086,0)</f>
        <v>0</v>
      </c>
      <c r="BG1086" s="150">
        <f>IF(N1086="zákl. prenesená",J1086,0)</f>
        <v>0</v>
      </c>
      <c r="BH1086" s="150">
        <f>IF(N1086="zníž. prenesená",J1086,0)</f>
        <v>0</v>
      </c>
      <c r="BI1086" s="150">
        <f>IF(N1086="nulová",J1086,0)</f>
        <v>0</v>
      </c>
      <c r="BJ1086" s="205" t="s">
        <v>145</v>
      </c>
      <c r="BK1086" s="151">
        <f>ROUND(I1086*H1086,3)</f>
        <v>0</v>
      </c>
      <c r="BL1086" s="205" t="s">
        <v>238</v>
      </c>
      <c r="BM1086" s="287" t="s">
        <v>1399</v>
      </c>
    </row>
    <row r="1087" spans="1:65" s="11" customFormat="1">
      <c r="B1087" s="152"/>
      <c r="D1087" s="153" t="s">
        <v>147</v>
      </c>
      <c r="E1087" s="154" t="s">
        <v>1</v>
      </c>
      <c r="F1087" s="155" t="s">
        <v>1400</v>
      </c>
      <c r="H1087" s="156">
        <v>302.05799999999999</v>
      </c>
      <c r="I1087" s="157"/>
      <c r="L1087" s="152"/>
      <c r="M1087" s="158"/>
      <c r="N1087" s="159"/>
      <c r="O1087" s="159"/>
      <c r="P1087" s="159"/>
      <c r="Q1087" s="159"/>
      <c r="R1087" s="159"/>
      <c r="S1087" s="159"/>
      <c r="T1087" s="160"/>
      <c r="AT1087" s="154" t="s">
        <v>147</v>
      </c>
      <c r="AU1087" s="154" t="s">
        <v>145</v>
      </c>
      <c r="AV1087" s="11" t="s">
        <v>145</v>
      </c>
      <c r="AW1087" s="11" t="s">
        <v>33</v>
      </c>
      <c r="AX1087" s="11" t="s">
        <v>80</v>
      </c>
      <c r="AY1087" s="154" t="s">
        <v>137</v>
      </c>
    </row>
    <row r="1088" spans="1:65" s="254" customFormat="1" ht="24.2" customHeight="1">
      <c r="A1088" s="204"/>
      <c r="B1088" s="139"/>
      <c r="C1088" s="276" t="s">
        <v>1401</v>
      </c>
      <c r="D1088" s="276" t="s">
        <v>139</v>
      </c>
      <c r="E1088" s="277" t="s">
        <v>1402</v>
      </c>
      <c r="F1088" s="278" t="s">
        <v>1403</v>
      </c>
      <c r="G1088" s="279" t="s">
        <v>142</v>
      </c>
      <c r="H1088" s="280">
        <v>270.815</v>
      </c>
      <c r="I1088" s="281"/>
      <c r="J1088" s="280">
        <f>ROUND(I1088*H1088,3)</f>
        <v>0</v>
      </c>
      <c r="K1088" s="282"/>
      <c r="L1088" s="30"/>
      <c r="M1088" s="283" t="s">
        <v>1</v>
      </c>
      <c r="N1088" s="284" t="s">
        <v>44</v>
      </c>
      <c r="O1088" s="49"/>
      <c r="P1088" s="285">
        <f>O1088*H1088</f>
        <v>0</v>
      </c>
      <c r="Q1088" s="285">
        <v>0</v>
      </c>
      <c r="R1088" s="285">
        <f>Q1088*H1088</f>
        <v>0</v>
      </c>
      <c r="S1088" s="285">
        <v>0</v>
      </c>
      <c r="T1088" s="286">
        <f>S1088*H1088</f>
        <v>0</v>
      </c>
      <c r="U1088" s="204"/>
      <c r="V1088" s="204"/>
      <c r="W1088" s="204"/>
      <c r="X1088" s="204"/>
      <c r="Y1088" s="204"/>
      <c r="Z1088" s="204"/>
      <c r="AA1088" s="204"/>
      <c r="AB1088" s="204"/>
      <c r="AC1088" s="204"/>
      <c r="AD1088" s="204"/>
      <c r="AE1088" s="204"/>
      <c r="AR1088" s="287" t="s">
        <v>238</v>
      </c>
      <c r="AT1088" s="287" t="s">
        <v>139</v>
      </c>
      <c r="AU1088" s="287" t="s">
        <v>145</v>
      </c>
      <c r="AY1088" s="205" t="s">
        <v>137</v>
      </c>
      <c r="BE1088" s="150">
        <f>IF(N1088="základná",J1088,0)</f>
        <v>0</v>
      </c>
      <c r="BF1088" s="150">
        <f>IF(N1088="znížená",J1088,0)</f>
        <v>0</v>
      </c>
      <c r="BG1088" s="150">
        <f>IF(N1088="zákl. prenesená",J1088,0)</f>
        <v>0</v>
      </c>
      <c r="BH1088" s="150">
        <f>IF(N1088="zníž. prenesená",J1088,0)</f>
        <v>0</v>
      </c>
      <c r="BI1088" s="150">
        <f>IF(N1088="nulová",J1088,0)</f>
        <v>0</v>
      </c>
      <c r="BJ1088" s="205" t="s">
        <v>145</v>
      </c>
      <c r="BK1088" s="151">
        <f>ROUND(I1088*H1088,3)</f>
        <v>0</v>
      </c>
      <c r="BL1088" s="205" t="s">
        <v>238</v>
      </c>
      <c r="BM1088" s="287" t="s">
        <v>1404</v>
      </c>
    </row>
    <row r="1089" spans="1:65" s="14" customFormat="1">
      <c r="B1089" s="186"/>
      <c r="D1089" s="153" t="s">
        <v>147</v>
      </c>
      <c r="E1089" s="187" t="s">
        <v>1</v>
      </c>
      <c r="F1089" s="188" t="s">
        <v>1081</v>
      </c>
      <c r="H1089" s="187" t="s">
        <v>1</v>
      </c>
      <c r="I1089" s="189"/>
      <c r="L1089" s="186"/>
      <c r="M1089" s="190"/>
      <c r="N1089" s="191"/>
      <c r="O1089" s="191"/>
      <c r="P1089" s="191"/>
      <c r="Q1089" s="191"/>
      <c r="R1089" s="191"/>
      <c r="S1089" s="191"/>
      <c r="T1089" s="192"/>
      <c r="AT1089" s="187" t="s">
        <v>147</v>
      </c>
      <c r="AU1089" s="187" t="s">
        <v>145</v>
      </c>
      <c r="AV1089" s="14" t="s">
        <v>80</v>
      </c>
      <c r="AW1089" s="14" t="s">
        <v>33</v>
      </c>
      <c r="AX1089" s="14" t="s">
        <v>72</v>
      </c>
      <c r="AY1089" s="187" t="s">
        <v>137</v>
      </c>
    </row>
    <row r="1090" spans="1:65" s="11" customFormat="1">
      <c r="B1090" s="152"/>
      <c r="D1090" s="153" t="s">
        <v>147</v>
      </c>
      <c r="E1090" s="154" t="s">
        <v>1</v>
      </c>
      <c r="F1090" s="155" t="s">
        <v>1405</v>
      </c>
      <c r="H1090" s="156">
        <v>181.238</v>
      </c>
      <c r="I1090" s="157"/>
      <c r="L1090" s="152"/>
      <c r="M1090" s="158"/>
      <c r="N1090" s="159"/>
      <c r="O1090" s="159"/>
      <c r="P1090" s="159"/>
      <c r="Q1090" s="159"/>
      <c r="R1090" s="159"/>
      <c r="S1090" s="159"/>
      <c r="T1090" s="160"/>
      <c r="AT1090" s="154" t="s">
        <v>147</v>
      </c>
      <c r="AU1090" s="154" t="s">
        <v>145</v>
      </c>
      <c r="AV1090" s="11" t="s">
        <v>145</v>
      </c>
      <c r="AW1090" s="11" t="s">
        <v>33</v>
      </c>
      <c r="AX1090" s="11" t="s">
        <v>72</v>
      </c>
      <c r="AY1090" s="154" t="s">
        <v>137</v>
      </c>
    </row>
    <row r="1091" spans="1:65" s="14" customFormat="1">
      <c r="B1091" s="186"/>
      <c r="D1091" s="153" t="s">
        <v>147</v>
      </c>
      <c r="E1091" s="187" t="s">
        <v>1</v>
      </c>
      <c r="F1091" s="188" t="s">
        <v>1406</v>
      </c>
      <c r="H1091" s="187" t="s">
        <v>1</v>
      </c>
      <c r="I1091" s="189"/>
      <c r="L1091" s="186"/>
      <c r="M1091" s="190"/>
      <c r="N1091" s="191"/>
      <c r="O1091" s="191"/>
      <c r="P1091" s="191"/>
      <c r="Q1091" s="191"/>
      <c r="R1091" s="191"/>
      <c r="S1091" s="191"/>
      <c r="T1091" s="192"/>
      <c r="AT1091" s="187" t="s">
        <v>147</v>
      </c>
      <c r="AU1091" s="187" t="s">
        <v>145</v>
      </c>
      <c r="AV1091" s="14" t="s">
        <v>80</v>
      </c>
      <c r="AW1091" s="14" t="s">
        <v>33</v>
      </c>
      <c r="AX1091" s="14" t="s">
        <v>72</v>
      </c>
      <c r="AY1091" s="187" t="s">
        <v>137</v>
      </c>
    </row>
    <row r="1092" spans="1:65" s="11" customFormat="1">
      <c r="B1092" s="152"/>
      <c r="D1092" s="153" t="s">
        <v>147</v>
      </c>
      <c r="E1092" s="154" t="s">
        <v>1</v>
      </c>
      <c r="F1092" s="155" t="s">
        <v>1407</v>
      </c>
      <c r="H1092" s="156">
        <v>40.222000000000001</v>
      </c>
      <c r="I1092" s="157"/>
      <c r="L1092" s="152"/>
      <c r="M1092" s="158"/>
      <c r="N1092" s="159"/>
      <c r="O1092" s="159"/>
      <c r="P1092" s="159"/>
      <c r="Q1092" s="159"/>
      <c r="R1092" s="159"/>
      <c r="S1092" s="159"/>
      <c r="T1092" s="160"/>
      <c r="AT1092" s="154" t="s">
        <v>147</v>
      </c>
      <c r="AU1092" s="154" t="s">
        <v>145</v>
      </c>
      <c r="AV1092" s="11" t="s">
        <v>145</v>
      </c>
      <c r="AW1092" s="11" t="s">
        <v>33</v>
      </c>
      <c r="AX1092" s="11" t="s">
        <v>72</v>
      </c>
      <c r="AY1092" s="154" t="s">
        <v>137</v>
      </c>
    </row>
    <row r="1093" spans="1:65" s="12" customFormat="1">
      <c r="B1093" s="161"/>
      <c r="D1093" s="153" t="s">
        <v>147</v>
      </c>
      <c r="E1093" s="162" t="s">
        <v>1</v>
      </c>
      <c r="F1093" s="163" t="s">
        <v>150</v>
      </c>
      <c r="H1093" s="164">
        <v>221.46</v>
      </c>
      <c r="I1093" s="165"/>
      <c r="L1093" s="161"/>
      <c r="M1093" s="166"/>
      <c r="N1093" s="167"/>
      <c r="O1093" s="167"/>
      <c r="P1093" s="167"/>
      <c r="Q1093" s="167"/>
      <c r="R1093" s="167"/>
      <c r="S1093" s="167"/>
      <c r="T1093" s="168"/>
      <c r="AT1093" s="162" t="s">
        <v>147</v>
      </c>
      <c r="AU1093" s="162" t="s">
        <v>145</v>
      </c>
      <c r="AV1093" s="12" t="s">
        <v>151</v>
      </c>
      <c r="AW1093" s="12" t="s">
        <v>33</v>
      </c>
      <c r="AX1093" s="12" t="s">
        <v>72</v>
      </c>
      <c r="AY1093" s="162" t="s">
        <v>137</v>
      </c>
    </row>
    <row r="1094" spans="1:65" s="14" customFormat="1">
      <c r="B1094" s="186"/>
      <c r="D1094" s="153" t="s">
        <v>147</v>
      </c>
      <c r="E1094" s="187" t="s">
        <v>1</v>
      </c>
      <c r="F1094" s="188" t="s">
        <v>1393</v>
      </c>
      <c r="H1094" s="187" t="s">
        <v>1</v>
      </c>
      <c r="I1094" s="189"/>
      <c r="L1094" s="186"/>
      <c r="M1094" s="190"/>
      <c r="N1094" s="191"/>
      <c r="O1094" s="191"/>
      <c r="P1094" s="191"/>
      <c r="Q1094" s="191"/>
      <c r="R1094" s="191"/>
      <c r="S1094" s="191"/>
      <c r="T1094" s="192"/>
      <c r="AT1094" s="187" t="s">
        <v>147</v>
      </c>
      <c r="AU1094" s="187" t="s">
        <v>145</v>
      </c>
      <c r="AV1094" s="14" t="s">
        <v>80</v>
      </c>
      <c r="AW1094" s="14" t="s">
        <v>33</v>
      </c>
      <c r="AX1094" s="14" t="s">
        <v>72</v>
      </c>
      <c r="AY1094" s="187" t="s">
        <v>137</v>
      </c>
    </row>
    <row r="1095" spans="1:65" s="11" customFormat="1">
      <c r="B1095" s="152"/>
      <c r="D1095" s="153" t="s">
        <v>147</v>
      </c>
      <c r="E1095" s="154" t="s">
        <v>1</v>
      </c>
      <c r="F1095" s="155" t="s">
        <v>1408</v>
      </c>
      <c r="H1095" s="156">
        <v>36.380000000000003</v>
      </c>
      <c r="I1095" s="157"/>
      <c r="L1095" s="152"/>
      <c r="M1095" s="158"/>
      <c r="N1095" s="159"/>
      <c r="O1095" s="159"/>
      <c r="P1095" s="159"/>
      <c r="Q1095" s="159"/>
      <c r="R1095" s="159"/>
      <c r="S1095" s="159"/>
      <c r="T1095" s="160"/>
      <c r="AT1095" s="154" t="s">
        <v>147</v>
      </c>
      <c r="AU1095" s="154" t="s">
        <v>145</v>
      </c>
      <c r="AV1095" s="11" t="s">
        <v>145</v>
      </c>
      <c r="AW1095" s="11" t="s">
        <v>33</v>
      </c>
      <c r="AX1095" s="11" t="s">
        <v>72</v>
      </c>
      <c r="AY1095" s="154" t="s">
        <v>137</v>
      </c>
    </row>
    <row r="1096" spans="1:65" s="14" customFormat="1">
      <c r="B1096" s="186"/>
      <c r="D1096" s="153" t="s">
        <v>147</v>
      </c>
      <c r="E1096" s="187" t="s">
        <v>1</v>
      </c>
      <c r="F1096" s="188" t="s">
        <v>1406</v>
      </c>
      <c r="H1096" s="187" t="s">
        <v>1</v>
      </c>
      <c r="I1096" s="189"/>
      <c r="L1096" s="186"/>
      <c r="M1096" s="190"/>
      <c r="N1096" s="191"/>
      <c r="O1096" s="191"/>
      <c r="P1096" s="191"/>
      <c r="Q1096" s="191"/>
      <c r="R1096" s="191"/>
      <c r="S1096" s="191"/>
      <c r="T1096" s="192"/>
      <c r="AT1096" s="187" t="s">
        <v>147</v>
      </c>
      <c r="AU1096" s="187" t="s">
        <v>145</v>
      </c>
      <c r="AV1096" s="14" t="s">
        <v>80</v>
      </c>
      <c r="AW1096" s="14" t="s">
        <v>33</v>
      </c>
      <c r="AX1096" s="14" t="s">
        <v>72</v>
      </c>
      <c r="AY1096" s="187" t="s">
        <v>137</v>
      </c>
    </row>
    <row r="1097" spans="1:65" s="11" customFormat="1">
      <c r="B1097" s="152"/>
      <c r="D1097" s="153" t="s">
        <v>147</v>
      </c>
      <c r="E1097" s="154" t="s">
        <v>1</v>
      </c>
      <c r="F1097" s="155" t="s">
        <v>1409</v>
      </c>
      <c r="H1097" s="156">
        <v>11.37</v>
      </c>
      <c r="I1097" s="157"/>
      <c r="L1097" s="152"/>
      <c r="M1097" s="158"/>
      <c r="N1097" s="159"/>
      <c r="O1097" s="159"/>
      <c r="P1097" s="159"/>
      <c r="Q1097" s="159"/>
      <c r="R1097" s="159"/>
      <c r="S1097" s="159"/>
      <c r="T1097" s="160"/>
      <c r="AT1097" s="154" t="s">
        <v>147</v>
      </c>
      <c r="AU1097" s="154" t="s">
        <v>145</v>
      </c>
      <c r="AV1097" s="11" t="s">
        <v>145</v>
      </c>
      <c r="AW1097" s="11" t="s">
        <v>33</v>
      </c>
      <c r="AX1097" s="11" t="s">
        <v>72</v>
      </c>
      <c r="AY1097" s="154" t="s">
        <v>137</v>
      </c>
    </row>
    <row r="1098" spans="1:65" s="11" customFormat="1">
      <c r="B1098" s="152"/>
      <c r="D1098" s="153" t="s">
        <v>147</v>
      </c>
      <c r="E1098" s="154" t="s">
        <v>1</v>
      </c>
      <c r="F1098" s="155" t="s">
        <v>1410</v>
      </c>
      <c r="H1098" s="156">
        <v>1.605</v>
      </c>
      <c r="I1098" s="157"/>
      <c r="L1098" s="152"/>
      <c r="M1098" s="158"/>
      <c r="N1098" s="159"/>
      <c r="O1098" s="159"/>
      <c r="P1098" s="159"/>
      <c r="Q1098" s="159"/>
      <c r="R1098" s="159"/>
      <c r="S1098" s="159"/>
      <c r="T1098" s="160"/>
      <c r="AT1098" s="154" t="s">
        <v>147</v>
      </c>
      <c r="AU1098" s="154" t="s">
        <v>145</v>
      </c>
      <c r="AV1098" s="11" t="s">
        <v>145</v>
      </c>
      <c r="AW1098" s="11" t="s">
        <v>33</v>
      </c>
      <c r="AX1098" s="11" t="s">
        <v>72</v>
      </c>
      <c r="AY1098" s="154" t="s">
        <v>137</v>
      </c>
    </row>
    <row r="1099" spans="1:65" s="12" customFormat="1">
      <c r="B1099" s="161"/>
      <c r="D1099" s="153" t="s">
        <v>147</v>
      </c>
      <c r="E1099" s="162" t="s">
        <v>1</v>
      </c>
      <c r="F1099" s="163" t="s">
        <v>150</v>
      </c>
      <c r="H1099" s="164">
        <v>49.354999999999997</v>
      </c>
      <c r="I1099" s="165"/>
      <c r="L1099" s="161"/>
      <c r="M1099" s="166"/>
      <c r="N1099" s="167"/>
      <c r="O1099" s="167"/>
      <c r="P1099" s="167"/>
      <c r="Q1099" s="167"/>
      <c r="R1099" s="167"/>
      <c r="S1099" s="167"/>
      <c r="T1099" s="168"/>
      <c r="AT1099" s="162" t="s">
        <v>147</v>
      </c>
      <c r="AU1099" s="162" t="s">
        <v>145</v>
      </c>
      <c r="AV1099" s="12" t="s">
        <v>151</v>
      </c>
      <c r="AW1099" s="12" t="s">
        <v>33</v>
      </c>
      <c r="AX1099" s="12" t="s">
        <v>72</v>
      </c>
      <c r="AY1099" s="162" t="s">
        <v>137</v>
      </c>
    </row>
    <row r="1100" spans="1:65" s="13" customFormat="1">
      <c r="B1100" s="169"/>
      <c r="D1100" s="153" t="s">
        <v>147</v>
      </c>
      <c r="E1100" s="170" t="s">
        <v>1</v>
      </c>
      <c r="F1100" s="171" t="s">
        <v>158</v>
      </c>
      <c r="H1100" s="172">
        <v>270.815</v>
      </c>
      <c r="I1100" s="173"/>
      <c r="L1100" s="169"/>
      <c r="M1100" s="174"/>
      <c r="N1100" s="175"/>
      <c r="O1100" s="175"/>
      <c r="P1100" s="175"/>
      <c r="Q1100" s="175"/>
      <c r="R1100" s="175"/>
      <c r="S1100" s="175"/>
      <c r="T1100" s="176"/>
      <c r="AT1100" s="170" t="s">
        <v>147</v>
      </c>
      <c r="AU1100" s="170" t="s">
        <v>145</v>
      </c>
      <c r="AV1100" s="13" t="s">
        <v>144</v>
      </c>
      <c r="AW1100" s="13" t="s">
        <v>33</v>
      </c>
      <c r="AX1100" s="13" t="s">
        <v>80</v>
      </c>
      <c r="AY1100" s="170" t="s">
        <v>137</v>
      </c>
    </row>
    <row r="1101" spans="1:65" s="254" customFormat="1" ht="24.2" customHeight="1">
      <c r="A1101" s="204"/>
      <c r="B1101" s="139"/>
      <c r="C1101" s="288" t="s">
        <v>1411</v>
      </c>
      <c r="D1101" s="288" t="s">
        <v>164</v>
      </c>
      <c r="E1101" s="289" t="s">
        <v>1412</v>
      </c>
      <c r="F1101" s="290" t="s">
        <v>1413</v>
      </c>
      <c r="G1101" s="291" t="s">
        <v>142</v>
      </c>
      <c r="H1101" s="292">
        <v>311.43700000000001</v>
      </c>
      <c r="I1101" s="293"/>
      <c r="J1101" s="292">
        <f>ROUND(I1101*H1101,3)</f>
        <v>0</v>
      </c>
      <c r="K1101" s="294"/>
      <c r="L1101" s="183"/>
      <c r="M1101" s="295" t="s">
        <v>1</v>
      </c>
      <c r="N1101" s="296" t="s">
        <v>44</v>
      </c>
      <c r="O1101" s="49"/>
      <c r="P1101" s="285">
        <f>O1101*H1101</f>
        <v>0</v>
      </c>
      <c r="Q1101" s="285">
        <v>1.9E-3</v>
      </c>
      <c r="R1101" s="285">
        <f>Q1101*H1101</f>
        <v>0.59173030000000004</v>
      </c>
      <c r="S1101" s="285">
        <v>0</v>
      </c>
      <c r="T1101" s="286">
        <f>S1101*H1101</f>
        <v>0</v>
      </c>
      <c r="U1101" s="204"/>
      <c r="V1101" s="204"/>
      <c r="W1101" s="204"/>
      <c r="X1101" s="204"/>
      <c r="Y1101" s="204"/>
      <c r="Z1101" s="204"/>
      <c r="AA1101" s="204"/>
      <c r="AB1101" s="204"/>
      <c r="AC1101" s="204"/>
      <c r="AD1101" s="204"/>
      <c r="AE1101" s="204"/>
      <c r="AR1101" s="287" t="s">
        <v>577</v>
      </c>
      <c r="AT1101" s="287" t="s">
        <v>164</v>
      </c>
      <c r="AU1101" s="287" t="s">
        <v>145</v>
      </c>
      <c r="AY1101" s="205" t="s">
        <v>137</v>
      </c>
      <c r="BE1101" s="150">
        <f>IF(N1101="základná",J1101,0)</f>
        <v>0</v>
      </c>
      <c r="BF1101" s="150">
        <f>IF(N1101="znížená",J1101,0)</f>
        <v>0</v>
      </c>
      <c r="BG1101" s="150">
        <f>IF(N1101="zákl. prenesená",J1101,0)</f>
        <v>0</v>
      </c>
      <c r="BH1101" s="150">
        <f>IF(N1101="zníž. prenesená",J1101,0)</f>
        <v>0</v>
      </c>
      <c r="BI1101" s="150">
        <f>IF(N1101="nulová",J1101,0)</f>
        <v>0</v>
      </c>
      <c r="BJ1101" s="205" t="s">
        <v>145</v>
      </c>
      <c r="BK1101" s="151">
        <f>ROUND(I1101*H1101,3)</f>
        <v>0</v>
      </c>
      <c r="BL1101" s="205" t="s">
        <v>238</v>
      </c>
      <c r="BM1101" s="287" t="s">
        <v>1414</v>
      </c>
    </row>
    <row r="1102" spans="1:65" s="11" customFormat="1">
      <c r="B1102" s="152"/>
      <c r="D1102" s="153" t="s">
        <v>147</v>
      </c>
      <c r="E1102" s="154" t="s">
        <v>1</v>
      </c>
      <c r="F1102" s="155" t="s">
        <v>1415</v>
      </c>
      <c r="H1102" s="156">
        <v>311.43700000000001</v>
      </c>
      <c r="I1102" s="157"/>
      <c r="L1102" s="152"/>
      <c r="M1102" s="158"/>
      <c r="N1102" s="159"/>
      <c r="O1102" s="159"/>
      <c r="P1102" s="159"/>
      <c r="Q1102" s="159"/>
      <c r="R1102" s="159"/>
      <c r="S1102" s="159"/>
      <c r="T1102" s="160"/>
      <c r="AT1102" s="154" t="s">
        <v>147</v>
      </c>
      <c r="AU1102" s="154" t="s">
        <v>145</v>
      </c>
      <c r="AV1102" s="11" t="s">
        <v>145</v>
      </c>
      <c r="AW1102" s="11" t="s">
        <v>33</v>
      </c>
      <c r="AX1102" s="11" t="s">
        <v>80</v>
      </c>
      <c r="AY1102" s="154" t="s">
        <v>137</v>
      </c>
    </row>
    <row r="1103" spans="1:65" s="254" customFormat="1" ht="24.2" customHeight="1">
      <c r="A1103" s="204"/>
      <c r="B1103" s="139"/>
      <c r="C1103" s="276" t="s">
        <v>1416</v>
      </c>
      <c r="D1103" s="276" t="s">
        <v>139</v>
      </c>
      <c r="E1103" s="277" t="s">
        <v>1417</v>
      </c>
      <c r="F1103" s="278" t="s">
        <v>1418</v>
      </c>
      <c r="G1103" s="279" t="s">
        <v>167</v>
      </c>
      <c r="H1103" s="280">
        <v>6</v>
      </c>
      <c r="I1103" s="281"/>
      <c r="J1103" s="280">
        <f>ROUND(I1103*H1103,3)</f>
        <v>0</v>
      </c>
      <c r="K1103" s="282"/>
      <c r="L1103" s="30"/>
      <c r="M1103" s="283" t="s">
        <v>1</v>
      </c>
      <c r="N1103" s="284" t="s">
        <v>44</v>
      </c>
      <c r="O1103" s="49"/>
      <c r="P1103" s="285">
        <f>O1103*H1103</f>
        <v>0</v>
      </c>
      <c r="Q1103" s="285">
        <v>9.0000000000000006E-5</v>
      </c>
      <c r="R1103" s="285">
        <f>Q1103*H1103</f>
        <v>5.4000000000000001E-4</v>
      </c>
      <c r="S1103" s="285">
        <v>0</v>
      </c>
      <c r="T1103" s="286">
        <f>S1103*H1103</f>
        <v>0</v>
      </c>
      <c r="U1103" s="204"/>
      <c r="V1103" s="204"/>
      <c r="W1103" s="204"/>
      <c r="X1103" s="204"/>
      <c r="Y1103" s="204"/>
      <c r="Z1103" s="204"/>
      <c r="AA1103" s="204"/>
      <c r="AB1103" s="204"/>
      <c r="AC1103" s="204"/>
      <c r="AD1103" s="204"/>
      <c r="AE1103" s="204"/>
      <c r="AR1103" s="287" t="s">
        <v>238</v>
      </c>
      <c r="AT1103" s="287" t="s">
        <v>139</v>
      </c>
      <c r="AU1103" s="287" t="s">
        <v>145</v>
      </c>
      <c r="AY1103" s="205" t="s">
        <v>137</v>
      </c>
      <c r="BE1103" s="150">
        <f>IF(N1103="základná",J1103,0)</f>
        <v>0</v>
      </c>
      <c r="BF1103" s="150">
        <f>IF(N1103="znížená",J1103,0)</f>
        <v>0</v>
      </c>
      <c r="BG1103" s="150">
        <f>IF(N1103="zákl. prenesená",J1103,0)</f>
        <v>0</v>
      </c>
      <c r="BH1103" s="150">
        <f>IF(N1103="zníž. prenesená",J1103,0)</f>
        <v>0</v>
      </c>
      <c r="BI1103" s="150">
        <f>IF(N1103="nulová",J1103,0)</f>
        <v>0</v>
      </c>
      <c r="BJ1103" s="205" t="s">
        <v>145</v>
      </c>
      <c r="BK1103" s="151">
        <f>ROUND(I1103*H1103,3)</f>
        <v>0</v>
      </c>
      <c r="BL1103" s="205" t="s">
        <v>238</v>
      </c>
      <c r="BM1103" s="287" t="s">
        <v>1419</v>
      </c>
    </row>
    <row r="1104" spans="1:65" s="14" customFormat="1">
      <c r="B1104" s="186"/>
      <c r="D1104" s="153" t="s">
        <v>147</v>
      </c>
      <c r="E1104" s="187" t="s">
        <v>1</v>
      </c>
      <c r="F1104" s="188" t="s">
        <v>1420</v>
      </c>
      <c r="H1104" s="187" t="s">
        <v>1</v>
      </c>
      <c r="I1104" s="189"/>
      <c r="L1104" s="186"/>
      <c r="M1104" s="190"/>
      <c r="N1104" s="191"/>
      <c r="O1104" s="191"/>
      <c r="P1104" s="191"/>
      <c r="Q1104" s="191"/>
      <c r="R1104" s="191"/>
      <c r="S1104" s="191"/>
      <c r="T1104" s="192"/>
      <c r="AT1104" s="187" t="s">
        <v>147</v>
      </c>
      <c r="AU1104" s="187" t="s">
        <v>145</v>
      </c>
      <c r="AV1104" s="14" t="s">
        <v>80</v>
      </c>
      <c r="AW1104" s="14" t="s">
        <v>33</v>
      </c>
      <c r="AX1104" s="14" t="s">
        <v>72</v>
      </c>
      <c r="AY1104" s="187" t="s">
        <v>137</v>
      </c>
    </row>
    <row r="1105" spans="1:65" s="11" customFormat="1">
      <c r="B1105" s="152"/>
      <c r="D1105" s="153" t="s">
        <v>147</v>
      </c>
      <c r="E1105" s="154" t="s">
        <v>1</v>
      </c>
      <c r="F1105" s="155" t="s">
        <v>1421</v>
      </c>
      <c r="H1105" s="156">
        <v>2</v>
      </c>
      <c r="I1105" s="157"/>
      <c r="L1105" s="152"/>
      <c r="M1105" s="158"/>
      <c r="N1105" s="159"/>
      <c r="O1105" s="159"/>
      <c r="P1105" s="159"/>
      <c r="Q1105" s="159"/>
      <c r="R1105" s="159"/>
      <c r="S1105" s="159"/>
      <c r="T1105" s="160"/>
      <c r="AT1105" s="154" t="s">
        <v>147</v>
      </c>
      <c r="AU1105" s="154" t="s">
        <v>145</v>
      </c>
      <c r="AV1105" s="11" t="s">
        <v>145</v>
      </c>
      <c r="AW1105" s="11" t="s">
        <v>33</v>
      </c>
      <c r="AX1105" s="11" t="s">
        <v>72</v>
      </c>
      <c r="AY1105" s="154" t="s">
        <v>137</v>
      </c>
    </row>
    <row r="1106" spans="1:65" s="11" customFormat="1">
      <c r="B1106" s="152"/>
      <c r="D1106" s="153" t="s">
        <v>147</v>
      </c>
      <c r="E1106" s="154" t="s">
        <v>1</v>
      </c>
      <c r="F1106" s="155" t="s">
        <v>1422</v>
      </c>
      <c r="H1106" s="156">
        <v>4</v>
      </c>
      <c r="I1106" s="157"/>
      <c r="L1106" s="152"/>
      <c r="M1106" s="158"/>
      <c r="N1106" s="159"/>
      <c r="O1106" s="159"/>
      <c r="P1106" s="159"/>
      <c r="Q1106" s="159"/>
      <c r="R1106" s="159"/>
      <c r="S1106" s="159"/>
      <c r="T1106" s="160"/>
      <c r="AT1106" s="154" t="s">
        <v>147</v>
      </c>
      <c r="AU1106" s="154" t="s">
        <v>145</v>
      </c>
      <c r="AV1106" s="11" t="s">
        <v>145</v>
      </c>
      <c r="AW1106" s="11" t="s">
        <v>33</v>
      </c>
      <c r="AX1106" s="11" t="s">
        <v>72</v>
      </c>
      <c r="AY1106" s="154" t="s">
        <v>137</v>
      </c>
    </row>
    <row r="1107" spans="1:65" s="13" customFormat="1">
      <c r="B1107" s="169"/>
      <c r="D1107" s="153" t="s">
        <v>147</v>
      </c>
      <c r="E1107" s="170" t="s">
        <v>1</v>
      </c>
      <c r="F1107" s="171" t="s">
        <v>158</v>
      </c>
      <c r="H1107" s="172">
        <v>6</v>
      </c>
      <c r="I1107" s="173"/>
      <c r="L1107" s="169"/>
      <c r="M1107" s="174"/>
      <c r="N1107" s="175"/>
      <c r="O1107" s="175"/>
      <c r="P1107" s="175"/>
      <c r="Q1107" s="175"/>
      <c r="R1107" s="175"/>
      <c r="S1107" s="175"/>
      <c r="T1107" s="176"/>
      <c r="AT1107" s="170" t="s">
        <v>147</v>
      </c>
      <c r="AU1107" s="170" t="s">
        <v>145</v>
      </c>
      <c r="AV1107" s="13" t="s">
        <v>144</v>
      </c>
      <c r="AW1107" s="13" t="s">
        <v>33</v>
      </c>
      <c r="AX1107" s="13" t="s">
        <v>80</v>
      </c>
      <c r="AY1107" s="170" t="s">
        <v>137</v>
      </c>
    </row>
    <row r="1108" spans="1:65" s="254" customFormat="1" ht="24.2" customHeight="1">
      <c r="A1108" s="204"/>
      <c r="B1108" s="139"/>
      <c r="C1108" s="288" t="s">
        <v>1423</v>
      </c>
      <c r="D1108" s="288" t="s">
        <v>164</v>
      </c>
      <c r="E1108" s="289" t="s">
        <v>1412</v>
      </c>
      <c r="F1108" s="290" t="s">
        <v>1413</v>
      </c>
      <c r="G1108" s="291" t="s">
        <v>142</v>
      </c>
      <c r="H1108" s="292">
        <v>0.69</v>
      </c>
      <c r="I1108" s="293"/>
      <c r="J1108" s="292">
        <f>ROUND(I1108*H1108,3)</f>
        <v>0</v>
      </c>
      <c r="K1108" s="294"/>
      <c r="L1108" s="183"/>
      <c r="M1108" s="295" t="s">
        <v>1</v>
      </c>
      <c r="N1108" s="296" t="s">
        <v>44</v>
      </c>
      <c r="O1108" s="49"/>
      <c r="P1108" s="285">
        <f>O1108*H1108</f>
        <v>0</v>
      </c>
      <c r="Q1108" s="285">
        <v>1.9E-3</v>
      </c>
      <c r="R1108" s="285">
        <f>Q1108*H1108</f>
        <v>1.3109999999999999E-3</v>
      </c>
      <c r="S1108" s="285">
        <v>0</v>
      </c>
      <c r="T1108" s="286">
        <f>S1108*H1108</f>
        <v>0</v>
      </c>
      <c r="U1108" s="204"/>
      <c r="V1108" s="204"/>
      <c r="W1108" s="204"/>
      <c r="X1108" s="204"/>
      <c r="Y1108" s="204"/>
      <c r="Z1108" s="204"/>
      <c r="AA1108" s="204"/>
      <c r="AB1108" s="204"/>
      <c r="AC1108" s="204"/>
      <c r="AD1108" s="204"/>
      <c r="AE1108" s="204"/>
      <c r="AR1108" s="287" t="s">
        <v>577</v>
      </c>
      <c r="AT1108" s="287" t="s">
        <v>164</v>
      </c>
      <c r="AU1108" s="287" t="s">
        <v>145</v>
      </c>
      <c r="AY1108" s="205" t="s">
        <v>137</v>
      </c>
      <c r="BE1108" s="150">
        <f>IF(N1108="základná",J1108,0)</f>
        <v>0</v>
      </c>
      <c r="BF1108" s="150">
        <f>IF(N1108="znížená",J1108,0)</f>
        <v>0</v>
      </c>
      <c r="BG1108" s="150">
        <f>IF(N1108="zákl. prenesená",J1108,0)</f>
        <v>0</v>
      </c>
      <c r="BH1108" s="150">
        <f>IF(N1108="zníž. prenesená",J1108,0)</f>
        <v>0</v>
      </c>
      <c r="BI1108" s="150">
        <f>IF(N1108="nulová",J1108,0)</f>
        <v>0</v>
      </c>
      <c r="BJ1108" s="205" t="s">
        <v>145</v>
      </c>
      <c r="BK1108" s="151">
        <f>ROUND(I1108*H1108,3)</f>
        <v>0</v>
      </c>
      <c r="BL1108" s="205" t="s">
        <v>238</v>
      </c>
      <c r="BM1108" s="287" t="s">
        <v>1424</v>
      </c>
    </row>
    <row r="1109" spans="1:65" s="11" customFormat="1">
      <c r="B1109" s="152"/>
      <c r="D1109" s="153" t="s">
        <v>147</v>
      </c>
      <c r="E1109" s="154" t="s">
        <v>1</v>
      </c>
      <c r="F1109" s="155" t="s">
        <v>1425</v>
      </c>
      <c r="H1109" s="156">
        <v>0.69</v>
      </c>
      <c r="I1109" s="157"/>
      <c r="L1109" s="152"/>
      <c r="M1109" s="158"/>
      <c r="N1109" s="159"/>
      <c r="O1109" s="159"/>
      <c r="P1109" s="159"/>
      <c r="Q1109" s="159"/>
      <c r="R1109" s="159"/>
      <c r="S1109" s="159"/>
      <c r="T1109" s="160"/>
      <c r="AT1109" s="154" t="s">
        <v>147</v>
      </c>
      <c r="AU1109" s="154" t="s">
        <v>145</v>
      </c>
      <c r="AV1109" s="11" t="s">
        <v>145</v>
      </c>
      <c r="AW1109" s="11" t="s">
        <v>33</v>
      </c>
      <c r="AX1109" s="11" t="s">
        <v>80</v>
      </c>
      <c r="AY1109" s="154" t="s">
        <v>137</v>
      </c>
    </row>
    <row r="1110" spans="1:65" s="254" customFormat="1" ht="24.2" customHeight="1">
      <c r="A1110" s="204"/>
      <c r="B1110" s="139"/>
      <c r="C1110" s="276" t="s">
        <v>1426</v>
      </c>
      <c r="D1110" s="276" t="s">
        <v>139</v>
      </c>
      <c r="E1110" s="277" t="s">
        <v>1427</v>
      </c>
      <c r="F1110" s="278" t="s">
        <v>1428</v>
      </c>
      <c r="G1110" s="279" t="s">
        <v>167</v>
      </c>
      <c r="H1110" s="280">
        <v>15</v>
      </c>
      <c r="I1110" s="281"/>
      <c r="J1110" s="280">
        <f>ROUND(I1110*H1110,3)</f>
        <v>0</v>
      </c>
      <c r="K1110" s="282"/>
      <c r="L1110" s="30"/>
      <c r="M1110" s="283" t="s">
        <v>1</v>
      </c>
      <c r="N1110" s="284" t="s">
        <v>44</v>
      </c>
      <c r="O1110" s="49"/>
      <c r="P1110" s="285">
        <f>O1110*H1110</f>
        <v>0</v>
      </c>
      <c r="Q1110" s="285">
        <v>1.3999999999999999E-4</v>
      </c>
      <c r="R1110" s="285">
        <f>Q1110*H1110</f>
        <v>2.0999999999999999E-3</v>
      </c>
      <c r="S1110" s="285">
        <v>0</v>
      </c>
      <c r="T1110" s="286">
        <f>S1110*H1110</f>
        <v>0</v>
      </c>
      <c r="U1110" s="204"/>
      <c r="V1110" s="204"/>
      <c r="W1110" s="204"/>
      <c r="X1110" s="204"/>
      <c r="Y1110" s="204"/>
      <c r="Z1110" s="204"/>
      <c r="AA1110" s="204"/>
      <c r="AB1110" s="204"/>
      <c r="AC1110" s="204"/>
      <c r="AD1110" s="204"/>
      <c r="AE1110" s="204"/>
      <c r="AR1110" s="287" t="s">
        <v>238</v>
      </c>
      <c r="AT1110" s="287" t="s">
        <v>139</v>
      </c>
      <c r="AU1110" s="287" t="s">
        <v>145</v>
      </c>
      <c r="AY1110" s="205" t="s">
        <v>137</v>
      </c>
      <c r="BE1110" s="150">
        <f>IF(N1110="základná",J1110,0)</f>
        <v>0</v>
      </c>
      <c r="BF1110" s="150">
        <f>IF(N1110="znížená",J1110,0)</f>
        <v>0</v>
      </c>
      <c r="BG1110" s="150">
        <f>IF(N1110="zákl. prenesená",J1110,0)</f>
        <v>0</v>
      </c>
      <c r="BH1110" s="150">
        <f>IF(N1110="zníž. prenesená",J1110,0)</f>
        <v>0</v>
      </c>
      <c r="BI1110" s="150">
        <f>IF(N1110="nulová",J1110,0)</f>
        <v>0</v>
      </c>
      <c r="BJ1110" s="205" t="s">
        <v>145</v>
      </c>
      <c r="BK1110" s="151">
        <f>ROUND(I1110*H1110,3)</f>
        <v>0</v>
      </c>
      <c r="BL1110" s="205" t="s">
        <v>238</v>
      </c>
      <c r="BM1110" s="287" t="s">
        <v>1429</v>
      </c>
    </row>
    <row r="1111" spans="1:65" s="11" customFormat="1">
      <c r="B1111" s="152"/>
      <c r="D1111" s="153" t="s">
        <v>147</v>
      </c>
      <c r="E1111" s="154" t="s">
        <v>1</v>
      </c>
      <c r="F1111" s="155" t="s">
        <v>1430</v>
      </c>
      <c r="H1111" s="156">
        <v>9</v>
      </c>
      <c r="I1111" s="157"/>
      <c r="L1111" s="152"/>
      <c r="M1111" s="158"/>
      <c r="N1111" s="159"/>
      <c r="O1111" s="159"/>
      <c r="P1111" s="159"/>
      <c r="Q1111" s="159"/>
      <c r="R1111" s="159"/>
      <c r="S1111" s="159"/>
      <c r="T1111" s="160"/>
      <c r="AT1111" s="154" t="s">
        <v>147</v>
      </c>
      <c r="AU1111" s="154" t="s">
        <v>145</v>
      </c>
      <c r="AV1111" s="11" t="s">
        <v>145</v>
      </c>
      <c r="AW1111" s="11" t="s">
        <v>33</v>
      </c>
      <c r="AX1111" s="11" t="s">
        <v>72</v>
      </c>
      <c r="AY1111" s="154" t="s">
        <v>137</v>
      </c>
    </row>
    <row r="1112" spans="1:65" s="11" customFormat="1">
      <c r="B1112" s="152"/>
      <c r="D1112" s="153" t="s">
        <v>147</v>
      </c>
      <c r="E1112" s="154" t="s">
        <v>1</v>
      </c>
      <c r="F1112" s="155" t="s">
        <v>1431</v>
      </c>
      <c r="H1112" s="156">
        <v>6</v>
      </c>
      <c r="I1112" s="157"/>
      <c r="L1112" s="152"/>
      <c r="M1112" s="158"/>
      <c r="N1112" s="159"/>
      <c r="O1112" s="159"/>
      <c r="P1112" s="159"/>
      <c r="Q1112" s="159"/>
      <c r="R1112" s="159"/>
      <c r="S1112" s="159"/>
      <c r="T1112" s="160"/>
      <c r="AT1112" s="154" t="s">
        <v>147</v>
      </c>
      <c r="AU1112" s="154" t="s">
        <v>145</v>
      </c>
      <c r="AV1112" s="11" t="s">
        <v>145</v>
      </c>
      <c r="AW1112" s="11" t="s">
        <v>33</v>
      </c>
      <c r="AX1112" s="11" t="s">
        <v>72</v>
      </c>
      <c r="AY1112" s="154" t="s">
        <v>137</v>
      </c>
    </row>
    <row r="1113" spans="1:65" s="13" customFormat="1">
      <c r="B1113" s="169"/>
      <c r="D1113" s="153" t="s">
        <v>147</v>
      </c>
      <c r="E1113" s="170" t="s">
        <v>1</v>
      </c>
      <c r="F1113" s="171" t="s">
        <v>158</v>
      </c>
      <c r="H1113" s="172">
        <v>15</v>
      </c>
      <c r="I1113" s="173"/>
      <c r="L1113" s="169"/>
      <c r="M1113" s="174"/>
      <c r="N1113" s="175"/>
      <c r="O1113" s="175"/>
      <c r="P1113" s="175"/>
      <c r="Q1113" s="175"/>
      <c r="R1113" s="175"/>
      <c r="S1113" s="175"/>
      <c r="T1113" s="176"/>
      <c r="AT1113" s="170" t="s">
        <v>147</v>
      </c>
      <c r="AU1113" s="170" t="s">
        <v>145</v>
      </c>
      <c r="AV1113" s="13" t="s">
        <v>144</v>
      </c>
      <c r="AW1113" s="13" t="s">
        <v>33</v>
      </c>
      <c r="AX1113" s="13" t="s">
        <v>80</v>
      </c>
      <c r="AY1113" s="170" t="s">
        <v>137</v>
      </c>
    </row>
    <row r="1114" spans="1:65" s="254" customFormat="1" ht="14.45" customHeight="1">
      <c r="A1114" s="204"/>
      <c r="B1114" s="139"/>
      <c r="C1114" s="288" t="s">
        <v>1432</v>
      </c>
      <c r="D1114" s="288" t="s">
        <v>164</v>
      </c>
      <c r="E1114" s="289" t="s">
        <v>1433</v>
      </c>
      <c r="F1114" s="290" t="s">
        <v>1434</v>
      </c>
      <c r="G1114" s="291" t="s">
        <v>142</v>
      </c>
      <c r="H1114" s="292">
        <v>4.2750000000000004</v>
      </c>
      <c r="I1114" s="293"/>
      <c r="J1114" s="292">
        <f>ROUND(I1114*H1114,3)</f>
        <v>0</v>
      </c>
      <c r="K1114" s="294"/>
      <c r="L1114" s="183"/>
      <c r="M1114" s="295" t="s">
        <v>1</v>
      </c>
      <c r="N1114" s="296" t="s">
        <v>44</v>
      </c>
      <c r="O1114" s="49"/>
      <c r="P1114" s="285">
        <f>O1114*H1114</f>
        <v>0</v>
      </c>
      <c r="Q1114" s="285">
        <v>2.5400000000000002E-3</v>
      </c>
      <c r="R1114" s="285">
        <f>Q1114*H1114</f>
        <v>1.0858500000000002E-2</v>
      </c>
      <c r="S1114" s="285">
        <v>0</v>
      </c>
      <c r="T1114" s="286">
        <f>S1114*H1114</f>
        <v>0</v>
      </c>
      <c r="U1114" s="204"/>
      <c r="V1114" s="204"/>
      <c r="W1114" s="204"/>
      <c r="X1114" s="204"/>
      <c r="Y1114" s="204"/>
      <c r="Z1114" s="204"/>
      <c r="AA1114" s="204"/>
      <c r="AB1114" s="204"/>
      <c r="AC1114" s="204"/>
      <c r="AD1114" s="204"/>
      <c r="AE1114" s="204"/>
      <c r="AR1114" s="287" t="s">
        <v>577</v>
      </c>
      <c r="AT1114" s="287" t="s">
        <v>164</v>
      </c>
      <c r="AU1114" s="287" t="s">
        <v>145</v>
      </c>
      <c r="AY1114" s="205" t="s">
        <v>137</v>
      </c>
      <c r="BE1114" s="150">
        <f>IF(N1114="základná",J1114,0)</f>
        <v>0</v>
      </c>
      <c r="BF1114" s="150">
        <f>IF(N1114="znížená",J1114,0)</f>
        <v>0</v>
      </c>
      <c r="BG1114" s="150">
        <f>IF(N1114="zákl. prenesená",J1114,0)</f>
        <v>0</v>
      </c>
      <c r="BH1114" s="150">
        <f>IF(N1114="zníž. prenesená",J1114,0)</f>
        <v>0</v>
      </c>
      <c r="BI1114" s="150">
        <f>IF(N1114="nulová",J1114,0)</f>
        <v>0</v>
      </c>
      <c r="BJ1114" s="205" t="s">
        <v>145</v>
      </c>
      <c r="BK1114" s="151">
        <f>ROUND(I1114*H1114,3)</f>
        <v>0</v>
      </c>
      <c r="BL1114" s="205" t="s">
        <v>238</v>
      </c>
      <c r="BM1114" s="287" t="s">
        <v>1435</v>
      </c>
    </row>
    <row r="1115" spans="1:65" s="11" customFormat="1">
      <c r="B1115" s="152"/>
      <c r="D1115" s="153" t="s">
        <v>147</v>
      </c>
      <c r="F1115" s="155" t="s">
        <v>1436</v>
      </c>
      <c r="H1115" s="156">
        <v>4.2750000000000004</v>
      </c>
      <c r="I1115" s="157"/>
      <c r="L1115" s="152"/>
      <c r="M1115" s="158"/>
      <c r="N1115" s="159"/>
      <c r="O1115" s="159"/>
      <c r="P1115" s="159"/>
      <c r="Q1115" s="159"/>
      <c r="R1115" s="159"/>
      <c r="S1115" s="159"/>
      <c r="T1115" s="160"/>
      <c r="AT1115" s="154" t="s">
        <v>147</v>
      </c>
      <c r="AU1115" s="154" t="s">
        <v>145</v>
      </c>
      <c r="AV1115" s="11" t="s">
        <v>145</v>
      </c>
      <c r="AW1115" s="11" t="s">
        <v>3</v>
      </c>
      <c r="AX1115" s="11" t="s">
        <v>80</v>
      </c>
      <c r="AY1115" s="154" t="s">
        <v>137</v>
      </c>
    </row>
    <row r="1116" spans="1:65" s="254" customFormat="1" ht="24.2" customHeight="1">
      <c r="A1116" s="204"/>
      <c r="B1116" s="139"/>
      <c r="C1116" s="276" t="s">
        <v>1437</v>
      </c>
      <c r="D1116" s="276" t="s">
        <v>139</v>
      </c>
      <c r="E1116" s="277" t="s">
        <v>1438</v>
      </c>
      <c r="F1116" s="278" t="s">
        <v>1439</v>
      </c>
      <c r="G1116" s="279" t="s">
        <v>167</v>
      </c>
      <c r="H1116" s="280">
        <v>10</v>
      </c>
      <c r="I1116" s="281"/>
      <c r="J1116" s="280">
        <f>ROUND(I1116*H1116,3)</f>
        <v>0</v>
      </c>
      <c r="K1116" s="282"/>
      <c r="L1116" s="30"/>
      <c r="M1116" s="283" t="s">
        <v>1</v>
      </c>
      <c r="N1116" s="284" t="s">
        <v>44</v>
      </c>
      <c r="O1116" s="49"/>
      <c r="P1116" s="285">
        <f>O1116*H1116</f>
        <v>0</v>
      </c>
      <c r="Q1116" s="285">
        <v>1.0000000000000001E-5</v>
      </c>
      <c r="R1116" s="285">
        <f>Q1116*H1116</f>
        <v>1E-4</v>
      </c>
      <c r="S1116" s="285">
        <v>0</v>
      </c>
      <c r="T1116" s="286">
        <f>S1116*H1116</f>
        <v>0</v>
      </c>
      <c r="U1116" s="204"/>
      <c r="V1116" s="204"/>
      <c r="W1116" s="204"/>
      <c r="X1116" s="204"/>
      <c r="Y1116" s="204"/>
      <c r="Z1116" s="204"/>
      <c r="AA1116" s="204"/>
      <c r="AB1116" s="204"/>
      <c r="AC1116" s="204"/>
      <c r="AD1116" s="204"/>
      <c r="AE1116" s="204"/>
      <c r="AR1116" s="287" t="s">
        <v>238</v>
      </c>
      <c r="AT1116" s="287" t="s">
        <v>139</v>
      </c>
      <c r="AU1116" s="287" t="s">
        <v>145</v>
      </c>
      <c r="AY1116" s="205" t="s">
        <v>137</v>
      </c>
      <c r="BE1116" s="150">
        <f>IF(N1116="základná",J1116,0)</f>
        <v>0</v>
      </c>
      <c r="BF1116" s="150">
        <f>IF(N1116="znížená",J1116,0)</f>
        <v>0</v>
      </c>
      <c r="BG1116" s="150">
        <f>IF(N1116="zákl. prenesená",J1116,0)</f>
        <v>0</v>
      </c>
      <c r="BH1116" s="150">
        <f>IF(N1116="zníž. prenesená",J1116,0)</f>
        <v>0</v>
      </c>
      <c r="BI1116" s="150">
        <f>IF(N1116="nulová",J1116,0)</f>
        <v>0</v>
      </c>
      <c r="BJ1116" s="205" t="s">
        <v>145</v>
      </c>
      <c r="BK1116" s="151">
        <f>ROUND(I1116*H1116,3)</f>
        <v>0</v>
      </c>
      <c r="BL1116" s="205" t="s">
        <v>238</v>
      </c>
      <c r="BM1116" s="287" t="s">
        <v>1440</v>
      </c>
    </row>
    <row r="1117" spans="1:65" s="254" customFormat="1" ht="24.2" customHeight="1">
      <c r="A1117" s="204"/>
      <c r="B1117" s="139"/>
      <c r="C1117" s="288" t="s">
        <v>1441</v>
      </c>
      <c r="D1117" s="288" t="s">
        <v>164</v>
      </c>
      <c r="E1117" s="289" t="s">
        <v>1442</v>
      </c>
      <c r="F1117" s="290" t="s">
        <v>1443</v>
      </c>
      <c r="G1117" s="291" t="s">
        <v>142</v>
      </c>
      <c r="H1117" s="292">
        <v>0.4</v>
      </c>
      <c r="I1117" s="293"/>
      <c r="J1117" s="292">
        <f>ROUND(I1117*H1117,3)</f>
        <v>0</v>
      </c>
      <c r="K1117" s="294"/>
      <c r="L1117" s="183"/>
      <c r="M1117" s="295" t="s">
        <v>1</v>
      </c>
      <c r="N1117" s="296" t="s">
        <v>44</v>
      </c>
      <c r="O1117" s="49"/>
      <c r="P1117" s="285">
        <f>O1117*H1117</f>
        <v>0</v>
      </c>
      <c r="Q1117" s="285">
        <v>2.5400000000000002E-3</v>
      </c>
      <c r="R1117" s="285">
        <f>Q1117*H1117</f>
        <v>1.0160000000000002E-3</v>
      </c>
      <c r="S1117" s="285">
        <v>0</v>
      </c>
      <c r="T1117" s="286">
        <f>S1117*H1117</f>
        <v>0</v>
      </c>
      <c r="U1117" s="204"/>
      <c r="V1117" s="204"/>
      <c r="W1117" s="204"/>
      <c r="X1117" s="204"/>
      <c r="Y1117" s="204"/>
      <c r="Z1117" s="204"/>
      <c r="AA1117" s="204"/>
      <c r="AB1117" s="204"/>
      <c r="AC1117" s="204"/>
      <c r="AD1117" s="204"/>
      <c r="AE1117" s="204"/>
      <c r="AR1117" s="287" t="s">
        <v>577</v>
      </c>
      <c r="AT1117" s="287" t="s">
        <v>164</v>
      </c>
      <c r="AU1117" s="287" t="s">
        <v>145</v>
      </c>
      <c r="AY1117" s="205" t="s">
        <v>137</v>
      </c>
      <c r="BE1117" s="150">
        <f>IF(N1117="základná",J1117,0)</f>
        <v>0</v>
      </c>
      <c r="BF1117" s="150">
        <f>IF(N1117="znížená",J1117,0)</f>
        <v>0</v>
      </c>
      <c r="BG1117" s="150">
        <f>IF(N1117="zákl. prenesená",J1117,0)</f>
        <v>0</v>
      </c>
      <c r="BH1117" s="150">
        <f>IF(N1117="zníž. prenesená",J1117,0)</f>
        <v>0</v>
      </c>
      <c r="BI1117" s="150">
        <f>IF(N1117="nulová",J1117,0)</f>
        <v>0</v>
      </c>
      <c r="BJ1117" s="205" t="s">
        <v>145</v>
      </c>
      <c r="BK1117" s="151">
        <f>ROUND(I1117*H1117,3)</f>
        <v>0</v>
      </c>
      <c r="BL1117" s="205" t="s">
        <v>238</v>
      </c>
      <c r="BM1117" s="287" t="s">
        <v>1444</v>
      </c>
    </row>
    <row r="1118" spans="1:65" s="11" customFormat="1">
      <c r="B1118" s="152"/>
      <c r="D1118" s="153" t="s">
        <v>147</v>
      </c>
      <c r="E1118" s="154" t="s">
        <v>1</v>
      </c>
      <c r="F1118" s="155" t="s">
        <v>1445</v>
      </c>
      <c r="H1118" s="156">
        <v>0.4</v>
      </c>
      <c r="I1118" s="157"/>
      <c r="L1118" s="152"/>
      <c r="M1118" s="158"/>
      <c r="N1118" s="159"/>
      <c r="O1118" s="159"/>
      <c r="P1118" s="159"/>
      <c r="Q1118" s="159"/>
      <c r="R1118" s="159"/>
      <c r="S1118" s="159"/>
      <c r="T1118" s="160"/>
      <c r="AT1118" s="154" t="s">
        <v>147</v>
      </c>
      <c r="AU1118" s="154" t="s">
        <v>145</v>
      </c>
      <c r="AV1118" s="11" t="s">
        <v>145</v>
      </c>
      <c r="AW1118" s="11" t="s">
        <v>33</v>
      </c>
      <c r="AX1118" s="11" t="s">
        <v>80</v>
      </c>
      <c r="AY1118" s="154" t="s">
        <v>137</v>
      </c>
    </row>
    <row r="1119" spans="1:65" s="254" customFormat="1" ht="37.700000000000003" customHeight="1">
      <c r="A1119" s="204"/>
      <c r="B1119" s="139"/>
      <c r="C1119" s="276" t="s">
        <v>1446</v>
      </c>
      <c r="D1119" s="276" t="s">
        <v>139</v>
      </c>
      <c r="E1119" s="277" t="s">
        <v>1447</v>
      </c>
      <c r="F1119" s="278" t="s">
        <v>1448</v>
      </c>
      <c r="G1119" s="279" t="s">
        <v>269</v>
      </c>
      <c r="H1119" s="280">
        <v>85.05</v>
      </c>
      <c r="I1119" s="281"/>
      <c r="J1119" s="280">
        <f>ROUND(I1119*H1119,3)</f>
        <v>0</v>
      </c>
      <c r="K1119" s="282"/>
      <c r="L1119" s="30"/>
      <c r="M1119" s="283" t="s">
        <v>1</v>
      </c>
      <c r="N1119" s="284" t="s">
        <v>44</v>
      </c>
      <c r="O1119" s="49"/>
      <c r="P1119" s="285">
        <f>O1119*H1119</f>
        <v>0</v>
      </c>
      <c r="Q1119" s="285">
        <v>3.0000000000000001E-5</v>
      </c>
      <c r="R1119" s="285">
        <f>Q1119*H1119</f>
        <v>2.5514999999999999E-3</v>
      </c>
      <c r="S1119" s="285">
        <v>0</v>
      </c>
      <c r="T1119" s="286">
        <f>S1119*H1119</f>
        <v>0</v>
      </c>
      <c r="U1119" s="204"/>
      <c r="V1119" s="204"/>
      <c r="W1119" s="204"/>
      <c r="X1119" s="204"/>
      <c r="Y1119" s="204"/>
      <c r="Z1119" s="204"/>
      <c r="AA1119" s="204"/>
      <c r="AB1119" s="204"/>
      <c r="AC1119" s="204"/>
      <c r="AD1119" s="204"/>
      <c r="AE1119" s="204"/>
      <c r="AR1119" s="287" t="s">
        <v>238</v>
      </c>
      <c r="AT1119" s="287" t="s">
        <v>139</v>
      </c>
      <c r="AU1119" s="287" t="s">
        <v>145</v>
      </c>
      <c r="AY1119" s="205" t="s">
        <v>137</v>
      </c>
      <c r="BE1119" s="150">
        <f>IF(N1119="základná",J1119,0)</f>
        <v>0</v>
      </c>
      <c r="BF1119" s="150">
        <f>IF(N1119="znížená",J1119,0)</f>
        <v>0</v>
      </c>
      <c r="BG1119" s="150">
        <f>IF(N1119="zákl. prenesená",J1119,0)</f>
        <v>0</v>
      </c>
      <c r="BH1119" s="150">
        <f>IF(N1119="zníž. prenesená",J1119,0)</f>
        <v>0</v>
      </c>
      <c r="BI1119" s="150">
        <f>IF(N1119="nulová",J1119,0)</f>
        <v>0</v>
      </c>
      <c r="BJ1119" s="205" t="s">
        <v>145</v>
      </c>
      <c r="BK1119" s="151">
        <f>ROUND(I1119*H1119,3)</f>
        <v>0</v>
      </c>
      <c r="BL1119" s="205" t="s">
        <v>238</v>
      </c>
      <c r="BM1119" s="287" t="s">
        <v>1449</v>
      </c>
    </row>
    <row r="1120" spans="1:65" s="254" customFormat="1" ht="14.45" customHeight="1">
      <c r="A1120" s="204"/>
      <c r="B1120" s="139"/>
      <c r="C1120" s="288" t="s">
        <v>1450</v>
      </c>
      <c r="D1120" s="288" t="s">
        <v>164</v>
      </c>
      <c r="E1120" s="289" t="s">
        <v>1451</v>
      </c>
      <c r="F1120" s="290" t="s">
        <v>1452</v>
      </c>
      <c r="G1120" s="291" t="s">
        <v>167</v>
      </c>
      <c r="H1120" s="292">
        <v>680.4</v>
      </c>
      <c r="I1120" s="293"/>
      <c r="J1120" s="292">
        <f>ROUND(I1120*H1120,3)</f>
        <v>0</v>
      </c>
      <c r="K1120" s="294"/>
      <c r="L1120" s="183"/>
      <c r="M1120" s="295" t="s">
        <v>1</v>
      </c>
      <c r="N1120" s="296" t="s">
        <v>44</v>
      </c>
      <c r="O1120" s="49"/>
      <c r="P1120" s="285">
        <f>O1120*H1120</f>
        <v>0</v>
      </c>
      <c r="Q1120" s="285">
        <v>3.5E-4</v>
      </c>
      <c r="R1120" s="285">
        <f>Q1120*H1120</f>
        <v>0.23813999999999999</v>
      </c>
      <c r="S1120" s="285">
        <v>0</v>
      </c>
      <c r="T1120" s="286">
        <f>S1120*H1120</f>
        <v>0</v>
      </c>
      <c r="U1120" s="204"/>
      <c r="V1120" s="204"/>
      <c r="W1120" s="204"/>
      <c r="X1120" s="204"/>
      <c r="Y1120" s="204"/>
      <c r="Z1120" s="204"/>
      <c r="AA1120" s="204"/>
      <c r="AB1120" s="204"/>
      <c r="AC1120" s="204"/>
      <c r="AD1120" s="204"/>
      <c r="AE1120" s="204"/>
      <c r="AR1120" s="287" t="s">
        <v>577</v>
      </c>
      <c r="AT1120" s="287" t="s">
        <v>164</v>
      </c>
      <c r="AU1120" s="287" t="s">
        <v>145</v>
      </c>
      <c r="AY1120" s="205" t="s">
        <v>137</v>
      </c>
      <c r="BE1120" s="150">
        <f>IF(N1120="základná",J1120,0)</f>
        <v>0</v>
      </c>
      <c r="BF1120" s="150">
        <f>IF(N1120="znížená",J1120,0)</f>
        <v>0</v>
      </c>
      <c r="BG1120" s="150">
        <f>IF(N1120="zákl. prenesená",J1120,0)</f>
        <v>0</v>
      </c>
      <c r="BH1120" s="150">
        <f>IF(N1120="zníž. prenesená",J1120,0)</f>
        <v>0</v>
      </c>
      <c r="BI1120" s="150">
        <f>IF(N1120="nulová",J1120,0)</f>
        <v>0</v>
      </c>
      <c r="BJ1120" s="205" t="s">
        <v>145</v>
      </c>
      <c r="BK1120" s="151">
        <f>ROUND(I1120*H1120,3)</f>
        <v>0</v>
      </c>
      <c r="BL1120" s="205" t="s">
        <v>238</v>
      </c>
      <c r="BM1120" s="287" t="s">
        <v>1453</v>
      </c>
    </row>
    <row r="1121" spans="1:65" s="254" customFormat="1" ht="24.2" customHeight="1">
      <c r="A1121" s="204"/>
      <c r="B1121" s="139"/>
      <c r="C1121" s="288" t="s">
        <v>1454</v>
      </c>
      <c r="D1121" s="288" t="s">
        <v>164</v>
      </c>
      <c r="E1121" s="289" t="s">
        <v>1455</v>
      </c>
      <c r="F1121" s="290" t="s">
        <v>1456</v>
      </c>
      <c r="G1121" s="291" t="s">
        <v>142</v>
      </c>
      <c r="H1121" s="292">
        <v>34.871000000000002</v>
      </c>
      <c r="I1121" s="293"/>
      <c r="J1121" s="292">
        <f>ROUND(I1121*H1121,3)</f>
        <v>0</v>
      </c>
      <c r="K1121" s="294"/>
      <c r="L1121" s="183"/>
      <c r="M1121" s="295" t="s">
        <v>1</v>
      </c>
      <c r="N1121" s="296" t="s">
        <v>44</v>
      </c>
      <c r="O1121" s="49"/>
      <c r="P1121" s="285">
        <f>O1121*H1121</f>
        <v>0</v>
      </c>
      <c r="Q1121" s="285">
        <v>7.92E-3</v>
      </c>
      <c r="R1121" s="285">
        <f>Q1121*H1121</f>
        <v>0.27617832000000003</v>
      </c>
      <c r="S1121" s="285">
        <v>0</v>
      </c>
      <c r="T1121" s="286">
        <f>S1121*H1121</f>
        <v>0</v>
      </c>
      <c r="U1121" s="204"/>
      <c r="V1121" s="204"/>
      <c r="W1121" s="204"/>
      <c r="X1121" s="204"/>
      <c r="Y1121" s="204"/>
      <c r="Z1121" s="204"/>
      <c r="AA1121" s="204"/>
      <c r="AB1121" s="204"/>
      <c r="AC1121" s="204"/>
      <c r="AD1121" s="204"/>
      <c r="AE1121" s="204"/>
      <c r="AR1121" s="287" t="s">
        <v>577</v>
      </c>
      <c r="AT1121" s="287" t="s">
        <v>164</v>
      </c>
      <c r="AU1121" s="287" t="s">
        <v>145</v>
      </c>
      <c r="AY1121" s="205" t="s">
        <v>137</v>
      </c>
      <c r="BE1121" s="150">
        <f>IF(N1121="základná",J1121,0)</f>
        <v>0</v>
      </c>
      <c r="BF1121" s="150">
        <f>IF(N1121="znížená",J1121,0)</f>
        <v>0</v>
      </c>
      <c r="BG1121" s="150">
        <f>IF(N1121="zákl. prenesená",J1121,0)</f>
        <v>0</v>
      </c>
      <c r="BH1121" s="150">
        <f>IF(N1121="zníž. prenesená",J1121,0)</f>
        <v>0</v>
      </c>
      <c r="BI1121" s="150">
        <f>IF(N1121="nulová",J1121,0)</f>
        <v>0</v>
      </c>
      <c r="BJ1121" s="205" t="s">
        <v>145</v>
      </c>
      <c r="BK1121" s="151">
        <f>ROUND(I1121*H1121,3)</f>
        <v>0</v>
      </c>
      <c r="BL1121" s="205" t="s">
        <v>238</v>
      </c>
      <c r="BM1121" s="287" t="s">
        <v>1457</v>
      </c>
    </row>
    <row r="1122" spans="1:65" s="254" customFormat="1" ht="24.2" customHeight="1">
      <c r="A1122" s="204"/>
      <c r="B1122" s="139"/>
      <c r="C1122" s="276" t="s">
        <v>1458</v>
      </c>
      <c r="D1122" s="276" t="s">
        <v>139</v>
      </c>
      <c r="E1122" s="277" t="s">
        <v>1459</v>
      </c>
      <c r="F1122" s="278" t="s">
        <v>1460</v>
      </c>
      <c r="G1122" s="279" t="s">
        <v>289</v>
      </c>
      <c r="H1122" s="281"/>
      <c r="I1122" s="281"/>
      <c r="J1122" s="280">
        <f>ROUND(I1122*H1122,3)</f>
        <v>0</v>
      </c>
      <c r="K1122" s="282"/>
      <c r="L1122" s="30"/>
      <c r="M1122" s="283" t="s">
        <v>1</v>
      </c>
      <c r="N1122" s="284" t="s">
        <v>44</v>
      </c>
      <c r="O1122" s="49"/>
      <c r="P1122" s="285">
        <f>O1122*H1122</f>
        <v>0</v>
      </c>
      <c r="Q1122" s="285">
        <v>0</v>
      </c>
      <c r="R1122" s="285">
        <f>Q1122*H1122</f>
        <v>0</v>
      </c>
      <c r="S1122" s="285">
        <v>0</v>
      </c>
      <c r="T1122" s="286">
        <f>S1122*H1122</f>
        <v>0</v>
      </c>
      <c r="U1122" s="204"/>
      <c r="V1122" s="204"/>
      <c r="W1122" s="204"/>
      <c r="X1122" s="204"/>
      <c r="Y1122" s="204"/>
      <c r="Z1122" s="204"/>
      <c r="AA1122" s="204"/>
      <c r="AB1122" s="204"/>
      <c r="AC1122" s="204"/>
      <c r="AD1122" s="204"/>
      <c r="AE1122" s="204"/>
      <c r="AR1122" s="287" t="s">
        <v>238</v>
      </c>
      <c r="AT1122" s="287" t="s">
        <v>139</v>
      </c>
      <c r="AU1122" s="287" t="s">
        <v>145</v>
      </c>
      <c r="AY1122" s="205" t="s">
        <v>137</v>
      </c>
      <c r="BE1122" s="150">
        <f>IF(N1122="základná",J1122,0)</f>
        <v>0</v>
      </c>
      <c r="BF1122" s="150">
        <f>IF(N1122="znížená",J1122,0)</f>
        <v>0</v>
      </c>
      <c r="BG1122" s="150">
        <f>IF(N1122="zákl. prenesená",J1122,0)</f>
        <v>0</v>
      </c>
      <c r="BH1122" s="150">
        <f>IF(N1122="zníž. prenesená",J1122,0)</f>
        <v>0</v>
      </c>
      <c r="BI1122" s="150">
        <f>IF(N1122="nulová",J1122,0)</f>
        <v>0</v>
      </c>
      <c r="BJ1122" s="205" t="s">
        <v>145</v>
      </c>
      <c r="BK1122" s="151">
        <f>ROUND(I1122*H1122,3)</f>
        <v>0</v>
      </c>
      <c r="BL1122" s="205" t="s">
        <v>238</v>
      </c>
      <c r="BM1122" s="287" t="s">
        <v>1461</v>
      </c>
    </row>
    <row r="1123" spans="1:65" s="10" customFormat="1" ht="22.7" customHeight="1">
      <c r="B1123" s="126"/>
      <c r="D1123" s="127" t="s">
        <v>71</v>
      </c>
      <c r="E1123" s="137" t="s">
        <v>1462</v>
      </c>
      <c r="F1123" s="137" t="s">
        <v>1463</v>
      </c>
      <c r="I1123" s="129"/>
      <c r="J1123" s="138">
        <f>BK1123</f>
        <v>0</v>
      </c>
      <c r="L1123" s="126"/>
      <c r="M1123" s="131"/>
      <c r="N1123" s="132"/>
      <c r="O1123" s="132"/>
      <c r="P1123" s="133">
        <f>SUM(P1124:P1230)</f>
        <v>0</v>
      </c>
      <c r="Q1123" s="132"/>
      <c r="R1123" s="133">
        <f>SUM(R1124:R1230)</f>
        <v>9.1120207799999999</v>
      </c>
      <c r="S1123" s="132"/>
      <c r="T1123" s="134">
        <f>SUM(T1124:T1230)</f>
        <v>0</v>
      </c>
      <c r="AR1123" s="127" t="s">
        <v>145</v>
      </c>
      <c r="AT1123" s="135" t="s">
        <v>71</v>
      </c>
      <c r="AU1123" s="135" t="s">
        <v>80</v>
      </c>
      <c r="AY1123" s="127" t="s">
        <v>137</v>
      </c>
      <c r="BK1123" s="136">
        <f>SUM(BK1124:BK1230)</f>
        <v>0</v>
      </c>
    </row>
    <row r="1124" spans="1:65" s="254" customFormat="1" ht="14.45" customHeight="1">
      <c r="A1124" s="204"/>
      <c r="B1124" s="139"/>
      <c r="C1124" s="276" t="s">
        <v>1464</v>
      </c>
      <c r="D1124" s="276" t="s">
        <v>139</v>
      </c>
      <c r="E1124" s="277" t="s">
        <v>1465</v>
      </c>
      <c r="F1124" s="278" t="s">
        <v>1466</v>
      </c>
      <c r="G1124" s="279" t="s">
        <v>142</v>
      </c>
      <c r="H1124" s="280">
        <v>356.26</v>
      </c>
      <c r="I1124" s="281"/>
      <c r="J1124" s="280">
        <f>ROUND(I1124*H1124,3)</f>
        <v>0</v>
      </c>
      <c r="K1124" s="282"/>
      <c r="L1124" s="30"/>
      <c r="M1124" s="283" t="s">
        <v>1</v>
      </c>
      <c r="N1124" s="284" t="s">
        <v>44</v>
      </c>
      <c r="O1124" s="49"/>
      <c r="P1124" s="285">
        <f>O1124*H1124</f>
        <v>0</v>
      </c>
      <c r="Q1124" s="285">
        <v>0</v>
      </c>
      <c r="R1124" s="285">
        <f>Q1124*H1124</f>
        <v>0</v>
      </c>
      <c r="S1124" s="285">
        <v>0</v>
      </c>
      <c r="T1124" s="286">
        <f>S1124*H1124</f>
        <v>0</v>
      </c>
      <c r="U1124" s="204"/>
      <c r="V1124" s="204"/>
      <c r="W1124" s="204"/>
      <c r="X1124" s="204"/>
      <c r="Y1124" s="204"/>
      <c r="Z1124" s="204"/>
      <c r="AA1124" s="204"/>
      <c r="AB1124" s="204"/>
      <c r="AC1124" s="204"/>
      <c r="AD1124" s="204"/>
      <c r="AE1124" s="204"/>
      <c r="AR1124" s="287" t="s">
        <v>238</v>
      </c>
      <c r="AT1124" s="287" t="s">
        <v>139</v>
      </c>
      <c r="AU1124" s="287" t="s">
        <v>145</v>
      </c>
      <c r="AY1124" s="205" t="s">
        <v>137</v>
      </c>
      <c r="BE1124" s="150">
        <f>IF(N1124="základná",J1124,0)</f>
        <v>0</v>
      </c>
      <c r="BF1124" s="150">
        <f>IF(N1124="znížená",J1124,0)</f>
        <v>0</v>
      </c>
      <c r="BG1124" s="150">
        <f>IF(N1124="zákl. prenesená",J1124,0)</f>
        <v>0</v>
      </c>
      <c r="BH1124" s="150">
        <f>IF(N1124="zníž. prenesená",J1124,0)</f>
        <v>0</v>
      </c>
      <c r="BI1124" s="150">
        <f>IF(N1124="nulová",J1124,0)</f>
        <v>0</v>
      </c>
      <c r="BJ1124" s="205" t="s">
        <v>145</v>
      </c>
      <c r="BK1124" s="151">
        <f>ROUND(I1124*H1124,3)</f>
        <v>0</v>
      </c>
      <c r="BL1124" s="205" t="s">
        <v>238</v>
      </c>
      <c r="BM1124" s="287" t="s">
        <v>1467</v>
      </c>
    </row>
    <row r="1125" spans="1:65" s="11" customFormat="1">
      <c r="B1125" s="152"/>
      <c r="D1125" s="153" t="s">
        <v>147</v>
      </c>
      <c r="E1125" s="154" t="s">
        <v>1</v>
      </c>
      <c r="F1125" s="155" t="s">
        <v>1468</v>
      </c>
      <c r="H1125" s="156">
        <v>196.54</v>
      </c>
      <c r="I1125" s="157"/>
      <c r="L1125" s="152"/>
      <c r="M1125" s="158"/>
      <c r="N1125" s="159"/>
      <c r="O1125" s="159"/>
      <c r="P1125" s="159"/>
      <c r="Q1125" s="159"/>
      <c r="R1125" s="159"/>
      <c r="S1125" s="159"/>
      <c r="T1125" s="160"/>
      <c r="AT1125" s="154" t="s">
        <v>147</v>
      </c>
      <c r="AU1125" s="154" t="s">
        <v>145</v>
      </c>
      <c r="AV1125" s="11" t="s">
        <v>145</v>
      </c>
      <c r="AW1125" s="11" t="s">
        <v>33</v>
      </c>
      <c r="AX1125" s="11" t="s">
        <v>72</v>
      </c>
      <c r="AY1125" s="154" t="s">
        <v>137</v>
      </c>
    </row>
    <row r="1126" spans="1:65" s="11" customFormat="1">
      <c r="B1126" s="152"/>
      <c r="D1126" s="153" t="s">
        <v>147</v>
      </c>
      <c r="E1126" s="154" t="s">
        <v>1</v>
      </c>
      <c r="F1126" s="155" t="s">
        <v>1469</v>
      </c>
      <c r="H1126" s="156">
        <v>159.72</v>
      </c>
      <c r="I1126" s="157"/>
      <c r="L1126" s="152"/>
      <c r="M1126" s="158"/>
      <c r="N1126" s="159"/>
      <c r="O1126" s="159"/>
      <c r="P1126" s="159"/>
      <c r="Q1126" s="159"/>
      <c r="R1126" s="159"/>
      <c r="S1126" s="159"/>
      <c r="T1126" s="160"/>
      <c r="AT1126" s="154" t="s">
        <v>147</v>
      </c>
      <c r="AU1126" s="154" t="s">
        <v>145</v>
      </c>
      <c r="AV1126" s="11" t="s">
        <v>145</v>
      </c>
      <c r="AW1126" s="11" t="s">
        <v>33</v>
      </c>
      <c r="AX1126" s="11" t="s">
        <v>72</v>
      </c>
      <c r="AY1126" s="154" t="s">
        <v>137</v>
      </c>
    </row>
    <row r="1127" spans="1:65" s="13" customFormat="1">
      <c r="B1127" s="169"/>
      <c r="D1127" s="153" t="s">
        <v>147</v>
      </c>
      <c r="E1127" s="170" t="s">
        <v>1</v>
      </c>
      <c r="F1127" s="171" t="s">
        <v>158</v>
      </c>
      <c r="H1127" s="172">
        <v>356.26</v>
      </c>
      <c r="I1127" s="173"/>
      <c r="L1127" s="169"/>
      <c r="M1127" s="174"/>
      <c r="N1127" s="175"/>
      <c r="O1127" s="175"/>
      <c r="P1127" s="175"/>
      <c r="Q1127" s="175"/>
      <c r="R1127" s="175"/>
      <c r="S1127" s="175"/>
      <c r="T1127" s="176"/>
      <c r="AT1127" s="170" t="s">
        <v>147</v>
      </c>
      <c r="AU1127" s="170" t="s">
        <v>145</v>
      </c>
      <c r="AV1127" s="13" t="s">
        <v>144</v>
      </c>
      <c r="AW1127" s="13" t="s">
        <v>33</v>
      </c>
      <c r="AX1127" s="13" t="s">
        <v>80</v>
      </c>
      <c r="AY1127" s="170" t="s">
        <v>137</v>
      </c>
    </row>
    <row r="1128" spans="1:65" s="254" customFormat="1" ht="14.45" customHeight="1">
      <c r="A1128" s="204"/>
      <c r="B1128" s="139"/>
      <c r="C1128" s="288" t="s">
        <v>1470</v>
      </c>
      <c r="D1128" s="288" t="s">
        <v>164</v>
      </c>
      <c r="E1128" s="289" t="s">
        <v>1471</v>
      </c>
      <c r="F1128" s="290" t="s">
        <v>1472</v>
      </c>
      <c r="G1128" s="291" t="s">
        <v>142</v>
      </c>
      <c r="H1128" s="292">
        <v>409.69900000000001</v>
      </c>
      <c r="I1128" s="293"/>
      <c r="J1128" s="292">
        <f>ROUND(I1128*H1128,3)</f>
        <v>0</v>
      </c>
      <c r="K1128" s="294"/>
      <c r="L1128" s="183"/>
      <c r="M1128" s="295" t="s">
        <v>1</v>
      </c>
      <c r="N1128" s="296" t="s">
        <v>44</v>
      </c>
      <c r="O1128" s="49"/>
      <c r="P1128" s="285">
        <f>O1128*H1128</f>
        <v>0</v>
      </c>
      <c r="Q1128" s="285">
        <v>1E-4</v>
      </c>
      <c r="R1128" s="285">
        <f>Q1128*H1128</f>
        <v>4.0969900000000004E-2</v>
      </c>
      <c r="S1128" s="285">
        <v>0</v>
      </c>
      <c r="T1128" s="286">
        <f>S1128*H1128</f>
        <v>0</v>
      </c>
      <c r="U1128" s="204"/>
      <c r="V1128" s="204"/>
      <c r="W1128" s="204"/>
      <c r="X1128" s="204"/>
      <c r="Y1128" s="204"/>
      <c r="Z1128" s="204"/>
      <c r="AA1128" s="204"/>
      <c r="AB1128" s="204"/>
      <c r="AC1128" s="204"/>
      <c r="AD1128" s="204"/>
      <c r="AE1128" s="204"/>
      <c r="AR1128" s="287" t="s">
        <v>577</v>
      </c>
      <c r="AT1128" s="287" t="s">
        <v>164</v>
      </c>
      <c r="AU1128" s="287" t="s">
        <v>145</v>
      </c>
      <c r="AY1128" s="205" t="s">
        <v>137</v>
      </c>
      <c r="BE1128" s="150">
        <f>IF(N1128="základná",J1128,0)</f>
        <v>0</v>
      </c>
      <c r="BF1128" s="150">
        <f>IF(N1128="znížená",J1128,0)</f>
        <v>0</v>
      </c>
      <c r="BG1128" s="150">
        <f>IF(N1128="zákl. prenesená",J1128,0)</f>
        <v>0</v>
      </c>
      <c r="BH1128" s="150">
        <f>IF(N1128="zníž. prenesená",J1128,0)</f>
        <v>0</v>
      </c>
      <c r="BI1128" s="150">
        <f>IF(N1128="nulová",J1128,0)</f>
        <v>0</v>
      </c>
      <c r="BJ1128" s="205" t="s">
        <v>145</v>
      </c>
      <c r="BK1128" s="151">
        <f>ROUND(I1128*H1128,3)</f>
        <v>0</v>
      </c>
      <c r="BL1128" s="205" t="s">
        <v>238</v>
      </c>
      <c r="BM1128" s="287" t="s">
        <v>1473</v>
      </c>
    </row>
    <row r="1129" spans="1:65" s="11" customFormat="1">
      <c r="B1129" s="152"/>
      <c r="D1129" s="153" t="s">
        <v>147</v>
      </c>
      <c r="E1129" s="154" t="s">
        <v>1</v>
      </c>
      <c r="F1129" s="155" t="s">
        <v>1474</v>
      </c>
      <c r="H1129" s="156">
        <v>409.69900000000001</v>
      </c>
      <c r="I1129" s="157"/>
      <c r="L1129" s="152"/>
      <c r="M1129" s="158"/>
      <c r="N1129" s="159"/>
      <c r="O1129" s="159"/>
      <c r="P1129" s="159"/>
      <c r="Q1129" s="159"/>
      <c r="R1129" s="159"/>
      <c r="S1129" s="159"/>
      <c r="T1129" s="160"/>
      <c r="AT1129" s="154" t="s">
        <v>147</v>
      </c>
      <c r="AU1129" s="154" t="s">
        <v>145</v>
      </c>
      <c r="AV1129" s="11" t="s">
        <v>145</v>
      </c>
      <c r="AW1129" s="11" t="s">
        <v>33</v>
      </c>
      <c r="AX1129" s="11" t="s">
        <v>80</v>
      </c>
      <c r="AY1129" s="154" t="s">
        <v>137</v>
      </c>
    </row>
    <row r="1130" spans="1:65" s="254" customFormat="1" ht="24.2" customHeight="1">
      <c r="A1130" s="204"/>
      <c r="B1130" s="139"/>
      <c r="C1130" s="276" t="s">
        <v>1475</v>
      </c>
      <c r="D1130" s="276" t="s">
        <v>139</v>
      </c>
      <c r="E1130" s="277" t="s">
        <v>1476</v>
      </c>
      <c r="F1130" s="278" t="s">
        <v>1477</v>
      </c>
      <c r="G1130" s="279" t="s">
        <v>142</v>
      </c>
      <c r="H1130" s="280">
        <v>356.26</v>
      </c>
      <c r="I1130" s="281"/>
      <c r="J1130" s="280">
        <f>ROUND(I1130*H1130,3)</f>
        <v>0</v>
      </c>
      <c r="K1130" s="282"/>
      <c r="L1130" s="30"/>
      <c r="M1130" s="283" t="s">
        <v>1</v>
      </c>
      <c r="N1130" s="284" t="s">
        <v>44</v>
      </c>
      <c r="O1130" s="49"/>
      <c r="P1130" s="285">
        <f>O1130*H1130</f>
        <v>0</v>
      </c>
      <c r="Q1130" s="285">
        <v>0</v>
      </c>
      <c r="R1130" s="285">
        <f>Q1130*H1130</f>
        <v>0</v>
      </c>
      <c r="S1130" s="285">
        <v>0</v>
      </c>
      <c r="T1130" s="286">
        <f>S1130*H1130</f>
        <v>0</v>
      </c>
      <c r="U1130" s="204"/>
      <c r="V1130" s="204"/>
      <c r="W1130" s="204"/>
      <c r="X1130" s="204"/>
      <c r="Y1130" s="204"/>
      <c r="Z1130" s="204"/>
      <c r="AA1130" s="204"/>
      <c r="AB1130" s="204"/>
      <c r="AC1130" s="204"/>
      <c r="AD1130" s="204"/>
      <c r="AE1130" s="204"/>
      <c r="AR1130" s="287" t="s">
        <v>238</v>
      </c>
      <c r="AT1130" s="287" t="s">
        <v>139</v>
      </c>
      <c r="AU1130" s="287" t="s">
        <v>145</v>
      </c>
      <c r="AY1130" s="205" t="s">
        <v>137</v>
      </c>
      <c r="BE1130" s="150">
        <f>IF(N1130="základná",J1130,0)</f>
        <v>0</v>
      </c>
      <c r="BF1130" s="150">
        <f>IF(N1130="znížená",J1130,0)</f>
        <v>0</v>
      </c>
      <c r="BG1130" s="150">
        <f>IF(N1130="zákl. prenesená",J1130,0)</f>
        <v>0</v>
      </c>
      <c r="BH1130" s="150">
        <f>IF(N1130="zníž. prenesená",J1130,0)</f>
        <v>0</v>
      </c>
      <c r="BI1130" s="150">
        <f>IF(N1130="nulová",J1130,0)</f>
        <v>0</v>
      </c>
      <c r="BJ1130" s="205" t="s">
        <v>145</v>
      </c>
      <c r="BK1130" s="151">
        <f>ROUND(I1130*H1130,3)</f>
        <v>0</v>
      </c>
      <c r="BL1130" s="205" t="s">
        <v>238</v>
      </c>
      <c r="BM1130" s="287" t="s">
        <v>1478</v>
      </c>
    </row>
    <row r="1131" spans="1:65" s="14" customFormat="1">
      <c r="B1131" s="186"/>
      <c r="D1131" s="153" t="s">
        <v>147</v>
      </c>
      <c r="E1131" s="187" t="s">
        <v>1</v>
      </c>
      <c r="F1131" s="188" t="s">
        <v>1479</v>
      </c>
      <c r="H1131" s="187" t="s">
        <v>1</v>
      </c>
      <c r="I1131" s="189"/>
      <c r="L1131" s="186"/>
      <c r="M1131" s="190"/>
      <c r="N1131" s="191"/>
      <c r="O1131" s="191"/>
      <c r="P1131" s="191"/>
      <c r="Q1131" s="191"/>
      <c r="R1131" s="191"/>
      <c r="S1131" s="191"/>
      <c r="T1131" s="192"/>
      <c r="AT1131" s="187" t="s">
        <v>147</v>
      </c>
      <c r="AU1131" s="187" t="s">
        <v>145</v>
      </c>
      <c r="AV1131" s="14" t="s">
        <v>80</v>
      </c>
      <c r="AW1131" s="14" t="s">
        <v>33</v>
      </c>
      <c r="AX1131" s="14" t="s">
        <v>72</v>
      </c>
      <c r="AY1131" s="187" t="s">
        <v>137</v>
      </c>
    </row>
    <row r="1132" spans="1:65" s="11" customFormat="1">
      <c r="B1132" s="152"/>
      <c r="D1132" s="153" t="s">
        <v>147</v>
      </c>
      <c r="E1132" s="154" t="s">
        <v>1</v>
      </c>
      <c r="F1132" s="155" t="s">
        <v>1480</v>
      </c>
      <c r="H1132" s="156">
        <v>187.74</v>
      </c>
      <c r="I1132" s="157"/>
      <c r="L1132" s="152"/>
      <c r="M1132" s="158"/>
      <c r="N1132" s="159"/>
      <c r="O1132" s="159"/>
      <c r="P1132" s="159"/>
      <c r="Q1132" s="159"/>
      <c r="R1132" s="159"/>
      <c r="S1132" s="159"/>
      <c r="T1132" s="160"/>
      <c r="AT1132" s="154" t="s">
        <v>147</v>
      </c>
      <c r="AU1132" s="154" t="s">
        <v>145</v>
      </c>
      <c r="AV1132" s="11" t="s">
        <v>145</v>
      </c>
      <c r="AW1132" s="11" t="s">
        <v>33</v>
      </c>
      <c r="AX1132" s="11" t="s">
        <v>72</v>
      </c>
      <c r="AY1132" s="154" t="s">
        <v>137</v>
      </c>
    </row>
    <row r="1133" spans="1:65" s="14" customFormat="1">
      <c r="B1133" s="186"/>
      <c r="D1133" s="153" t="s">
        <v>147</v>
      </c>
      <c r="E1133" s="187" t="s">
        <v>1</v>
      </c>
      <c r="F1133" s="188" t="s">
        <v>1481</v>
      </c>
      <c r="H1133" s="187" t="s">
        <v>1</v>
      </c>
      <c r="I1133" s="189"/>
      <c r="L1133" s="186"/>
      <c r="M1133" s="190"/>
      <c r="N1133" s="191"/>
      <c r="O1133" s="191"/>
      <c r="P1133" s="191"/>
      <c r="Q1133" s="191"/>
      <c r="R1133" s="191"/>
      <c r="S1133" s="191"/>
      <c r="T1133" s="192"/>
      <c r="AT1133" s="187" t="s">
        <v>147</v>
      </c>
      <c r="AU1133" s="187" t="s">
        <v>145</v>
      </c>
      <c r="AV1133" s="14" t="s">
        <v>80</v>
      </c>
      <c r="AW1133" s="14" t="s">
        <v>33</v>
      </c>
      <c r="AX1133" s="14" t="s">
        <v>72</v>
      </c>
      <c r="AY1133" s="187" t="s">
        <v>137</v>
      </c>
    </row>
    <row r="1134" spans="1:65" s="11" customFormat="1">
      <c r="B1134" s="152"/>
      <c r="D1134" s="153" t="s">
        <v>147</v>
      </c>
      <c r="E1134" s="154" t="s">
        <v>1</v>
      </c>
      <c r="F1134" s="155" t="s">
        <v>1482</v>
      </c>
      <c r="H1134" s="156">
        <v>8.8000000000000007</v>
      </c>
      <c r="I1134" s="157"/>
      <c r="L1134" s="152"/>
      <c r="M1134" s="158"/>
      <c r="N1134" s="159"/>
      <c r="O1134" s="159"/>
      <c r="P1134" s="159"/>
      <c r="Q1134" s="159"/>
      <c r="R1134" s="159"/>
      <c r="S1134" s="159"/>
      <c r="T1134" s="160"/>
      <c r="AT1134" s="154" t="s">
        <v>147</v>
      </c>
      <c r="AU1134" s="154" t="s">
        <v>145</v>
      </c>
      <c r="AV1134" s="11" t="s">
        <v>145</v>
      </c>
      <c r="AW1134" s="11" t="s">
        <v>33</v>
      </c>
      <c r="AX1134" s="11" t="s">
        <v>72</v>
      </c>
      <c r="AY1134" s="154" t="s">
        <v>137</v>
      </c>
    </row>
    <row r="1135" spans="1:65" s="14" customFormat="1">
      <c r="B1135" s="186"/>
      <c r="D1135" s="153" t="s">
        <v>147</v>
      </c>
      <c r="E1135" s="187" t="s">
        <v>1</v>
      </c>
      <c r="F1135" s="188" t="s">
        <v>1483</v>
      </c>
      <c r="H1135" s="187" t="s">
        <v>1</v>
      </c>
      <c r="I1135" s="189"/>
      <c r="L1135" s="186"/>
      <c r="M1135" s="190"/>
      <c r="N1135" s="191"/>
      <c r="O1135" s="191"/>
      <c r="P1135" s="191"/>
      <c r="Q1135" s="191"/>
      <c r="R1135" s="191"/>
      <c r="S1135" s="191"/>
      <c r="T1135" s="192"/>
      <c r="AT1135" s="187" t="s">
        <v>147</v>
      </c>
      <c r="AU1135" s="187" t="s">
        <v>145</v>
      </c>
      <c r="AV1135" s="14" t="s">
        <v>80</v>
      </c>
      <c r="AW1135" s="14" t="s">
        <v>33</v>
      </c>
      <c r="AX1135" s="14" t="s">
        <v>72</v>
      </c>
      <c r="AY1135" s="187" t="s">
        <v>137</v>
      </c>
    </row>
    <row r="1136" spans="1:65" s="11" customFormat="1">
      <c r="B1136" s="152"/>
      <c r="D1136" s="153" t="s">
        <v>147</v>
      </c>
      <c r="E1136" s="154" t="s">
        <v>1</v>
      </c>
      <c r="F1136" s="155" t="s">
        <v>1469</v>
      </c>
      <c r="H1136" s="156">
        <v>159.72</v>
      </c>
      <c r="I1136" s="157"/>
      <c r="L1136" s="152"/>
      <c r="M1136" s="158"/>
      <c r="N1136" s="159"/>
      <c r="O1136" s="159"/>
      <c r="P1136" s="159"/>
      <c r="Q1136" s="159"/>
      <c r="R1136" s="159"/>
      <c r="S1136" s="159"/>
      <c r="T1136" s="160"/>
      <c r="AT1136" s="154" t="s">
        <v>147</v>
      </c>
      <c r="AU1136" s="154" t="s">
        <v>145</v>
      </c>
      <c r="AV1136" s="11" t="s">
        <v>145</v>
      </c>
      <c r="AW1136" s="11" t="s">
        <v>33</v>
      </c>
      <c r="AX1136" s="11" t="s">
        <v>72</v>
      </c>
      <c r="AY1136" s="154" t="s">
        <v>137</v>
      </c>
    </row>
    <row r="1137" spans="1:65" s="13" customFormat="1">
      <c r="B1137" s="169"/>
      <c r="D1137" s="153" t="s">
        <v>147</v>
      </c>
      <c r="E1137" s="170" t="s">
        <v>1</v>
      </c>
      <c r="F1137" s="171" t="s">
        <v>158</v>
      </c>
      <c r="H1137" s="172">
        <v>356.26</v>
      </c>
      <c r="I1137" s="173"/>
      <c r="L1137" s="169"/>
      <c r="M1137" s="174"/>
      <c r="N1137" s="175"/>
      <c r="O1137" s="175"/>
      <c r="P1137" s="175"/>
      <c r="Q1137" s="175"/>
      <c r="R1137" s="175"/>
      <c r="S1137" s="175"/>
      <c r="T1137" s="176"/>
      <c r="AT1137" s="170" t="s">
        <v>147</v>
      </c>
      <c r="AU1137" s="170" t="s">
        <v>145</v>
      </c>
      <c r="AV1137" s="13" t="s">
        <v>144</v>
      </c>
      <c r="AW1137" s="13" t="s">
        <v>33</v>
      </c>
      <c r="AX1137" s="13" t="s">
        <v>80</v>
      </c>
      <c r="AY1137" s="170" t="s">
        <v>137</v>
      </c>
    </row>
    <row r="1138" spans="1:65" s="254" customFormat="1" ht="14.45" customHeight="1">
      <c r="A1138" s="204"/>
      <c r="B1138" s="139"/>
      <c r="C1138" s="288" t="s">
        <v>1484</v>
      </c>
      <c r="D1138" s="288" t="s">
        <v>164</v>
      </c>
      <c r="E1138" s="289" t="s">
        <v>1485</v>
      </c>
      <c r="F1138" s="290" t="s">
        <v>1486</v>
      </c>
      <c r="G1138" s="291" t="s">
        <v>142</v>
      </c>
      <c r="H1138" s="292">
        <v>162.91399999999999</v>
      </c>
      <c r="I1138" s="293"/>
      <c r="J1138" s="292">
        <f>ROUND(I1138*H1138,3)</f>
        <v>0</v>
      </c>
      <c r="K1138" s="294"/>
      <c r="L1138" s="183"/>
      <c r="M1138" s="295" t="s">
        <v>1</v>
      </c>
      <c r="N1138" s="296" t="s">
        <v>44</v>
      </c>
      <c r="O1138" s="49"/>
      <c r="P1138" s="285">
        <f>O1138*H1138</f>
        <v>0</v>
      </c>
      <c r="Q1138" s="285">
        <v>2.9999999999999997E-4</v>
      </c>
      <c r="R1138" s="285">
        <f>Q1138*H1138</f>
        <v>4.8874199999999993E-2</v>
      </c>
      <c r="S1138" s="285">
        <v>0</v>
      </c>
      <c r="T1138" s="286">
        <f>S1138*H1138</f>
        <v>0</v>
      </c>
      <c r="U1138" s="204"/>
      <c r="V1138" s="204"/>
      <c r="W1138" s="204"/>
      <c r="X1138" s="204"/>
      <c r="Y1138" s="204"/>
      <c r="Z1138" s="204"/>
      <c r="AA1138" s="204"/>
      <c r="AB1138" s="204"/>
      <c r="AC1138" s="204"/>
      <c r="AD1138" s="204"/>
      <c r="AE1138" s="204"/>
      <c r="AR1138" s="287" t="s">
        <v>577</v>
      </c>
      <c r="AT1138" s="287" t="s">
        <v>164</v>
      </c>
      <c r="AU1138" s="287" t="s">
        <v>145</v>
      </c>
      <c r="AY1138" s="205" t="s">
        <v>137</v>
      </c>
      <c r="BE1138" s="150">
        <f>IF(N1138="základná",J1138,0)</f>
        <v>0</v>
      </c>
      <c r="BF1138" s="150">
        <f>IF(N1138="znížená",J1138,0)</f>
        <v>0</v>
      </c>
      <c r="BG1138" s="150">
        <f>IF(N1138="zákl. prenesená",J1138,0)</f>
        <v>0</v>
      </c>
      <c r="BH1138" s="150">
        <f>IF(N1138="zníž. prenesená",J1138,0)</f>
        <v>0</v>
      </c>
      <c r="BI1138" s="150">
        <f>IF(N1138="nulová",J1138,0)</f>
        <v>0</v>
      </c>
      <c r="BJ1138" s="205" t="s">
        <v>145</v>
      </c>
      <c r="BK1138" s="151">
        <f>ROUND(I1138*H1138,3)</f>
        <v>0</v>
      </c>
      <c r="BL1138" s="205" t="s">
        <v>238</v>
      </c>
      <c r="BM1138" s="287" t="s">
        <v>1487</v>
      </c>
    </row>
    <row r="1139" spans="1:65" s="11" customFormat="1">
      <c r="B1139" s="152"/>
      <c r="D1139" s="153" t="s">
        <v>147</v>
      </c>
      <c r="E1139" s="154" t="s">
        <v>1</v>
      </c>
      <c r="F1139" s="155" t="s">
        <v>1488</v>
      </c>
      <c r="H1139" s="156">
        <v>162.91399999999999</v>
      </c>
      <c r="I1139" s="157"/>
      <c r="L1139" s="152"/>
      <c r="M1139" s="158"/>
      <c r="N1139" s="159"/>
      <c r="O1139" s="159"/>
      <c r="P1139" s="159"/>
      <c r="Q1139" s="159"/>
      <c r="R1139" s="159"/>
      <c r="S1139" s="159"/>
      <c r="T1139" s="160"/>
      <c r="AT1139" s="154" t="s">
        <v>147</v>
      </c>
      <c r="AU1139" s="154" t="s">
        <v>145</v>
      </c>
      <c r="AV1139" s="11" t="s">
        <v>145</v>
      </c>
      <c r="AW1139" s="11" t="s">
        <v>33</v>
      </c>
      <c r="AX1139" s="11" t="s">
        <v>80</v>
      </c>
      <c r="AY1139" s="154" t="s">
        <v>137</v>
      </c>
    </row>
    <row r="1140" spans="1:65" s="254" customFormat="1" ht="24.2" customHeight="1">
      <c r="A1140" s="204"/>
      <c r="B1140" s="139"/>
      <c r="C1140" s="288" t="s">
        <v>1489</v>
      </c>
      <c r="D1140" s="288" t="s">
        <v>164</v>
      </c>
      <c r="E1140" s="289" t="s">
        <v>1490</v>
      </c>
      <c r="F1140" s="290" t="s">
        <v>1491</v>
      </c>
      <c r="G1140" s="291" t="s">
        <v>142</v>
      </c>
      <c r="H1140" s="292">
        <v>191.495</v>
      </c>
      <c r="I1140" s="293"/>
      <c r="J1140" s="292">
        <f>ROUND(I1140*H1140,3)</f>
        <v>0</v>
      </c>
      <c r="K1140" s="294"/>
      <c r="L1140" s="183"/>
      <c r="M1140" s="295" t="s">
        <v>1</v>
      </c>
      <c r="N1140" s="296" t="s">
        <v>44</v>
      </c>
      <c r="O1140" s="49"/>
      <c r="P1140" s="285">
        <f>O1140*H1140</f>
        <v>0</v>
      </c>
      <c r="Q1140" s="285">
        <v>1.6000000000000001E-3</v>
      </c>
      <c r="R1140" s="285">
        <f>Q1140*H1140</f>
        <v>0.306392</v>
      </c>
      <c r="S1140" s="285">
        <v>0</v>
      </c>
      <c r="T1140" s="286">
        <f>S1140*H1140</f>
        <v>0</v>
      </c>
      <c r="U1140" s="204"/>
      <c r="V1140" s="204"/>
      <c r="W1140" s="204"/>
      <c r="X1140" s="204"/>
      <c r="Y1140" s="204"/>
      <c r="Z1140" s="204"/>
      <c r="AA1140" s="204"/>
      <c r="AB1140" s="204"/>
      <c r="AC1140" s="204"/>
      <c r="AD1140" s="204"/>
      <c r="AE1140" s="204"/>
      <c r="AR1140" s="287" t="s">
        <v>577</v>
      </c>
      <c r="AT1140" s="287" t="s">
        <v>164</v>
      </c>
      <c r="AU1140" s="287" t="s">
        <v>145</v>
      </c>
      <c r="AY1140" s="205" t="s">
        <v>137</v>
      </c>
      <c r="BE1140" s="150">
        <f>IF(N1140="základná",J1140,0)</f>
        <v>0</v>
      </c>
      <c r="BF1140" s="150">
        <f>IF(N1140="znížená",J1140,0)</f>
        <v>0</v>
      </c>
      <c r="BG1140" s="150">
        <f>IF(N1140="zákl. prenesená",J1140,0)</f>
        <v>0</v>
      </c>
      <c r="BH1140" s="150">
        <f>IF(N1140="zníž. prenesená",J1140,0)</f>
        <v>0</v>
      </c>
      <c r="BI1140" s="150">
        <f>IF(N1140="nulová",J1140,0)</f>
        <v>0</v>
      </c>
      <c r="BJ1140" s="205" t="s">
        <v>145</v>
      </c>
      <c r="BK1140" s="151">
        <f>ROUND(I1140*H1140,3)</f>
        <v>0</v>
      </c>
      <c r="BL1140" s="205" t="s">
        <v>238</v>
      </c>
      <c r="BM1140" s="287" t="s">
        <v>1492</v>
      </c>
    </row>
    <row r="1141" spans="1:65" s="11" customFormat="1">
      <c r="B1141" s="152"/>
      <c r="D1141" s="153" t="s">
        <v>147</v>
      </c>
      <c r="E1141" s="154" t="s">
        <v>1</v>
      </c>
      <c r="F1141" s="155" t="s">
        <v>1493</v>
      </c>
      <c r="H1141" s="156">
        <v>191.495</v>
      </c>
      <c r="I1141" s="157"/>
      <c r="L1141" s="152"/>
      <c r="M1141" s="158"/>
      <c r="N1141" s="159"/>
      <c r="O1141" s="159"/>
      <c r="P1141" s="159"/>
      <c r="Q1141" s="159"/>
      <c r="R1141" s="159"/>
      <c r="S1141" s="159"/>
      <c r="T1141" s="160"/>
      <c r="AT1141" s="154" t="s">
        <v>147</v>
      </c>
      <c r="AU1141" s="154" t="s">
        <v>145</v>
      </c>
      <c r="AV1141" s="11" t="s">
        <v>145</v>
      </c>
      <c r="AW1141" s="11" t="s">
        <v>33</v>
      </c>
      <c r="AX1141" s="11" t="s">
        <v>80</v>
      </c>
      <c r="AY1141" s="154" t="s">
        <v>137</v>
      </c>
    </row>
    <row r="1142" spans="1:65" s="254" customFormat="1" ht="24.2" customHeight="1">
      <c r="A1142" s="204"/>
      <c r="B1142" s="139"/>
      <c r="C1142" s="288" t="s">
        <v>1494</v>
      </c>
      <c r="D1142" s="288" t="s">
        <v>164</v>
      </c>
      <c r="E1142" s="289" t="s">
        <v>1495</v>
      </c>
      <c r="F1142" s="290" t="s">
        <v>1496</v>
      </c>
      <c r="G1142" s="291" t="s">
        <v>142</v>
      </c>
      <c r="H1142" s="292">
        <v>8.9760000000000009</v>
      </c>
      <c r="I1142" s="293"/>
      <c r="J1142" s="292">
        <f>ROUND(I1142*H1142,3)</f>
        <v>0</v>
      </c>
      <c r="K1142" s="294"/>
      <c r="L1142" s="183"/>
      <c r="M1142" s="295" t="s">
        <v>1</v>
      </c>
      <c r="N1142" s="296" t="s">
        <v>44</v>
      </c>
      <c r="O1142" s="49"/>
      <c r="P1142" s="285">
        <f>O1142*H1142</f>
        <v>0</v>
      </c>
      <c r="Q1142" s="285">
        <v>2E-3</v>
      </c>
      <c r="R1142" s="285">
        <f>Q1142*H1142</f>
        <v>1.7952000000000003E-2</v>
      </c>
      <c r="S1142" s="285">
        <v>0</v>
      </c>
      <c r="T1142" s="286">
        <f>S1142*H1142</f>
        <v>0</v>
      </c>
      <c r="U1142" s="204"/>
      <c r="V1142" s="204"/>
      <c r="W1142" s="204"/>
      <c r="X1142" s="204"/>
      <c r="Y1142" s="204"/>
      <c r="Z1142" s="204"/>
      <c r="AA1142" s="204"/>
      <c r="AB1142" s="204"/>
      <c r="AC1142" s="204"/>
      <c r="AD1142" s="204"/>
      <c r="AE1142" s="204"/>
      <c r="AR1142" s="287" t="s">
        <v>577</v>
      </c>
      <c r="AT1142" s="287" t="s">
        <v>164</v>
      </c>
      <c r="AU1142" s="287" t="s">
        <v>145</v>
      </c>
      <c r="AY1142" s="205" t="s">
        <v>137</v>
      </c>
      <c r="BE1142" s="150">
        <f>IF(N1142="základná",J1142,0)</f>
        <v>0</v>
      </c>
      <c r="BF1142" s="150">
        <f>IF(N1142="znížená",J1142,0)</f>
        <v>0</v>
      </c>
      <c r="BG1142" s="150">
        <f>IF(N1142="zákl. prenesená",J1142,0)</f>
        <v>0</v>
      </c>
      <c r="BH1142" s="150">
        <f>IF(N1142="zníž. prenesená",J1142,0)</f>
        <v>0</v>
      </c>
      <c r="BI1142" s="150">
        <f>IF(N1142="nulová",J1142,0)</f>
        <v>0</v>
      </c>
      <c r="BJ1142" s="205" t="s">
        <v>145</v>
      </c>
      <c r="BK1142" s="151">
        <f>ROUND(I1142*H1142,3)</f>
        <v>0</v>
      </c>
      <c r="BL1142" s="205" t="s">
        <v>238</v>
      </c>
      <c r="BM1142" s="287" t="s">
        <v>1497</v>
      </c>
    </row>
    <row r="1143" spans="1:65" s="11" customFormat="1">
      <c r="B1143" s="152"/>
      <c r="D1143" s="153" t="s">
        <v>147</v>
      </c>
      <c r="E1143" s="154" t="s">
        <v>1</v>
      </c>
      <c r="F1143" s="155" t="s">
        <v>1498</v>
      </c>
      <c r="H1143" s="156">
        <v>8.9760000000000009</v>
      </c>
      <c r="I1143" s="157"/>
      <c r="L1143" s="152"/>
      <c r="M1143" s="158"/>
      <c r="N1143" s="159"/>
      <c r="O1143" s="159"/>
      <c r="P1143" s="159"/>
      <c r="Q1143" s="159"/>
      <c r="R1143" s="159"/>
      <c r="S1143" s="159"/>
      <c r="T1143" s="160"/>
      <c r="AT1143" s="154" t="s">
        <v>147</v>
      </c>
      <c r="AU1143" s="154" t="s">
        <v>145</v>
      </c>
      <c r="AV1143" s="11" t="s">
        <v>145</v>
      </c>
      <c r="AW1143" s="11" t="s">
        <v>33</v>
      </c>
      <c r="AX1143" s="11" t="s">
        <v>80</v>
      </c>
      <c r="AY1143" s="154" t="s">
        <v>137</v>
      </c>
    </row>
    <row r="1144" spans="1:65" s="254" customFormat="1" ht="24.2" customHeight="1">
      <c r="A1144" s="204"/>
      <c r="B1144" s="139"/>
      <c r="C1144" s="276" t="s">
        <v>1499</v>
      </c>
      <c r="D1144" s="276" t="s">
        <v>139</v>
      </c>
      <c r="E1144" s="277" t="s">
        <v>1500</v>
      </c>
      <c r="F1144" s="278" t="s">
        <v>1501</v>
      </c>
      <c r="G1144" s="279" t="s">
        <v>142</v>
      </c>
      <c r="H1144" s="280">
        <v>4.6669999999999998</v>
      </c>
      <c r="I1144" s="281"/>
      <c r="J1144" s="280">
        <f>ROUND(I1144*H1144,3)</f>
        <v>0</v>
      </c>
      <c r="K1144" s="282"/>
      <c r="L1144" s="30"/>
      <c r="M1144" s="283" t="s">
        <v>1</v>
      </c>
      <c r="N1144" s="284" t="s">
        <v>44</v>
      </c>
      <c r="O1144" s="49"/>
      <c r="P1144" s="285">
        <f>O1144*H1144</f>
        <v>0</v>
      </c>
      <c r="Q1144" s="285">
        <v>2.9999999999999997E-4</v>
      </c>
      <c r="R1144" s="285">
        <f>Q1144*H1144</f>
        <v>1.4000999999999998E-3</v>
      </c>
      <c r="S1144" s="285">
        <v>0</v>
      </c>
      <c r="T1144" s="286">
        <f>S1144*H1144</f>
        <v>0</v>
      </c>
      <c r="U1144" s="204"/>
      <c r="V1144" s="204"/>
      <c r="W1144" s="204"/>
      <c r="X1144" s="204"/>
      <c r="Y1144" s="204"/>
      <c r="Z1144" s="204"/>
      <c r="AA1144" s="204"/>
      <c r="AB1144" s="204"/>
      <c r="AC1144" s="204"/>
      <c r="AD1144" s="204"/>
      <c r="AE1144" s="204"/>
      <c r="AR1144" s="287" t="s">
        <v>238</v>
      </c>
      <c r="AT1144" s="287" t="s">
        <v>139</v>
      </c>
      <c r="AU1144" s="287" t="s">
        <v>145</v>
      </c>
      <c r="AY1144" s="205" t="s">
        <v>137</v>
      </c>
      <c r="BE1144" s="150">
        <f>IF(N1144="základná",J1144,0)</f>
        <v>0</v>
      </c>
      <c r="BF1144" s="150">
        <f>IF(N1144="znížená",J1144,0)</f>
        <v>0</v>
      </c>
      <c r="BG1144" s="150">
        <f>IF(N1144="zákl. prenesená",J1144,0)</f>
        <v>0</v>
      </c>
      <c r="BH1144" s="150">
        <f>IF(N1144="zníž. prenesená",J1144,0)</f>
        <v>0</v>
      </c>
      <c r="BI1144" s="150">
        <f>IF(N1144="nulová",J1144,0)</f>
        <v>0</v>
      </c>
      <c r="BJ1144" s="205" t="s">
        <v>145</v>
      </c>
      <c r="BK1144" s="151">
        <f>ROUND(I1144*H1144,3)</f>
        <v>0</v>
      </c>
      <c r="BL1144" s="205" t="s">
        <v>238</v>
      </c>
      <c r="BM1144" s="287" t="s">
        <v>1502</v>
      </c>
    </row>
    <row r="1145" spans="1:65" s="14" customFormat="1">
      <c r="B1145" s="186"/>
      <c r="D1145" s="153" t="s">
        <v>147</v>
      </c>
      <c r="E1145" s="187" t="s">
        <v>1</v>
      </c>
      <c r="F1145" s="188" t="s">
        <v>816</v>
      </c>
      <c r="H1145" s="187" t="s">
        <v>1</v>
      </c>
      <c r="I1145" s="189"/>
      <c r="L1145" s="186"/>
      <c r="M1145" s="190"/>
      <c r="N1145" s="191"/>
      <c r="O1145" s="191"/>
      <c r="P1145" s="191"/>
      <c r="Q1145" s="191"/>
      <c r="R1145" s="191"/>
      <c r="S1145" s="191"/>
      <c r="T1145" s="192"/>
      <c r="AT1145" s="187" t="s">
        <v>147</v>
      </c>
      <c r="AU1145" s="187" t="s">
        <v>145</v>
      </c>
      <c r="AV1145" s="14" t="s">
        <v>80</v>
      </c>
      <c r="AW1145" s="14" t="s">
        <v>33</v>
      </c>
      <c r="AX1145" s="14" t="s">
        <v>72</v>
      </c>
      <c r="AY1145" s="187" t="s">
        <v>137</v>
      </c>
    </row>
    <row r="1146" spans="1:65" s="14" customFormat="1" ht="22.5">
      <c r="B1146" s="186"/>
      <c r="D1146" s="153" t="s">
        <v>147</v>
      </c>
      <c r="E1146" s="187" t="s">
        <v>1</v>
      </c>
      <c r="F1146" s="188" t="s">
        <v>1503</v>
      </c>
      <c r="H1146" s="187" t="s">
        <v>1</v>
      </c>
      <c r="I1146" s="189"/>
      <c r="L1146" s="186"/>
      <c r="M1146" s="190"/>
      <c r="N1146" s="191"/>
      <c r="O1146" s="191"/>
      <c r="P1146" s="191"/>
      <c r="Q1146" s="191"/>
      <c r="R1146" s="191"/>
      <c r="S1146" s="191"/>
      <c r="T1146" s="192"/>
      <c r="AT1146" s="187" t="s">
        <v>147</v>
      </c>
      <c r="AU1146" s="187" t="s">
        <v>145</v>
      </c>
      <c r="AV1146" s="14" t="s">
        <v>80</v>
      </c>
      <c r="AW1146" s="14" t="s">
        <v>33</v>
      </c>
      <c r="AX1146" s="14" t="s">
        <v>72</v>
      </c>
      <c r="AY1146" s="187" t="s">
        <v>137</v>
      </c>
    </row>
    <row r="1147" spans="1:65" s="14" customFormat="1">
      <c r="B1147" s="186"/>
      <c r="D1147" s="153" t="s">
        <v>147</v>
      </c>
      <c r="E1147" s="187" t="s">
        <v>1</v>
      </c>
      <c r="F1147" s="188" t="s">
        <v>1504</v>
      </c>
      <c r="H1147" s="187" t="s">
        <v>1</v>
      </c>
      <c r="I1147" s="189"/>
      <c r="L1147" s="186"/>
      <c r="M1147" s="190"/>
      <c r="N1147" s="191"/>
      <c r="O1147" s="191"/>
      <c r="P1147" s="191"/>
      <c r="Q1147" s="191"/>
      <c r="R1147" s="191"/>
      <c r="S1147" s="191"/>
      <c r="T1147" s="192"/>
      <c r="AT1147" s="187" t="s">
        <v>147</v>
      </c>
      <c r="AU1147" s="187" t="s">
        <v>145</v>
      </c>
      <c r="AV1147" s="14" t="s">
        <v>80</v>
      </c>
      <c r="AW1147" s="14" t="s">
        <v>33</v>
      </c>
      <c r="AX1147" s="14" t="s">
        <v>72</v>
      </c>
      <c r="AY1147" s="187" t="s">
        <v>137</v>
      </c>
    </row>
    <row r="1148" spans="1:65" s="11" customFormat="1">
      <c r="B1148" s="152"/>
      <c r="D1148" s="153" t="s">
        <v>147</v>
      </c>
      <c r="E1148" s="154" t="s">
        <v>1</v>
      </c>
      <c r="F1148" s="155" t="s">
        <v>1505</v>
      </c>
      <c r="H1148" s="156">
        <v>0.375</v>
      </c>
      <c r="I1148" s="157"/>
      <c r="L1148" s="152"/>
      <c r="M1148" s="158"/>
      <c r="N1148" s="159"/>
      <c r="O1148" s="159"/>
      <c r="P1148" s="159"/>
      <c r="Q1148" s="159"/>
      <c r="R1148" s="159"/>
      <c r="S1148" s="159"/>
      <c r="T1148" s="160"/>
      <c r="AT1148" s="154" t="s">
        <v>147</v>
      </c>
      <c r="AU1148" s="154" t="s">
        <v>145</v>
      </c>
      <c r="AV1148" s="11" t="s">
        <v>145</v>
      </c>
      <c r="AW1148" s="11" t="s">
        <v>33</v>
      </c>
      <c r="AX1148" s="11" t="s">
        <v>72</v>
      </c>
      <c r="AY1148" s="154" t="s">
        <v>137</v>
      </c>
    </row>
    <row r="1149" spans="1:65" s="11" customFormat="1">
      <c r="B1149" s="152"/>
      <c r="D1149" s="153" t="s">
        <v>147</v>
      </c>
      <c r="E1149" s="154" t="s">
        <v>1</v>
      </c>
      <c r="F1149" s="155" t="s">
        <v>1506</v>
      </c>
      <c r="H1149" s="156">
        <v>2.363</v>
      </c>
      <c r="I1149" s="157"/>
      <c r="L1149" s="152"/>
      <c r="M1149" s="158"/>
      <c r="N1149" s="159"/>
      <c r="O1149" s="159"/>
      <c r="P1149" s="159"/>
      <c r="Q1149" s="159"/>
      <c r="R1149" s="159"/>
      <c r="S1149" s="159"/>
      <c r="T1149" s="160"/>
      <c r="AT1149" s="154" t="s">
        <v>147</v>
      </c>
      <c r="AU1149" s="154" t="s">
        <v>145</v>
      </c>
      <c r="AV1149" s="11" t="s">
        <v>145</v>
      </c>
      <c r="AW1149" s="11" t="s">
        <v>33</v>
      </c>
      <c r="AX1149" s="11" t="s">
        <v>72</v>
      </c>
      <c r="AY1149" s="154" t="s">
        <v>137</v>
      </c>
    </row>
    <row r="1150" spans="1:65" s="11" customFormat="1">
      <c r="B1150" s="152"/>
      <c r="D1150" s="153" t="s">
        <v>147</v>
      </c>
      <c r="E1150" s="154" t="s">
        <v>1</v>
      </c>
      <c r="F1150" s="155" t="s">
        <v>1507</v>
      </c>
      <c r="H1150" s="156">
        <v>0.33800000000000002</v>
      </c>
      <c r="I1150" s="157"/>
      <c r="L1150" s="152"/>
      <c r="M1150" s="158"/>
      <c r="N1150" s="159"/>
      <c r="O1150" s="159"/>
      <c r="P1150" s="159"/>
      <c r="Q1150" s="159"/>
      <c r="R1150" s="159"/>
      <c r="S1150" s="159"/>
      <c r="T1150" s="160"/>
      <c r="AT1150" s="154" t="s">
        <v>147</v>
      </c>
      <c r="AU1150" s="154" t="s">
        <v>145</v>
      </c>
      <c r="AV1150" s="11" t="s">
        <v>145</v>
      </c>
      <c r="AW1150" s="11" t="s">
        <v>33</v>
      </c>
      <c r="AX1150" s="11" t="s">
        <v>72</v>
      </c>
      <c r="AY1150" s="154" t="s">
        <v>137</v>
      </c>
    </row>
    <row r="1151" spans="1:65" s="11" customFormat="1">
      <c r="B1151" s="152"/>
      <c r="D1151" s="153" t="s">
        <v>147</v>
      </c>
      <c r="E1151" s="154" t="s">
        <v>1</v>
      </c>
      <c r="F1151" s="155" t="s">
        <v>1508</v>
      </c>
      <c r="H1151" s="156">
        <v>0.22500000000000001</v>
      </c>
      <c r="I1151" s="157"/>
      <c r="L1151" s="152"/>
      <c r="M1151" s="158"/>
      <c r="N1151" s="159"/>
      <c r="O1151" s="159"/>
      <c r="P1151" s="159"/>
      <c r="Q1151" s="159"/>
      <c r="R1151" s="159"/>
      <c r="S1151" s="159"/>
      <c r="T1151" s="160"/>
      <c r="AT1151" s="154" t="s">
        <v>147</v>
      </c>
      <c r="AU1151" s="154" t="s">
        <v>145</v>
      </c>
      <c r="AV1151" s="11" t="s">
        <v>145</v>
      </c>
      <c r="AW1151" s="11" t="s">
        <v>33</v>
      </c>
      <c r="AX1151" s="11" t="s">
        <v>72</v>
      </c>
      <c r="AY1151" s="154" t="s">
        <v>137</v>
      </c>
    </row>
    <row r="1152" spans="1:65" s="12" customFormat="1">
      <c r="B1152" s="161"/>
      <c r="D1152" s="153" t="s">
        <v>147</v>
      </c>
      <c r="E1152" s="162" t="s">
        <v>1</v>
      </c>
      <c r="F1152" s="163" t="s">
        <v>150</v>
      </c>
      <c r="H1152" s="164">
        <v>3.3010000000000002</v>
      </c>
      <c r="I1152" s="165"/>
      <c r="L1152" s="161"/>
      <c r="M1152" s="166"/>
      <c r="N1152" s="167"/>
      <c r="O1152" s="167"/>
      <c r="P1152" s="167"/>
      <c r="Q1152" s="167"/>
      <c r="R1152" s="167"/>
      <c r="S1152" s="167"/>
      <c r="T1152" s="168"/>
      <c r="AT1152" s="162" t="s">
        <v>147</v>
      </c>
      <c r="AU1152" s="162" t="s">
        <v>145</v>
      </c>
      <c r="AV1152" s="12" t="s">
        <v>151</v>
      </c>
      <c r="AW1152" s="12" t="s">
        <v>33</v>
      </c>
      <c r="AX1152" s="12" t="s">
        <v>72</v>
      </c>
      <c r="AY1152" s="162" t="s">
        <v>137</v>
      </c>
    </row>
    <row r="1153" spans="1:65" s="14" customFormat="1">
      <c r="B1153" s="186"/>
      <c r="D1153" s="153" t="s">
        <v>147</v>
      </c>
      <c r="E1153" s="187" t="s">
        <v>1</v>
      </c>
      <c r="F1153" s="188" t="s">
        <v>1509</v>
      </c>
      <c r="H1153" s="187" t="s">
        <v>1</v>
      </c>
      <c r="I1153" s="189"/>
      <c r="L1153" s="186"/>
      <c r="M1153" s="190"/>
      <c r="N1153" s="191"/>
      <c r="O1153" s="191"/>
      <c r="P1153" s="191"/>
      <c r="Q1153" s="191"/>
      <c r="R1153" s="191"/>
      <c r="S1153" s="191"/>
      <c r="T1153" s="192"/>
      <c r="AT1153" s="187" t="s">
        <v>147</v>
      </c>
      <c r="AU1153" s="187" t="s">
        <v>145</v>
      </c>
      <c r="AV1153" s="14" t="s">
        <v>80</v>
      </c>
      <c r="AW1153" s="14" t="s">
        <v>33</v>
      </c>
      <c r="AX1153" s="14" t="s">
        <v>72</v>
      </c>
      <c r="AY1153" s="187" t="s">
        <v>137</v>
      </c>
    </row>
    <row r="1154" spans="1:65" s="11" customFormat="1">
      <c r="B1154" s="152"/>
      <c r="D1154" s="153" t="s">
        <v>147</v>
      </c>
      <c r="E1154" s="154" t="s">
        <v>1</v>
      </c>
      <c r="F1154" s="155" t="s">
        <v>1510</v>
      </c>
      <c r="H1154" s="156">
        <v>0.17499999999999999</v>
      </c>
      <c r="I1154" s="157"/>
      <c r="L1154" s="152"/>
      <c r="M1154" s="158"/>
      <c r="N1154" s="159"/>
      <c r="O1154" s="159"/>
      <c r="P1154" s="159"/>
      <c r="Q1154" s="159"/>
      <c r="R1154" s="159"/>
      <c r="S1154" s="159"/>
      <c r="T1154" s="160"/>
      <c r="AT1154" s="154" t="s">
        <v>147</v>
      </c>
      <c r="AU1154" s="154" t="s">
        <v>145</v>
      </c>
      <c r="AV1154" s="11" t="s">
        <v>145</v>
      </c>
      <c r="AW1154" s="11" t="s">
        <v>33</v>
      </c>
      <c r="AX1154" s="11" t="s">
        <v>72</v>
      </c>
      <c r="AY1154" s="154" t="s">
        <v>137</v>
      </c>
    </row>
    <row r="1155" spans="1:65" s="11" customFormat="1">
      <c r="B1155" s="152"/>
      <c r="D1155" s="153" t="s">
        <v>147</v>
      </c>
      <c r="E1155" s="154" t="s">
        <v>1</v>
      </c>
      <c r="F1155" s="155" t="s">
        <v>1511</v>
      </c>
      <c r="H1155" s="156">
        <v>0.85799999999999998</v>
      </c>
      <c r="I1155" s="157"/>
      <c r="L1155" s="152"/>
      <c r="M1155" s="158"/>
      <c r="N1155" s="159"/>
      <c r="O1155" s="159"/>
      <c r="P1155" s="159"/>
      <c r="Q1155" s="159"/>
      <c r="R1155" s="159"/>
      <c r="S1155" s="159"/>
      <c r="T1155" s="160"/>
      <c r="AT1155" s="154" t="s">
        <v>147</v>
      </c>
      <c r="AU1155" s="154" t="s">
        <v>145</v>
      </c>
      <c r="AV1155" s="11" t="s">
        <v>145</v>
      </c>
      <c r="AW1155" s="11" t="s">
        <v>33</v>
      </c>
      <c r="AX1155" s="11" t="s">
        <v>72</v>
      </c>
      <c r="AY1155" s="154" t="s">
        <v>137</v>
      </c>
    </row>
    <row r="1156" spans="1:65" s="11" customFormat="1">
      <c r="B1156" s="152"/>
      <c r="D1156" s="153" t="s">
        <v>147</v>
      </c>
      <c r="E1156" s="154" t="s">
        <v>1</v>
      </c>
      <c r="F1156" s="155" t="s">
        <v>1512</v>
      </c>
      <c r="H1156" s="156">
        <v>0.158</v>
      </c>
      <c r="I1156" s="157"/>
      <c r="L1156" s="152"/>
      <c r="M1156" s="158"/>
      <c r="N1156" s="159"/>
      <c r="O1156" s="159"/>
      <c r="P1156" s="159"/>
      <c r="Q1156" s="159"/>
      <c r="R1156" s="159"/>
      <c r="S1156" s="159"/>
      <c r="T1156" s="160"/>
      <c r="AT1156" s="154" t="s">
        <v>147</v>
      </c>
      <c r="AU1156" s="154" t="s">
        <v>145</v>
      </c>
      <c r="AV1156" s="11" t="s">
        <v>145</v>
      </c>
      <c r="AW1156" s="11" t="s">
        <v>33</v>
      </c>
      <c r="AX1156" s="11" t="s">
        <v>72</v>
      </c>
      <c r="AY1156" s="154" t="s">
        <v>137</v>
      </c>
    </row>
    <row r="1157" spans="1:65" s="11" customFormat="1">
      <c r="B1157" s="152"/>
      <c r="D1157" s="153" t="s">
        <v>147</v>
      </c>
      <c r="E1157" s="154" t="s">
        <v>1</v>
      </c>
      <c r="F1157" s="155" t="s">
        <v>1513</v>
      </c>
      <c r="H1157" s="156">
        <v>0.17499999999999999</v>
      </c>
      <c r="I1157" s="157"/>
      <c r="L1157" s="152"/>
      <c r="M1157" s="158"/>
      <c r="N1157" s="159"/>
      <c r="O1157" s="159"/>
      <c r="P1157" s="159"/>
      <c r="Q1157" s="159"/>
      <c r="R1157" s="159"/>
      <c r="S1157" s="159"/>
      <c r="T1157" s="160"/>
      <c r="AT1157" s="154" t="s">
        <v>147</v>
      </c>
      <c r="AU1157" s="154" t="s">
        <v>145</v>
      </c>
      <c r="AV1157" s="11" t="s">
        <v>145</v>
      </c>
      <c r="AW1157" s="11" t="s">
        <v>33</v>
      </c>
      <c r="AX1157" s="11" t="s">
        <v>72</v>
      </c>
      <c r="AY1157" s="154" t="s">
        <v>137</v>
      </c>
    </row>
    <row r="1158" spans="1:65" s="12" customFormat="1">
      <c r="B1158" s="161"/>
      <c r="D1158" s="153" t="s">
        <v>147</v>
      </c>
      <c r="E1158" s="162" t="s">
        <v>1</v>
      </c>
      <c r="F1158" s="163" t="s">
        <v>150</v>
      </c>
      <c r="H1158" s="164">
        <v>1.3660000000000001</v>
      </c>
      <c r="I1158" s="165"/>
      <c r="L1158" s="161"/>
      <c r="M1158" s="166"/>
      <c r="N1158" s="167"/>
      <c r="O1158" s="167"/>
      <c r="P1158" s="167"/>
      <c r="Q1158" s="167"/>
      <c r="R1158" s="167"/>
      <c r="S1158" s="167"/>
      <c r="T1158" s="168"/>
      <c r="AT1158" s="162" t="s">
        <v>147</v>
      </c>
      <c r="AU1158" s="162" t="s">
        <v>145</v>
      </c>
      <c r="AV1158" s="12" t="s">
        <v>151</v>
      </c>
      <c r="AW1158" s="12" t="s">
        <v>33</v>
      </c>
      <c r="AX1158" s="12" t="s">
        <v>72</v>
      </c>
      <c r="AY1158" s="162" t="s">
        <v>137</v>
      </c>
    </row>
    <row r="1159" spans="1:65" s="13" customFormat="1">
      <c r="B1159" s="169"/>
      <c r="D1159" s="153" t="s">
        <v>147</v>
      </c>
      <c r="E1159" s="170" t="s">
        <v>1</v>
      </c>
      <c r="F1159" s="171" t="s">
        <v>158</v>
      </c>
      <c r="H1159" s="172">
        <v>4.6669999999999998</v>
      </c>
      <c r="I1159" s="173"/>
      <c r="L1159" s="169"/>
      <c r="M1159" s="174"/>
      <c r="N1159" s="175"/>
      <c r="O1159" s="175"/>
      <c r="P1159" s="175"/>
      <c r="Q1159" s="175"/>
      <c r="R1159" s="175"/>
      <c r="S1159" s="175"/>
      <c r="T1159" s="176"/>
      <c r="AT1159" s="170" t="s">
        <v>147</v>
      </c>
      <c r="AU1159" s="170" t="s">
        <v>145</v>
      </c>
      <c r="AV1159" s="13" t="s">
        <v>144</v>
      </c>
      <c r="AW1159" s="13" t="s">
        <v>33</v>
      </c>
      <c r="AX1159" s="13" t="s">
        <v>80</v>
      </c>
      <c r="AY1159" s="170" t="s">
        <v>137</v>
      </c>
    </row>
    <row r="1160" spans="1:65" s="254" customFormat="1" ht="14.45" customHeight="1">
      <c r="A1160" s="204"/>
      <c r="B1160" s="139"/>
      <c r="C1160" s="288" t="s">
        <v>1514</v>
      </c>
      <c r="D1160" s="288" t="s">
        <v>164</v>
      </c>
      <c r="E1160" s="289" t="s">
        <v>1515</v>
      </c>
      <c r="F1160" s="290" t="s">
        <v>1516</v>
      </c>
      <c r="G1160" s="291" t="s">
        <v>142</v>
      </c>
      <c r="H1160" s="292">
        <v>4.76</v>
      </c>
      <c r="I1160" s="293"/>
      <c r="J1160" s="292">
        <f>ROUND(I1160*H1160,3)</f>
        <v>0</v>
      </c>
      <c r="K1160" s="294"/>
      <c r="L1160" s="183"/>
      <c r="M1160" s="295" t="s">
        <v>1</v>
      </c>
      <c r="N1160" s="296" t="s">
        <v>44</v>
      </c>
      <c r="O1160" s="49"/>
      <c r="P1160" s="285">
        <f>O1160*H1160</f>
        <v>0</v>
      </c>
      <c r="Q1160" s="285">
        <v>1.8E-3</v>
      </c>
      <c r="R1160" s="285">
        <f>Q1160*H1160</f>
        <v>8.5679999999999992E-3</v>
      </c>
      <c r="S1160" s="285">
        <v>0</v>
      </c>
      <c r="T1160" s="286">
        <f>S1160*H1160</f>
        <v>0</v>
      </c>
      <c r="U1160" s="204"/>
      <c r="V1160" s="204"/>
      <c r="W1160" s="204"/>
      <c r="X1160" s="204"/>
      <c r="Y1160" s="204"/>
      <c r="Z1160" s="204"/>
      <c r="AA1160" s="204"/>
      <c r="AB1160" s="204"/>
      <c r="AC1160" s="204"/>
      <c r="AD1160" s="204"/>
      <c r="AE1160" s="204"/>
      <c r="AR1160" s="287" t="s">
        <v>577</v>
      </c>
      <c r="AT1160" s="287" t="s">
        <v>164</v>
      </c>
      <c r="AU1160" s="287" t="s">
        <v>145</v>
      </c>
      <c r="AY1160" s="205" t="s">
        <v>137</v>
      </c>
      <c r="BE1160" s="150">
        <f>IF(N1160="základná",J1160,0)</f>
        <v>0</v>
      </c>
      <c r="BF1160" s="150">
        <f>IF(N1160="znížená",J1160,0)</f>
        <v>0</v>
      </c>
      <c r="BG1160" s="150">
        <f>IF(N1160="zákl. prenesená",J1160,0)</f>
        <v>0</v>
      </c>
      <c r="BH1160" s="150">
        <f>IF(N1160="zníž. prenesená",J1160,0)</f>
        <v>0</v>
      </c>
      <c r="BI1160" s="150">
        <f>IF(N1160="nulová",J1160,0)</f>
        <v>0</v>
      </c>
      <c r="BJ1160" s="205" t="s">
        <v>145</v>
      </c>
      <c r="BK1160" s="151">
        <f>ROUND(I1160*H1160,3)</f>
        <v>0</v>
      </c>
      <c r="BL1160" s="205" t="s">
        <v>238</v>
      </c>
      <c r="BM1160" s="287" t="s">
        <v>1517</v>
      </c>
    </row>
    <row r="1161" spans="1:65" s="11" customFormat="1">
      <c r="B1161" s="152"/>
      <c r="D1161" s="153" t="s">
        <v>147</v>
      </c>
      <c r="F1161" s="155" t="s">
        <v>1518</v>
      </c>
      <c r="H1161" s="156">
        <v>4.76</v>
      </c>
      <c r="I1161" s="157"/>
      <c r="L1161" s="152"/>
      <c r="M1161" s="158"/>
      <c r="N1161" s="159"/>
      <c r="O1161" s="159"/>
      <c r="P1161" s="159"/>
      <c r="Q1161" s="159"/>
      <c r="R1161" s="159"/>
      <c r="S1161" s="159"/>
      <c r="T1161" s="160"/>
      <c r="AT1161" s="154" t="s">
        <v>147</v>
      </c>
      <c r="AU1161" s="154" t="s">
        <v>145</v>
      </c>
      <c r="AV1161" s="11" t="s">
        <v>145</v>
      </c>
      <c r="AW1161" s="11" t="s">
        <v>3</v>
      </c>
      <c r="AX1161" s="11" t="s">
        <v>80</v>
      </c>
      <c r="AY1161" s="154" t="s">
        <v>137</v>
      </c>
    </row>
    <row r="1162" spans="1:65" s="254" customFormat="1" ht="24.2" customHeight="1">
      <c r="A1162" s="204"/>
      <c r="B1162" s="139"/>
      <c r="C1162" s="276" t="s">
        <v>1519</v>
      </c>
      <c r="D1162" s="276" t="s">
        <v>139</v>
      </c>
      <c r="E1162" s="277" t="s">
        <v>1520</v>
      </c>
      <c r="F1162" s="278" t="s">
        <v>1521</v>
      </c>
      <c r="G1162" s="279" t="s">
        <v>142</v>
      </c>
      <c r="H1162" s="280">
        <v>113.345</v>
      </c>
      <c r="I1162" s="281"/>
      <c r="J1162" s="280">
        <f>ROUND(I1162*H1162,3)</f>
        <v>0</v>
      </c>
      <c r="K1162" s="282"/>
      <c r="L1162" s="30"/>
      <c r="M1162" s="283" t="s">
        <v>1</v>
      </c>
      <c r="N1162" s="284" t="s">
        <v>44</v>
      </c>
      <c r="O1162" s="49"/>
      <c r="P1162" s="285">
        <f>O1162*H1162</f>
        <v>0</v>
      </c>
      <c r="Q1162" s="285">
        <v>0</v>
      </c>
      <c r="R1162" s="285">
        <f>Q1162*H1162</f>
        <v>0</v>
      </c>
      <c r="S1162" s="285">
        <v>0</v>
      </c>
      <c r="T1162" s="286">
        <f>S1162*H1162</f>
        <v>0</v>
      </c>
      <c r="U1162" s="204"/>
      <c r="V1162" s="204"/>
      <c r="W1162" s="204"/>
      <c r="X1162" s="204"/>
      <c r="Y1162" s="204"/>
      <c r="Z1162" s="204"/>
      <c r="AA1162" s="204"/>
      <c r="AB1162" s="204"/>
      <c r="AC1162" s="204"/>
      <c r="AD1162" s="204"/>
      <c r="AE1162" s="204"/>
      <c r="AR1162" s="287" t="s">
        <v>238</v>
      </c>
      <c r="AT1162" s="287" t="s">
        <v>139</v>
      </c>
      <c r="AU1162" s="287" t="s">
        <v>145</v>
      </c>
      <c r="AY1162" s="205" t="s">
        <v>137</v>
      </c>
      <c r="BE1162" s="150">
        <f>IF(N1162="základná",J1162,0)</f>
        <v>0</v>
      </c>
      <c r="BF1162" s="150">
        <f>IF(N1162="znížená",J1162,0)</f>
        <v>0</v>
      </c>
      <c r="BG1162" s="150">
        <f>IF(N1162="zákl. prenesená",J1162,0)</f>
        <v>0</v>
      </c>
      <c r="BH1162" s="150">
        <f>IF(N1162="zníž. prenesená",J1162,0)</f>
        <v>0</v>
      </c>
      <c r="BI1162" s="150">
        <f>IF(N1162="nulová",J1162,0)</f>
        <v>0</v>
      </c>
      <c r="BJ1162" s="205" t="s">
        <v>145</v>
      </c>
      <c r="BK1162" s="151">
        <f>ROUND(I1162*H1162,3)</f>
        <v>0</v>
      </c>
      <c r="BL1162" s="205" t="s">
        <v>238</v>
      </c>
      <c r="BM1162" s="287" t="s">
        <v>1522</v>
      </c>
    </row>
    <row r="1163" spans="1:65" s="14" customFormat="1">
      <c r="B1163" s="186"/>
      <c r="D1163" s="153" t="s">
        <v>147</v>
      </c>
      <c r="E1163" s="187" t="s">
        <v>1</v>
      </c>
      <c r="F1163" s="188" t="s">
        <v>1523</v>
      </c>
      <c r="H1163" s="187" t="s">
        <v>1</v>
      </c>
      <c r="I1163" s="189"/>
      <c r="L1163" s="186"/>
      <c r="M1163" s="190"/>
      <c r="N1163" s="191"/>
      <c r="O1163" s="191"/>
      <c r="P1163" s="191"/>
      <c r="Q1163" s="191"/>
      <c r="R1163" s="191"/>
      <c r="S1163" s="191"/>
      <c r="T1163" s="192"/>
      <c r="AT1163" s="187" t="s">
        <v>147</v>
      </c>
      <c r="AU1163" s="187" t="s">
        <v>145</v>
      </c>
      <c r="AV1163" s="14" t="s">
        <v>80</v>
      </c>
      <c r="AW1163" s="14" t="s">
        <v>33</v>
      </c>
      <c r="AX1163" s="14" t="s">
        <v>72</v>
      </c>
      <c r="AY1163" s="187" t="s">
        <v>137</v>
      </c>
    </row>
    <row r="1164" spans="1:65" s="14" customFormat="1">
      <c r="B1164" s="186"/>
      <c r="D1164" s="153" t="s">
        <v>147</v>
      </c>
      <c r="E1164" s="187" t="s">
        <v>1</v>
      </c>
      <c r="F1164" s="188" t="s">
        <v>1524</v>
      </c>
      <c r="H1164" s="187" t="s">
        <v>1</v>
      </c>
      <c r="I1164" s="189"/>
      <c r="L1164" s="186"/>
      <c r="M1164" s="190"/>
      <c r="N1164" s="191"/>
      <c r="O1164" s="191"/>
      <c r="P1164" s="191"/>
      <c r="Q1164" s="191"/>
      <c r="R1164" s="191"/>
      <c r="S1164" s="191"/>
      <c r="T1164" s="192"/>
      <c r="AT1164" s="187" t="s">
        <v>147</v>
      </c>
      <c r="AU1164" s="187" t="s">
        <v>145</v>
      </c>
      <c r="AV1164" s="14" t="s">
        <v>80</v>
      </c>
      <c r="AW1164" s="14" t="s">
        <v>33</v>
      </c>
      <c r="AX1164" s="14" t="s">
        <v>72</v>
      </c>
      <c r="AY1164" s="187" t="s">
        <v>137</v>
      </c>
    </row>
    <row r="1165" spans="1:65" s="14" customFormat="1">
      <c r="B1165" s="186"/>
      <c r="D1165" s="153" t="s">
        <v>147</v>
      </c>
      <c r="E1165" s="187" t="s">
        <v>1</v>
      </c>
      <c r="F1165" s="188" t="s">
        <v>1525</v>
      </c>
      <c r="H1165" s="187" t="s">
        <v>1</v>
      </c>
      <c r="I1165" s="189"/>
      <c r="L1165" s="186"/>
      <c r="M1165" s="190"/>
      <c r="N1165" s="191"/>
      <c r="O1165" s="191"/>
      <c r="P1165" s="191"/>
      <c r="Q1165" s="191"/>
      <c r="R1165" s="191"/>
      <c r="S1165" s="191"/>
      <c r="T1165" s="192"/>
      <c r="AT1165" s="187" t="s">
        <v>147</v>
      </c>
      <c r="AU1165" s="187" t="s">
        <v>145</v>
      </c>
      <c r="AV1165" s="14" t="s">
        <v>80</v>
      </c>
      <c r="AW1165" s="14" t="s">
        <v>33</v>
      </c>
      <c r="AX1165" s="14" t="s">
        <v>72</v>
      </c>
      <c r="AY1165" s="187" t="s">
        <v>137</v>
      </c>
    </row>
    <row r="1166" spans="1:65" s="14" customFormat="1">
      <c r="B1166" s="186"/>
      <c r="D1166" s="153" t="s">
        <v>147</v>
      </c>
      <c r="E1166" s="187" t="s">
        <v>1</v>
      </c>
      <c r="F1166" s="188" t="s">
        <v>1526</v>
      </c>
      <c r="H1166" s="187" t="s">
        <v>1</v>
      </c>
      <c r="I1166" s="189"/>
      <c r="L1166" s="186"/>
      <c r="M1166" s="190"/>
      <c r="N1166" s="191"/>
      <c r="O1166" s="191"/>
      <c r="P1166" s="191"/>
      <c r="Q1166" s="191"/>
      <c r="R1166" s="191"/>
      <c r="S1166" s="191"/>
      <c r="T1166" s="192"/>
      <c r="AT1166" s="187" t="s">
        <v>147</v>
      </c>
      <c r="AU1166" s="187" t="s">
        <v>145</v>
      </c>
      <c r="AV1166" s="14" t="s">
        <v>80</v>
      </c>
      <c r="AW1166" s="14" t="s">
        <v>33</v>
      </c>
      <c r="AX1166" s="14" t="s">
        <v>72</v>
      </c>
      <c r="AY1166" s="187" t="s">
        <v>137</v>
      </c>
    </row>
    <row r="1167" spans="1:65" s="11" customFormat="1">
      <c r="B1167" s="152"/>
      <c r="D1167" s="153" t="s">
        <v>147</v>
      </c>
      <c r="E1167" s="154" t="s">
        <v>1</v>
      </c>
      <c r="F1167" s="155" t="s">
        <v>1527</v>
      </c>
      <c r="H1167" s="156">
        <v>5.4</v>
      </c>
      <c r="I1167" s="157"/>
      <c r="L1167" s="152"/>
      <c r="M1167" s="158"/>
      <c r="N1167" s="159"/>
      <c r="O1167" s="159"/>
      <c r="P1167" s="159"/>
      <c r="Q1167" s="159"/>
      <c r="R1167" s="159"/>
      <c r="S1167" s="159"/>
      <c r="T1167" s="160"/>
      <c r="AT1167" s="154" t="s">
        <v>147</v>
      </c>
      <c r="AU1167" s="154" t="s">
        <v>145</v>
      </c>
      <c r="AV1167" s="11" t="s">
        <v>145</v>
      </c>
      <c r="AW1167" s="11" t="s">
        <v>33</v>
      </c>
      <c r="AX1167" s="11" t="s">
        <v>72</v>
      </c>
      <c r="AY1167" s="154" t="s">
        <v>137</v>
      </c>
    </row>
    <row r="1168" spans="1:65" s="14" customFormat="1">
      <c r="B1168" s="186"/>
      <c r="D1168" s="153" t="s">
        <v>147</v>
      </c>
      <c r="E1168" s="187" t="s">
        <v>1</v>
      </c>
      <c r="F1168" s="188" t="s">
        <v>1528</v>
      </c>
      <c r="H1168" s="187" t="s">
        <v>1</v>
      </c>
      <c r="I1168" s="189"/>
      <c r="L1168" s="186"/>
      <c r="M1168" s="190"/>
      <c r="N1168" s="191"/>
      <c r="O1168" s="191"/>
      <c r="P1168" s="191"/>
      <c r="Q1168" s="191"/>
      <c r="R1168" s="191"/>
      <c r="S1168" s="191"/>
      <c r="T1168" s="192"/>
      <c r="AT1168" s="187" t="s">
        <v>147</v>
      </c>
      <c r="AU1168" s="187" t="s">
        <v>145</v>
      </c>
      <c r="AV1168" s="14" t="s">
        <v>80</v>
      </c>
      <c r="AW1168" s="14" t="s">
        <v>33</v>
      </c>
      <c r="AX1168" s="14" t="s">
        <v>72</v>
      </c>
      <c r="AY1168" s="187" t="s">
        <v>137</v>
      </c>
    </row>
    <row r="1169" spans="2:51" s="11" customFormat="1">
      <c r="B1169" s="152"/>
      <c r="D1169" s="153" t="s">
        <v>147</v>
      </c>
      <c r="E1169" s="154" t="s">
        <v>1</v>
      </c>
      <c r="F1169" s="155" t="s">
        <v>1529</v>
      </c>
      <c r="H1169" s="156">
        <v>2.25</v>
      </c>
      <c r="I1169" s="157"/>
      <c r="L1169" s="152"/>
      <c r="M1169" s="158"/>
      <c r="N1169" s="159"/>
      <c r="O1169" s="159"/>
      <c r="P1169" s="159"/>
      <c r="Q1169" s="159"/>
      <c r="R1169" s="159"/>
      <c r="S1169" s="159"/>
      <c r="T1169" s="160"/>
      <c r="AT1169" s="154" t="s">
        <v>147</v>
      </c>
      <c r="AU1169" s="154" t="s">
        <v>145</v>
      </c>
      <c r="AV1169" s="11" t="s">
        <v>145</v>
      </c>
      <c r="AW1169" s="11" t="s">
        <v>33</v>
      </c>
      <c r="AX1169" s="11" t="s">
        <v>72</v>
      </c>
      <c r="AY1169" s="154" t="s">
        <v>137</v>
      </c>
    </row>
    <row r="1170" spans="2:51" s="14" customFormat="1">
      <c r="B1170" s="186"/>
      <c r="D1170" s="153" t="s">
        <v>147</v>
      </c>
      <c r="E1170" s="187" t="s">
        <v>1</v>
      </c>
      <c r="F1170" s="188" t="s">
        <v>1530</v>
      </c>
      <c r="H1170" s="187" t="s">
        <v>1</v>
      </c>
      <c r="I1170" s="189"/>
      <c r="L1170" s="186"/>
      <c r="M1170" s="190"/>
      <c r="N1170" s="191"/>
      <c r="O1170" s="191"/>
      <c r="P1170" s="191"/>
      <c r="Q1170" s="191"/>
      <c r="R1170" s="191"/>
      <c r="S1170" s="191"/>
      <c r="T1170" s="192"/>
      <c r="AT1170" s="187" t="s">
        <v>147</v>
      </c>
      <c r="AU1170" s="187" t="s">
        <v>145</v>
      </c>
      <c r="AV1170" s="14" t="s">
        <v>80</v>
      </c>
      <c r="AW1170" s="14" t="s">
        <v>33</v>
      </c>
      <c r="AX1170" s="14" t="s">
        <v>72</v>
      </c>
      <c r="AY1170" s="187" t="s">
        <v>137</v>
      </c>
    </row>
    <row r="1171" spans="2:51" s="11" customFormat="1">
      <c r="B1171" s="152"/>
      <c r="D1171" s="153" t="s">
        <v>147</v>
      </c>
      <c r="E1171" s="154" t="s">
        <v>1</v>
      </c>
      <c r="F1171" s="155" t="s">
        <v>1531</v>
      </c>
      <c r="H1171" s="156">
        <v>18.399999999999999</v>
      </c>
      <c r="I1171" s="157"/>
      <c r="L1171" s="152"/>
      <c r="M1171" s="158"/>
      <c r="N1171" s="159"/>
      <c r="O1171" s="159"/>
      <c r="P1171" s="159"/>
      <c r="Q1171" s="159"/>
      <c r="R1171" s="159"/>
      <c r="S1171" s="159"/>
      <c r="T1171" s="160"/>
      <c r="AT1171" s="154" t="s">
        <v>147</v>
      </c>
      <c r="AU1171" s="154" t="s">
        <v>145</v>
      </c>
      <c r="AV1171" s="11" t="s">
        <v>145</v>
      </c>
      <c r="AW1171" s="11" t="s">
        <v>33</v>
      </c>
      <c r="AX1171" s="11" t="s">
        <v>72</v>
      </c>
      <c r="AY1171" s="154" t="s">
        <v>137</v>
      </c>
    </row>
    <row r="1172" spans="2:51" s="14" customFormat="1" ht="22.5">
      <c r="B1172" s="186"/>
      <c r="D1172" s="153" t="s">
        <v>147</v>
      </c>
      <c r="E1172" s="187" t="s">
        <v>1</v>
      </c>
      <c r="F1172" s="188" t="s">
        <v>1532</v>
      </c>
      <c r="H1172" s="187" t="s">
        <v>1</v>
      </c>
      <c r="I1172" s="189"/>
      <c r="L1172" s="186"/>
      <c r="M1172" s="190"/>
      <c r="N1172" s="191"/>
      <c r="O1172" s="191"/>
      <c r="P1172" s="191"/>
      <c r="Q1172" s="191"/>
      <c r="R1172" s="191"/>
      <c r="S1172" s="191"/>
      <c r="T1172" s="192"/>
      <c r="AT1172" s="187" t="s">
        <v>147</v>
      </c>
      <c r="AU1172" s="187" t="s">
        <v>145</v>
      </c>
      <c r="AV1172" s="14" t="s">
        <v>80</v>
      </c>
      <c r="AW1172" s="14" t="s">
        <v>33</v>
      </c>
      <c r="AX1172" s="14" t="s">
        <v>72</v>
      </c>
      <c r="AY1172" s="187" t="s">
        <v>137</v>
      </c>
    </row>
    <row r="1173" spans="2:51" s="11" customFormat="1">
      <c r="B1173" s="152"/>
      <c r="D1173" s="153" t="s">
        <v>147</v>
      </c>
      <c r="E1173" s="154" t="s">
        <v>1</v>
      </c>
      <c r="F1173" s="155" t="s">
        <v>1533</v>
      </c>
      <c r="H1173" s="156">
        <v>8.2550000000000008</v>
      </c>
      <c r="I1173" s="157"/>
      <c r="L1173" s="152"/>
      <c r="M1173" s="158"/>
      <c r="N1173" s="159"/>
      <c r="O1173" s="159"/>
      <c r="P1173" s="159"/>
      <c r="Q1173" s="159"/>
      <c r="R1173" s="159"/>
      <c r="S1173" s="159"/>
      <c r="T1173" s="160"/>
      <c r="AT1173" s="154" t="s">
        <v>147</v>
      </c>
      <c r="AU1173" s="154" t="s">
        <v>145</v>
      </c>
      <c r="AV1173" s="11" t="s">
        <v>145</v>
      </c>
      <c r="AW1173" s="11" t="s">
        <v>33</v>
      </c>
      <c r="AX1173" s="11" t="s">
        <v>72</v>
      </c>
      <c r="AY1173" s="154" t="s">
        <v>137</v>
      </c>
    </row>
    <row r="1174" spans="2:51" s="14" customFormat="1">
      <c r="B1174" s="186"/>
      <c r="D1174" s="153" t="s">
        <v>147</v>
      </c>
      <c r="E1174" s="187" t="s">
        <v>1</v>
      </c>
      <c r="F1174" s="188" t="s">
        <v>1534</v>
      </c>
      <c r="H1174" s="187" t="s">
        <v>1</v>
      </c>
      <c r="I1174" s="189"/>
      <c r="L1174" s="186"/>
      <c r="M1174" s="190"/>
      <c r="N1174" s="191"/>
      <c r="O1174" s="191"/>
      <c r="P1174" s="191"/>
      <c r="Q1174" s="191"/>
      <c r="R1174" s="191"/>
      <c r="S1174" s="191"/>
      <c r="T1174" s="192"/>
      <c r="AT1174" s="187" t="s">
        <v>147</v>
      </c>
      <c r="AU1174" s="187" t="s">
        <v>145</v>
      </c>
      <c r="AV1174" s="14" t="s">
        <v>80</v>
      </c>
      <c r="AW1174" s="14" t="s">
        <v>33</v>
      </c>
      <c r="AX1174" s="14" t="s">
        <v>72</v>
      </c>
      <c r="AY1174" s="187" t="s">
        <v>137</v>
      </c>
    </row>
    <row r="1175" spans="2:51" s="14" customFormat="1">
      <c r="B1175" s="186"/>
      <c r="D1175" s="153" t="s">
        <v>147</v>
      </c>
      <c r="E1175" s="187" t="s">
        <v>1</v>
      </c>
      <c r="F1175" s="188" t="s">
        <v>1535</v>
      </c>
      <c r="H1175" s="187" t="s">
        <v>1</v>
      </c>
      <c r="I1175" s="189"/>
      <c r="L1175" s="186"/>
      <c r="M1175" s="190"/>
      <c r="N1175" s="191"/>
      <c r="O1175" s="191"/>
      <c r="P1175" s="191"/>
      <c r="Q1175" s="191"/>
      <c r="R1175" s="191"/>
      <c r="S1175" s="191"/>
      <c r="T1175" s="192"/>
      <c r="AT1175" s="187" t="s">
        <v>147</v>
      </c>
      <c r="AU1175" s="187" t="s">
        <v>145</v>
      </c>
      <c r="AV1175" s="14" t="s">
        <v>80</v>
      </c>
      <c r="AW1175" s="14" t="s">
        <v>33</v>
      </c>
      <c r="AX1175" s="14" t="s">
        <v>72</v>
      </c>
      <c r="AY1175" s="187" t="s">
        <v>137</v>
      </c>
    </row>
    <row r="1176" spans="2:51" s="11" customFormat="1">
      <c r="B1176" s="152"/>
      <c r="D1176" s="153" t="s">
        <v>147</v>
      </c>
      <c r="E1176" s="154" t="s">
        <v>1</v>
      </c>
      <c r="F1176" s="155" t="s">
        <v>1536</v>
      </c>
      <c r="H1176" s="156">
        <v>22.08</v>
      </c>
      <c r="I1176" s="157"/>
      <c r="L1176" s="152"/>
      <c r="M1176" s="158"/>
      <c r="N1176" s="159"/>
      <c r="O1176" s="159"/>
      <c r="P1176" s="159"/>
      <c r="Q1176" s="159"/>
      <c r="R1176" s="159"/>
      <c r="S1176" s="159"/>
      <c r="T1176" s="160"/>
      <c r="AT1176" s="154" t="s">
        <v>147</v>
      </c>
      <c r="AU1176" s="154" t="s">
        <v>145</v>
      </c>
      <c r="AV1176" s="11" t="s">
        <v>145</v>
      </c>
      <c r="AW1176" s="11" t="s">
        <v>33</v>
      </c>
      <c r="AX1176" s="11" t="s">
        <v>72</v>
      </c>
      <c r="AY1176" s="154" t="s">
        <v>137</v>
      </c>
    </row>
    <row r="1177" spans="2:51" s="14" customFormat="1">
      <c r="B1177" s="186"/>
      <c r="D1177" s="153" t="s">
        <v>147</v>
      </c>
      <c r="E1177" s="187" t="s">
        <v>1</v>
      </c>
      <c r="F1177" s="188" t="s">
        <v>1537</v>
      </c>
      <c r="H1177" s="187" t="s">
        <v>1</v>
      </c>
      <c r="I1177" s="189"/>
      <c r="L1177" s="186"/>
      <c r="M1177" s="190"/>
      <c r="N1177" s="191"/>
      <c r="O1177" s="191"/>
      <c r="P1177" s="191"/>
      <c r="Q1177" s="191"/>
      <c r="R1177" s="191"/>
      <c r="S1177" s="191"/>
      <c r="T1177" s="192"/>
      <c r="AT1177" s="187" t="s">
        <v>147</v>
      </c>
      <c r="AU1177" s="187" t="s">
        <v>145</v>
      </c>
      <c r="AV1177" s="14" t="s">
        <v>80</v>
      </c>
      <c r="AW1177" s="14" t="s">
        <v>33</v>
      </c>
      <c r="AX1177" s="14" t="s">
        <v>72</v>
      </c>
      <c r="AY1177" s="187" t="s">
        <v>137</v>
      </c>
    </row>
    <row r="1178" spans="2:51" s="11" customFormat="1">
      <c r="B1178" s="152"/>
      <c r="D1178" s="153" t="s">
        <v>147</v>
      </c>
      <c r="E1178" s="154" t="s">
        <v>1</v>
      </c>
      <c r="F1178" s="155" t="s">
        <v>1538</v>
      </c>
      <c r="H1178" s="156">
        <v>7.62</v>
      </c>
      <c r="I1178" s="157"/>
      <c r="L1178" s="152"/>
      <c r="M1178" s="158"/>
      <c r="N1178" s="159"/>
      <c r="O1178" s="159"/>
      <c r="P1178" s="159"/>
      <c r="Q1178" s="159"/>
      <c r="R1178" s="159"/>
      <c r="S1178" s="159"/>
      <c r="T1178" s="160"/>
      <c r="AT1178" s="154" t="s">
        <v>147</v>
      </c>
      <c r="AU1178" s="154" t="s">
        <v>145</v>
      </c>
      <c r="AV1178" s="11" t="s">
        <v>145</v>
      </c>
      <c r="AW1178" s="11" t="s">
        <v>33</v>
      </c>
      <c r="AX1178" s="11" t="s">
        <v>72</v>
      </c>
      <c r="AY1178" s="154" t="s">
        <v>137</v>
      </c>
    </row>
    <row r="1179" spans="2:51" s="11" customFormat="1">
      <c r="B1179" s="152"/>
      <c r="D1179" s="153" t="s">
        <v>147</v>
      </c>
      <c r="E1179" s="154" t="s">
        <v>1</v>
      </c>
      <c r="F1179" s="155" t="s">
        <v>1539</v>
      </c>
      <c r="H1179" s="156">
        <v>9.69</v>
      </c>
      <c r="I1179" s="157"/>
      <c r="L1179" s="152"/>
      <c r="M1179" s="158"/>
      <c r="N1179" s="159"/>
      <c r="O1179" s="159"/>
      <c r="P1179" s="159"/>
      <c r="Q1179" s="159"/>
      <c r="R1179" s="159"/>
      <c r="S1179" s="159"/>
      <c r="T1179" s="160"/>
      <c r="AT1179" s="154" t="s">
        <v>147</v>
      </c>
      <c r="AU1179" s="154" t="s">
        <v>145</v>
      </c>
      <c r="AV1179" s="11" t="s">
        <v>145</v>
      </c>
      <c r="AW1179" s="11" t="s">
        <v>33</v>
      </c>
      <c r="AX1179" s="11" t="s">
        <v>72</v>
      </c>
      <c r="AY1179" s="154" t="s">
        <v>137</v>
      </c>
    </row>
    <row r="1180" spans="2:51" s="11" customFormat="1">
      <c r="B1180" s="152"/>
      <c r="D1180" s="153" t="s">
        <v>147</v>
      </c>
      <c r="E1180" s="154" t="s">
        <v>1</v>
      </c>
      <c r="F1180" s="155" t="s">
        <v>1540</v>
      </c>
      <c r="H1180" s="156">
        <v>9.5039999999999996</v>
      </c>
      <c r="I1180" s="157"/>
      <c r="L1180" s="152"/>
      <c r="M1180" s="158"/>
      <c r="N1180" s="159"/>
      <c r="O1180" s="159"/>
      <c r="P1180" s="159"/>
      <c r="Q1180" s="159"/>
      <c r="R1180" s="159"/>
      <c r="S1180" s="159"/>
      <c r="T1180" s="160"/>
      <c r="AT1180" s="154" t="s">
        <v>147</v>
      </c>
      <c r="AU1180" s="154" t="s">
        <v>145</v>
      </c>
      <c r="AV1180" s="11" t="s">
        <v>145</v>
      </c>
      <c r="AW1180" s="11" t="s">
        <v>33</v>
      </c>
      <c r="AX1180" s="11" t="s">
        <v>72</v>
      </c>
      <c r="AY1180" s="154" t="s">
        <v>137</v>
      </c>
    </row>
    <row r="1181" spans="2:51" s="14" customFormat="1">
      <c r="B1181" s="186"/>
      <c r="D1181" s="153" t="s">
        <v>147</v>
      </c>
      <c r="E1181" s="187" t="s">
        <v>1</v>
      </c>
      <c r="F1181" s="188" t="s">
        <v>1541</v>
      </c>
      <c r="H1181" s="187" t="s">
        <v>1</v>
      </c>
      <c r="I1181" s="189"/>
      <c r="L1181" s="186"/>
      <c r="M1181" s="190"/>
      <c r="N1181" s="191"/>
      <c r="O1181" s="191"/>
      <c r="P1181" s="191"/>
      <c r="Q1181" s="191"/>
      <c r="R1181" s="191"/>
      <c r="S1181" s="191"/>
      <c r="T1181" s="192"/>
      <c r="AT1181" s="187" t="s">
        <v>147</v>
      </c>
      <c r="AU1181" s="187" t="s">
        <v>145</v>
      </c>
      <c r="AV1181" s="14" t="s">
        <v>80</v>
      </c>
      <c r="AW1181" s="14" t="s">
        <v>33</v>
      </c>
      <c r="AX1181" s="14" t="s">
        <v>72</v>
      </c>
      <c r="AY1181" s="187" t="s">
        <v>137</v>
      </c>
    </row>
    <row r="1182" spans="2:51" s="11" customFormat="1">
      <c r="B1182" s="152"/>
      <c r="D1182" s="153" t="s">
        <v>147</v>
      </c>
      <c r="E1182" s="154" t="s">
        <v>1</v>
      </c>
      <c r="F1182" s="155" t="s">
        <v>1542</v>
      </c>
      <c r="H1182" s="156">
        <v>8.7080000000000002</v>
      </c>
      <c r="I1182" s="157"/>
      <c r="L1182" s="152"/>
      <c r="M1182" s="158"/>
      <c r="N1182" s="159"/>
      <c r="O1182" s="159"/>
      <c r="P1182" s="159"/>
      <c r="Q1182" s="159"/>
      <c r="R1182" s="159"/>
      <c r="S1182" s="159"/>
      <c r="T1182" s="160"/>
      <c r="AT1182" s="154" t="s">
        <v>147</v>
      </c>
      <c r="AU1182" s="154" t="s">
        <v>145</v>
      </c>
      <c r="AV1182" s="11" t="s">
        <v>145</v>
      </c>
      <c r="AW1182" s="11" t="s">
        <v>33</v>
      </c>
      <c r="AX1182" s="11" t="s">
        <v>72</v>
      </c>
      <c r="AY1182" s="154" t="s">
        <v>137</v>
      </c>
    </row>
    <row r="1183" spans="2:51" s="11" customFormat="1">
      <c r="B1183" s="152"/>
      <c r="D1183" s="153" t="s">
        <v>147</v>
      </c>
      <c r="E1183" s="154" t="s">
        <v>1</v>
      </c>
      <c r="F1183" s="155" t="s">
        <v>1543</v>
      </c>
      <c r="H1183" s="156">
        <v>7.6379999999999999</v>
      </c>
      <c r="I1183" s="157"/>
      <c r="L1183" s="152"/>
      <c r="M1183" s="158"/>
      <c r="N1183" s="159"/>
      <c r="O1183" s="159"/>
      <c r="P1183" s="159"/>
      <c r="Q1183" s="159"/>
      <c r="R1183" s="159"/>
      <c r="S1183" s="159"/>
      <c r="T1183" s="160"/>
      <c r="AT1183" s="154" t="s">
        <v>147</v>
      </c>
      <c r="AU1183" s="154" t="s">
        <v>145</v>
      </c>
      <c r="AV1183" s="11" t="s">
        <v>145</v>
      </c>
      <c r="AW1183" s="11" t="s">
        <v>33</v>
      </c>
      <c r="AX1183" s="11" t="s">
        <v>72</v>
      </c>
      <c r="AY1183" s="154" t="s">
        <v>137</v>
      </c>
    </row>
    <row r="1184" spans="2:51" s="11" customFormat="1">
      <c r="B1184" s="152"/>
      <c r="D1184" s="153" t="s">
        <v>147</v>
      </c>
      <c r="E1184" s="154" t="s">
        <v>1</v>
      </c>
      <c r="F1184" s="155" t="s">
        <v>1544</v>
      </c>
      <c r="H1184" s="156">
        <v>3.8</v>
      </c>
      <c r="I1184" s="157"/>
      <c r="L1184" s="152"/>
      <c r="M1184" s="158"/>
      <c r="N1184" s="159"/>
      <c r="O1184" s="159"/>
      <c r="P1184" s="159"/>
      <c r="Q1184" s="159"/>
      <c r="R1184" s="159"/>
      <c r="S1184" s="159"/>
      <c r="T1184" s="160"/>
      <c r="AT1184" s="154" t="s">
        <v>147</v>
      </c>
      <c r="AU1184" s="154" t="s">
        <v>145</v>
      </c>
      <c r="AV1184" s="11" t="s">
        <v>145</v>
      </c>
      <c r="AW1184" s="11" t="s">
        <v>33</v>
      </c>
      <c r="AX1184" s="11" t="s">
        <v>72</v>
      </c>
      <c r="AY1184" s="154" t="s">
        <v>137</v>
      </c>
    </row>
    <row r="1185" spans="1:65" s="11" customFormat="1">
      <c r="B1185" s="152"/>
      <c r="D1185" s="153" t="s">
        <v>147</v>
      </c>
      <c r="E1185" s="154" t="s">
        <v>1</v>
      </c>
      <c r="F1185" s="155" t="s">
        <v>1545</v>
      </c>
      <c r="H1185" s="156">
        <v>10</v>
      </c>
      <c r="I1185" s="157"/>
      <c r="L1185" s="152"/>
      <c r="M1185" s="158"/>
      <c r="N1185" s="159"/>
      <c r="O1185" s="159"/>
      <c r="P1185" s="159"/>
      <c r="Q1185" s="159"/>
      <c r="R1185" s="159"/>
      <c r="S1185" s="159"/>
      <c r="T1185" s="160"/>
      <c r="AT1185" s="154" t="s">
        <v>147</v>
      </c>
      <c r="AU1185" s="154" t="s">
        <v>145</v>
      </c>
      <c r="AV1185" s="11" t="s">
        <v>145</v>
      </c>
      <c r="AW1185" s="11" t="s">
        <v>33</v>
      </c>
      <c r="AX1185" s="11" t="s">
        <v>72</v>
      </c>
      <c r="AY1185" s="154" t="s">
        <v>137</v>
      </c>
    </row>
    <row r="1186" spans="1:65" s="13" customFormat="1">
      <c r="B1186" s="169"/>
      <c r="D1186" s="153" t="s">
        <v>147</v>
      </c>
      <c r="E1186" s="170" t="s">
        <v>1</v>
      </c>
      <c r="F1186" s="171" t="s">
        <v>158</v>
      </c>
      <c r="H1186" s="172">
        <v>113.345</v>
      </c>
      <c r="I1186" s="173"/>
      <c r="L1186" s="169"/>
      <c r="M1186" s="174"/>
      <c r="N1186" s="175"/>
      <c r="O1186" s="175"/>
      <c r="P1186" s="175"/>
      <c r="Q1186" s="175"/>
      <c r="R1186" s="175"/>
      <c r="S1186" s="175"/>
      <c r="T1186" s="176"/>
      <c r="AT1186" s="170" t="s">
        <v>147</v>
      </c>
      <c r="AU1186" s="170" t="s">
        <v>145</v>
      </c>
      <c r="AV1186" s="13" t="s">
        <v>144</v>
      </c>
      <c r="AW1186" s="13" t="s">
        <v>33</v>
      </c>
      <c r="AX1186" s="13" t="s">
        <v>80</v>
      </c>
      <c r="AY1186" s="170" t="s">
        <v>137</v>
      </c>
    </row>
    <row r="1187" spans="1:65" s="254" customFormat="1" ht="14.45" customHeight="1">
      <c r="A1187" s="204"/>
      <c r="B1187" s="139"/>
      <c r="C1187" s="288" t="s">
        <v>1546</v>
      </c>
      <c r="D1187" s="288" t="s">
        <v>164</v>
      </c>
      <c r="E1187" s="289" t="s">
        <v>1547</v>
      </c>
      <c r="F1187" s="290" t="s">
        <v>1548</v>
      </c>
      <c r="G1187" s="291" t="s">
        <v>142</v>
      </c>
      <c r="H1187" s="292">
        <v>115.61199999999999</v>
      </c>
      <c r="I1187" s="293"/>
      <c r="J1187" s="292">
        <f>ROUND(I1187*H1187,3)</f>
        <v>0</v>
      </c>
      <c r="K1187" s="294"/>
      <c r="L1187" s="183"/>
      <c r="M1187" s="295" t="s">
        <v>1</v>
      </c>
      <c r="N1187" s="296" t="s">
        <v>44</v>
      </c>
      <c r="O1187" s="49"/>
      <c r="P1187" s="285">
        <f>O1187*H1187</f>
        <v>0</v>
      </c>
      <c r="Q1187" s="285">
        <v>5.5500000000000002E-3</v>
      </c>
      <c r="R1187" s="285">
        <f>Q1187*H1187</f>
        <v>0.64164659999999996</v>
      </c>
      <c r="S1187" s="285">
        <v>0</v>
      </c>
      <c r="T1187" s="286">
        <f>S1187*H1187</f>
        <v>0</v>
      </c>
      <c r="U1187" s="204"/>
      <c r="V1187" s="204"/>
      <c r="W1187" s="204"/>
      <c r="X1187" s="204"/>
      <c r="Y1187" s="204"/>
      <c r="Z1187" s="204"/>
      <c r="AA1187" s="204"/>
      <c r="AB1187" s="204"/>
      <c r="AC1187" s="204"/>
      <c r="AD1187" s="204"/>
      <c r="AE1187" s="204"/>
      <c r="AR1187" s="287" t="s">
        <v>577</v>
      </c>
      <c r="AT1187" s="287" t="s">
        <v>164</v>
      </c>
      <c r="AU1187" s="287" t="s">
        <v>145</v>
      </c>
      <c r="AY1187" s="205" t="s">
        <v>137</v>
      </c>
      <c r="BE1187" s="150">
        <f>IF(N1187="základná",J1187,0)</f>
        <v>0</v>
      </c>
      <c r="BF1187" s="150">
        <f>IF(N1187="znížená",J1187,0)</f>
        <v>0</v>
      </c>
      <c r="BG1187" s="150">
        <f>IF(N1187="zákl. prenesená",J1187,0)</f>
        <v>0</v>
      </c>
      <c r="BH1187" s="150">
        <f>IF(N1187="zníž. prenesená",J1187,0)</f>
        <v>0</v>
      </c>
      <c r="BI1187" s="150">
        <f>IF(N1187="nulová",J1187,0)</f>
        <v>0</v>
      </c>
      <c r="BJ1187" s="205" t="s">
        <v>145</v>
      </c>
      <c r="BK1187" s="151">
        <f>ROUND(I1187*H1187,3)</f>
        <v>0</v>
      </c>
      <c r="BL1187" s="205" t="s">
        <v>238</v>
      </c>
      <c r="BM1187" s="287" t="s">
        <v>1549</v>
      </c>
    </row>
    <row r="1188" spans="1:65" s="11" customFormat="1">
      <c r="B1188" s="152"/>
      <c r="D1188" s="153" t="s">
        <v>147</v>
      </c>
      <c r="E1188" s="154" t="s">
        <v>1</v>
      </c>
      <c r="F1188" s="155" t="s">
        <v>1550</v>
      </c>
      <c r="H1188" s="156">
        <v>115.61199999999999</v>
      </c>
      <c r="I1188" s="157"/>
      <c r="L1188" s="152"/>
      <c r="M1188" s="158"/>
      <c r="N1188" s="159"/>
      <c r="O1188" s="159"/>
      <c r="P1188" s="159"/>
      <c r="Q1188" s="159"/>
      <c r="R1188" s="159"/>
      <c r="S1188" s="159"/>
      <c r="T1188" s="160"/>
      <c r="AT1188" s="154" t="s">
        <v>147</v>
      </c>
      <c r="AU1188" s="154" t="s">
        <v>145</v>
      </c>
      <c r="AV1188" s="11" t="s">
        <v>145</v>
      </c>
      <c r="AW1188" s="11" t="s">
        <v>33</v>
      </c>
      <c r="AX1188" s="11" t="s">
        <v>80</v>
      </c>
      <c r="AY1188" s="154" t="s">
        <v>137</v>
      </c>
    </row>
    <row r="1189" spans="1:65" s="254" customFormat="1" ht="24.2" customHeight="1">
      <c r="A1189" s="204"/>
      <c r="B1189" s="139"/>
      <c r="C1189" s="276" t="s">
        <v>1551</v>
      </c>
      <c r="D1189" s="276" t="s">
        <v>139</v>
      </c>
      <c r="E1189" s="277" t="s">
        <v>1552</v>
      </c>
      <c r="F1189" s="278" t="s">
        <v>1553</v>
      </c>
      <c r="G1189" s="279" t="s">
        <v>142</v>
      </c>
      <c r="H1189" s="280">
        <v>398.85599999999999</v>
      </c>
      <c r="I1189" s="281"/>
      <c r="J1189" s="280">
        <f>ROUND(I1189*H1189,3)</f>
        <v>0</v>
      </c>
      <c r="K1189" s="282"/>
      <c r="L1189" s="30"/>
      <c r="M1189" s="283" t="s">
        <v>1</v>
      </c>
      <c r="N1189" s="284" t="s">
        <v>44</v>
      </c>
      <c r="O1189" s="49"/>
      <c r="P1189" s="285">
        <f>O1189*H1189</f>
        <v>0</v>
      </c>
      <c r="Q1189" s="285">
        <v>0</v>
      </c>
      <c r="R1189" s="285">
        <f>Q1189*H1189</f>
        <v>0</v>
      </c>
      <c r="S1189" s="285">
        <v>0</v>
      </c>
      <c r="T1189" s="286">
        <f>S1189*H1189</f>
        <v>0</v>
      </c>
      <c r="U1189" s="204"/>
      <c r="V1189" s="204"/>
      <c r="W1189" s="204"/>
      <c r="X1189" s="204"/>
      <c r="Y1189" s="204"/>
      <c r="Z1189" s="204"/>
      <c r="AA1189" s="204"/>
      <c r="AB1189" s="204"/>
      <c r="AC1189" s="204"/>
      <c r="AD1189" s="204"/>
      <c r="AE1189" s="204"/>
      <c r="AR1189" s="287" t="s">
        <v>238</v>
      </c>
      <c r="AT1189" s="287" t="s">
        <v>139</v>
      </c>
      <c r="AU1189" s="287" t="s">
        <v>145</v>
      </c>
      <c r="AY1189" s="205" t="s">
        <v>137</v>
      </c>
      <c r="BE1189" s="150">
        <f>IF(N1189="základná",J1189,0)</f>
        <v>0</v>
      </c>
      <c r="BF1189" s="150">
        <f>IF(N1189="znížená",J1189,0)</f>
        <v>0</v>
      </c>
      <c r="BG1189" s="150">
        <f>IF(N1189="zákl. prenesená",J1189,0)</f>
        <v>0</v>
      </c>
      <c r="BH1189" s="150">
        <f>IF(N1189="zníž. prenesená",J1189,0)</f>
        <v>0</v>
      </c>
      <c r="BI1189" s="150">
        <f>IF(N1189="nulová",J1189,0)</f>
        <v>0</v>
      </c>
      <c r="BJ1189" s="205" t="s">
        <v>145</v>
      </c>
      <c r="BK1189" s="151">
        <f>ROUND(I1189*H1189,3)</f>
        <v>0</v>
      </c>
      <c r="BL1189" s="205" t="s">
        <v>238</v>
      </c>
      <c r="BM1189" s="287" t="s">
        <v>1554</v>
      </c>
    </row>
    <row r="1190" spans="1:65" s="14" customFormat="1">
      <c r="B1190" s="186"/>
      <c r="D1190" s="153" t="s">
        <v>147</v>
      </c>
      <c r="E1190" s="187" t="s">
        <v>1</v>
      </c>
      <c r="F1190" s="188" t="s">
        <v>1081</v>
      </c>
      <c r="H1190" s="187" t="s">
        <v>1</v>
      </c>
      <c r="I1190" s="189"/>
      <c r="L1190" s="186"/>
      <c r="M1190" s="190"/>
      <c r="N1190" s="191"/>
      <c r="O1190" s="191"/>
      <c r="P1190" s="191"/>
      <c r="Q1190" s="191"/>
      <c r="R1190" s="191"/>
      <c r="S1190" s="191"/>
      <c r="T1190" s="192"/>
      <c r="AT1190" s="187" t="s">
        <v>147</v>
      </c>
      <c r="AU1190" s="187" t="s">
        <v>145</v>
      </c>
      <c r="AV1190" s="14" t="s">
        <v>80</v>
      </c>
      <c r="AW1190" s="14" t="s">
        <v>33</v>
      </c>
      <c r="AX1190" s="14" t="s">
        <v>72</v>
      </c>
      <c r="AY1190" s="187" t="s">
        <v>137</v>
      </c>
    </row>
    <row r="1191" spans="1:65" s="14" customFormat="1">
      <c r="B1191" s="186"/>
      <c r="D1191" s="153" t="s">
        <v>147</v>
      </c>
      <c r="E1191" s="187" t="s">
        <v>1</v>
      </c>
      <c r="F1191" s="188" t="s">
        <v>1555</v>
      </c>
      <c r="H1191" s="187" t="s">
        <v>1</v>
      </c>
      <c r="I1191" s="189"/>
      <c r="L1191" s="186"/>
      <c r="M1191" s="190"/>
      <c r="N1191" s="191"/>
      <c r="O1191" s="191"/>
      <c r="P1191" s="191"/>
      <c r="Q1191" s="191"/>
      <c r="R1191" s="191"/>
      <c r="S1191" s="191"/>
      <c r="T1191" s="192"/>
      <c r="AT1191" s="187" t="s">
        <v>147</v>
      </c>
      <c r="AU1191" s="187" t="s">
        <v>145</v>
      </c>
      <c r="AV1191" s="14" t="s">
        <v>80</v>
      </c>
      <c r="AW1191" s="14" t="s">
        <v>33</v>
      </c>
      <c r="AX1191" s="14" t="s">
        <v>72</v>
      </c>
      <c r="AY1191" s="187" t="s">
        <v>137</v>
      </c>
    </row>
    <row r="1192" spans="1:65" s="11" customFormat="1">
      <c r="B1192" s="152"/>
      <c r="D1192" s="153" t="s">
        <v>147</v>
      </c>
      <c r="E1192" s="154" t="s">
        <v>1</v>
      </c>
      <c r="F1192" s="155" t="s">
        <v>1556</v>
      </c>
      <c r="H1192" s="156">
        <v>181.238</v>
      </c>
      <c r="I1192" s="157"/>
      <c r="L1192" s="152"/>
      <c r="M1192" s="158"/>
      <c r="N1192" s="159"/>
      <c r="O1192" s="159"/>
      <c r="P1192" s="159"/>
      <c r="Q1192" s="159"/>
      <c r="R1192" s="159"/>
      <c r="S1192" s="159"/>
      <c r="T1192" s="160"/>
      <c r="AT1192" s="154" t="s">
        <v>147</v>
      </c>
      <c r="AU1192" s="154" t="s">
        <v>145</v>
      </c>
      <c r="AV1192" s="11" t="s">
        <v>145</v>
      </c>
      <c r="AW1192" s="11" t="s">
        <v>33</v>
      </c>
      <c r="AX1192" s="11" t="s">
        <v>72</v>
      </c>
      <c r="AY1192" s="154" t="s">
        <v>137</v>
      </c>
    </row>
    <row r="1193" spans="1:65" s="14" customFormat="1">
      <c r="B1193" s="186"/>
      <c r="D1193" s="153" t="s">
        <v>147</v>
      </c>
      <c r="E1193" s="187" t="s">
        <v>1</v>
      </c>
      <c r="F1193" s="188" t="s">
        <v>1557</v>
      </c>
      <c r="H1193" s="187" t="s">
        <v>1</v>
      </c>
      <c r="I1193" s="189"/>
      <c r="L1193" s="186"/>
      <c r="M1193" s="190"/>
      <c r="N1193" s="191"/>
      <c r="O1193" s="191"/>
      <c r="P1193" s="191"/>
      <c r="Q1193" s="191"/>
      <c r="R1193" s="191"/>
      <c r="S1193" s="191"/>
      <c r="T1193" s="192"/>
      <c r="AT1193" s="187" t="s">
        <v>147</v>
      </c>
      <c r="AU1193" s="187" t="s">
        <v>145</v>
      </c>
      <c r="AV1193" s="14" t="s">
        <v>80</v>
      </c>
      <c r="AW1193" s="14" t="s">
        <v>33</v>
      </c>
      <c r="AX1193" s="14" t="s">
        <v>72</v>
      </c>
      <c r="AY1193" s="187" t="s">
        <v>137</v>
      </c>
    </row>
    <row r="1194" spans="1:65" s="11" customFormat="1">
      <c r="B1194" s="152"/>
      <c r="D1194" s="153" t="s">
        <v>147</v>
      </c>
      <c r="E1194" s="154" t="s">
        <v>1</v>
      </c>
      <c r="F1194" s="155" t="s">
        <v>1556</v>
      </c>
      <c r="H1194" s="156">
        <v>181.238</v>
      </c>
      <c r="I1194" s="157"/>
      <c r="L1194" s="152"/>
      <c r="M1194" s="158"/>
      <c r="N1194" s="159"/>
      <c r="O1194" s="159"/>
      <c r="P1194" s="159"/>
      <c r="Q1194" s="159"/>
      <c r="R1194" s="159"/>
      <c r="S1194" s="159"/>
      <c r="T1194" s="160"/>
      <c r="AT1194" s="154" t="s">
        <v>147</v>
      </c>
      <c r="AU1194" s="154" t="s">
        <v>145</v>
      </c>
      <c r="AV1194" s="11" t="s">
        <v>145</v>
      </c>
      <c r="AW1194" s="11" t="s">
        <v>33</v>
      </c>
      <c r="AX1194" s="11" t="s">
        <v>72</v>
      </c>
      <c r="AY1194" s="154" t="s">
        <v>137</v>
      </c>
    </row>
    <row r="1195" spans="1:65" s="14" customFormat="1">
      <c r="B1195" s="186"/>
      <c r="D1195" s="153" t="s">
        <v>147</v>
      </c>
      <c r="E1195" s="187" t="s">
        <v>1</v>
      </c>
      <c r="F1195" s="188" t="s">
        <v>1393</v>
      </c>
      <c r="H1195" s="187" t="s">
        <v>1</v>
      </c>
      <c r="I1195" s="189"/>
      <c r="L1195" s="186"/>
      <c r="M1195" s="190"/>
      <c r="N1195" s="191"/>
      <c r="O1195" s="191"/>
      <c r="P1195" s="191"/>
      <c r="Q1195" s="191"/>
      <c r="R1195" s="191"/>
      <c r="S1195" s="191"/>
      <c r="T1195" s="192"/>
      <c r="AT1195" s="187" t="s">
        <v>147</v>
      </c>
      <c r="AU1195" s="187" t="s">
        <v>145</v>
      </c>
      <c r="AV1195" s="14" t="s">
        <v>80</v>
      </c>
      <c r="AW1195" s="14" t="s">
        <v>33</v>
      </c>
      <c r="AX1195" s="14" t="s">
        <v>72</v>
      </c>
      <c r="AY1195" s="187" t="s">
        <v>137</v>
      </c>
    </row>
    <row r="1196" spans="1:65" s="14" customFormat="1">
      <c r="B1196" s="186"/>
      <c r="D1196" s="153" t="s">
        <v>147</v>
      </c>
      <c r="E1196" s="187" t="s">
        <v>1</v>
      </c>
      <c r="F1196" s="188" t="s">
        <v>1558</v>
      </c>
      <c r="H1196" s="187" t="s">
        <v>1</v>
      </c>
      <c r="I1196" s="189"/>
      <c r="L1196" s="186"/>
      <c r="M1196" s="190"/>
      <c r="N1196" s="191"/>
      <c r="O1196" s="191"/>
      <c r="P1196" s="191"/>
      <c r="Q1196" s="191"/>
      <c r="R1196" s="191"/>
      <c r="S1196" s="191"/>
      <c r="T1196" s="192"/>
      <c r="AT1196" s="187" t="s">
        <v>147</v>
      </c>
      <c r="AU1196" s="187" t="s">
        <v>145</v>
      </c>
      <c r="AV1196" s="14" t="s">
        <v>80</v>
      </c>
      <c r="AW1196" s="14" t="s">
        <v>33</v>
      </c>
      <c r="AX1196" s="14" t="s">
        <v>72</v>
      </c>
      <c r="AY1196" s="187" t="s">
        <v>137</v>
      </c>
    </row>
    <row r="1197" spans="1:65" s="11" customFormat="1">
      <c r="B1197" s="152"/>
      <c r="D1197" s="153" t="s">
        <v>147</v>
      </c>
      <c r="E1197" s="154" t="s">
        <v>1</v>
      </c>
      <c r="F1197" s="155" t="s">
        <v>1559</v>
      </c>
      <c r="H1197" s="156">
        <v>36.380000000000003</v>
      </c>
      <c r="I1197" s="157"/>
      <c r="L1197" s="152"/>
      <c r="M1197" s="158"/>
      <c r="N1197" s="159"/>
      <c r="O1197" s="159"/>
      <c r="P1197" s="159"/>
      <c r="Q1197" s="159"/>
      <c r="R1197" s="159"/>
      <c r="S1197" s="159"/>
      <c r="T1197" s="160"/>
      <c r="AT1197" s="154" t="s">
        <v>147</v>
      </c>
      <c r="AU1197" s="154" t="s">
        <v>145</v>
      </c>
      <c r="AV1197" s="11" t="s">
        <v>145</v>
      </c>
      <c r="AW1197" s="11" t="s">
        <v>33</v>
      </c>
      <c r="AX1197" s="11" t="s">
        <v>72</v>
      </c>
      <c r="AY1197" s="154" t="s">
        <v>137</v>
      </c>
    </row>
    <row r="1198" spans="1:65" s="13" customFormat="1">
      <c r="B1198" s="169"/>
      <c r="D1198" s="153" t="s">
        <v>147</v>
      </c>
      <c r="E1198" s="170" t="s">
        <v>1</v>
      </c>
      <c r="F1198" s="171" t="s">
        <v>158</v>
      </c>
      <c r="H1198" s="172">
        <v>398.85599999999999</v>
      </c>
      <c r="I1198" s="173"/>
      <c r="L1198" s="169"/>
      <c r="M1198" s="174"/>
      <c r="N1198" s="175"/>
      <c r="O1198" s="175"/>
      <c r="P1198" s="175"/>
      <c r="Q1198" s="175"/>
      <c r="R1198" s="175"/>
      <c r="S1198" s="175"/>
      <c r="T1198" s="176"/>
      <c r="AT1198" s="170" t="s">
        <v>147</v>
      </c>
      <c r="AU1198" s="170" t="s">
        <v>145</v>
      </c>
      <c r="AV1198" s="13" t="s">
        <v>144</v>
      </c>
      <c r="AW1198" s="13" t="s">
        <v>33</v>
      </c>
      <c r="AX1198" s="13" t="s">
        <v>80</v>
      </c>
      <c r="AY1198" s="170" t="s">
        <v>137</v>
      </c>
    </row>
    <row r="1199" spans="1:65" s="254" customFormat="1" ht="24.2" customHeight="1">
      <c r="A1199" s="204"/>
      <c r="B1199" s="139"/>
      <c r="C1199" s="288" t="s">
        <v>1560</v>
      </c>
      <c r="D1199" s="288" t="s">
        <v>164</v>
      </c>
      <c r="E1199" s="289" t="s">
        <v>1561</v>
      </c>
      <c r="F1199" s="290" t="s">
        <v>1562</v>
      </c>
      <c r="G1199" s="291" t="s">
        <v>142</v>
      </c>
      <c r="H1199" s="292">
        <v>37.107999999999997</v>
      </c>
      <c r="I1199" s="293"/>
      <c r="J1199" s="292">
        <f>ROUND(I1199*H1199,3)</f>
        <v>0</v>
      </c>
      <c r="K1199" s="294"/>
      <c r="L1199" s="183"/>
      <c r="M1199" s="295" t="s">
        <v>1</v>
      </c>
      <c r="N1199" s="296" t="s">
        <v>44</v>
      </c>
      <c r="O1199" s="49"/>
      <c r="P1199" s="285">
        <f>O1199*H1199</f>
        <v>0</v>
      </c>
      <c r="Q1199" s="285">
        <v>6.96E-3</v>
      </c>
      <c r="R1199" s="285">
        <f>Q1199*H1199</f>
        <v>0.25827168</v>
      </c>
      <c r="S1199" s="285">
        <v>0</v>
      </c>
      <c r="T1199" s="286">
        <f>S1199*H1199</f>
        <v>0</v>
      </c>
      <c r="U1199" s="204"/>
      <c r="V1199" s="204"/>
      <c r="W1199" s="204"/>
      <c r="X1199" s="204"/>
      <c r="Y1199" s="204"/>
      <c r="Z1199" s="204"/>
      <c r="AA1199" s="204"/>
      <c r="AB1199" s="204"/>
      <c r="AC1199" s="204"/>
      <c r="AD1199" s="204"/>
      <c r="AE1199" s="204"/>
      <c r="AR1199" s="287" t="s">
        <v>577</v>
      </c>
      <c r="AT1199" s="287" t="s">
        <v>164</v>
      </c>
      <c r="AU1199" s="287" t="s">
        <v>145</v>
      </c>
      <c r="AY1199" s="205" t="s">
        <v>137</v>
      </c>
      <c r="BE1199" s="150">
        <f>IF(N1199="základná",J1199,0)</f>
        <v>0</v>
      </c>
      <c r="BF1199" s="150">
        <f>IF(N1199="znížená",J1199,0)</f>
        <v>0</v>
      </c>
      <c r="BG1199" s="150">
        <f>IF(N1199="zákl. prenesená",J1199,0)</f>
        <v>0</v>
      </c>
      <c r="BH1199" s="150">
        <f>IF(N1199="zníž. prenesená",J1199,0)</f>
        <v>0</v>
      </c>
      <c r="BI1199" s="150">
        <f>IF(N1199="nulová",J1199,0)</f>
        <v>0</v>
      </c>
      <c r="BJ1199" s="205" t="s">
        <v>145</v>
      </c>
      <c r="BK1199" s="151">
        <f>ROUND(I1199*H1199,3)</f>
        <v>0</v>
      </c>
      <c r="BL1199" s="205" t="s">
        <v>238</v>
      </c>
      <c r="BM1199" s="287" t="s">
        <v>1563</v>
      </c>
    </row>
    <row r="1200" spans="1:65" s="11" customFormat="1">
      <c r="B1200" s="152"/>
      <c r="D1200" s="153" t="s">
        <v>147</v>
      </c>
      <c r="E1200" s="154" t="s">
        <v>1</v>
      </c>
      <c r="F1200" s="155" t="s">
        <v>1564</v>
      </c>
      <c r="H1200" s="156">
        <v>37.107999999999997</v>
      </c>
      <c r="I1200" s="157"/>
      <c r="L1200" s="152"/>
      <c r="M1200" s="158"/>
      <c r="N1200" s="159"/>
      <c r="O1200" s="159"/>
      <c r="P1200" s="159"/>
      <c r="Q1200" s="159"/>
      <c r="R1200" s="159"/>
      <c r="S1200" s="159"/>
      <c r="T1200" s="160"/>
      <c r="AT1200" s="154" t="s">
        <v>147</v>
      </c>
      <c r="AU1200" s="154" t="s">
        <v>145</v>
      </c>
      <c r="AV1200" s="11" t="s">
        <v>145</v>
      </c>
      <c r="AW1200" s="11" t="s">
        <v>33</v>
      </c>
      <c r="AX1200" s="11" t="s">
        <v>80</v>
      </c>
      <c r="AY1200" s="154" t="s">
        <v>137</v>
      </c>
    </row>
    <row r="1201" spans="1:65" s="254" customFormat="1" ht="37.700000000000003" customHeight="1">
      <c r="A1201" s="204"/>
      <c r="B1201" s="139"/>
      <c r="C1201" s="288" t="s">
        <v>1565</v>
      </c>
      <c r="D1201" s="288" t="s">
        <v>164</v>
      </c>
      <c r="E1201" s="289" t="s">
        <v>1566</v>
      </c>
      <c r="F1201" s="290" t="s">
        <v>1567</v>
      </c>
      <c r="G1201" s="291" t="s">
        <v>142</v>
      </c>
      <c r="H1201" s="292">
        <v>184.86199999999999</v>
      </c>
      <c r="I1201" s="293"/>
      <c r="J1201" s="292">
        <f>ROUND(I1201*H1201,3)</f>
        <v>0</v>
      </c>
      <c r="K1201" s="294"/>
      <c r="L1201" s="183"/>
      <c r="M1201" s="295" t="s">
        <v>1</v>
      </c>
      <c r="N1201" s="296" t="s">
        <v>44</v>
      </c>
      <c r="O1201" s="49"/>
      <c r="P1201" s="285">
        <f>O1201*H1201</f>
        <v>0</v>
      </c>
      <c r="Q1201" s="285">
        <v>2.0799999999999999E-2</v>
      </c>
      <c r="R1201" s="285">
        <f>Q1201*H1201</f>
        <v>3.8451295999999999</v>
      </c>
      <c r="S1201" s="285">
        <v>0</v>
      </c>
      <c r="T1201" s="286">
        <f>S1201*H1201</f>
        <v>0</v>
      </c>
      <c r="U1201" s="204"/>
      <c r="V1201" s="204"/>
      <c r="W1201" s="204"/>
      <c r="X1201" s="204"/>
      <c r="Y1201" s="204"/>
      <c r="Z1201" s="204"/>
      <c r="AA1201" s="204"/>
      <c r="AB1201" s="204"/>
      <c r="AC1201" s="204"/>
      <c r="AD1201" s="204"/>
      <c r="AE1201" s="204"/>
      <c r="AR1201" s="287" t="s">
        <v>577</v>
      </c>
      <c r="AT1201" s="287" t="s">
        <v>164</v>
      </c>
      <c r="AU1201" s="287" t="s">
        <v>145</v>
      </c>
      <c r="AY1201" s="205" t="s">
        <v>137</v>
      </c>
      <c r="BE1201" s="150">
        <f>IF(N1201="základná",J1201,0)</f>
        <v>0</v>
      </c>
      <c r="BF1201" s="150">
        <f>IF(N1201="znížená",J1201,0)</f>
        <v>0</v>
      </c>
      <c r="BG1201" s="150">
        <f>IF(N1201="zákl. prenesená",J1201,0)</f>
        <v>0</v>
      </c>
      <c r="BH1201" s="150">
        <f>IF(N1201="zníž. prenesená",J1201,0)</f>
        <v>0</v>
      </c>
      <c r="BI1201" s="150">
        <f>IF(N1201="nulová",J1201,0)</f>
        <v>0</v>
      </c>
      <c r="BJ1201" s="205" t="s">
        <v>145</v>
      </c>
      <c r="BK1201" s="151">
        <f>ROUND(I1201*H1201,3)</f>
        <v>0</v>
      </c>
      <c r="BL1201" s="205" t="s">
        <v>238</v>
      </c>
      <c r="BM1201" s="287" t="s">
        <v>1568</v>
      </c>
    </row>
    <row r="1202" spans="1:65" s="11" customFormat="1">
      <c r="B1202" s="152"/>
      <c r="D1202" s="153" t="s">
        <v>147</v>
      </c>
      <c r="E1202" s="154" t="s">
        <v>1</v>
      </c>
      <c r="F1202" s="155" t="s">
        <v>1569</v>
      </c>
      <c r="H1202" s="156">
        <v>184.86199999999999</v>
      </c>
      <c r="I1202" s="157"/>
      <c r="L1202" s="152"/>
      <c r="M1202" s="158"/>
      <c r="N1202" s="159"/>
      <c r="O1202" s="159"/>
      <c r="P1202" s="159"/>
      <c r="Q1202" s="159"/>
      <c r="R1202" s="159"/>
      <c r="S1202" s="159"/>
      <c r="T1202" s="160"/>
      <c r="AT1202" s="154" t="s">
        <v>147</v>
      </c>
      <c r="AU1202" s="154" t="s">
        <v>145</v>
      </c>
      <c r="AV1202" s="11" t="s">
        <v>145</v>
      </c>
      <c r="AW1202" s="11" t="s">
        <v>33</v>
      </c>
      <c r="AX1202" s="11" t="s">
        <v>80</v>
      </c>
      <c r="AY1202" s="154" t="s">
        <v>137</v>
      </c>
    </row>
    <row r="1203" spans="1:65" s="254" customFormat="1" ht="37.700000000000003" customHeight="1">
      <c r="A1203" s="204"/>
      <c r="B1203" s="139"/>
      <c r="C1203" s="288" t="s">
        <v>1570</v>
      </c>
      <c r="D1203" s="288" t="s">
        <v>164</v>
      </c>
      <c r="E1203" s="289" t="s">
        <v>1571</v>
      </c>
      <c r="F1203" s="290" t="s">
        <v>1572</v>
      </c>
      <c r="G1203" s="291" t="s">
        <v>142</v>
      </c>
      <c r="H1203" s="292">
        <v>184.86199999999999</v>
      </c>
      <c r="I1203" s="293"/>
      <c r="J1203" s="292">
        <f>ROUND(I1203*H1203,3)</f>
        <v>0</v>
      </c>
      <c r="K1203" s="294"/>
      <c r="L1203" s="183"/>
      <c r="M1203" s="295" t="s">
        <v>1</v>
      </c>
      <c r="N1203" s="296" t="s">
        <v>44</v>
      </c>
      <c r="O1203" s="49"/>
      <c r="P1203" s="285">
        <f>O1203*H1203</f>
        <v>0</v>
      </c>
      <c r="Q1203" s="285">
        <v>1.7999999999999999E-2</v>
      </c>
      <c r="R1203" s="285">
        <f>Q1203*H1203</f>
        <v>3.3275159999999997</v>
      </c>
      <c r="S1203" s="285">
        <v>0</v>
      </c>
      <c r="T1203" s="286">
        <f>S1203*H1203</f>
        <v>0</v>
      </c>
      <c r="U1203" s="204"/>
      <c r="V1203" s="204"/>
      <c r="W1203" s="204"/>
      <c r="X1203" s="204"/>
      <c r="Y1203" s="204"/>
      <c r="Z1203" s="204"/>
      <c r="AA1203" s="204"/>
      <c r="AB1203" s="204"/>
      <c r="AC1203" s="204"/>
      <c r="AD1203" s="204"/>
      <c r="AE1203" s="204"/>
      <c r="AR1203" s="287" t="s">
        <v>577</v>
      </c>
      <c r="AT1203" s="287" t="s">
        <v>164</v>
      </c>
      <c r="AU1203" s="287" t="s">
        <v>145</v>
      </c>
      <c r="AY1203" s="205" t="s">
        <v>137</v>
      </c>
      <c r="BE1203" s="150">
        <f>IF(N1203="základná",J1203,0)</f>
        <v>0</v>
      </c>
      <c r="BF1203" s="150">
        <f>IF(N1203="znížená",J1203,0)</f>
        <v>0</v>
      </c>
      <c r="BG1203" s="150">
        <f>IF(N1203="zákl. prenesená",J1203,0)</f>
        <v>0</v>
      </c>
      <c r="BH1203" s="150">
        <f>IF(N1203="zníž. prenesená",J1203,0)</f>
        <v>0</v>
      </c>
      <c r="BI1203" s="150">
        <f>IF(N1203="nulová",J1203,0)</f>
        <v>0</v>
      </c>
      <c r="BJ1203" s="205" t="s">
        <v>145</v>
      </c>
      <c r="BK1203" s="151">
        <f>ROUND(I1203*H1203,3)</f>
        <v>0</v>
      </c>
      <c r="BL1203" s="205" t="s">
        <v>238</v>
      </c>
      <c r="BM1203" s="287" t="s">
        <v>1573</v>
      </c>
    </row>
    <row r="1204" spans="1:65" s="11" customFormat="1">
      <c r="B1204" s="152"/>
      <c r="D1204" s="153" t="s">
        <v>147</v>
      </c>
      <c r="E1204" s="154" t="s">
        <v>1</v>
      </c>
      <c r="F1204" s="155" t="s">
        <v>1569</v>
      </c>
      <c r="H1204" s="156">
        <v>184.86199999999999</v>
      </c>
      <c r="I1204" s="157"/>
      <c r="L1204" s="152"/>
      <c r="M1204" s="158"/>
      <c r="N1204" s="159"/>
      <c r="O1204" s="159"/>
      <c r="P1204" s="159"/>
      <c r="Q1204" s="159"/>
      <c r="R1204" s="159"/>
      <c r="S1204" s="159"/>
      <c r="T1204" s="160"/>
      <c r="AT1204" s="154" t="s">
        <v>147</v>
      </c>
      <c r="AU1204" s="154" t="s">
        <v>145</v>
      </c>
      <c r="AV1204" s="11" t="s">
        <v>145</v>
      </c>
      <c r="AW1204" s="11" t="s">
        <v>33</v>
      </c>
      <c r="AX1204" s="11" t="s">
        <v>80</v>
      </c>
      <c r="AY1204" s="154" t="s">
        <v>137</v>
      </c>
    </row>
    <row r="1205" spans="1:65" s="254" customFormat="1" ht="24.2" customHeight="1">
      <c r="A1205" s="204"/>
      <c r="B1205" s="139"/>
      <c r="C1205" s="276" t="s">
        <v>1574</v>
      </c>
      <c r="D1205" s="276" t="s">
        <v>139</v>
      </c>
      <c r="E1205" s="277" t="s">
        <v>1575</v>
      </c>
      <c r="F1205" s="278" t="s">
        <v>1576</v>
      </c>
      <c r="G1205" s="279" t="s">
        <v>142</v>
      </c>
      <c r="H1205" s="280">
        <v>217.61799999999999</v>
      </c>
      <c r="I1205" s="281"/>
      <c r="J1205" s="280">
        <f>ROUND(I1205*H1205,3)</f>
        <v>0</v>
      </c>
      <c r="K1205" s="282"/>
      <c r="L1205" s="30"/>
      <c r="M1205" s="283" t="s">
        <v>1</v>
      </c>
      <c r="N1205" s="284" t="s">
        <v>44</v>
      </c>
      <c r="O1205" s="49"/>
      <c r="P1205" s="285">
        <f>O1205*H1205</f>
        <v>0</v>
      </c>
      <c r="Q1205" s="285">
        <v>0</v>
      </c>
      <c r="R1205" s="285">
        <f>Q1205*H1205</f>
        <v>0</v>
      </c>
      <c r="S1205" s="285">
        <v>0</v>
      </c>
      <c r="T1205" s="286">
        <f>S1205*H1205</f>
        <v>0</v>
      </c>
      <c r="U1205" s="204"/>
      <c r="V1205" s="204"/>
      <c r="W1205" s="204"/>
      <c r="X1205" s="204"/>
      <c r="Y1205" s="204"/>
      <c r="Z1205" s="204"/>
      <c r="AA1205" s="204"/>
      <c r="AB1205" s="204"/>
      <c r="AC1205" s="204"/>
      <c r="AD1205" s="204"/>
      <c r="AE1205" s="204"/>
      <c r="AR1205" s="287" t="s">
        <v>238</v>
      </c>
      <c r="AT1205" s="287" t="s">
        <v>139</v>
      </c>
      <c r="AU1205" s="287" t="s">
        <v>145</v>
      </c>
      <c r="AY1205" s="205" t="s">
        <v>137</v>
      </c>
      <c r="BE1205" s="150">
        <f>IF(N1205="základná",J1205,0)</f>
        <v>0</v>
      </c>
      <c r="BF1205" s="150">
        <f>IF(N1205="znížená",J1205,0)</f>
        <v>0</v>
      </c>
      <c r="BG1205" s="150">
        <f>IF(N1205="zákl. prenesená",J1205,0)</f>
        <v>0</v>
      </c>
      <c r="BH1205" s="150">
        <f>IF(N1205="zníž. prenesená",J1205,0)</f>
        <v>0</v>
      </c>
      <c r="BI1205" s="150">
        <f>IF(N1205="nulová",J1205,0)</f>
        <v>0</v>
      </c>
      <c r="BJ1205" s="205" t="s">
        <v>145</v>
      </c>
      <c r="BK1205" s="151">
        <f>ROUND(I1205*H1205,3)</f>
        <v>0</v>
      </c>
      <c r="BL1205" s="205" t="s">
        <v>238</v>
      </c>
      <c r="BM1205" s="287" t="s">
        <v>1577</v>
      </c>
    </row>
    <row r="1206" spans="1:65" s="14" customFormat="1">
      <c r="B1206" s="186"/>
      <c r="D1206" s="153" t="s">
        <v>147</v>
      </c>
      <c r="E1206" s="187" t="s">
        <v>1</v>
      </c>
      <c r="F1206" s="188" t="s">
        <v>1081</v>
      </c>
      <c r="H1206" s="187" t="s">
        <v>1</v>
      </c>
      <c r="I1206" s="189"/>
      <c r="L1206" s="186"/>
      <c r="M1206" s="190"/>
      <c r="N1206" s="191"/>
      <c r="O1206" s="191"/>
      <c r="P1206" s="191"/>
      <c r="Q1206" s="191"/>
      <c r="R1206" s="191"/>
      <c r="S1206" s="191"/>
      <c r="T1206" s="192"/>
      <c r="AT1206" s="187" t="s">
        <v>147</v>
      </c>
      <c r="AU1206" s="187" t="s">
        <v>145</v>
      </c>
      <c r="AV1206" s="14" t="s">
        <v>80</v>
      </c>
      <c r="AW1206" s="14" t="s">
        <v>33</v>
      </c>
      <c r="AX1206" s="14" t="s">
        <v>72</v>
      </c>
      <c r="AY1206" s="187" t="s">
        <v>137</v>
      </c>
    </row>
    <row r="1207" spans="1:65" s="11" customFormat="1">
      <c r="B1207" s="152"/>
      <c r="D1207" s="153" t="s">
        <v>147</v>
      </c>
      <c r="E1207" s="154" t="s">
        <v>1</v>
      </c>
      <c r="F1207" s="155" t="s">
        <v>1578</v>
      </c>
      <c r="H1207" s="156">
        <v>181.238</v>
      </c>
      <c r="I1207" s="157"/>
      <c r="L1207" s="152"/>
      <c r="M1207" s="158"/>
      <c r="N1207" s="159"/>
      <c r="O1207" s="159"/>
      <c r="P1207" s="159"/>
      <c r="Q1207" s="159"/>
      <c r="R1207" s="159"/>
      <c r="S1207" s="159"/>
      <c r="T1207" s="160"/>
      <c r="AT1207" s="154" t="s">
        <v>147</v>
      </c>
      <c r="AU1207" s="154" t="s">
        <v>145</v>
      </c>
      <c r="AV1207" s="11" t="s">
        <v>145</v>
      </c>
      <c r="AW1207" s="11" t="s">
        <v>33</v>
      </c>
      <c r="AX1207" s="11" t="s">
        <v>72</v>
      </c>
      <c r="AY1207" s="154" t="s">
        <v>137</v>
      </c>
    </row>
    <row r="1208" spans="1:65" s="14" customFormat="1">
      <c r="B1208" s="186"/>
      <c r="D1208" s="153" t="s">
        <v>147</v>
      </c>
      <c r="E1208" s="187" t="s">
        <v>1</v>
      </c>
      <c r="F1208" s="188" t="s">
        <v>1393</v>
      </c>
      <c r="H1208" s="187" t="s">
        <v>1</v>
      </c>
      <c r="I1208" s="189"/>
      <c r="L1208" s="186"/>
      <c r="M1208" s="190"/>
      <c r="N1208" s="191"/>
      <c r="O1208" s="191"/>
      <c r="P1208" s="191"/>
      <c r="Q1208" s="191"/>
      <c r="R1208" s="191"/>
      <c r="S1208" s="191"/>
      <c r="T1208" s="192"/>
      <c r="AT1208" s="187" t="s">
        <v>147</v>
      </c>
      <c r="AU1208" s="187" t="s">
        <v>145</v>
      </c>
      <c r="AV1208" s="14" t="s">
        <v>80</v>
      </c>
      <c r="AW1208" s="14" t="s">
        <v>33</v>
      </c>
      <c r="AX1208" s="14" t="s">
        <v>72</v>
      </c>
      <c r="AY1208" s="187" t="s">
        <v>137</v>
      </c>
    </row>
    <row r="1209" spans="1:65" s="11" customFormat="1">
      <c r="B1209" s="152"/>
      <c r="D1209" s="153" t="s">
        <v>147</v>
      </c>
      <c r="E1209" s="154" t="s">
        <v>1</v>
      </c>
      <c r="F1209" s="155" t="s">
        <v>1579</v>
      </c>
      <c r="H1209" s="156">
        <v>36.380000000000003</v>
      </c>
      <c r="I1209" s="157"/>
      <c r="L1209" s="152"/>
      <c r="M1209" s="158"/>
      <c r="N1209" s="159"/>
      <c r="O1209" s="159"/>
      <c r="P1209" s="159"/>
      <c r="Q1209" s="159"/>
      <c r="R1209" s="159"/>
      <c r="S1209" s="159"/>
      <c r="T1209" s="160"/>
      <c r="AT1209" s="154" t="s">
        <v>147</v>
      </c>
      <c r="AU1209" s="154" t="s">
        <v>145</v>
      </c>
      <c r="AV1209" s="11" t="s">
        <v>145</v>
      </c>
      <c r="AW1209" s="11" t="s">
        <v>33</v>
      </c>
      <c r="AX1209" s="11" t="s">
        <v>72</v>
      </c>
      <c r="AY1209" s="154" t="s">
        <v>137</v>
      </c>
    </row>
    <row r="1210" spans="1:65" s="13" customFormat="1">
      <c r="B1210" s="169"/>
      <c r="D1210" s="153" t="s">
        <v>147</v>
      </c>
      <c r="E1210" s="170" t="s">
        <v>1</v>
      </c>
      <c r="F1210" s="171" t="s">
        <v>158</v>
      </c>
      <c r="H1210" s="172">
        <v>217.61799999999999</v>
      </c>
      <c r="I1210" s="173"/>
      <c r="L1210" s="169"/>
      <c r="M1210" s="174"/>
      <c r="N1210" s="175"/>
      <c r="O1210" s="175"/>
      <c r="P1210" s="175"/>
      <c r="Q1210" s="175"/>
      <c r="R1210" s="175"/>
      <c r="S1210" s="175"/>
      <c r="T1210" s="176"/>
      <c r="AT1210" s="170" t="s">
        <v>147</v>
      </c>
      <c r="AU1210" s="170" t="s">
        <v>145</v>
      </c>
      <c r="AV1210" s="13" t="s">
        <v>144</v>
      </c>
      <c r="AW1210" s="13" t="s">
        <v>33</v>
      </c>
      <c r="AX1210" s="13" t="s">
        <v>80</v>
      </c>
      <c r="AY1210" s="170" t="s">
        <v>137</v>
      </c>
    </row>
    <row r="1211" spans="1:65" s="254" customFormat="1" ht="24.2" customHeight="1">
      <c r="A1211" s="204"/>
      <c r="B1211" s="139"/>
      <c r="C1211" s="288" t="s">
        <v>1580</v>
      </c>
      <c r="D1211" s="288" t="s">
        <v>164</v>
      </c>
      <c r="E1211" s="289" t="s">
        <v>1581</v>
      </c>
      <c r="F1211" s="290" t="s">
        <v>1582</v>
      </c>
      <c r="G1211" s="291" t="s">
        <v>162</v>
      </c>
      <c r="H1211" s="292">
        <v>11.098000000000001</v>
      </c>
      <c r="I1211" s="293"/>
      <c r="J1211" s="292">
        <f>ROUND(I1211*H1211,3)</f>
        <v>0</v>
      </c>
      <c r="K1211" s="294"/>
      <c r="L1211" s="183"/>
      <c r="M1211" s="295" t="s">
        <v>1</v>
      </c>
      <c r="N1211" s="296" t="s">
        <v>44</v>
      </c>
      <c r="O1211" s="49"/>
      <c r="P1211" s="285">
        <f>O1211*H1211</f>
        <v>0</v>
      </c>
      <c r="Q1211" s="285">
        <v>1.9199999999999998E-2</v>
      </c>
      <c r="R1211" s="285">
        <f>Q1211*H1211</f>
        <v>0.21308159999999998</v>
      </c>
      <c r="S1211" s="285">
        <v>0</v>
      </c>
      <c r="T1211" s="286">
        <f>S1211*H1211</f>
        <v>0</v>
      </c>
      <c r="U1211" s="204"/>
      <c r="V1211" s="204"/>
      <c r="W1211" s="204"/>
      <c r="X1211" s="204"/>
      <c r="Y1211" s="204"/>
      <c r="Z1211" s="204"/>
      <c r="AA1211" s="204"/>
      <c r="AB1211" s="204"/>
      <c r="AC1211" s="204"/>
      <c r="AD1211" s="204"/>
      <c r="AE1211" s="204"/>
      <c r="AR1211" s="287" t="s">
        <v>577</v>
      </c>
      <c r="AT1211" s="287" t="s">
        <v>164</v>
      </c>
      <c r="AU1211" s="287" t="s">
        <v>145</v>
      </c>
      <c r="AY1211" s="205" t="s">
        <v>137</v>
      </c>
      <c r="BE1211" s="150">
        <f>IF(N1211="základná",J1211,0)</f>
        <v>0</v>
      </c>
      <c r="BF1211" s="150">
        <f>IF(N1211="znížená",J1211,0)</f>
        <v>0</v>
      </c>
      <c r="BG1211" s="150">
        <f>IF(N1211="zákl. prenesená",J1211,0)</f>
        <v>0</v>
      </c>
      <c r="BH1211" s="150">
        <f>IF(N1211="zníž. prenesená",J1211,0)</f>
        <v>0</v>
      </c>
      <c r="BI1211" s="150">
        <f>IF(N1211="nulová",J1211,0)</f>
        <v>0</v>
      </c>
      <c r="BJ1211" s="205" t="s">
        <v>145</v>
      </c>
      <c r="BK1211" s="151">
        <f>ROUND(I1211*H1211,3)</f>
        <v>0</v>
      </c>
      <c r="BL1211" s="205" t="s">
        <v>238</v>
      </c>
      <c r="BM1211" s="287" t="s">
        <v>1583</v>
      </c>
    </row>
    <row r="1212" spans="1:65" s="14" customFormat="1">
      <c r="B1212" s="186"/>
      <c r="D1212" s="153" t="s">
        <v>147</v>
      </c>
      <c r="E1212" s="187" t="s">
        <v>1</v>
      </c>
      <c r="F1212" s="188" t="s">
        <v>1081</v>
      </c>
      <c r="H1212" s="187" t="s">
        <v>1</v>
      </c>
      <c r="I1212" s="189"/>
      <c r="L1212" s="186"/>
      <c r="M1212" s="190"/>
      <c r="N1212" s="191"/>
      <c r="O1212" s="191"/>
      <c r="P1212" s="191"/>
      <c r="Q1212" s="191"/>
      <c r="R1212" s="191"/>
      <c r="S1212" s="191"/>
      <c r="T1212" s="192"/>
      <c r="AT1212" s="187" t="s">
        <v>147</v>
      </c>
      <c r="AU1212" s="187" t="s">
        <v>145</v>
      </c>
      <c r="AV1212" s="14" t="s">
        <v>80</v>
      </c>
      <c r="AW1212" s="14" t="s">
        <v>33</v>
      </c>
      <c r="AX1212" s="14" t="s">
        <v>72</v>
      </c>
      <c r="AY1212" s="187" t="s">
        <v>137</v>
      </c>
    </row>
    <row r="1213" spans="1:65" s="11" customFormat="1">
      <c r="B1213" s="152"/>
      <c r="D1213" s="153" t="s">
        <v>147</v>
      </c>
      <c r="E1213" s="154" t="s">
        <v>1</v>
      </c>
      <c r="F1213" s="155" t="s">
        <v>1584</v>
      </c>
      <c r="H1213" s="156">
        <v>9.2430000000000003</v>
      </c>
      <c r="I1213" s="157"/>
      <c r="L1213" s="152"/>
      <c r="M1213" s="158"/>
      <c r="N1213" s="159"/>
      <c r="O1213" s="159"/>
      <c r="P1213" s="159"/>
      <c r="Q1213" s="159"/>
      <c r="R1213" s="159"/>
      <c r="S1213" s="159"/>
      <c r="T1213" s="160"/>
      <c r="AT1213" s="154" t="s">
        <v>147</v>
      </c>
      <c r="AU1213" s="154" t="s">
        <v>145</v>
      </c>
      <c r="AV1213" s="11" t="s">
        <v>145</v>
      </c>
      <c r="AW1213" s="11" t="s">
        <v>33</v>
      </c>
      <c r="AX1213" s="11" t="s">
        <v>72</v>
      </c>
      <c r="AY1213" s="154" t="s">
        <v>137</v>
      </c>
    </row>
    <row r="1214" spans="1:65" s="14" customFormat="1">
      <c r="B1214" s="186"/>
      <c r="D1214" s="153" t="s">
        <v>147</v>
      </c>
      <c r="E1214" s="187" t="s">
        <v>1</v>
      </c>
      <c r="F1214" s="188" t="s">
        <v>1393</v>
      </c>
      <c r="H1214" s="187" t="s">
        <v>1</v>
      </c>
      <c r="I1214" s="189"/>
      <c r="L1214" s="186"/>
      <c r="M1214" s="190"/>
      <c r="N1214" s="191"/>
      <c r="O1214" s="191"/>
      <c r="P1214" s="191"/>
      <c r="Q1214" s="191"/>
      <c r="R1214" s="191"/>
      <c r="S1214" s="191"/>
      <c r="T1214" s="192"/>
      <c r="AT1214" s="187" t="s">
        <v>147</v>
      </c>
      <c r="AU1214" s="187" t="s">
        <v>145</v>
      </c>
      <c r="AV1214" s="14" t="s">
        <v>80</v>
      </c>
      <c r="AW1214" s="14" t="s">
        <v>33</v>
      </c>
      <c r="AX1214" s="14" t="s">
        <v>72</v>
      </c>
      <c r="AY1214" s="187" t="s">
        <v>137</v>
      </c>
    </row>
    <row r="1215" spans="1:65" s="11" customFormat="1">
      <c r="B1215" s="152"/>
      <c r="D1215" s="153" t="s">
        <v>147</v>
      </c>
      <c r="E1215" s="154" t="s">
        <v>1</v>
      </c>
      <c r="F1215" s="155" t="s">
        <v>1585</v>
      </c>
      <c r="H1215" s="156">
        <v>1.855</v>
      </c>
      <c r="I1215" s="157"/>
      <c r="L1215" s="152"/>
      <c r="M1215" s="158"/>
      <c r="N1215" s="159"/>
      <c r="O1215" s="159"/>
      <c r="P1215" s="159"/>
      <c r="Q1215" s="159"/>
      <c r="R1215" s="159"/>
      <c r="S1215" s="159"/>
      <c r="T1215" s="160"/>
      <c r="AT1215" s="154" t="s">
        <v>147</v>
      </c>
      <c r="AU1215" s="154" t="s">
        <v>145</v>
      </c>
      <c r="AV1215" s="11" t="s">
        <v>145</v>
      </c>
      <c r="AW1215" s="11" t="s">
        <v>33</v>
      </c>
      <c r="AX1215" s="11" t="s">
        <v>72</v>
      </c>
      <c r="AY1215" s="154" t="s">
        <v>137</v>
      </c>
    </row>
    <row r="1216" spans="1:65" s="13" customFormat="1">
      <c r="B1216" s="169"/>
      <c r="D1216" s="153" t="s">
        <v>147</v>
      </c>
      <c r="E1216" s="170" t="s">
        <v>1</v>
      </c>
      <c r="F1216" s="171" t="s">
        <v>158</v>
      </c>
      <c r="H1216" s="172">
        <v>11.098000000000001</v>
      </c>
      <c r="I1216" s="173"/>
      <c r="L1216" s="169"/>
      <c r="M1216" s="174"/>
      <c r="N1216" s="175"/>
      <c r="O1216" s="175"/>
      <c r="P1216" s="175"/>
      <c r="Q1216" s="175"/>
      <c r="R1216" s="175"/>
      <c r="S1216" s="175"/>
      <c r="T1216" s="176"/>
      <c r="AT1216" s="170" t="s">
        <v>147</v>
      </c>
      <c r="AU1216" s="170" t="s">
        <v>145</v>
      </c>
      <c r="AV1216" s="13" t="s">
        <v>144</v>
      </c>
      <c r="AW1216" s="13" t="s">
        <v>33</v>
      </c>
      <c r="AX1216" s="13" t="s">
        <v>80</v>
      </c>
      <c r="AY1216" s="170" t="s">
        <v>137</v>
      </c>
    </row>
    <row r="1217" spans="1:65" s="254" customFormat="1" ht="14.45" customHeight="1">
      <c r="A1217" s="204"/>
      <c r="B1217" s="139"/>
      <c r="C1217" s="276" t="s">
        <v>1586</v>
      </c>
      <c r="D1217" s="276" t="s">
        <v>139</v>
      </c>
      <c r="E1217" s="277" t="s">
        <v>1587</v>
      </c>
      <c r="F1217" s="278" t="s">
        <v>1588</v>
      </c>
      <c r="G1217" s="279" t="s">
        <v>142</v>
      </c>
      <c r="H1217" s="280">
        <v>70.744</v>
      </c>
      <c r="I1217" s="281"/>
      <c r="J1217" s="280">
        <f>ROUND(I1217*H1217,3)</f>
        <v>0</v>
      </c>
      <c r="K1217" s="282"/>
      <c r="L1217" s="30"/>
      <c r="M1217" s="283" t="s">
        <v>1</v>
      </c>
      <c r="N1217" s="284" t="s">
        <v>44</v>
      </c>
      <c r="O1217" s="49"/>
      <c r="P1217" s="285">
        <f>O1217*H1217</f>
        <v>0</v>
      </c>
      <c r="Q1217" s="285">
        <v>4.0000000000000001E-3</v>
      </c>
      <c r="R1217" s="285">
        <f>Q1217*H1217</f>
        <v>0.28297600000000001</v>
      </c>
      <c r="S1217" s="285">
        <v>0</v>
      </c>
      <c r="T1217" s="286">
        <f>S1217*H1217</f>
        <v>0</v>
      </c>
      <c r="U1217" s="204"/>
      <c r="V1217" s="204"/>
      <c r="W1217" s="204"/>
      <c r="X1217" s="204"/>
      <c r="Y1217" s="204"/>
      <c r="Z1217" s="204"/>
      <c r="AA1217" s="204"/>
      <c r="AB1217" s="204"/>
      <c r="AC1217" s="204"/>
      <c r="AD1217" s="204"/>
      <c r="AE1217" s="204"/>
      <c r="AR1217" s="287" t="s">
        <v>238</v>
      </c>
      <c r="AT1217" s="287" t="s">
        <v>139</v>
      </c>
      <c r="AU1217" s="287" t="s">
        <v>145</v>
      </c>
      <c r="AY1217" s="205" t="s">
        <v>137</v>
      </c>
      <c r="BE1217" s="150">
        <f>IF(N1217="základná",J1217,0)</f>
        <v>0</v>
      </c>
      <c r="BF1217" s="150">
        <f>IF(N1217="znížená",J1217,0)</f>
        <v>0</v>
      </c>
      <c r="BG1217" s="150">
        <f>IF(N1217="zákl. prenesená",J1217,0)</f>
        <v>0</v>
      </c>
      <c r="BH1217" s="150">
        <f>IF(N1217="zníž. prenesená",J1217,0)</f>
        <v>0</v>
      </c>
      <c r="BI1217" s="150">
        <f>IF(N1217="nulová",J1217,0)</f>
        <v>0</v>
      </c>
      <c r="BJ1217" s="205" t="s">
        <v>145</v>
      </c>
      <c r="BK1217" s="151">
        <f>ROUND(I1217*H1217,3)</f>
        <v>0</v>
      </c>
      <c r="BL1217" s="205" t="s">
        <v>238</v>
      </c>
      <c r="BM1217" s="287" t="s">
        <v>1589</v>
      </c>
    </row>
    <row r="1218" spans="1:65" s="14" customFormat="1">
      <c r="B1218" s="186"/>
      <c r="D1218" s="153" t="s">
        <v>147</v>
      </c>
      <c r="E1218" s="187" t="s">
        <v>1</v>
      </c>
      <c r="F1218" s="188" t="s">
        <v>1081</v>
      </c>
      <c r="H1218" s="187" t="s">
        <v>1</v>
      </c>
      <c r="I1218" s="189"/>
      <c r="L1218" s="186"/>
      <c r="M1218" s="190"/>
      <c r="N1218" s="191"/>
      <c r="O1218" s="191"/>
      <c r="P1218" s="191"/>
      <c r="Q1218" s="191"/>
      <c r="R1218" s="191"/>
      <c r="S1218" s="191"/>
      <c r="T1218" s="192"/>
      <c r="AT1218" s="187" t="s">
        <v>147</v>
      </c>
      <c r="AU1218" s="187" t="s">
        <v>145</v>
      </c>
      <c r="AV1218" s="14" t="s">
        <v>80</v>
      </c>
      <c r="AW1218" s="14" t="s">
        <v>33</v>
      </c>
      <c r="AX1218" s="14" t="s">
        <v>72</v>
      </c>
      <c r="AY1218" s="187" t="s">
        <v>137</v>
      </c>
    </row>
    <row r="1219" spans="1:65" s="11" customFormat="1">
      <c r="B1219" s="152"/>
      <c r="D1219" s="153" t="s">
        <v>147</v>
      </c>
      <c r="E1219" s="154" t="s">
        <v>1</v>
      </c>
      <c r="F1219" s="155" t="s">
        <v>1590</v>
      </c>
      <c r="H1219" s="156">
        <v>52.938000000000002</v>
      </c>
      <c r="I1219" s="157"/>
      <c r="L1219" s="152"/>
      <c r="M1219" s="158"/>
      <c r="N1219" s="159"/>
      <c r="O1219" s="159"/>
      <c r="P1219" s="159"/>
      <c r="Q1219" s="159"/>
      <c r="R1219" s="159"/>
      <c r="S1219" s="159"/>
      <c r="T1219" s="160"/>
      <c r="AT1219" s="154" t="s">
        <v>147</v>
      </c>
      <c r="AU1219" s="154" t="s">
        <v>145</v>
      </c>
      <c r="AV1219" s="11" t="s">
        <v>145</v>
      </c>
      <c r="AW1219" s="11" t="s">
        <v>33</v>
      </c>
      <c r="AX1219" s="11" t="s">
        <v>72</v>
      </c>
      <c r="AY1219" s="154" t="s">
        <v>137</v>
      </c>
    </row>
    <row r="1220" spans="1:65" s="14" customFormat="1">
      <c r="B1220" s="186"/>
      <c r="D1220" s="153" t="s">
        <v>147</v>
      </c>
      <c r="E1220" s="187" t="s">
        <v>1</v>
      </c>
      <c r="F1220" s="188" t="s">
        <v>1393</v>
      </c>
      <c r="H1220" s="187" t="s">
        <v>1</v>
      </c>
      <c r="I1220" s="189"/>
      <c r="L1220" s="186"/>
      <c r="M1220" s="190"/>
      <c r="N1220" s="191"/>
      <c r="O1220" s="191"/>
      <c r="P1220" s="191"/>
      <c r="Q1220" s="191"/>
      <c r="R1220" s="191"/>
      <c r="S1220" s="191"/>
      <c r="T1220" s="192"/>
      <c r="AT1220" s="187" t="s">
        <v>147</v>
      </c>
      <c r="AU1220" s="187" t="s">
        <v>145</v>
      </c>
      <c r="AV1220" s="14" t="s">
        <v>80</v>
      </c>
      <c r="AW1220" s="14" t="s">
        <v>33</v>
      </c>
      <c r="AX1220" s="14" t="s">
        <v>72</v>
      </c>
      <c r="AY1220" s="187" t="s">
        <v>137</v>
      </c>
    </row>
    <row r="1221" spans="1:65" s="11" customFormat="1">
      <c r="B1221" s="152"/>
      <c r="D1221" s="153" t="s">
        <v>147</v>
      </c>
      <c r="E1221" s="154" t="s">
        <v>1</v>
      </c>
      <c r="F1221" s="155" t="s">
        <v>1395</v>
      </c>
      <c r="H1221" s="156">
        <v>9.016</v>
      </c>
      <c r="I1221" s="157"/>
      <c r="L1221" s="152"/>
      <c r="M1221" s="158"/>
      <c r="N1221" s="159"/>
      <c r="O1221" s="159"/>
      <c r="P1221" s="159"/>
      <c r="Q1221" s="159"/>
      <c r="R1221" s="159"/>
      <c r="S1221" s="159"/>
      <c r="T1221" s="160"/>
      <c r="AT1221" s="154" t="s">
        <v>147</v>
      </c>
      <c r="AU1221" s="154" t="s">
        <v>145</v>
      </c>
      <c r="AV1221" s="11" t="s">
        <v>145</v>
      </c>
      <c r="AW1221" s="11" t="s">
        <v>33</v>
      </c>
      <c r="AX1221" s="11" t="s">
        <v>72</v>
      </c>
      <c r="AY1221" s="154" t="s">
        <v>137</v>
      </c>
    </row>
    <row r="1222" spans="1:65" s="11" customFormat="1">
      <c r="B1222" s="152"/>
      <c r="D1222" s="153" t="s">
        <v>147</v>
      </c>
      <c r="E1222" s="154" t="s">
        <v>1</v>
      </c>
      <c r="F1222" s="155" t="s">
        <v>1591</v>
      </c>
      <c r="H1222" s="156">
        <v>7.7</v>
      </c>
      <c r="I1222" s="157"/>
      <c r="L1222" s="152"/>
      <c r="M1222" s="158"/>
      <c r="N1222" s="159"/>
      <c r="O1222" s="159"/>
      <c r="P1222" s="159"/>
      <c r="Q1222" s="159"/>
      <c r="R1222" s="159"/>
      <c r="S1222" s="159"/>
      <c r="T1222" s="160"/>
      <c r="AT1222" s="154" t="s">
        <v>147</v>
      </c>
      <c r="AU1222" s="154" t="s">
        <v>145</v>
      </c>
      <c r="AV1222" s="11" t="s">
        <v>145</v>
      </c>
      <c r="AW1222" s="11" t="s">
        <v>33</v>
      </c>
      <c r="AX1222" s="11" t="s">
        <v>72</v>
      </c>
      <c r="AY1222" s="154" t="s">
        <v>137</v>
      </c>
    </row>
    <row r="1223" spans="1:65" s="11" customFormat="1">
      <c r="B1223" s="152"/>
      <c r="D1223" s="153" t="s">
        <v>147</v>
      </c>
      <c r="E1223" s="154" t="s">
        <v>1</v>
      </c>
      <c r="F1223" s="155" t="s">
        <v>1592</v>
      </c>
      <c r="H1223" s="156">
        <v>1.0900000000000001</v>
      </c>
      <c r="I1223" s="157"/>
      <c r="L1223" s="152"/>
      <c r="M1223" s="158"/>
      <c r="N1223" s="159"/>
      <c r="O1223" s="159"/>
      <c r="P1223" s="159"/>
      <c r="Q1223" s="159"/>
      <c r="R1223" s="159"/>
      <c r="S1223" s="159"/>
      <c r="T1223" s="160"/>
      <c r="AT1223" s="154" t="s">
        <v>147</v>
      </c>
      <c r="AU1223" s="154" t="s">
        <v>145</v>
      </c>
      <c r="AV1223" s="11" t="s">
        <v>145</v>
      </c>
      <c r="AW1223" s="11" t="s">
        <v>33</v>
      </c>
      <c r="AX1223" s="11" t="s">
        <v>72</v>
      </c>
      <c r="AY1223" s="154" t="s">
        <v>137</v>
      </c>
    </row>
    <row r="1224" spans="1:65" s="13" customFormat="1">
      <c r="B1224" s="169"/>
      <c r="D1224" s="153" t="s">
        <v>147</v>
      </c>
      <c r="E1224" s="170" t="s">
        <v>1</v>
      </c>
      <c r="F1224" s="171" t="s">
        <v>158</v>
      </c>
      <c r="H1224" s="172">
        <v>70.744</v>
      </c>
      <c r="I1224" s="173"/>
      <c r="L1224" s="169"/>
      <c r="M1224" s="174"/>
      <c r="N1224" s="175"/>
      <c r="O1224" s="175"/>
      <c r="P1224" s="175"/>
      <c r="Q1224" s="175"/>
      <c r="R1224" s="175"/>
      <c r="S1224" s="175"/>
      <c r="T1224" s="176"/>
      <c r="AT1224" s="170" t="s">
        <v>147</v>
      </c>
      <c r="AU1224" s="170" t="s">
        <v>145</v>
      </c>
      <c r="AV1224" s="13" t="s">
        <v>144</v>
      </c>
      <c r="AW1224" s="13" t="s">
        <v>33</v>
      </c>
      <c r="AX1224" s="13" t="s">
        <v>80</v>
      </c>
      <c r="AY1224" s="170" t="s">
        <v>137</v>
      </c>
    </row>
    <row r="1225" spans="1:65" s="254" customFormat="1" ht="14.45" customHeight="1">
      <c r="A1225" s="204"/>
      <c r="B1225" s="139"/>
      <c r="C1225" s="288" t="s">
        <v>1593</v>
      </c>
      <c r="D1225" s="288" t="s">
        <v>164</v>
      </c>
      <c r="E1225" s="289" t="s">
        <v>1594</v>
      </c>
      <c r="F1225" s="290" t="s">
        <v>1595</v>
      </c>
      <c r="G1225" s="291" t="s">
        <v>142</v>
      </c>
      <c r="H1225" s="292">
        <v>72.159000000000006</v>
      </c>
      <c r="I1225" s="293"/>
      <c r="J1225" s="292">
        <f>ROUND(I1225*H1225,3)</f>
        <v>0</v>
      </c>
      <c r="K1225" s="294"/>
      <c r="L1225" s="183"/>
      <c r="M1225" s="295" t="s">
        <v>1</v>
      </c>
      <c r="N1225" s="296" t="s">
        <v>44</v>
      </c>
      <c r="O1225" s="49"/>
      <c r="P1225" s="285">
        <f>O1225*H1225</f>
        <v>0</v>
      </c>
      <c r="Q1225" s="285">
        <v>1.5E-3</v>
      </c>
      <c r="R1225" s="285">
        <f>Q1225*H1225</f>
        <v>0.10823850000000002</v>
      </c>
      <c r="S1225" s="285">
        <v>0</v>
      </c>
      <c r="T1225" s="286">
        <f>S1225*H1225</f>
        <v>0</v>
      </c>
      <c r="U1225" s="204"/>
      <c r="V1225" s="204"/>
      <c r="W1225" s="204"/>
      <c r="X1225" s="204"/>
      <c r="Y1225" s="204"/>
      <c r="Z1225" s="204"/>
      <c r="AA1225" s="204"/>
      <c r="AB1225" s="204"/>
      <c r="AC1225" s="204"/>
      <c r="AD1225" s="204"/>
      <c r="AE1225" s="204"/>
      <c r="AR1225" s="287" t="s">
        <v>577</v>
      </c>
      <c r="AT1225" s="287" t="s">
        <v>164</v>
      </c>
      <c r="AU1225" s="287" t="s">
        <v>145</v>
      </c>
      <c r="AY1225" s="205" t="s">
        <v>137</v>
      </c>
      <c r="BE1225" s="150">
        <f>IF(N1225="základná",J1225,0)</f>
        <v>0</v>
      </c>
      <c r="BF1225" s="150">
        <f>IF(N1225="znížená",J1225,0)</f>
        <v>0</v>
      </c>
      <c r="BG1225" s="150">
        <f>IF(N1225="zákl. prenesená",J1225,0)</f>
        <v>0</v>
      </c>
      <c r="BH1225" s="150">
        <f>IF(N1225="zníž. prenesená",J1225,0)</f>
        <v>0</v>
      </c>
      <c r="BI1225" s="150">
        <f>IF(N1225="nulová",J1225,0)</f>
        <v>0</v>
      </c>
      <c r="BJ1225" s="205" t="s">
        <v>145</v>
      </c>
      <c r="BK1225" s="151">
        <f>ROUND(I1225*H1225,3)</f>
        <v>0</v>
      </c>
      <c r="BL1225" s="205" t="s">
        <v>238</v>
      </c>
      <c r="BM1225" s="287" t="s">
        <v>1596</v>
      </c>
    </row>
    <row r="1226" spans="1:65" s="11" customFormat="1">
      <c r="B1226" s="152"/>
      <c r="D1226" s="153" t="s">
        <v>147</v>
      </c>
      <c r="E1226" s="154" t="s">
        <v>1</v>
      </c>
      <c r="F1226" s="155" t="s">
        <v>1597</v>
      </c>
      <c r="H1226" s="156">
        <v>72.159000000000006</v>
      </c>
      <c r="I1226" s="157"/>
      <c r="L1226" s="152"/>
      <c r="M1226" s="158"/>
      <c r="N1226" s="159"/>
      <c r="O1226" s="159"/>
      <c r="P1226" s="159"/>
      <c r="Q1226" s="159"/>
      <c r="R1226" s="159"/>
      <c r="S1226" s="159"/>
      <c r="T1226" s="160"/>
      <c r="AT1226" s="154" t="s">
        <v>147</v>
      </c>
      <c r="AU1226" s="154" t="s">
        <v>145</v>
      </c>
      <c r="AV1226" s="11" t="s">
        <v>145</v>
      </c>
      <c r="AW1226" s="11" t="s">
        <v>33</v>
      </c>
      <c r="AX1226" s="11" t="s">
        <v>80</v>
      </c>
      <c r="AY1226" s="154" t="s">
        <v>137</v>
      </c>
    </row>
    <row r="1227" spans="1:65" s="254" customFormat="1" ht="24.2" customHeight="1">
      <c r="A1227" s="204"/>
      <c r="B1227" s="139"/>
      <c r="C1227" s="276" t="s">
        <v>1598</v>
      </c>
      <c r="D1227" s="276" t="s">
        <v>139</v>
      </c>
      <c r="E1227" s="277" t="s">
        <v>1599</v>
      </c>
      <c r="F1227" s="278" t="s">
        <v>1600</v>
      </c>
      <c r="G1227" s="279" t="s">
        <v>269</v>
      </c>
      <c r="H1227" s="280">
        <v>366.82</v>
      </c>
      <c r="I1227" s="281"/>
      <c r="J1227" s="280">
        <f>ROUND(I1227*H1227,3)</f>
        <v>0</v>
      </c>
      <c r="K1227" s="282"/>
      <c r="L1227" s="30"/>
      <c r="M1227" s="283" t="s">
        <v>1</v>
      </c>
      <c r="N1227" s="284" t="s">
        <v>44</v>
      </c>
      <c r="O1227" s="49"/>
      <c r="P1227" s="285">
        <f>O1227*H1227</f>
        <v>0</v>
      </c>
      <c r="Q1227" s="285">
        <v>3.0000000000000001E-5</v>
      </c>
      <c r="R1227" s="285">
        <f>Q1227*H1227</f>
        <v>1.10046E-2</v>
      </c>
      <c r="S1227" s="285">
        <v>0</v>
      </c>
      <c r="T1227" s="286">
        <f>S1227*H1227</f>
        <v>0</v>
      </c>
      <c r="U1227" s="204"/>
      <c r="V1227" s="204"/>
      <c r="W1227" s="204"/>
      <c r="X1227" s="204"/>
      <c r="Y1227" s="204"/>
      <c r="Z1227" s="204"/>
      <c r="AA1227" s="204"/>
      <c r="AB1227" s="204"/>
      <c r="AC1227" s="204"/>
      <c r="AD1227" s="204"/>
      <c r="AE1227" s="204"/>
      <c r="AR1227" s="287" t="s">
        <v>238</v>
      </c>
      <c r="AT1227" s="287" t="s">
        <v>139</v>
      </c>
      <c r="AU1227" s="287" t="s">
        <v>145</v>
      </c>
      <c r="AY1227" s="205" t="s">
        <v>137</v>
      </c>
      <c r="BE1227" s="150">
        <f>IF(N1227="základná",J1227,0)</f>
        <v>0</v>
      </c>
      <c r="BF1227" s="150">
        <f>IF(N1227="znížená",J1227,0)</f>
        <v>0</v>
      </c>
      <c r="BG1227" s="150">
        <f>IF(N1227="zákl. prenesená",J1227,0)</f>
        <v>0</v>
      </c>
      <c r="BH1227" s="150">
        <f>IF(N1227="zníž. prenesená",J1227,0)</f>
        <v>0</v>
      </c>
      <c r="BI1227" s="150">
        <f>IF(N1227="nulová",J1227,0)</f>
        <v>0</v>
      </c>
      <c r="BJ1227" s="205" t="s">
        <v>145</v>
      </c>
      <c r="BK1227" s="151">
        <f>ROUND(I1227*H1227,3)</f>
        <v>0</v>
      </c>
      <c r="BL1227" s="205" t="s">
        <v>238</v>
      </c>
      <c r="BM1227" s="287" t="s">
        <v>1601</v>
      </c>
    </row>
    <row r="1228" spans="1:65" s="14" customFormat="1">
      <c r="B1228" s="186"/>
      <c r="D1228" s="153" t="s">
        <v>147</v>
      </c>
      <c r="E1228" s="187" t="s">
        <v>1</v>
      </c>
      <c r="F1228" s="188" t="s">
        <v>1602</v>
      </c>
      <c r="H1228" s="187" t="s">
        <v>1</v>
      </c>
      <c r="I1228" s="189"/>
      <c r="L1228" s="186"/>
      <c r="M1228" s="190"/>
      <c r="N1228" s="191"/>
      <c r="O1228" s="191"/>
      <c r="P1228" s="191"/>
      <c r="Q1228" s="191"/>
      <c r="R1228" s="191"/>
      <c r="S1228" s="191"/>
      <c r="T1228" s="192"/>
      <c r="AT1228" s="187" t="s">
        <v>147</v>
      </c>
      <c r="AU1228" s="187" t="s">
        <v>145</v>
      </c>
      <c r="AV1228" s="14" t="s">
        <v>80</v>
      </c>
      <c r="AW1228" s="14" t="s">
        <v>33</v>
      </c>
      <c r="AX1228" s="14" t="s">
        <v>72</v>
      </c>
      <c r="AY1228" s="187" t="s">
        <v>137</v>
      </c>
    </row>
    <row r="1229" spans="1:65" s="11" customFormat="1">
      <c r="B1229" s="152"/>
      <c r="D1229" s="153" t="s">
        <v>147</v>
      </c>
      <c r="E1229" s="154" t="s">
        <v>1</v>
      </c>
      <c r="F1229" s="155" t="s">
        <v>1603</v>
      </c>
      <c r="H1229" s="156">
        <v>366.82</v>
      </c>
      <c r="I1229" s="157"/>
      <c r="L1229" s="152"/>
      <c r="M1229" s="158"/>
      <c r="N1229" s="159"/>
      <c r="O1229" s="159"/>
      <c r="P1229" s="159"/>
      <c r="Q1229" s="159"/>
      <c r="R1229" s="159"/>
      <c r="S1229" s="159"/>
      <c r="T1229" s="160"/>
      <c r="AT1229" s="154" t="s">
        <v>147</v>
      </c>
      <c r="AU1229" s="154" t="s">
        <v>145</v>
      </c>
      <c r="AV1229" s="11" t="s">
        <v>145</v>
      </c>
      <c r="AW1229" s="11" t="s">
        <v>33</v>
      </c>
      <c r="AX1229" s="11" t="s">
        <v>80</v>
      </c>
      <c r="AY1229" s="154" t="s">
        <v>137</v>
      </c>
    </row>
    <row r="1230" spans="1:65" s="254" customFormat="1" ht="24.2" customHeight="1">
      <c r="A1230" s="204"/>
      <c r="B1230" s="139"/>
      <c r="C1230" s="276" t="s">
        <v>1604</v>
      </c>
      <c r="D1230" s="276" t="s">
        <v>139</v>
      </c>
      <c r="E1230" s="277" t="s">
        <v>1605</v>
      </c>
      <c r="F1230" s="278" t="s">
        <v>1606</v>
      </c>
      <c r="G1230" s="279" t="s">
        <v>289</v>
      </c>
      <c r="H1230" s="281"/>
      <c r="I1230" s="281"/>
      <c r="J1230" s="280">
        <f>ROUND(I1230*H1230,3)</f>
        <v>0</v>
      </c>
      <c r="K1230" s="282"/>
      <c r="L1230" s="30"/>
      <c r="M1230" s="283" t="s">
        <v>1</v>
      </c>
      <c r="N1230" s="284" t="s">
        <v>44</v>
      </c>
      <c r="O1230" s="49"/>
      <c r="P1230" s="285">
        <f>O1230*H1230</f>
        <v>0</v>
      </c>
      <c r="Q1230" s="285">
        <v>0</v>
      </c>
      <c r="R1230" s="285">
        <f>Q1230*H1230</f>
        <v>0</v>
      </c>
      <c r="S1230" s="285">
        <v>0</v>
      </c>
      <c r="T1230" s="286">
        <f>S1230*H1230</f>
        <v>0</v>
      </c>
      <c r="U1230" s="204"/>
      <c r="V1230" s="204"/>
      <c r="W1230" s="204"/>
      <c r="X1230" s="204"/>
      <c r="Y1230" s="204"/>
      <c r="Z1230" s="204"/>
      <c r="AA1230" s="204"/>
      <c r="AB1230" s="204"/>
      <c r="AC1230" s="204"/>
      <c r="AD1230" s="204"/>
      <c r="AE1230" s="204"/>
      <c r="AR1230" s="287" t="s">
        <v>238</v>
      </c>
      <c r="AT1230" s="287" t="s">
        <v>139</v>
      </c>
      <c r="AU1230" s="287" t="s">
        <v>145</v>
      </c>
      <c r="AY1230" s="205" t="s">
        <v>137</v>
      </c>
      <c r="BE1230" s="150">
        <f>IF(N1230="základná",J1230,0)</f>
        <v>0</v>
      </c>
      <c r="BF1230" s="150">
        <f>IF(N1230="znížená",J1230,0)</f>
        <v>0</v>
      </c>
      <c r="BG1230" s="150">
        <f>IF(N1230="zákl. prenesená",J1230,0)</f>
        <v>0</v>
      </c>
      <c r="BH1230" s="150">
        <f>IF(N1230="zníž. prenesená",J1230,0)</f>
        <v>0</v>
      </c>
      <c r="BI1230" s="150">
        <f>IF(N1230="nulová",J1230,0)</f>
        <v>0</v>
      </c>
      <c r="BJ1230" s="205" t="s">
        <v>145</v>
      </c>
      <c r="BK1230" s="151">
        <f>ROUND(I1230*H1230,3)</f>
        <v>0</v>
      </c>
      <c r="BL1230" s="205" t="s">
        <v>238</v>
      </c>
      <c r="BM1230" s="287" t="s">
        <v>1607</v>
      </c>
    </row>
    <row r="1231" spans="1:65" s="10" customFormat="1" ht="22.7" customHeight="1">
      <c r="B1231" s="126"/>
      <c r="D1231" s="127" t="s">
        <v>71</v>
      </c>
      <c r="E1231" s="137" t="s">
        <v>1608</v>
      </c>
      <c r="F1231" s="137" t="s">
        <v>1609</v>
      </c>
      <c r="I1231" s="129"/>
      <c r="J1231" s="138">
        <f>BK1231</f>
        <v>0</v>
      </c>
      <c r="L1231" s="126"/>
      <c r="M1231" s="131"/>
      <c r="N1231" s="132"/>
      <c r="O1231" s="132"/>
      <c r="P1231" s="133">
        <f>P1232</f>
        <v>0</v>
      </c>
      <c r="Q1231" s="132"/>
      <c r="R1231" s="133">
        <f>R1232</f>
        <v>0</v>
      </c>
      <c r="S1231" s="132"/>
      <c r="T1231" s="134">
        <f>T1232</f>
        <v>0</v>
      </c>
      <c r="AR1231" s="127" t="s">
        <v>145</v>
      </c>
      <c r="AT1231" s="135" t="s">
        <v>71</v>
      </c>
      <c r="AU1231" s="135" t="s">
        <v>80</v>
      </c>
      <c r="AY1231" s="127" t="s">
        <v>137</v>
      </c>
      <c r="BK1231" s="136">
        <f>BK1232</f>
        <v>0</v>
      </c>
    </row>
    <row r="1232" spans="1:65" s="254" customFormat="1" ht="24.2" customHeight="1">
      <c r="A1232" s="204"/>
      <c r="B1232" s="139"/>
      <c r="C1232" s="276" t="s">
        <v>1610</v>
      </c>
      <c r="D1232" s="276" t="s">
        <v>139</v>
      </c>
      <c r="E1232" s="277" t="s">
        <v>1611</v>
      </c>
      <c r="F1232" s="278" t="s">
        <v>1612</v>
      </c>
      <c r="G1232" s="279" t="s">
        <v>325</v>
      </c>
      <c r="H1232" s="280">
        <v>1</v>
      </c>
      <c r="I1232" s="281"/>
      <c r="J1232" s="280">
        <f>ROUND(I1232*H1232,3)</f>
        <v>0</v>
      </c>
      <c r="K1232" s="282"/>
      <c r="L1232" s="30"/>
      <c r="M1232" s="283" t="s">
        <v>1</v>
      </c>
      <c r="N1232" s="284" t="s">
        <v>44</v>
      </c>
      <c r="O1232" s="49"/>
      <c r="P1232" s="285">
        <f>O1232*H1232</f>
        <v>0</v>
      </c>
      <c r="Q1232" s="285">
        <v>0</v>
      </c>
      <c r="R1232" s="285">
        <f>Q1232*H1232</f>
        <v>0</v>
      </c>
      <c r="S1232" s="285">
        <v>0</v>
      </c>
      <c r="T1232" s="286">
        <f>S1232*H1232</f>
        <v>0</v>
      </c>
      <c r="U1232" s="204"/>
      <c r="V1232" s="204"/>
      <c r="W1232" s="204"/>
      <c r="X1232" s="204"/>
      <c r="Y1232" s="204"/>
      <c r="Z1232" s="204"/>
      <c r="AA1232" s="204"/>
      <c r="AB1232" s="204"/>
      <c r="AC1232" s="204"/>
      <c r="AD1232" s="204"/>
      <c r="AE1232" s="204"/>
      <c r="AR1232" s="287" t="s">
        <v>238</v>
      </c>
      <c r="AT1232" s="287" t="s">
        <v>139</v>
      </c>
      <c r="AU1232" s="287" t="s">
        <v>145</v>
      </c>
      <c r="AY1232" s="205" t="s">
        <v>137</v>
      </c>
      <c r="BE1232" s="150">
        <f>IF(N1232="základná",J1232,0)</f>
        <v>0</v>
      </c>
      <c r="BF1232" s="150">
        <f>IF(N1232="znížená",J1232,0)</f>
        <v>0</v>
      </c>
      <c r="BG1232" s="150">
        <f>IF(N1232="zákl. prenesená",J1232,0)</f>
        <v>0</v>
      </c>
      <c r="BH1232" s="150">
        <f>IF(N1232="zníž. prenesená",J1232,0)</f>
        <v>0</v>
      </c>
      <c r="BI1232" s="150">
        <f>IF(N1232="nulová",J1232,0)</f>
        <v>0</v>
      </c>
      <c r="BJ1232" s="205" t="s">
        <v>145</v>
      </c>
      <c r="BK1232" s="151">
        <f>ROUND(I1232*H1232,3)</f>
        <v>0</v>
      </c>
      <c r="BL1232" s="205" t="s">
        <v>238</v>
      </c>
      <c r="BM1232" s="287" t="s">
        <v>1613</v>
      </c>
    </row>
    <row r="1233" spans="1:65" s="10" customFormat="1" ht="22.7" customHeight="1">
      <c r="B1233" s="126"/>
      <c r="D1233" s="127" t="s">
        <v>71</v>
      </c>
      <c r="E1233" s="137" t="s">
        <v>1614</v>
      </c>
      <c r="F1233" s="137" t="s">
        <v>1615</v>
      </c>
      <c r="I1233" s="129"/>
      <c r="J1233" s="138">
        <f>BK1233</f>
        <v>0</v>
      </c>
      <c r="L1233" s="126"/>
      <c r="M1233" s="131"/>
      <c r="N1233" s="132"/>
      <c r="O1233" s="132"/>
      <c r="P1233" s="133">
        <f>SUM(P1234:P1235)</f>
        <v>0</v>
      </c>
      <c r="Q1233" s="132"/>
      <c r="R1233" s="133">
        <f>SUM(R1234:R1235)</f>
        <v>0</v>
      </c>
      <c r="S1233" s="132"/>
      <c r="T1233" s="134">
        <f>SUM(T1234:T1235)</f>
        <v>9.5399999999999999E-2</v>
      </c>
      <c r="AR1233" s="127" t="s">
        <v>145</v>
      </c>
      <c r="AT1233" s="135" t="s">
        <v>71</v>
      </c>
      <c r="AU1233" s="135" t="s">
        <v>80</v>
      </c>
      <c r="AY1233" s="127" t="s">
        <v>137</v>
      </c>
      <c r="BK1233" s="136">
        <f>SUM(BK1234:BK1235)</f>
        <v>0</v>
      </c>
    </row>
    <row r="1234" spans="1:65" s="254" customFormat="1" ht="24.2" customHeight="1">
      <c r="A1234" s="204"/>
      <c r="B1234" s="139"/>
      <c r="C1234" s="276" t="s">
        <v>1616</v>
      </c>
      <c r="D1234" s="276" t="s">
        <v>139</v>
      </c>
      <c r="E1234" s="277" t="s">
        <v>1617</v>
      </c>
      <c r="F1234" s="278" t="s">
        <v>1618</v>
      </c>
      <c r="G1234" s="279" t="s">
        <v>1619</v>
      </c>
      <c r="H1234" s="280">
        <v>1</v>
      </c>
      <c r="I1234" s="281"/>
      <c r="J1234" s="280">
        <f>ROUND(I1234*H1234,3)</f>
        <v>0</v>
      </c>
      <c r="K1234" s="282"/>
      <c r="L1234" s="30"/>
      <c r="M1234" s="283" t="s">
        <v>1</v>
      </c>
      <c r="N1234" s="284" t="s">
        <v>44</v>
      </c>
      <c r="O1234" s="49"/>
      <c r="P1234" s="285">
        <f>O1234*H1234</f>
        <v>0</v>
      </c>
      <c r="Q1234" s="285">
        <v>0</v>
      </c>
      <c r="R1234" s="285">
        <f>Q1234*H1234</f>
        <v>0</v>
      </c>
      <c r="S1234" s="285">
        <v>9.5399999999999999E-2</v>
      </c>
      <c r="T1234" s="286">
        <f>S1234*H1234</f>
        <v>9.5399999999999999E-2</v>
      </c>
      <c r="U1234" s="204"/>
      <c r="V1234" s="204"/>
      <c r="W1234" s="204"/>
      <c r="X1234" s="204"/>
      <c r="Y1234" s="204"/>
      <c r="Z1234" s="204"/>
      <c r="AA1234" s="204"/>
      <c r="AB1234" s="204"/>
      <c r="AC1234" s="204"/>
      <c r="AD1234" s="204"/>
      <c r="AE1234" s="204"/>
      <c r="AR1234" s="287" t="s">
        <v>238</v>
      </c>
      <c r="AT1234" s="287" t="s">
        <v>139</v>
      </c>
      <c r="AU1234" s="287" t="s">
        <v>145</v>
      </c>
      <c r="AY1234" s="205" t="s">
        <v>137</v>
      </c>
      <c r="BE1234" s="150">
        <f>IF(N1234="základná",J1234,0)</f>
        <v>0</v>
      </c>
      <c r="BF1234" s="150">
        <f>IF(N1234="znížená",J1234,0)</f>
        <v>0</v>
      </c>
      <c r="BG1234" s="150">
        <f>IF(N1234="zákl. prenesená",J1234,0)</f>
        <v>0</v>
      </c>
      <c r="BH1234" s="150">
        <f>IF(N1234="zníž. prenesená",J1234,0)</f>
        <v>0</v>
      </c>
      <c r="BI1234" s="150">
        <f>IF(N1234="nulová",J1234,0)</f>
        <v>0</v>
      </c>
      <c r="BJ1234" s="205" t="s">
        <v>145</v>
      </c>
      <c r="BK1234" s="151">
        <f>ROUND(I1234*H1234,3)</f>
        <v>0</v>
      </c>
      <c r="BL1234" s="205" t="s">
        <v>238</v>
      </c>
      <c r="BM1234" s="287" t="s">
        <v>1620</v>
      </c>
    </row>
    <row r="1235" spans="1:65" s="11" customFormat="1">
      <c r="B1235" s="152"/>
      <c r="D1235" s="153" t="s">
        <v>147</v>
      </c>
      <c r="E1235" s="154" t="s">
        <v>1</v>
      </c>
      <c r="F1235" s="155" t="s">
        <v>1621</v>
      </c>
      <c r="H1235" s="156">
        <v>1</v>
      </c>
      <c r="I1235" s="157"/>
      <c r="L1235" s="152"/>
      <c r="M1235" s="158"/>
      <c r="N1235" s="159"/>
      <c r="O1235" s="159"/>
      <c r="P1235" s="159"/>
      <c r="Q1235" s="159"/>
      <c r="R1235" s="159"/>
      <c r="S1235" s="159"/>
      <c r="T1235" s="160"/>
      <c r="AT1235" s="154" t="s">
        <v>147</v>
      </c>
      <c r="AU1235" s="154" t="s">
        <v>145</v>
      </c>
      <c r="AV1235" s="11" t="s">
        <v>145</v>
      </c>
      <c r="AW1235" s="11" t="s">
        <v>33</v>
      </c>
      <c r="AX1235" s="11" t="s">
        <v>80</v>
      </c>
      <c r="AY1235" s="154" t="s">
        <v>137</v>
      </c>
    </row>
    <row r="1236" spans="1:65" s="10" customFormat="1" ht="22.7" customHeight="1">
      <c r="B1236" s="126"/>
      <c r="D1236" s="127" t="s">
        <v>71</v>
      </c>
      <c r="E1236" s="137" t="s">
        <v>1622</v>
      </c>
      <c r="F1236" s="137" t="s">
        <v>1623</v>
      </c>
      <c r="I1236" s="129"/>
      <c r="J1236" s="138">
        <f>BK1236</f>
        <v>0</v>
      </c>
      <c r="L1236" s="126"/>
      <c r="M1236" s="131"/>
      <c r="N1236" s="132"/>
      <c r="O1236" s="132"/>
      <c r="P1236" s="133">
        <f>SUM(P1237:P1247)</f>
        <v>0</v>
      </c>
      <c r="Q1236" s="132"/>
      <c r="R1236" s="133">
        <f>SUM(R1237:R1247)</f>
        <v>4.6000000000000006E-2</v>
      </c>
      <c r="S1236" s="132"/>
      <c r="T1236" s="134">
        <f>SUM(T1237:T1247)</f>
        <v>0</v>
      </c>
      <c r="AR1236" s="127" t="s">
        <v>145</v>
      </c>
      <c r="AT1236" s="135" t="s">
        <v>71</v>
      </c>
      <c r="AU1236" s="135" t="s">
        <v>80</v>
      </c>
      <c r="AY1236" s="127" t="s">
        <v>137</v>
      </c>
      <c r="BK1236" s="136">
        <f>SUM(BK1237:BK1247)</f>
        <v>0</v>
      </c>
    </row>
    <row r="1237" spans="1:65" s="254" customFormat="1" ht="14.45" customHeight="1">
      <c r="A1237" s="204"/>
      <c r="B1237" s="139"/>
      <c r="C1237" s="276" t="s">
        <v>1624</v>
      </c>
      <c r="D1237" s="276" t="s">
        <v>139</v>
      </c>
      <c r="E1237" s="277" t="s">
        <v>1625</v>
      </c>
      <c r="F1237" s="278" t="s">
        <v>1626</v>
      </c>
      <c r="G1237" s="279" t="s">
        <v>1627</v>
      </c>
      <c r="H1237" s="280">
        <v>20</v>
      </c>
      <c r="I1237" s="281"/>
      <c r="J1237" s="280">
        <f>ROUND(I1237*H1237,3)</f>
        <v>0</v>
      </c>
      <c r="K1237" s="282"/>
      <c r="L1237" s="30"/>
      <c r="M1237" s="283" t="s">
        <v>1</v>
      </c>
      <c r="N1237" s="284" t="s">
        <v>44</v>
      </c>
      <c r="O1237" s="49"/>
      <c r="P1237" s="285">
        <f>O1237*H1237</f>
        <v>0</v>
      </c>
      <c r="Q1237" s="285">
        <v>0</v>
      </c>
      <c r="R1237" s="285">
        <f>Q1237*H1237</f>
        <v>0</v>
      </c>
      <c r="S1237" s="285">
        <v>0</v>
      </c>
      <c r="T1237" s="286">
        <f>S1237*H1237</f>
        <v>0</v>
      </c>
      <c r="U1237" s="204"/>
      <c r="V1237" s="204"/>
      <c r="W1237" s="204"/>
      <c r="X1237" s="204"/>
      <c r="Y1237" s="204"/>
      <c r="Z1237" s="204"/>
      <c r="AA1237" s="204"/>
      <c r="AB1237" s="204"/>
      <c r="AC1237" s="204"/>
      <c r="AD1237" s="204"/>
      <c r="AE1237" s="204"/>
      <c r="AR1237" s="287" t="s">
        <v>238</v>
      </c>
      <c r="AT1237" s="287" t="s">
        <v>139</v>
      </c>
      <c r="AU1237" s="287" t="s">
        <v>145</v>
      </c>
      <c r="AY1237" s="205" t="s">
        <v>137</v>
      </c>
      <c r="BE1237" s="150">
        <f>IF(N1237="základná",J1237,0)</f>
        <v>0</v>
      </c>
      <c r="BF1237" s="150">
        <f>IF(N1237="znížená",J1237,0)</f>
        <v>0</v>
      </c>
      <c r="BG1237" s="150">
        <f>IF(N1237="zákl. prenesená",J1237,0)</f>
        <v>0</v>
      </c>
      <c r="BH1237" s="150">
        <f>IF(N1237="zníž. prenesená",J1237,0)</f>
        <v>0</v>
      </c>
      <c r="BI1237" s="150">
        <f>IF(N1237="nulová",J1237,0)</f>
        <v>0</v>
      </c>
      <c r="BJ1237" s="205" t="s">
        <v>145</v>
      </c>
      <c r="BK1237" s="151">
        <f>ROUND(I1237*H1237,3)</f>
        <v>0</v>
      </c>
      <c r="BL1237" s="205" t="s">
        <v>238</v>
      </c>
      <c r="BM1237" s="287" t="s">
        <v>1628</v>
      </c>
    </row>
    <row r="1238" spans="1:65" s="14" customFormat="1">
      <c r="B1238" s="186"/>
      <c r="D1238" s="153" t="s">
        <v>147</v>
      </c>
      <c r="E1238" s="187" t="s">
        <v>1</v>
      </c>
      <c r="F1238" s="188" t="s">
        <v>1629</v>
      </c>
      <c r="H1238" s="187" t="s">
        <v>1</v>
      </c>
      <c r="I1238" s="189"/>
      <c r="L1238" s="186"/>
      <c r="M1238" s="190"/>
      <c r="N1238" s="191"/>
      <c r="O1238" s="191"/>
      <c r="P1238" s="191"/>
      <c r="Q1238" s="191"/>
      <c r="R1238" s="191"/>
      <c r="S1238" s="191"/>
      <c r="T1238" s="192"/>
      <c r="AT1238" s="187" t="s">
        <v>147</v>
      </c>
      <c r="AU1238" s="187" t="s">
        <v>145</v>
      </c>
      <c r="AV1238" s="14" t="s">
        <v>80</v>
      </c>
      <c r="AW1238" s="14" t="s">
        <v>33</v>
      </c>
      <c r="AX1238" s="14" t="s">
        <v>72</v>
      </c>
      <c r="AY1238" s="187" t="s">
        <v>137</v>
      </c>
    </row>
    <row r="1239" spans="1:65" s="11" customFormat="1">
      <c r="B1239" s="152"/>
      <c r="D1239" s="153" t="s">
        <v>147</v>
      </c>
      <c r="E1239" s="154" t="s">
        <v>1</v>
      </c>
      <c r="F1239" s="155" t="s">
        <v>1630</v>
      </c>
      <c r="H1239" s="156">
        <v>20</v>
      </c>
      <c r="I1239" s="157"/>
      <c r="L1239" s="152"/>
      <c r="M1239" s="158"/>
      <c r="N1239" s="159"/>
      <c r="O1239" s="159"/>
      <c r="P1239" s="159"/>
      <c r="Q1239" s="159"/>
      <c r="R1239" s="159"/>
      <c r="S1239" s="159"/>
      <c r="T1239" s="160"/>
      <c r="AT1239" s="154" t="s">
        <v>147</v>
      </c>
      <c r="AU1239" s="154" t="s">
        <v>145</v>
      </c>
      <c r="AV1239" s="11" t="s">
        <v>145</v>
      </c>
      <c r="AW1239" s="11" t="s">
        <v>33</v>
      </c>
      <c r="AX1239" s="11" t="s">
        <v>72</v>
      </c>
      <c r="AY1239" s="154" t="s">
        <v>137</v>
      </c>
    </row>
    <row r="1240" spans="1:65" s="13" customFormat="1">
      <c r="B1240" s="169"/>
      <c r="D1240" s="153" t="s">
        <v>147</v>
      </c>
      <c r="E1240" s="170" t="s">
        <v>1</v>
      </c>
      <c r="F1240" s="171" t="s">
        <v>158</v>
      </c>
      <c r="H1240" s="172">
        <v>20</v>
      </c>
      <c r="I1240" s="173"/>
      <c r="L1240" s="169"/>
      <c r="M1240" s="174"/>
      <c r="N1240" s="175"/>
      <c r="O1240" s="175"/>
      <c r="P1240" s="175"/>
      <c r="Q1240" s="175"/>
      <c r="R1240" s="175"/>
      <c r="S1240" s="175"/>
      <c r="T1240" s="176"/>
      <c r="AT1240" s="170" t="s">
        <v>147</v>
      </c>
      <c r="AU1240" s="170" t="s">
        <v>145</v>
      </c>
      <c r="AV1240" s="13" t="s">
        <v>144</v>
      </c>
      <c r="AW1240" s="13" t="s">
        <v>33</v>
      </c>
      <c r="AX1240" s="13" t="s">
        <v>80</v>
      </c>
      <c r="AY1240" s="170" t="s">
        <v>137</v>
      </c>
    </row>
    <row r="1241" spans="1:65" s="254" customFormat="1" ht="24.2" customHeight="1">
      <c r="A1241" s="204"/>
      <c r="B1241" s="139"/>
      <c r="C1241" s="288" t="s">
        <v>1631</v>
      </c>
      <c r="D1241" s="288" t="s">
        <v>164</v>
      </c>
      <c r="E1241" s="289" t="s">
        <v>1632</v>
      </c>
      <c r="F1241" s="290" t="s">
        <v>1633</v>
      </c>
      <c r="G1241" s="291" t="s">
        <v>167</v>
      </c>
      <c r="H1241" s="292">
        <v>8</v>
      </c>
      <c r="I1241" s="293"/>
      <c r="J1241" s="292">
        <f t="shared" ref="J1241:J1247" si="0">ROUND(I1241*H1241,3)</f>
        <v>0</v>
      </c>
      <c r="K1241" s="294"/>
      <c r="L1241" s="183"/>
      <c r="M1241" s="295" t="s">
        <v>1</v>
      </c>
      <c r="N1241" s="296" t="s">
        <v>44</v>
      </c>
      <c r="O1241" s="49"/>
      <c r="P1241" s="285">
        <f t="shared" ref="P1241:P1247" si="1">O1241*H1241</f>
        <v>0</v>
      </c>
      <c r="Q1241" s="285">
        <v>2E-3</v>
      </c>
      <c r="R1241" s="285">
        <f t="shared" ref="R1241:R1247" si="2">Q1241*H1241</f>
        <v>1.6E-2</v>
      </c>
      <c r="S1241" s="285">
        <v>0</v>
      </c>
      <c r="T1241" s="286">
        <f t="shared" ref="T1241:T1247" si="3">S1241*H1241</f>
        <v>0</v>
      </c>
      <c r="U1241" s="204"/>
      <c r="V1241" s="204"/>
      <c r="W1241" s="204"/>
      <c r="X1241" s="204"/>
      <c r="Y1241" s="204"/>
      <c r="Z1241" s="204"/>
      <c r="AA1241" s="204"/>
      <c r="AB1241" s="204"/>
      <c r="AC1241" s="204"/>
      <c r="AD1241" s="204"/>
      <c r="AE1241" s="204"/>
      <c r="AR1241" s="287" t="s">
        <v>577</v>
      </c>
      <c r="AT1241" s="287" t="s">
        <v>164</v>
      </c>
      <c r="AU1241" s="287" t="s">
        <v>145</v>
      </c>
      <c r="AY1241" s="205" t="s">
        <v>137</v>
      </c>
      <c r="BE1241" s="150">
        <f t="shared" ref="BE1241:BE1247" si="4">IF(N1241="základná",J1241,0)</f>
        <v>0</v>
      </c>
      <c r="BF1241" s="150">
        <f t="shared" ref="BF1241:BF1247" si="5">IF(N1241="znížená",J1241,0)</f>
        <v>0</v>
      </c>
      <c r="BG1241" s="150">
        <f t="shared" ref="BG1241:BG1247" si="6">IF(N1241="zákl. prenesená",J1241,0)</f>
        <v>0</v>
      </c>
      <c r="BH1241" s="150">
        <f t="shared" ref="BH1241:BH1247" si="7">IF(N1241="zníž. prenesená",J1241,0)</f>
        <v>0</v>
      </c>
      <c r="BI1241" s="150">
        <f t="shared" ref="BI1241:BI1247" si="8">IF(N1241="nulová",J1241,0)</f>
        <v>0</v>
      </c>
      <c r="BJ1241" s="205" t="s">
        <v>145</v>
      </c>
      <c r="BK1241" s="151">
        <f t="shared" ref="BK1241:BK1247" si="9">ROUND(I1241*H1241,3)</f>
        <v>0</v>
      </c>
      <c r="BL1241" s="205" t="s">
        <v>238</v>
      </c>
      <c r="BM1241" s="287" t="s">
        <v>1634</v>
      </c>
    </row>
    <row r="1242" spans="1:65" s="254" customFormat="1" ht="24.2" customHeight="1">
      <c r="A1242" s="204"/>
      <c r="B1242" s="139"/>
      <c r="C1242" s="288" t="s">
        <v>1635</v>
      </c>
      <c r="D1242" s="288" t="s">
        <v>164</v>
      </c>
      <c r="E1242" s="289" t="s">
        <v>1636</v>
      </c>
      <c r="F1242" s="290" t="s">
        <v>1637</v>
      </c>
      <c r="G1242" s="291" t="s">
        <v>167</v>
      </c>
      <c r="H1242" s="292">
        <v>8</v>
      </c>
      <c r="I1242" s="293"/>
      <c r="J1242" s="292">
        <f t="shared" si="0"/>
        <v>0</v>
      </c>
      <c r="K1242" s="294"/>
      <c r="L1242" s="183"/>
      <c r="M1242" s="295" t="s">
        <v>1</v>
      </c>
      <c r="N1242" s="296" t="s">
        <v>44</v>
      </c>
      <c r="O1242" s="49"/>
      <c r="P1242" s="285">
        <f t="shared" si="1"/>
        <v>0</v>
      </c>
      <c r="Q1242" s="285">
        <v>2E-3</v>
      </c>
      <c r="R1242" s="285">
        <f t="shared" si="2"/>
        <v>1.6E-2</v>
      </c>
      <c r="S1242" s="285">
        <v>0</v>
      </c>
      <c r="T1242" s="286">
        <f t="shared" si="3"/>
        <v>0</v>
      </c>
      <c r="U1242" s="204"/>
      <c r="V1242" s="204"/>
      <c r="W1242" s="204"/>
      <c r="X1242" s="204"/>
      <c r="Y1242" s="204"/>
      <c r="Z1242" s="204"/>
      <c r="AA1242" s="204"/>
      <c r="AB1242" s="204"/>
      <c r="AC1242" s="204"/>
      <c r="AD1242" s="204"/>
      <c r="AE1242" s="204"/>
      <c r="AR1242" s="287" t="s">
        <v>577</v>
      </c>
      <c r="AT1242" s="287" t="s">
        <v>164</v>
      </c>
      <c r="AU1242" s="287" t="s">
        <v>145</v>
      </c>
      <c r="AY1242" s="205" t="s">
        <v>137</v>
      </c>
      <c r="BE1242" s="150">
        <f t="shared" si="4"/>
        <v>0</v>
      </c>
      <c r="BF1242" s="150">
        <f t="shared" si="5"/>
        <v>0</v>
      </c>
      <c r="BG1242" s="150">
        <f t="shared" si="6"/>
        <v>0</v>
      </c>
      <c r="BH1242" s="150">
        <f t="shared" si="7"/>
        <v>0</v>
      </c>
      <c r="BI1242" s="150">
        <f t="shared" si="8"/>
        <v>0</v>
      </c>
      <c r="BJ1242" s="205" t="s">
        <v>145</v>
      </c>
      <c r="BK1242" s="151">
        <f t="shared" si="9"/>
        <v>0</v>
      </c>
      <c r="BL1242" s="205" t="s">
        <v>238</v>
      </c>
      <c r="BM1242" s="287" t="s">
        <v>1638</v>
      </c>
    </row>
    <row r="1243" spans="1:65" s="254" customFormat="1" ht="24.2" customHeight="1">
      <c r="A1243" s="204"/>
      <c r="B1243" s="139"/>
      <c r="C1243" s="288" t="s">
        <v>1639</v>
      </c>
      <c r="D1243" s="288" t="s">
        <v>164</v>
      </c>
      <c r="E1243" s="289" t="s">
        <v>1640</v>
      </c>
      <c r="F1243" s="290" t="s">
        <v>1641</v>
      </c>
      <c r="G1243" s="291" t="s">
        <v>167</v>
      </c>
      <c r="H1243" s="292">
        <v>2</v>
      </c>
      <c r="I1243" s="293"/>
      <c r="J1243" s="292">
        <f t="shared" si="0"/>
        <v>0</v>
      </c>
      <c r="K1243" s="294"/>
      <c r="L1243" s="183"/>
      <c r="M1243" s="295" t="s">
        <v>1</v>
      </c>
      <c r="N1243" s="296" t="s">
        <v>44</v>
      </c>
      <c r="O1243" s="49"/>
      <c r="P1243" s="285">
        <f t="shared" si="1"/>
        <v>0</v>
      </c>
      <c r="Q1243" s="285">
        <v>2E-3</v>
      </c>
      <c r="R1243" s="285">
        <f t="shared" si="2"/>
        <v>4.0000000000000001E-3</v>
      </c>
      <c r="S1243" s="285">
        <v>0</v>
      </c>
      <c r="T1243" s="286">
        <f t="shared" si="3"/>
        <v>0</v>
      </c>
      <c r="U1243" s="204"/>
      <c r="V1243" s="204"/>
      <c r="W1243" s="204"/>
      <c r="X1243" s="204"/>
      <c r="Y1243" s="204"/>
      <c r="Z1243" s="204"/>
      <c r="AA1243" s="204"/>
      <c r="AB1243" s="204"/>
      <c r="AC1243" s="204"/>
      <c r="AD1243" s="204"/>
      <c r="AE1243" s="204"/>
      <c r="AR1243" s="287" t="s">
        <v>577</v>
      </c>
      <c r="AT1243" s="287" t="s">
        <v>164</v>
      </c>
      <c r="AU1243" s="287" t="s">
        <v>145</v>
      </c>
      <c r="AY1243" s="205" t="s">
        <v>137</v>
      </c>
      <c r="BE1243" s="150">
        <f t="shared" si="4"/>
        <v>0</v>
      </c>
      <c r="BF1243" s="150">
        <f t="shared" si="5"/>
        <v>0</v>
      </c>
      <c r="BG1243" s="150">
        <f t="shared" si="6"/>
        <v>0</v>
      </c>
      <c r="BH1243" s="150">
        <f t="shared" si="7"/>
        <v>0</v>
      </c>
      <c r="BI1243" s="150">
        <f t="shared" si="8"/>
        <v>0</v>
      </c>
      <c r="BJ1243" s="205" t="s">
        <v>145</v>
      </c>
      <c r="BK1243" s="151">
        <f t="shared" si="9"/>
        <v>0</v>
      </c>
      <c r="BL1243" s="205" t="s">
        <v>238</v>
      </c>
      <c r="BM1243" s="287" t="s">
        <v>1642</v>
      </c>
    </row>
    <row r="1244" spans="1:65" s="254" customFormat="1" ht="24.2" customHeight="1">
      <c r="A1244" s="204"/>
      <c r="B1244" s="139"/>
      <c r="C1244" s="288" t="s">
        <v>1643</v>
      </c>
      <c r="D1244" s="288" t="s">
        <v>164</v>
      </c>
      <c r="E1244" s="289" t="s">
        <v>1644</v>
      </c>
      <c r="F1244" s="290" t="s">
        <v>1645</v>
      </c>
      <c r="G1244" s="291" t="s">
        <v>167</v>
      </c>
      <c r="H1244" s="292">
        <v>2</v>
      </c>
      <c r="I1244" s="293"/>
      <c r="J1244" s="292">
        <f t="shared" si="0"/>
        <v>0</v>
      </c>
      <c r="K1244" s="294"/>
      <c r="L1244" s="183"/>
      <c r="M1244" s="295" t="s">
        <v>1</v>
      </c>
      <c r="N1244" s="296" t="s">
        <v>44</v>
      </c>
      <c r="O1244" s="49"/>
      <c r="P1244" s="285">
        <f t="shared" si="1"/>
        <v>0</v>
      </c>
      <c r="Q1244" s="285">
        <v>2E-3</v>
      </c>
      <c r="R1244" s="285">
        <f t="shared" si="2"/>
        <v>4.0000000000000001E-3</v>
      </c>
      <c r="S1244" s="285">
        <v>0</v>
      </c>
      <c r="T1244" s="286">
        <f t="shared" si="3"/>
        <v>0</v>
      </c>
      <c r="U1244" s="204"/>
      <c r="V1244" s="204"/>
      <c r="W1244" s="204"/>
      <c r="X1244" s="204"/>
      <c r="Y1244" s="204"/>
      <c r="Z1244" s="204"/>
      <c r="AA1244" s="204"/>
      <c r="AB1244" s="204"/>
      <c r="AC1244" s="204"/>
      <c r="AD1244" s="204"/>
      <c r="AE1244" s="204"/>
      <c r="AR1244" s="287" t="s">
        <v>577</v>
      </c>
      <c r="AT1244" s="287" t="s">
        <v>164</v>
      </c>
      <c r="AU1244" s="287" t="s">
        <v>145</v>
      </c>
      <c r="AY1244" s="205" t="s">
        <v>137</v>
      </c>
      <c r="BE1244" s="150">
        <f t="shared" si="4"/>
        <v>0</v>
      </c>
      <c r="BF1244" s="150">
        <f t="shared" si="5"/>
        <v>0</v>
      </c>
      <c r="BG1244" s="150">
        <f t="shared" si="6"/>
        <v>0</v>
      </c>
      <c r="BH1244" s="150">
        <f t="shared" si="7"/>
        <v>0</v>
      </c>
      <c r="BI1244" s="150">
        <f t="shared" si="8"/>
        <v>0</v>
      </c>
      <c r="BJ1244" s="205" t="s">
        <v>145</v>
      </c>
      <c r="BK1244" s="151">
        <f t="shared" si="9"/>
        <v>0</v>
      </c>
      <c r="BL1244" s="205" t="s">
        <v>238</v>
      </c>
      <c r="BM1244" s="287" t="s">
        <v>1646</v>
      </c>
    </row>
    <row r="1245" spans="1:65" s="254" customFormat="1" ht="24.2" customHeight="1">
      <c r="A1245" s="204"/>
      <c r="B1245" s="139"/>
      <c r="C1245" s="276" t="s">
        <v>1647</v>
      </c>
      <c r="D1245" s="276" t="s">
        <v>139</v>
      </c>
      <c r="E1245" s="277" t="s">
        <v>1648</v>
      </c>
      <c r="F1245" s="278" t="s">
        <v>1649</v>
      </c>
      <c r="G1245" s="279" t="s">
        <v>1627</v>
      </c>
      <c r="H1245" s="280">
        <v>2</v>
      </c>
      <c r="I1245" s="281"/>
      <c r="J1245" s="280">
        <f t="shared" si="0"/>
        <v>0</v>
      </c>
      <c r="K1245" s="282"/>
      <c r="L1245" s="30"/>
      <c r="M1245" s="283" t="s">
        <v>1</v>
      </c>
      <c r="N1245" s="284" t="s">
        <v>44</v>
      </c>
      <c r="O1245" s="49"/>
      <c r="P1245" s="285">
        <f t="shared" si="1"/>
        <v>0</v>
      </c>
      <c r="Q1245" s="285">
        <v>0</v>
      </c>
      <c r="R1245" s="285">
        <f t="shared" si="2"/>
        <v>0</v>
      </c>
      <c r="S1245" s="285">
        <v>0</v>
      </c>
      <c r="T1245" s="286">
        <f t="shared" si="3"/>
        <v>0</v>
      </c>
      <c r="U1245" s="204"/>
      <c r="V1245" s="204"/>
      <c r="W1245" s="204"/>
      <c r="X1245" s="204"/>
      <c r="Y1245" s="204"/>
      <c r="Z1245" s="204"/>
      <c r="AA1245" s="204"/>
      <c r="AB1245" s="204"/>
      <c r="AC1245" s="204"/>
      <c r="AD1245" s="204"/>
      <c r="AE1245" s="204"/>
      <c r="AR1245" s="287" t="s">
        <v>238</v>
      </c>
      <c r="AT1245" s="287" t="s">
        <v>139</v>
      </c>
      <c r="AU1245" s="287" t="s">
        <v>145</v>
      </c>
      <c r="AY1245" s="205" t="s">
        <v>137</v>
      </c>
      <c r="BE1245" s="150">
        <f t="shared" si="4"/>
        <v>0</v>
      </c>
      <c r="BF1245" s="150">
        <f t="shared" si="5"/>
        <v>0</v>
      </c>
      <c r="BG1245" s="150">
        <f t="shared" si="6"/>
        <v>0</v>
      </c>
      <c r="BH1245" s="150">
        <f t="shared" si="7"/>
        <v>0</v>
      </c>
      <c r="BI1245" s="150">
        <f t="shared" si="8"/>
        <v>0</v>
      </c>
      <c r="BJ1245" s="205" t="s">
        <v>145</v>
      </c>
      <c r="BK1245" s="151">
        <f t="shared" si="9"/>
        <v>0</v>
      </c>
      <c r="BL1245" s="205" t="s">
        <v>238</v>
      </c>
      <c r="BM1245" s="287" t="s">
        <v>1650</v>
      </c>
    </row>
    <row r="1246" spans="1:65" s="254" customFormat="1" ht="24.2" customHeight="1">
      <c r="A1246" s="204"/>
      <c r="B1246" s="139"/>
      <c r="C1246" s="288" t="s">
        <v>1651</v>
      </c>
      <c r="D1246" s="288" t="s">
        <v>164</v>
      </c>
      <c r="E1246" s="289" t="s">
        <v>1652</v>
      </c>
      <c r="F1246" s="290" t="s">
        <v>1653</v>
      </c>
      <c r="G1246" s="291" t="s">
        <v>167</v>
      </c>
      <c r="H1246" s="292">
        <v>2</v>
      </c>
      <c r="I1246" s="293"/>
      <c r="J1246" s="292">
        <f t="shared" si="0"/>
        <v>0</v>
      </c>
      <c r="K1246" s="294"/>
      <c r="L1246" s="183"/>
      <c r="M1246" s="295" t="s">
        <v>1</v>
      </c>
      <c r="N1246" s="296" t="s">
        <v>44</v>
      </c>
      <c r="O1246" s="49"/>
      <c r="P1246" s="285">
        <f t="shared" si="1"/>
        <v>0</v>
      </c>
      <c r="Q1246" s="285">
        <v>3.0000000000000001E-3</v>
      </c>
      <c r="R1246" s="285">
        <f t="shared" si="2"/>
        <v>6.0000000000000001E-3</v>
      </c>
      <c r="S1246" s="285">
        <v>0</v>
      </c>
      <c r="T1246" s="286">
        <f t="shared" si="3"/>
        <v>0</v>
      </c>
      <c r="U1246" s="204"/>
      <c r="V1246" s="204"/>
      <c r="W1246" s="204"/>
      <c r="X1246" s="204"/>
      <c r="Y1246" s="204"/>
      <c r="Z1246" s="204"/>
      <c r="AA1246" s="204"/>
      <c r="AB1246" s="204"/>
      <c r="AC1246" s="204"/>
      <c r="AD1246" s="204"/>
      <c r="AE1246" s="204"/>
      <c r="AR1246" s="287" t="s">
        <v>577</v>
      </c>
      <c r="AT1246" s="287" t="s">
        <v>164</v>
      </c>
      <c r="AU1246" s="287" t="s">
        <v>145</v>
      </c>
      <c r="AY1246" s="205" t="s">
        <v>137</v>
      </c>
      <c r="BE1246" s="150">
        <f t="shared" si="4"/>
        <v>0</v>
      </c>
      <c r="BF1246" s="150">
        <f t="shared" si="5"/>
        <v>0</v>
      </c>
      <c r="BG1246" s="150">
        <f t="shared" si="6"/>
        <v>0</v>
      </c>
      <c r="BH1246" s="150">
        <f t="shared" si="7"/>
        <v>0</v>
      </c>
      <c r="BI1246" s="150">
        <f t="shared" si="8"/>
        <v>0</v>
      </c>
      <c r="BJ1246" s="205" t="s">
        <v>145</v>
      </c>
      <c r="BK1246" s="151">
        <f t="shared" si="9"/>
        <v>0</v>
      </c>
      <c r="BL1246" s="205" t="s">
        <v>238</v>
      </c>
      <c r="BM1246" s="287" t="s">
        <v>1654</v>
      </c>
    </row>
    <row r="1247" spans="1:65" s="254" customFormat="1" ht="24.2" customHeight="1">
      <c r="A1247" s="204"/>
      <c r="B1247" s="139"/>
      <c r="C1247" s="276" t="s">
        <v>1655</v>
      </c>
      <c r="D1247" s="276" t="s">
        <v>139</v>
      </c>
      <c r="E1247" s="277" t="s">
        <v>1656</v>
      </c>
      <c r="F1247" s="278" t="s">
        <v>1657</v>
      </c>
      <c r="G1247" s="279" t="s">
        <v>289</v>
      </c>
      <c r="H1247" s="281"/>
      <c r="I1247" s="281"/>
      <c r="J1247" s="280">
        <f t="shared" si="0"/>
        <v>0</v>
      </c>
      <c r="K1247" s="282"/>
      <c r="L1247" s="30"/>
      <c r="M1247" s="283" t="s">
        <v>1</v>
      </c>
      <c r="N1247" s="284" t="s">
        <v>44</v>
      </c>
      <c r="O1247" s="49"/>
      <c r="P1247" s="285">
        <f t="shared" si="1"/>
        <v>0</v>
      </c>
      <c r="Q1247" s="285">
        <v>0</v>
      </c>
      <c r="R1247" s="285">
        <f t="shared" si="2"/>
        <v>0</v>
      </c>
      <c r="S1247" s="285">
        <v>0</v>
      </c>
      <c r="T1247" s="286">
        <f t="shared" si="3"/>
        <v>0</v>
      </c>
      <c r="U1247" s="204"/>
      <c r="V1247" s="204"/>
      <c r="W1247" s="204"/>
      <c r="X1247" s="204"/>
      <c r="Y1247" s="204"/>
      <c r="Z1247" s="204"/>
      <c r="AA1247" s="204"/>
      <c r="AB1247" s="204"/>
      <c r="AC1247" s="204"/>
      <c r="AD1247" s="204"/>
      <c r="AE1247" s="204"/>
      <c r="AR1247" s="287" t="s">
        <v>238</v>
      </c>
      <c r="AT1247" s="287" t="s">
        <v>139</v>
      </c>
      <c r="AU1247" s="287" t="s">
        <v>145</v>
      </c>
      <c r="AY1247" s="205" t="s">
        <v>137</v>
      </c>
      <c r="BE1247" s="150">
        <f t="shared" si="4"/>
        <v>0</v>
      </c>
      <c r="BF1247" s="150">
        <f t="shared" si="5"/>
        <v>0</v>
      </c>
      <c r="BG1247" s="150">
        <f t="shared" si="6"/>
        <v>0</v>
      </c>
      <c r="BH1247" s="150">
        <f t="shared" si="7"/>
        <v>0</v>
      </c>
      <c r="BI1247" s="150">
        <f t="shared" si="8"/>
        <v>0</v>
      </c>
      <c r="BJ1247" s="205" t="s">
        <v>145</v>
      </c>
      <c r="BK1247" s="151">
        <f t="shared" si="9"/>
        <v>0</v>
      </c>
      <c r="BL1247" s="205" t="s">
        <v>238</v>
      </c>
      <c r="BM1247" s="287" t="s">
        <v>1658</v>
      </c>
    </row>
    <row r="1248" spans="1:65" s="10" customFormat="1" ht="22.7" customHeight="1">
      <c r="B1248" s="126"/>
      <c r="D1248" s="127" t="s">
        <v>71</v>
      </c>
      <c r="E1248" s="137" t="s">
        <v>1659</v>
      </c>
      <c r="F1248" s="137" t="s">
        <v>1660</v>
      </c>
      <c r="I1248" s="129"/>
      <c r="J1248" s="138">
        <f>BK1248</f>
        <v>0</v>
      </c>
      <c r="L1248" s="126"/>
      <c r="M1248" s="131"/>
      <c r="N1248" s="132"/>
      <c r="O1248" s="132"/>
      <c r="P1248" s="133">
        <f>P1249</f>
        <v>0</v>
      </c>
      <c r="Q1248" s="132"/>
      <c r="R1248" s="133">
        <f>R1249</f>
        <v>0</v>
      </c>
      <c r="S1248" s="132"/>
      <c r="T1248" s="134">
        <f>T1249</f>
        <v>0</v>
      </c>
      <c r="AR1248" s="127" t="s">
        <v>145</v>
      </c>
      <c r="AT1248" s="135" t="s">
        <v>71</v>
      </c>
      <c r="AU1248" s="135" t="s">
        <v>80</v>
      </c>
      <c r="AY1248" s="127" t="s">
        <v>137</v>
      </c>
      <c r="BK1248" s="136">
        <f>BK1249</f>
        <v>0</v>
      </c>
    </row>
    <row r="1249" spans="1:65" s="254" customFormat="1" ht="24.2" customHeight="1">
      <c r="A1249" s="204"/>
      <c r="B1249" s="139"/>
      <c r="C1249" s="276" t="s">
        <v>1661</v>
      </c>
      <c r="D1249" s="276" t="s">
        <v>139</v>
      </c>
      <c r="E1249" s="277" t="s">
        <v>1662</v>
      </c>
      <c r="F1249" s="278" t="s">
        <v>1663</v>
      </c>
      <c r="G1249" s="279" t="s">
        <v>325</v>
      </c>
      <c r="H1249" s="280">
        <v>1</v>
      </c>
      <c r="I1249" s="281"/>
      <c r="J1249" s="280">
        <f>ROUND(I1249*H1249,3)</f>
        <v>0</v>
      </c>
      <c r="K1249" s="282"/>
      <c r="L1249" s="30"/>
      <c r="M1249" s="283" t="s">
        <v>1</v>
      </c>
      <c r="N1249" s="284" t="s">
        <v>44</v>
      </c>
      <c r="O1249" s="49"/>
      <c r="P1249" s="285">
        <f>O1249*H1249</f>
        <v>0</v>
      </c>
      <c r="Q1249" s="285">
        <v>0</v>
      </c>
      <c r="R1249" s="285">
        <f>Q1249*H1249</f>
        <v>0</v>
      </c>
      <c r="S1249" s="285">
        <v>0</v>
      </c>
      <c r="T1249" s="286">
        <f>S1249*H1249</f>
        <v>0</v>
      </c>
      <c r="U1249" s="204"/>
      <c r="V1249" s="204"/>
      <c r="W1249" s="204"/>
      <c r="X1249" s="204"/>
      <c r="Y1249" s="204"/>
      <c r="Z1249" s="204"/>
      <c r="AA1249" s="204"/>
      <c r="AB1249" s="204"/>
      <c r="AC1249" s="204"/>
      <c r="AD1249" s="204"/>
      <c r="AE1249" s="204"/>
      <c r="AR1249" s="287" t="s">
        <v>238</v>
      </c>
      <c r="AT1249" s="287" t="s">
        <v>139</v>
      </c>
      <c r="AU1249" s="287" t="s">
        <v>145</v>
      </c>
      <c r="AY1249" s="205" t="s">
        <v>137</v>
      </c>
      <c r="BE1249" s="150">
        <f>IF(N1249="základná",J1249,0)</f>
        <v>0</v>
      </c>
      <c r="BF1249" s="150">
        <f>IF(N1249="znížená",J1249,0)</f>
        <v>0</v>
      </c>
      <c r="BG1249" s="150">
        <f>IF(N1249="zákl. prenesená",J1249,0)</f>
        <v>0</v>
      </c>
      <c r="BH1249" s="150">
        <f>IF(N1249="zníž. prenesená",J1249,0)</f>
        <v>0</v>
      </c>
      <c r="BI1249" s="150">
        <f>IF(N1249="nulová",J1249,0)</f>
        <v>0</v>
      </c>
      <c r="BJ1249" s="205" t="s">
        <v>145</v>
      </c>
      <c r="BK1249" s="151">
        <f>ROUND(I1249*H1249,3)</f>
        <v>0</v>
      </c>
      <c r="BL1249" s="205" t="s">
        <v>238</v>
      </c>
      <c r="BM1249" s="287" t="s">
        <v>1664</v>
      </c>
    </row>
    <row r="1250" spans="1:65" s="10" customFormat="1" ht="22.7" customHeight="1">
      <c r="B1250" s="126"/>
      <c r="D1250" s="127" t="s">
        <v>71</v>
      </c>
      <c r="E1250" s="137" t="s">
        <v>1665</v>
      </c>
      <c r="F1250" s="137" t="s">
        <v>1666</v>
      </c>
      <c r="I1250" s="129"/>
      <c r="J1250" s="138">
        <f>BK1250</f>
        <v>0</v>
      </c>
      <c r="L1250" s="126"/>
      <c r="M1250" s="131"/>
      <c r="N1250" s="132"/>
      <c r="O1250" s="132"/>
      <c r="P1250" s="133">
        <f>SUM(P1251:P1312)</f>
        <v>0</v>
      </c>
      <c r="Q1250" s="132"/>
      <c r="R1250" s="133">
        <f>SUM(R1251:R1312)</f>
        <v>9.6138206499999992</v>
      </c>
      <c r="S1250" s="132"/>
      <c r="T1250" s="134">
        <f>SUM(T1251:T1312)</f>
        <v>0</v>
      </c>
      <c r="AR1250" s="127" t="s">
        <v>145</v>
      </c>
      <c r="AT1250" s="135" t="s">
        <v>71</v>
      </c>
      <c r="AU1250" s="135" t="s">
        <v>80</v>
      </c>
      <c r="AY1250" s="127" t="s">
        <v>137</v>
      </c>
      <c r="BK1250" s="136">
        <f>SUM(BK1251:BK1312)</f>
        <v>0</v>
      </c>
    </row>
    <row r="1251" spans="1:65" s="254" customFormat="1" ht="48.95" customHeight="1">
      <c r="A1251" s="204"/>
      <c r="B1251" s="139"/>
      <c r="C1251" s="276" t="s">
        <v>1667</v>
      </c>
      <c r="D1251" s="276" t="s">
        <v>139</v>
      </c>
      <c r="E1251" s="277" t="s">
        <v>1668</v>
      </c>
      <c r="F1251" s="278" t="s">
        <v>1669</v>
      </c>
      <c r="G1251" s="279" t="s">
        <v>142</v>
      </c>
      <c r="H1251" s="280">
        <v>266.61200000000002</v>
      </c>
      <c r="I1251" s="281"/>
      <c r="J1251" s="280">
        <f>ROUND(I1251*H1251,3)</f>
        <v>0</v>
      </c>
      <c r="K1251" s="282"/>
      <c r="L1251" s="30"/>
      <c r="M1251" s="283" t="s">
        <v>1</v>
      </c>
      <c r="N1251" s="284" t="s">
        <v>44</v>
      </c>
      <c r="O1251" s="49"/>
      <c r="P1251" s="285">
        <f>O1251*H1251</f>
        <v>0</v>
      </c>
      <c r="Q1251" s="285">
        <v>2.8080000000000001E-2</v>
      </c>
      <c r="R1251" s="285">
        <f>Q1251*H1251</f>
        <v>7.4864649600000011</v>
      </c>
      <c r="S1251" s="285">
        <v>0</v>
      </c>
      <c r="T1251" s="286">
        <f>S1251*H1251</f>
        <v>0</v>
      </c>
      <c r="U1251" s="204"/>
      <c r="V1251" s="204"/>
      <c r="W1251" s="204"/>
      <c r="X1251" s="204"/>
      <c r="Y1251" s="204"/>
      <c r="Z1251" s="204"/>
      <c r="AA1251" s="204"/>
      <c r="AB1251" s="204"/>
      <c r="AC1251" s="204"/>
      <c r="AD1251" s="204"/>
      <c r="AE1251" s="204"/>
      <c r="AR1251" s="287" t="s">
        <v>238</v>
      </c>
      <c r="AT1251" s="287" t="s">
        <v>139</v>
      </c>
      <c r="AU1251" s="287" t="s">
        <v>145</v>
      </c>
      <c r="AY1251" s="205" t="s">
        <v>137</v>
      </c>
      <c r="BE1251" s="150">
        <f>IF(N1251="základná",J1251,0)</f>
        <v>0</v>
      </c>
      <c r="BF1251" s="150">
        <f>IF(N1251="znížená",J1251,0)</f>
        <v>0</v>
      </c>
      <c r="BG1251" s="150">
        <f>IF(N1251="zákl. prenesená",J1251,0)</f>
        <v>0</v>
      </c>
      <c r="BH1251" s="150">
        <f>IF(N1251="zníž. prenesená",J1251,0)</f>
        <v>0</v>
      </c>
      <c r="BI1251" s="150">
        <f>IF(N1251="nulová",J1251,0)</f>
        <v>0</v>
      </c>
      <c r="BJ1251" s="205" t="s">
        <v>145</v>
      </c>
      <c r="BK1251" s="151">
        <f>ROUND(I1251*H1251,3)</f>
        <v>0</v>
      </c>
      <c r="BL1251" s="205" t="s">
        <v>238</v>
      </c>
      <c r="BM1251" s="287" t="s">
        <v>1670</v>
      </c>
    </row>
    <row r="1252" spans="1:65" s="14" customFormat="1" ht="22.5">
      <c r="B1252" s="186"/>
      <c r="D1252" s="153" t="s">
        <v>147</v>
      </c>
      <c r="E1252" s="187" t="s">
        <v>1</v>
      </c>
      <c r="F1252" s="188" t="s">
        <v>1671</v>
      </c>
      <c r="H1252" s="187" t="s">
        <v>1</v>
      </c>
      <c r="I1252" s="189"/>
      <c r="L1252" s="186"/>
      <c r="M1252" s="190"/>
      <c r="N1252" s="191"/>
      <c r="O1252" s="191"/>
      <c r="P1252" s="191"/>
      <c r="Q1252" s="191"/>
      <c r="R1252" s="191"/>
      <c r="S1252" s="191"/>
      <c r="T1252" s="192"/>
      <c r="AT1252" s="187" t="s">
        <v>147</v>
      </c>
      <c r="AU1252" s="187" t="s">
        <v>145</v>
      </c>
      <c r="AV1252" s="14" t="s">
        <v>80</v>
      </c>
      <c r="AW1252" s="14" t="s">
        <v>33</v>
      </c>
      <c r="AX1252" s="14" t="s">
        <v>72</v>
      </c>
      <c r="AY1252" s="187" t="s">
        <v>137</v>
      </c>
    </row>
    <row r="1253" spans="1:65" s="14" customFormat="1">
      <c r="B1253" s="186"/>
      <c r="D1253" s="153" t="s">
        <v>147</v>
      </c>
      <c r="E1253" s="187" t="s">
        <v>1</v>
      </c>
      <c r="F1253" s="188" t="s">
        <v>952</v>
      </c>
      <c r="H1253" s="187" t="s">
        <v>1</v>
      </c>
      <c r="I1253" s="189"/>
      <c r="L1253" s="186"/>
      <c r="M1253" s="190"/>
      <c r="N1253" s="191"/>
      <c r="O1253" s="191"/>
      <c r="P1253" s="191"/>
      <c r="Q1253" s="191"/>
      <c r="R1253" s="191"/>
      <c r="S1253" s="191"/>
      <c r="T1253" s="192"/>
      <c r="AT1253" s="187" t="s">
        <v>147</v>
      </c>
      <c r="AU1253" s="187" t="s">
        <v>145</v>
      </c>
      <c r="AV1253" s="14" t="s">
        <v>80</v>
      </c>
      <c r="AW1253" s="14" t="s">
        <v>33</v>
      </c>
      <c r="AX1253" s="14" t="s">
        <v>72</v>
      </c>
      <c r="AY1253" s="187" t="s">
        <v>137</v>
      </c>
    </row>
    <row r="1254" spans="1:65" s="14" customFormat="1">
      <c r="B1254" s="186"/>
      <c r="D1254" s="153" t="s">
        <v>147</v>
      </c>
      <c r="E1254" s="187" t="s">
        <v>1</v>
      </c>
      <c r="F1254" s="188" t="s">
        <v>1672</v>
      </c>
      <c r="H1254" s="187" t="s">
        <v>1</v>
      </c>
      <c r="I1254" s="189"/>
      <c r="L1254" s="186"/>
      <c r="M1254" s="190"/>
      <c r="N1254" s="191"/>
      <c r="O1254" s="191"/>
      <c r="P1254" s="191"/>
      <c r="Q1254" s="191"/>
      <c r="R1254" s="191"/>
      <c r="S1254" s="191"/>
      <c r="T1254" s="192"/>
      <c r="AT1254" s="187" t="s">
        <v>147</v>
      </c>
      <c r="AU1254" s="187" t="s">
        <v>145</v>
      </c>
      <c r="AV1254" s="14" t="s">
        <v>80</v>
      </c>
      <c r="AW1254" s="14" t="s">
        <v>33</v>
      </c>
      <c r="AX1254" s="14" t="s">
        <v>72</v>
      </c>
      <c r="AY1254" s="187" t="s">
        <v>137</v>
      </c>
    </row>
    <row r="1255" spans="1:65" s="14" customFormat="1">
      <c r="B1255" s="186"/>
      <c r="D1255" s="153" t="s">
        <v>147</v>
      </c>
      <c r="E1255" s="187" t="s">
        <v>1</v>
      </c>
      <c r="F1255" s="188" t="s">
        <v>1673</v>
      </c>
      <c r="H1255" s="187" t="s">
        <v>1</v>
      </c>
      <c r="I1255" s="189"/>
      <c r="L1255" s="186"/>
      <c r="M1255" s="190"/>
      <c r="N1255" s="191"/>
      <c r="O1255" s="191"/>
      <c r="P1255" s="191"/>
      <c r="Q1255" s="191"/>
      <c r="R1255" s="191"/>
      <c r="S1255" s="191"/>
      <c r="T1255" s="192"/>
      <c r="AT1255" s="187" t="s">
        <v>147</v>
      </c>
      <c r="AU1255" s="187" t="s">
        <v>145</v>
      </c>
      <c r="AV1255" s="14" t="s">
        <v>80</v>
      </c>
      <c r="AW1255" s="14" t="s">
        <v>33</v>
      </c>
      <c r="AX1255" s="14" t="s">
        <v>72</v>
      </c>
      <c r="AY1255" s="187" t="s">
        <v>137</v>
      </c>
    </row>
    <row r="1256" spans="1:65" s="14" customFormat="1">
      <c r="B1256" s="186"/>
      <c r="D1256" s="153" t="s">
        <v>147</v>
      </c>
      <c r="E1256" s="187" t="s">
        <v>1</v>
      </c>
      <c r="F1256" s="188" t="s">
        <v>1674</v>
      </c>
      <c r="H1256" s="187" t="s">
        <v>1</v>
      </c>
      <c r="I1256" s="189"/>
      <c r="L1256" s="186"/>
      <c r="M1256" s="190"/>
      <c r="N1256" s="191"/>
      <c r="O1256" s="191"/>
      <c r="P1256" s="191"/>
      <c r="Q1256" s="191"/>
      <c r="R1256" s="191"/>
      <c r="S1256" s="191"/>
      <c r="T1256" s="192"/>
      <c r="AT1256" s="187" t="s">
        <v>147</v>
      </c>
      <c r="AU1256" s="187" t="s">
        <v>145</v>
      </c>
      <c r="AV1256" s="14" t="s">
        <v>80</v>
      </c>
      <c r="AW1256" s="14" t="s">
        <v>33</v>
      </c>
      <c r="AX1256" s="14" t="s">
        <v>72</v>
      </c>
      <c r="AY1256" s="187" t="s">
        <v>137</v>
      </c>
    </row>
    <row r="1257" spans="1:65" s="11" customFormat="1">
      <c r="B1257" s="152"/>
      <c r="D1257" s="153" t="s">
        <v>147</v>
      </c>
      <c r="E1257" s="154" t="s">
        <v>1</v>
      </c>
      <c r="F1257" s="155" t="s">
        <v>1675</v>
      </c>
      <c r="H1257" s="156">
        <v>32.868000000000002</v>
      </c>
      <c r="I1257" s="157"/>
      <c r="L1257" s="152"/>
      <c r="M1257" s="158"/>
      <c r="N1257" s="159"/>
      <c r="O1257" s="159"/>
      <c r="P1257" s="159"/>
      <c r="Q1257" s="159"/>
      <c r="R1257" s="159"/>
      <c r="S1257" s="159"/>
      <c r="T1257" s="160"/>
      <c r="AT1257" s="154" t="s">
        <v>147</v>
      </c>
      <c r="AU1257" s="154" t="s">
        <v>145</v>
      </c>
      <c r="AV1257" s="11" t="s">
        <v>145</v>
      </c>
      <c r="AW1257" s="11" t="s">
        <v>33</v>
      </c>
      <c r="AX1257" s="11" t="s">
        <v>72</v>
      </c>
      <c r="AY1257" s="154" t="s">
        <v>137</v>
      </c>
    </row>
    <row r="1258" spans="1:65" s="11" customFormat="1">
      <c r="B1258" s="152"/>
      <c r="D1258" s="153" t="s">
        <v>147</v>
      </c>
      <c r="E1258" s="154" t="s">
        <v>1</v>
      </c>
      <c r="F1258" s="155" t="s">
        <v>1676</v>
      </c>
      <c r="H1258" s="156">
        <v>-4.5309999999999997</v>
      </c>
      <c r="I1258" s="157"/>
      <c r="L1258" s="152"/>
      <c r="M1258" s="158"/>
      <c r="N1258" s="159"/>
      <c r="O1258" s="159"/>
      <c r="P1258" s="159"/>
      <c r="Q1258" s="159"/>
      <c r="R1258" s="159"/>
      <c r="S1258" s="159"/>
      <c r="T1258" s="160"/>
      <c r="AT1258" s="154" t="s">
        <v>147</v>
      </c>
      <c r="AU1258" s="154" t="s">
        <v>145</v>
      </c>
      <c r="AV1258" s="11" t="s">
        <v>145</v>
      </c>
      <c r="AW1258" s="11" t="s">
        <v>33</v>
      </c>
      <c r="AX1258" s="11" t="s">
        <v>72</v>
      </c>
      <c r="AY1258" s="154" t="s">
        <v>137</v>
      </c>
    </row>
    <row r="1259" spans="1:65" s="12" customFormat="1">
      <c r="B1259" s="161"/>
      <c r="D1259" s="153" t="s">
        <v>147</v>
      </c>
      <c r="E1259" s="162" t="s">
        <v>1</v>
      </c>
      <c r="F1259" s="163" t="s">
        <v>150</v>
      </c>
      <c r="H1259" s="164">
        <v>28.337</v>
      </c>
      <c r="I1259" s="165"/>
      <c r="L1259" s="161"/>
      <c r="M1259" s="166"/>
      <c r="N1259" s="167"/>
      <c r="O1259" s="167"/>
      <c r="P1259" s="167"/>
      <c r="Q1259" s="167"/>
      <c r="R1259" s="167"/>
      <c r="S1259" s="167"/>
      <c r="T1259" s="168"/>
      <c r="AT1259" s="162" t="s">
        <v>147</v>
      </c>
      <c r="AU1259" s="162" t="s">
        <v>145</v>
      </c>
      <c r="AV1259" s="12" t="s">
        <v>151</v>
      </c>
      <c r="AW1259" s="12" t="s">
        <v>33</v>
      </c>
      <c r="AX1259" s="12" t="s">
        <v>72</v>
      </c>
      <c r="AY1259" s="162" t="s">
        <v>137</v>
      </c>
    </row>
    <row r="1260" spans="1:65" s="14" customFormat="1">
      <c r="B1260" s="186"/>
      <c r="D1260" s="153" t="s">
        <v>147</v>
      </c>
      <c r="E1260" s="187" t="s">
        <v>1</v>
      </c>
      <c r="F1260" s="188" t="s">
        <v>1677</v>
      </c>
      <c r="H1260" s="187" t="s">
        <v>1</v>
      </c>
      <c r="I1260" s="189"/>
      <c r="L1260" s="186"/>
      <c r="M1260" s="190"/>
      <c r="N1260" s="191"/>
      <c r="O1260" s="191"/>
      <c r="P1260" s="191"/>
      <c r="Q1260" s="191"/>
      <c r="R1260" s="191"/>
      <c r="S1260" s="191"/>
      <c r="T1260" s="192"/>
      <c r="AT1260" s="187" t="s">
        <v>147</v>
      </c>
      <c r="AU1260" s="187" t="s">
        <v>145</v>
      </c>
      <c r="AV1260" s="14" t="s">
        <v>80</v>
      </c>
      <c r="AW1260" s="14" t="s">
        <v>33</v>
      </c>
      <c r="AX1260" s="14" t="s">
        <v>72</v>
      </c>
      <c r="AY1260" s="187" t="s">
        <v>137</v>
      </c>
    </row>
    <row r="1261" spans="1:65" s="11" customFormat="1">
      <c r="B1261" s="152"/>
      <c r="D1261" s="153" t="s">
        <v>147</v>
      </c>
      <c r="E1261" s="154" t="s">
        <v>1</v>
      </c>
      <c r="F1261" s="155" t="s">
        <v>1678</v>
      </c>
      <c r="H1261" s="156">
        <v>11.814</v>
      </c>
      <c r="I1261" s="157"/>
      <c r="L1261" s="152"/>
      <c r="M1261" s="158"/>
      <c r="N1261" s="159"/>
      <c r="O1261" s="159"/>
      <c r="P1261" s="159"/>
      <c r="Q1261" s="159"/>
      <c r="R1261" s="159"/>
      <c r="S1261" s="159"/>
      <c r="T1261" s="160"/>
      <c r="AT1261" s="154" t="s">
        <v>147</v>
      </c>
      <c r="AU1261" s="154" t="s">
        <v>145</v>
      </c>
      <c r="AV1261" s="11" t="s">
        <v>145</v>
      </c>
      <c r="AW1261" s="11" t="s">
        <v>33</v>
      </c>
      <c r="AX1261" s="11" t="s">
        <v>72</v>
      </c>
      <c r="AY1261" s="154" t="s">
        <v>137</v>
      </c>
    </row>
    <row r="1262" spans="1:65" s="12" customFormat="1">
      <c r="B1262" s="161"/>
      <c r="D1262" s="153" t="s">
        <v>147</v>
      </c>
      <c r="E1262" s="162" t="s">
        <v>1</v>
      </c>
      <c r="F1262" s="163" t="s">
        <v>150</v>
      </c>
      <c r="H1262" s="164">
        <v>11.814</v>
      </c>
      <c r="I1262" s="165"/>
      <c r="L1262" s="161"/>
      <c r="M1262" s="166"/>
      <c r="N1262" s="167"/>
      <c r="O1262" s="167"/>
      <c r="P1262" s="167"/>
      <c r="Q1262" s="167"/>
      <c r="R1262" s="167"/>
      <c r="S1262" s="167"/>
      <c r="T1262" s="168"/>
      <c r="AT1262" s="162" t="s">
        <v>147</v>
      </c>
      <c r="AU1262" s="162" t="s">
        <v>145</v>
      </c>
      <c r="AV1262" s="12" t="s">
        <v>151</v>
      </c>
      <c r="AW1262" s="12" t="s">
        <v>33</v>
      </c>
      <c r="AX1262" s="12" t="s">
        <v>72</v>
      </c>
      <c r="AY1262" s="162" t="s">
        <v>137</v>
      </c>
    </row>
    <row r="1263" spans="1:65" s="14" customFormat="1">
      <c r="B1263" s="186"/>
      <c r="D1263" s="153" t="s">
        <v>147</v>
      </c>
      <c r="E1263" s="187" t="s">
        <v>1</v>
      </c>
      <c r="F1263" s="188" t="s">
        <v>1679</v>
      </c>
      <c r="H1263" s="187" t="s">
        <v>1</v>
      </c>
      <c r="I1263" s="189"/>
      <c r="L1263" s="186"/>
      <c r="M1263" s="190"/>
      <c r="N1263" s="191"/>
      <c r="O1263" s="191"/>
      <c r="P1263" s="191"/>
      <c r="Q1263" s="191"/>
      <c r="R1263" s="191"/>
      <c r="S1263" s="191"/>
      <c r="T1263" s="192"/>
      <c r="AT1263" s="187" t="s">
        <v>147</v>
      </c>
      <c r="AU1263" s="187" t="s">
        <v>145</v>
      </c>
      <c r="AV1263" s="14" t="s">
        <v>80</v>
      </c>
      <c r="AW1263" s="14" t="s">
        <v>33</v>
      </c>
      <c r="AX1263" s="14" t="s">
        <v>72</v>
      </c>
      <c r="AY1263" s="187" t="s">
        <v>137</v>
      </c>
    </row>
    <row r="1264" spans="1:65" s="14" customFormat="1">
      <c r="B1264" s="186"/>
      <c r="D1264" s="153" t="s">
        <v>147</v>
      </c>
      <c r="E1264" s="187" t="s">
        <v>1</v>
      </c>
      <c r="F1264" s="188" t="s">
        <v>1680</v>
      </c>
      <c r="H1264" s="187" t="s">
        <v>1</v>
      </c>
      <c r="I1264" s="189"/>
      <c r="L1264" s="186"/>
      <c r="M1264" s="190"/>
      <c r="N1264" s="191"/>
      <c r="O1264" s="191"/>
      <c r="P1264" s="191"/>
      <c r="Q1264" s="191"/>
      <c r="R1264" s="191"/>
      <c r="S1264" s="191"/>
      <c r="T1264" s="192"/>
      <c r="AT1264" s="187" t="s">
        <v>147</v>
      </c>
      <c r="AU1264" s="187" t="s">
        <v>145</v>
      </c>
      <c r="AV1264" s="14" t="s">
        <v>80</v>
      </c>
      <c r="AW1264" s="14" t="s">
        <v>33</v>
      </c>
      <c r="AX1264" s="14" t="s">
        <v>72</v>
      </c>
      <c r="AY1264" s="187" t="s">
        <v>137</v>
      </c>
    </row>
    <row r="1265" spans="1:65" s="11" customFormat="1">
      <c r="B1265" s="152"/>
      <c r="D1265" s="153" t="s">
        <v>147</v>
      </c>
      <c r="E1265" s="154" t="s">
        <v>1</v>
      </c>
      <c r="F1265" s="155" t="s">
        <v>1681</v>
      </c>
      <c r="H1265" s="156">
        <v>42.13</v>
      </c>
      <c r="I1265" s="157"/>
      <c r="L1265" s="152"/>
      <c r="M1265" s="158"/>
      <c r="N1265" s="159"/>
      <c r="O1265" s="159"/>
      <c r="P1265" s="159"/>
      <c r="Q1265" s="159"/>
      <c r="R1265" s="159"/>
      <c r="S1265" s="159"/>
      <c r="T1265" s="160"/>
      <c r="AT1265" s="154" t="s">
        <v>147</v>
      </c>
      <c r="AU1265" s="154" t="s">
        <v>145</v>
      </c>
      <c r="AV1265" s="11" t="s">
        <v>145</v>
      </c>
      <c r="AW1265" s="11" t="s">
        <v>33</v>
      </c>
      <c r="AX1265" s="11" t="s">
        <v>72</v>
      </c>
      <c r="AY1265" s="154" t="s">
        <v>137</v>
      </c>
    </row>
    <row r="1266" spans="1:65" s="14" customFormat="1">
      <c r="B1266" s="186"/>
      <c r="D1266" s="153" t="s">
        <v>147</v>
      </c>
      <c r="E1266" s="187" t="s">
        <v>1</v>
      </c>
      <c r="F1266" s="188" t="s">
        <v>1682</v>
      </c>
      <c r="H1266" s="187" t="s">
        <v>1</v>
      </c>
      <c r="I1266" s="189"/>
      <c r="L1266" s="186"/>
      <c r="M1266" s="190"/>
      <c r="N1266" s="191"/>
      <c r="O1266" s="191"/>
      <c r="P1266" s="191"/>
      <c r="Q1266" s="191"/>
      <c r="R1266" s="191"/>
      <c r="S1266" s="191"/>
      <c r="T1266" s="192"/>
      <c r="AT1266" s="187" t="s">
        <v>147</v>
      </c>
      <c r="AU1266" s="187" t="s">
        <v>145</v>
      </c>
      <c r="AV1266" s="14" t="s">
        <v>80</v>
      </c>
      <c r="AW1266" s="14" t="s">
        <v>33</v>
      </c>
      <c r="AX1266" s="14" t="s">
        <v>72</v>
      </c>
      <c r="AY1266" s="187" t="s">
        <v>137</v>
      </c>
    </row>
    <row r="1267" spans="1:65" s="11" customFormat="1">
      <c r="B1267" s="152"/>
      <c r="D1267" s="153" t="s">
        <v>147</v>
      </c>
      <c r="E1267" s="154" t="s">
        <v>1</v>
      </c>
      <c r="F1267" s="155" t="s">
        <v>1683</v>
      </c>
      <c r="H1267" s="156">
        <v>70.188000000000002</v>
      </c>
      <c r="I1267" s="157"/>
      <c r="L1267" s="152"/>
      <c r="M1267" s="158"/>
      <c r="N1267" s="159"/>
      <c r="O1267" s="159"/>
      <c r="P1267" s="159"/>
      <c r="Q1267" s="159"/>
      <c r="R1267" s="159"/>
      <c r="S1267" s="159"/>
      <c r="T1267" s="160"/>
      <c r="AT1267" s="154" t="s">
        <v>147</v>
      </c>
      <c r="AU1267" s="154" t="s">
        <v>145</v>
      </c>
      <c r="AV1267" s="11" t="s">
        <v>145</v>
      </c>
      <c r="AW1267" s="11" t="s">
        <v>33</v>
      </c>
      <c r="AX1267" s="11" t="s">
        <v>72</v>
      </c>
      <c r="AY1267" s="154" t="s">
        <v>137</v>
      </c>
    </row>
    <row r="1268" spans="1:65" s="12" customFormat="1">
      <c r="B1268" s="161"/>
      <c r="D1268" s="153" t="s">
        <v>147</v>
      </c>
      <c r="E1268" s="162" t="s">
        <v>1</v>
      </c>
      <c r="F1268" s="163" t="s">
        <v>150</v>
      </c>
      <c r="H1268" s="164">
        <v>112.318</v>
      </c>
      <c r="I1268" s="165"/>
      <c r="L1268" s="161"/>
      <c r="M1268" s="166"/>
      <c r="N1268" s="167"/>
      <c r="O1268" s="167"/>
      <c r="P1268" s="167"/>
      <c r="Q1268" s="167"/>
      <c r="R1268" s="167"/>
      <c r="S1268" s="167"/>
      <c r="T1268" s="168"/>
      <c r="AT1268" s="162" t="s">
        <v>147</v>
      </c>
      <c r="AU1268" s="162" t="s">
        <v>145</v>
      </c>
      <c r="AV1268" s="12" t="s">
        <v>151</v>
      </c>
      <c r="AW1268" s="12" t="s">
        <v>33</v>
      </c>
      <c r="AX1268" s="12" t="s">
        <v>72</v>
      </c>
      <c r="AY1268" s="162" t="s">
        <v>137</v>
      </c>
    </row>
    <row r="1269" spans="1:65" s="14" customFormat="1">
      <c r="B1269" s="186"/>
      <c r="D1269" s="153" t="s">
        <v>147</v>
      </c>
      <c r="E1269" s="187" t="s">
        <v>1</v>
      </c>
      <c r="F1269" s="188" t="s">
        <v>975</v>
      </c>
      <c r="H1269" s="187" t="s">
        <v>1</v>
      </c>
      <c r="I1269" s="189"/>
      <c r="L1269" s="186"/>
      <c r="M1269" s="190"/>
      <c r="N1269" s="191"/>
      <c r="O1269" s="191"/>
      <c r="P1269" s="191"/>
      <c r="Q1269" s="191"/>
      <c r="R1269" s="191"/>
      <c r="S1269" s="191"/>
      <c r="T1269" s="192"/>
      <c r="AT1269" s="187" t="s">
        <v>147</v>
      </c>
      <c r="AU1269" s="187" t="s">
        <v>145</v>
      </c>
      <c r="AV1269" s="14" t="s">
        <v>80</v>
      </c>
      <c r="AW1269" s="14" t="s">
        <v>33</v>
      </c>
      <c r="AX1269" s="14" t="s">
        <v>72</v>
      </c>
      <c r="AY1269" s="187" t="s">
        <v>137</v>
      </c>
    </row>
    <row r="1270" spans="1:65" s="14" customFormat="1">
      <c r="B1270" s="186"/>
      <c r="D1270" s="153" t="s">
        <v>147</v>
      </c>
      <c r="E1270" s="187" t="s">
        <v>1</v>
      </c>
      <c r="F1270" s="188" t="s">
        <v>1684</v>
      </c>
      <c r="H1270" s="187" t="s">
        <v>1</v>
      </c>
      <c r="I1270" s="189"/>
      <c r="L1270" s="186"/>
      <c r="M1270" s="190"/>
      <c r="N1270" s="191"/>
      <c r="O1270" s="191"/>
      <c r="P1270" s="191"/>
      <c r="Q1270" s="191"/>
      <c r="R1270" s="191"/>
      <c r="S1270" s="191"/>
      <c r="T1270" s="192"/>
      <c r="AT1270" s="187" t="s">
        <v>147</v>
      </c>
      <c r="AU1270" s="187" t="s">
        <v>145</v>
      </c>
      <c r="AV1270" s="14" t="s">
        <v>80</v>
      </c>
      <c r="AW1270" s="14" t="s">
        <v>33</v>
      </c>
      <c r="AX1270" s="14" t="s">
        <v>72</v>
      </c>
      <c r="AY1270" s="187" t="s">
        <v>137</v>
      </c>
    </row>
    <row r="1271" spans="1:65" s="14" customFormat="1">
      <c r="B1271" s="186"/>
      <c r="D1271" s="153" t="s">
        <v>147</v>
      </c>
      <c r="E1271" s="187" t="s">
        <v>1</v>
      </c>
      <c r="F1271" s="188" t="s">
        <v>1685</v>
      </c>
      <c r="H1271" s="187" t="s">
        <v>1</v>
      </c>
      <c r="I1271" s="189"/>
      <c r="L1271" s="186"/>
      <c r="M1271" s="190"/>
      <c r="N1271" s="191"/>
      <c r="O1271" s="191"/>
      <c r="P1271" s="191"/>
      <c r="Q1271" s="191"/>
      <c r="R1271" s="191"/>
      <c r="S1271" s="191"/>
      <c r="T1271" s="192"/>
      <c r="AT1271" s="187" t="s">
        <v>147</v>
      </c>
      <c r="AU1271" s="187" t="s">
        <v>145</v>
      </c>
      <c r="AV1271" s="14" t="s">
        <v>80</v>
      </c>
      <c r="AW1271" s="14" t="s">
        <v>33</v>
      </c>
      <c r="AX1271" s="14" t="s">
        <v>72</v>
      </c>
      <c r="AY1271" s="187" t="s">
        <v>137</v>
      </c>
    </row>
    <row r="1272" spans="1:65" s="11" customFormat="1">
      <c r="B1272" s="152"/>
      <c r="D1272" s="153" t="s">
        <v>147</v>
      </c>
      <c r="E1272" s="154" t="s">
        <v>1</v>
      </c>
      <c r="F1272" s="155" t="s">
        <v>1686</v>
      </c>
      <c r="H1272" s="156">
        <v>42.835000000000001</v>
      </c>
      <c r="I1272" s="157"/>
      <c r="L1272" s="152"/>
      <c r="M1272" s="158"/>
      <c r="N1272" s="159"/>
      <c r="O1272" s="159"/>
      <c r="P1272" s="159"/>
      <c r="Q1272" s="159"/>
      <c r="R1272" s="159"/>
      <c r="S1272" s="159"/>
      <c r="T1272" s="160"/>
      <c r="AT1272" s="154" t="s">
        <v>147</v>
      </c>
      <c r="AU1272" s="154" t="s">
        <v>145</v>
      </c>
      <c r="AV1272" s="11" t="s">
        <v>145</v>
      </c>
      <c r="AW1272" s="11" t="s">
        <v>33</v>
      </c>
      <c r="AX1272" s="11" t="s">
        <v>72</v>
      </c>
      <c r="AY1272" s="154" t="s">
        <v>137</v>
      </c>
    </row>
    <row r="1273" spans="1:65" s="12" customFormat="1">
      <c r="B1273" s="161"/>
      <c r="D1273" s="153" t="s">
        <v>147</v>
      </c>
      <c r="E1273" s="162" t="s">
        <v>1</v>
      </c>
      <c r="F1273" s="163" t="s">
        <v>150</v>
      </c>
      <c r="H1273" s="164">
        <v>42.835000000000001</v>
      </c>
      <c r="I1273" s="165"/>
      <c r="L1273" s="161"/>
      <c r="M1273" s="166"/>
      <c r="N1273" s="167"/>
      <c r="O1273" s="167"/>
      <c r="P1273" s="167"/>
      <c r="Q1273" s="167"/>
      <c r="R1273" s="167"/>
      <c r="S1273" s="167"/>
      <c r="T1273" s="168"/>
      <c r="AT1273" s="162" t="s">
        <v>147</v>
      </c>
      <c r="AU1273" s="162" t="s">
        <v>145</v>
      </c>
      <c r="AV1273" s="12" t="s">
        <v>151</v>
      </c>
      <c r="AW1273" s="12" t="s">
        <v>33</v>
      </c>
      <c r="AX1273" s="12" t="s">
        <v>72</v>
      </c>
      <c r="AY1273" s="162" t="s">
        <v>137</v>
      </c>
    </row>
    <row r="1274" spans="1:65" s="14" customFormat="1">
      <c r="B1274" s="186"/>
      <c r="D1274" s="153" t="s">
        <v>147</v>
      </c>
      <c r="E1274" s="187" t="s">
        <v>1</v>
      </c>
      <c r="F1274" s="188" t="s">
        <v>1687</v>
      </c>
      <c r="H1274" s="187" t="s">
        <v>1</v>
      </c>
      <c r="I1274" s="189"/>
      <c r="L1274" s="186"/>
      <c r="M1274" s="190"/>
      <c r="N1274" s="191"/>
      <c r="O1274" s="191"/>
      <c r="P1274" s="191"/>
      <c r="Q1274" s="191"/>
      <c r="R1274" s="191"/>
      <c r="S1274" s="191"/>
      <c r="T1274" s="192"/>
      <c r="AT1274" s="187" t="s">
        <v>147</v>
      </c>
      <c r="AU1274" s="187" t="s">
        <v>145</v>
      </c>
      <c r="AV1274" s="14" t="s">
        <v>80</v>
      </c>
      <c r="AW1274" s="14" t="s">
        <v>33</v>
      </c>
      <c r="AX1274" s="14" t="s">
        <v>72</v>
      </c>
      <c r="AY1274" s="187" t="s">
        <v>137</v>
      </c>
    </row>
    <row r="1275" spans="1:65" s="11" customFormat="1">
      <c r="B1275" s="152"/>
      <c r="D1275" s="153" t="s">
        <v>147</v>
      </c>
      <c r="E1275" s="154" t="s">
        <v>1</v>
      </c>
      <c r="F1275" s="155" t="s">
        <v>1688</v>
      </c>
      <c r="H1275" s="156">
        <v>71.308000000000007</v>
      </c>
      <c r="I1275" s="157"/>
      <c r="L1275" s="152"/>
      <c r="M1275" s="158"/>
      <c r="N1275" s="159"/>
      <c r="O1275" s="159"/>
      <c r="P1275" s="159"/>
      <c r="Q1275" s="159"/>
      <c r="R1275" s="159"/>
      <c r="S1275" s="159"/>
      <c r="T1275" s="160"/>
      <c r="AT1275" s="154" t="s">
        <v>147</v>
      </c>
      <c r="AU1275" s="154" t="s">
        <v>145</v>
      </c>
      <c r="AV1275" s="11" t="s">
        <v>145</v>
      </c>
      <c r="AW1275" s="11" t="s">
        <v>33</v>
      </c>
      <c r="AX1275" s="11" t="s">
        <v>72</v>
      </c>
      <c r="AY1275" s="154" t="s">
        <v>137</v>
      </c>
    </row>
    <row r="1276" spans="1:65" s="13" customFormat="1">
      <c r="B1276" s="169"/>
      <c r="D1276" s="153" t="s">
        <v>147</v>
      </c>
      <c r="E1276" s="170" t="s">
        <v>1</v>
      </c>
      <c r="F1276" s="171" t="s">
        <v>158</v>
      </c>
      <c r="H1276" s="172">
        <v>266.61200000000002</v>
      </c>
      <c r="I1276" s="173"/>
      <c r="L1276" s="169"/>
      <c r="M1276" s="174"/>
      <c r="N1276" s="175"/>
      <c r="O1276" s="175"/>
      <c r="P1276" s="175"/>
      <c r="Q1276" s="175"/>
      <c r="R1276" s="175"/>
      <c r="S1276" s="175"/>
      <c r="T1276" s="176"/>
      <c r="AT1276" s="170" t="s">
        <v>147</v>
      </c>
      <c r="AU1276" s="170" t="s">
        <v>145</v>
      </c>
      <c r="AV1276" s="13" t="s">
        <v>144</v>
      </c>
      <c r="AW1276" s="13" t="s">
        <v>33</v>
      </c>
      <c r="AX1276" s="13" t="s">
        <v>80</v>
      </c>
      <c r="AY1276" s="170" t="s">
        <v>137</v>
      </c>
    </row>
    <row r="1277" spans="1:65" s="254" customFormat="1" ht="24.2" customHeight="1">
      <c r="A1277" s="204"/>
      <c r="B1277" s="139"/>
      <c r="C1277" s="276" t="s">
        <v>1689</v>
      </c>
      <c r="D1277" s="276" t="s">
        <v>139</v>
      </c>
      <c r="E1277" s="277" t="s">
        <v>1690</v>
      </c>
      <c r="F1277" s="278" t="s">
        <v>1691</v>
      </c>
      <c r="G1277" s="279" t="s">
        <v>269</v>
      </c>
      <c r="H1277" s="280">
        <v>57.994999999999997</v>
      </c>
      <c r="I1277" s="281"/>
      <c r="J1277" s="280">
        <f>ROUND(I1277*H1277,3)</f>
        <v>0</v>
      </c>
      <c r="K1277" s="282"/>
      <c r="L1277" s="30"/>
      <c r="M1277" s="283" t="s">
        <v>1</v>
      </c>
      <c r="N1277" s="284" t="s">
        <v>44</v>
      </c>
      <c r="O1277" s="49"/>
      <c r="P1277" s="285">
        <f>O1277*H1277</f>
        <v>0</v>
      </c>
      <c r="Q1277" s="285">
        <v>1.4999999999999999E-4</v>
      </c>
      <c r="R1277" s="285">
        <f>Q1277*H1277</f>
        <v>8.6992499999999987E-3</v>
      </c>
      <c r="S1277" s="285">
        <v>0</v>
      </c>
      <c r="T1277" s="286">
        <f>S1277*H1277</f>
        <v>0</v>
      </c>
      <c r="U1277" s="204"/>
      <c r="V1277" s="204"/>
      <c r="W1277" s="204"/>
      <c r="X1277" s="204"/>
      <c r="Y1277" s="204"/>
      <c r="Z1277" s="204"/>
      <c r="AA1277" s="204"/>
      <c r="AB1277" s="204"/>
      <c r="AC1277" s="204"/>
      <c r="AD1277" s="204"/>
      <c r="AE1277" s="204"/>
      <c r="AR1277" s="287" t="s">
        <v>238</v>
      </c>
      <c r="AT1277" s="287" t="s">
        <v>139</v>
      </c>
      <c r="AU1277" s="287" t="s">
        <v>145</v>
      </c>
      <c r="AY1277" s="205" t="s">
        <v>137</v>
      </c>
      <c r="BE1277" s="150">
        <f>IF(N1277="základná",J1277,0)</f>
        <v>0</v>
      </c>
      <c r="BF1277" s="150">
        <f>IF(N1277="znížená",J1277,0)</f>
        <v>0</v>
      </c>
      <c r="BG1277" s="150">
        <f>IF(N1277="zákl. prenesená",J1277,0)</f>
        <v>0</v>
      </c>
      <c r="BH1277" s="150">
        <f>IF(N1277="zníž. prenesená",J1277,0)</f>
        <v>0</v>
      </c>
      <c r="BI1277" s="150">
        <f>IF(N1277="nulová",J1277,0)</f>
        <v>0</v>
      </c>
      <c r="BJ1277" s="205" t="s">
        <v>145</v>
      </c>
      <c r="BK1277" s="151">
        <f>ROUND(I1277*H1277,3)</f>
        <v>0</v>
      </c>
      <c r="BL1277" s="205" t="s">
        <v>238</v>
      </c>
      <c r="BM1277" s="287" t="s">
        <v>1692</v>
      </c>
    </row>
    <row r="1278" spans="1:65" s="14" customFormat="1">
      <c r="B1278" s="186"/>
      <c r="D1278" s="153" t="s">
        <v>147</v>
      </c>
      <c r="E1278" s="187" t="s">
        <v>1</v>
      </c>
      <c r="F1278" s="188" t="s">
        <v>952</v>
      </c>
      <c r="H1278" s="187" t="s">
        <v>1</v>
      </c>
      <c r="I1278" s="189"/>
      <c r="L1278" s="186"/>
      <c r="M1278" s="190"/>
      <c r="N1278" s="191"/>
      <c r="O1278" s="191"/>
      <c r="P1278" s="191"/>
      <c r="Q1278" s="191"/>
      <c r="R1278" s="191"/>
      <c r="S1278" s="191"/>
      <c r="T1278" s="192"/>
      <c r="AT1278" s="187" t="s">
        <v>147</v>
      </c>
      <c r="AU1278" s="187" t="s">
        <v>145</v>
      </c>
      <c r="AV1278" s="14" t="s">
        <v>80</v>
      </c>
      <c r="AW1278" s="14" t="s">
        <v>33</v>
      </c>
      <c r="AX1278" s="14" t="s">
        <v>72</v>
      </c>
      <c r="AY1278" s="187" t="s">
        <v>137</v>
      </c>
    </row>
    <row r="1279" spans="1:65" s="11" customFormat="1">
      <c r="B1279" s="152"/>
      <c r="D1279" s="153" t="s">
        <v>147</v>
      </c>
      <c r="E1279" s="154" t="s">
        <v>1</v>
      </c>
      <c r="F1279" s="155" t="s">
        <v>1693</v>
      </c>
      <c r="H1279" s="156">
        <v>2.64</v>
      </c>
      <c r="I1279" s="157"/>
      <c r="L1279" s="152"/>
      <c r="M1279" s="158"/>
      <c r="N1279" s="159"/>
      <c r="O1279" s="159"/>
      <c r="P1279" s="159"/>
      <c r="Q1279" s="159"/>
      <c r="R1279" s="159"/>
      <c r="S1279" s="159"/>
      <c r="T1279" s="160"/>
      <c r="AT1279" s="154" t="s">
        <v>147</v>
      </c>
      <c r="AU1279" s="154" t="s">
        <v>145</v>
      </c>
      <c r="AV1279" s="11" t="s">
        <v>145</v>
      </c>
      <c r="AW1279" s="11" t="s">
        <v>33</v>
      </c>
      <c r="AX1279" s="11" t="s">
        <v>72</v>
      </c>
      <c r="AY1279" s="154" t="s">
        <v>137</v>
      </c>
    </row>
    <row r="1280" spans="1:65" s="11" customFormat="1">
      <c r="B1280" s="152"/>
      <c r="D1280" s="153" t="s">
        <v>147</v>
      </c>
      <c r="E1280" s="154" t="s">
        <v>1</v>
      </c>
      <c r="F1280" s="155" t="s">
        <v>1694</v>
      </c>
      <c r="H1280" s="156">
        <v>2.4500000000000002</v>
      </c>
      <c r="I1280" s="157"/>
      <c r="L1280" s="152"/>
      <c r="M1280" s="158"/>
      <c r="N1280" s="159"/>
      <c r="O1280" s="159"/>
      <c r="P1280" s="159"/>
      <c r="Q1280" s="159"/>
      <c r="R1280" s="159"/>
      <c r="S1280" s="159"/>
      <c r="T1280" s="160"/>
      <c r="AT1280" s="154" t="s">
        <v>147</v>
      </c>
      <c r="AU1280" s="154" t="s">
        <v>145</v>
      </c>
      <c r="AV1280" s="11" t="s">
        <v>145</v>
      </c>
      <c r="AW1280" s="11" t="s">
        <v>33</v>
      </c>
      <c r="AX1280" s="11" t="s">
        <v>72</v>
      </c>
      <c r="AY1280" s="154" t="s">
        <v>137</v>
      </c>
    </row>
    <row r="1281" spans="1:65" s="11" customFormat="1">
      <c r="B1281" s="152"/>
      <c r="D1281" s="153" t="s">
        <v>147</v>
      </c>
      <c r="E1281" s="154" t="s">
        <v>1</v>
      </c>
      <c r="F1281" s="155" t="s">
        <v>1695</v>
      </c>
      <c r="H1281" s="156">
        <v>2.8650000000000002</v>
      </c>
      <c r="I1281" s="157"/>
      <c r="L1281" s="152"/>
      <c r="M1281" s="158"/>
      <c r="N1281" s="159"/>
      <c r="O1281" s="159"/>
      <c r="P1281" s="159"/>
      <c r="Q1281" s="159"/>
      <c r="R1281" s="159"/>
      <c r="S1281" s="159"/>
      <c r="T1281" s="160"/>
      <c r="AT1281" s="154" t="s">
        <v>147</v>
      </c>
      <c r="AU1281" s="154" t="s">
        <v>145</v>
      </c>
      <c r="AV1281" s="11" t="s">
        <v>145</v>
      </c>
      <c r="AW1281" s="11" t="s">
        <v>33</v>
      </c>
      <c r="AX1281" s="11" t="s">
        <v>72</v>
      </c>
      <c r="AY1281" s="154" t="s">
        <v>137</v>
      </c>
    </row>
    <row r="1282" spans="1:65" s="11" customFormat="1">
      <c r="B1282" s="152"/>
      <c r="D1282" s="153" t="s">
        <v>147</v>
      </c>
      <c r="E1282" s="154" t="s">
        <v>1</v>
      </c>
      <c r="F1282" s="155" t="s">
        <v>1696</v>
      </c>
      <c r="H1282" s="156">
        <v>19.32</v>
      </c>
      <c r="I1282" s="157"/>
      <c r="L1282" s="152"/>
      <c r="M1282" s="158"/>
      <c r="N1282" s="159"/>
      <c r="O1282" s="159"/>
      <c r="P1282" s="159"/>
      <c r="Q1282" s="159"/>
      <c r="R1282" s="159"/>
      <c r="S1282" s="159"/>
      <c r="T1282" s="160"/>
      <c r="AT1282" s="154" t="s">
        <v>147</v>
      </c>
      <c r="AU1282" s="154" t="s">
        <v>145</v>
      </c>
      <c r="AV1282" s="11" t="s">
        <v>145</v>
      </c>
      <c r="AW1282" s="11" t="s">
        <v>33</v>
      </c>
      <c r="AX1282" s="11" t="s">
        <v>72</v>
      </c>
      <c r="AY1282" s="154" t="s">
        <v>137</v>
      </c>
    </row>
    <row r="1283" spans="1:65" s="11" customFormat="1">
      <c r="B1283" s="152"/>
      <c r="D1283" s="153" t="s">
        <v>147</v>
      </c>
      <c r="E1283" s="154" t="s">
        <v>1</v>
      </c>
      <c r="F1283" s="155" t="s">
        <v>1697</v>
      </c>
      <c r="H1283" s="156">
        <v>5.52</v>
      </c>
      <c r="I1283" s="157"/>
      <c r="L1283" s="152"/>
      <c r="M1283" s="158"/>
      <c r="N1283" s="159"/>
      <c r="O1283" s="159"/>
      <c r="P1283" s="159"/>
      <c r="Q1283" s="159"/>
      <c r="R1283" s="159"/>
      <c r="S1283" s="159"/>
      <c r="T1283" s="160"/>
      <c r="AT1283" s="154" t="s">
        <v>147</v>
      </c>
      <c r="AU1283" s="154" t="s">
        <v>145</v>
      </c>
      <c r="AV1283" s="11" t="s">
        <v>145</v>
      </c>
      <c r="AW1283" s="11" t="s">
        <v>33</v>
      </c>
      <c r="AX1283" s="11" t="s">
        <v>72</v>
      </c>
      <c r="AY1283" s="154" t="s">
        <v>137</v>
      </c>
    </row>
    <row r="1284" spans="1:65" s="14" customFormat="1">
      <c r="B1284" s="186"/>
      <c r="D1284" s="153" t="s">
        <v>147</v>
      </c>
      <c r="E1284" s="187" t="s">
        <v>1</v>
      </c>
      <c r="F1284" s="188" t="s">
        <v>975</v>
      </c>
      <c r="H1284" s="187" t="s">
        <v>1</v>
      </c>
      <c r="I1284" s="189"/>
      <c r="L1284" s="186"/>
      <c r="M1284" s="190"/>
      <c r="N1284" s="191"/>
      <c r="O1284" s="191"/>
      <c r="P1284" s="191"/>
      <c r="Q1284" s="191"/>
      <c r="R1284" s="191"/>
      <c r="S1284" s="191"/>
      <c r="T1284" s="192"/>
      <c r="AT1284" s="187" t="s">
        <v>147</v>
      </c>
      <c r="AU1284" s="187" t="s">
        <v>145</v>
      </c>
      <c r="AV1284" s="14" t="s">
        <v>80</v>
      </c>
      <c r="AW1284" s="14" t="s">
        <v>33</v>
      </c>
      <c r="AX1284" s="14" t="s">
        <v>72</v>
      </c>
      <c r="AY1284" s="187" t="s">
        <v>137</v>
      </c>
    </row>
    <row r="1285" spans="1:65" s="11" customFormat="1">
      <c r="B1285" s="152"/>
      <c r="D1285" s="153" t="s">
        <v>147</v>
      </c>
      <c r="E1285" s="154" t="s">
        <v>1</v>
      </c>
      <c r="F1285" s="155" t="s">
        <v>1698</v>
      </c>
      <c r="H1285" s="156">
        <v>25.2</v>
      </c>
      <c r="I1285" s="157"/>
      <c r="L1285" s="152"/>
      <c r="M1285" s="158"/>
      <c r="N1285" s="159"/>
      <c r="O1285" s="159"/>
      <c r="P1285" s="159"/>
      <c r="Q1285" s="159"/>
      <c r="R1285" s="159"/>
      <c r="S1285" s="159"/>
      <c r="T1285" s="160"/>
      <c r="AT1285" s="154" t="s">
        <v>147</v>
      </c>
      <c r="AU1285" s="154" t="s">
        <v>145</v>
      </c>
      <c r="AV1285" s="11" t="s">
        <v>145</v>
      </c>
      <c r="AW1285" s="11" t="s">
        <v>33</v>
      </c>
      <c r="AX1285" s="11" t="s">
        <v>72</v>
      </c>
      <c r="AY1285" s="154" t="s">
        <v>137</v>
      </c>
    </row>
    <row r="1286" spans="1:65" s="13" customFormat="1">
      <c r="B1286" s="169"/>
      <c r="D1286" s="153" t="s">
        <v>147</v>
      </c>
      <c r="E1286" s="170" t="s">
        <v>1</v>
      </c>
      <c r="F1286" s="171" t="s">
        <v>158</v>
      </c>
      <c r="H1286" s="172">
        <v>57.994999999999997</v>
      </c>
      <c r="I1286" s="173"/>
      <c r="L1286" s="169"/>
      <c r="M1286" s="174"/>
      <c r="N1286" s="175"/>
      <c r="O1286" s="175"/>
      <c r="P1286" s="175"/>
      <c r="Q1286" s="175"/>
      <c r="R1286" s="175"/>
      <c r="S1286" s="175"/>
      <c r="T1286" s="176"/>
      <c r="AT1286" s="170" t="s">
        <v>147</v>
      </c>
      <c r="AU1286" s="170" t="s">
        <v>145</v>
      </c>
      <c r="AV1286" s="13" t="s">
        <v>144</v>
      </c>
      <c r="AW1286" s="13" t="s">
        <v>33</v>
      </c>
      <c r="AX1286" s="13" t="s">
        <v>80</v>
      </c>
      <c r="AY1286" s="170" t="s">
        <v>137</v>
      </c>
    </row>
    <row r="1287" spans="1:65" s="254" customFormat="1" ht="37.700000000000003" customHeight="1">
      <c r="A1287" s="204"/>
      <c r="B1287" s="139"/>
      <c r="C1287" s="276" t="s">
        <v>1699</v>
      </c>
      <c r="D1287" s="276" t="s">
        <v>139</v>
      </c>
      <c r="E1287" s="277" t="s">
        <v>1700</v>
      </c>
      <c r="F1287" s="278" t="s">
        <v>1701</v>
      </c>
      <c r="G1287" s="279" t="s">
        <v>142</v>
      </c>
      <c r="H1287" s="280">
        <v>13.346</v>
      </c>
      <c r="I1287" s="281"/>
      <c r="J1287" s="280">
        <f>ROUND(I1287*H1287,3)</f>
        <v>0</v>
      </c>
      <c r="K1287" s="282"/>
      <c r="L1287" s="30"/>
      <c r="M1287" s="283" t="s">
        <v>1</v>
      </c>
      <c r="N1287" s="284" t="s">
        <v>44</v>
      </c>
      <c r="O1287" s="49"/>
      <c r="P1287" s="285">
        <f>O1287*H1287</f>
        <v>0</v>
      </c>
      <c r="Q1287" s="285">
        <v>1.5339999999999999E-2</v>
      </c>
      <c r="R1287" s="285">
        <f>Q1287*H1287</f>
        <v>0.20472763999999999</v>
      </c>
      <c r="S1287" s="285">
        <v>0</v>
      </c>
      <c r="T1287" s="286">
        <f>S1287*H1287</f>
        <v>0</v>
      </c>
      <c r="U1287" s="204"/>
      <c r="V1287" s="204"/>
      <c r="W1287" s="204"/>
      <c r="X1287" s="204"/>
      <c r="Y1287" s="204"/>
      <c r="Z1287" s="204"/>
      <c r="AA1287" s="204"/>
      <c r="AB1287" s="204"/>
      <c r="AC1287" s="204"/>
      <c r="AD1287" s="204"/>
      <c r="AE1287" s="204"/>
      <c r="AR1287" s="287" t="s">
        <v>238</v>
      </c>
      <c r="AT1287" s="287" t="s">
        <v>139</v>
      </c>
      <c r="AU1287" s="287" t="s">
        <v>145</v>
      </c>
      <c r="AY1287" s="205" t="s">
        <v>137</v>
      </c>
      <c r="BE1287" s="150">
        <f>IF(N1287="základná",J1287,0)</f>
        <v>0</v>
      </c>
      <c r="BF1287" s="150">
        <f>IF(N1287="znížená",J1287,0)</f>
        <v>0</v>
      </c>
      <c r="BG1287" s="150">
        <f>IF(N1287="zákl. prenesená",J1287,0)</f>
        <v>0</v>
      </c>
      <c r="BH1287" s="150">
        <f>IF(N1287="zníž. prenesená",J1287,0)</f>
        <v>0</v>
      </c>
      <c r="BI1287" s="150">
        <f>IF(N1287="nulová",J1287,0)</f>
        <v>0</v>
      </c>
      <c r="BJ1287" s="205" t="s">
        <v>145</v>
      </c>
      <c r="BK1287" s="151">
        <f>ROUND(I1287*H1287,3)</f>
        <v>0</v>
      </c>
      <c r="BL1287" s="205" t="s">
        <v>238</v>
      </c>
      <c r="BM1287" s="287" t="s">
        <v>1702</v>
      </c>
    </row>
    <row r="1288" spans="1:65" s="14" customFormat="1" ht="22.5">
      <c r="B1288" s="186"/>
      <c r="D1288" s="153" t="s">
        <v>147</v>
      </c>
      <c r="E1288" s="187" t="s">
        <v>1</v>
      </c>
      <c r="F1288" s="188" t="s">
        <v>1703</v>
      </c>
      <c r="H1288" s="187" t="s">
        <v>1</v>
      </c>
      <c r="I1288" s="189"/>
      <c r="L1288" s="186"/>
      <c r="M1288" s="190"/>
      <c r="N1288" s="191"/>
      <c r="O1288" s="191"/>
      <c r="P1288" s="191"/>
      <c r="Q1288" s="191"/>
      <c r="R1288" s="191"/>
      <c r="S1288" s="191"/>
      <c r="T1288" s="192"/>
      <c r="AT1288" s="187" t="s">
        <v>147</v>
      </c>
      <c r="AU1288" s="187" t="s">
        <v>145</v>
      </c>
      <c r="AV1288" s="14" t="s">
        <v>80</v>
      </c>
      <c r="AW1288" s="14" t="s">
        <v>33</v>
      </c>
      <c r="AX1288" s="14" t="s">
        <v>72</v>
      </c>
      <c r="AY1288" s="187" t="s">
        <v>137</v>
      </c>
    </row>
    <row r="1289" spans="1:65" s="11" customFormat="1">
      <c r="B1289" s="152"/>
      <c r="D1289" s="153" t="s">
        <v>147</v>
      </c>
      <c r="E1289" s="154" t="s">
        <v>1</v>
      </c>
      <c r="F1289" s="155" t="s">
        <v>1704</v>
      </c>
      <c r="H1289" s="156">
        <v>3.45</v>
      </c>
      <c r="I1289" s="157"/>
      <c r="L1289" s="152"/>
      <c r="M1289" s="158"/>
      <c r="N1289" s="159"/>
      <c r="O1289" s="159"/>
      <c r="P1289" s="159"/>
      <c r="Q1289" s="159"/>
      <c r="R1289" s="159"/>
      <c r="S1289" s="159"/>
      <c r="T1289" s="160"/>
      <c r="AT1289" s="154" t="s">
        <v>147</v>
      </c>
      <c r="AU1289" s="154" t="s">
        <v>145</v>
      </c>
      <c r="AV1289" s="11" t="s">
        <v>145</v>
      </c>
      <c r="AW1289" s="11" t="s">
        <v>33</v>
      </c>
      <c r="AX1289" s="11" t="s">
        <v>72</v>
      </c>
      <c r="AY1289" s="154" t="s">
        <v>137</v>
      </c>
    </row>
    <row r="1290" spans="1:65" s="11" customFormat="1">
      <c r="B1290" s="152"/>
      <c r="D1290" s="153" t="s">
        <v>147</v>
      </c>
      <c r="E1290" s="154" t="s">
        <v>1</v>
      </c>
      <c r="F1290" s="155" t="s">
        <v>1705</v>
      </c>
      <c r="H1290" s="156">
        <v>2.8980000000000001</v>
      </c>
      <c r="I1290" s="157"/>
      <c r="L1290" s="152"/>
      <c r="M1290" s="158"/>
      <c r="N1290" s="159"/>
      <c r="O1290" s="159"/>
      <c r="P1290" s="159"/>
      <c r="Q1290" s="159"/>
      <c r="R1290" s="159"/>
      <c r="S1290" s="159"/>
      <c r="T1290" s="160"/>
      <c r="AT1290" s="154" t="s">
        <v>147</v>
      </c>
      <c r="AU1290" s="154" t="s">
        <v>145</v>
      </c>
      <c r="AV1290" s="11" t="s">
        <v>145</v>
      </c>
      <c r="AW1290" s="11" t="s">
        <v>33</v>
      </c>
      <c r="AX1290" s="11" t="s">
        <v>72</v>
      </c>
      <c r="AY1290" s="154" t="s">
        <v>137</v>
      </c>
    </row>
    <row r="1291" spans="1:65" s="11" customFormat="1">
      <c r="B1291" s="152"/>
      <c r="D1291" s="153" t="s">
        <v>147</v>
      </c>
      <c r="E1291" s="154" t="s">
        <v>1</v>
      </c>
      <c r="F1291" s="155" t="s">
        <v>1706</v>
      </c>
      <c r="H1291" s="156">
        <v>1.5</v>
      </c>
      <c r="I1291" s="157"/>
      <c r="L1291" s="152"/>
      <c r="M1291" s="158"/>
      <c r="N1291" s="159"/>
      <c r="O1291" s="159"/>
      <c r="P1291" s="159"/>
      <c r="Q1291" s="159"/>
      <c r="R1291" s="159"/>
      <c r="S1291" s="159"/>
      <c r="T1291" s="160"/>
      <c r="AT1291" s="154" t="s">
        <v>147</v>
      </c>
      <c r="AU1291" s="154" t="s">
        <v>145</v>
      </c>
      <c r="AV1291" s="11" t="s">
        <v>145</v>
      </c>
      <c r="AW1291" s="11" t="s">
        <v>33</v>
      </c>
      <c r="AX1291" s="11" t="s">
        <v>72</v>
      </c>
      <c r="AY1291" s="154" t="s">
        <v>137</v>
      </c>
    </row>
    <row r="1292" spans="1:65" s="11" customFormat="1">
      <c r="B1292" s="152"/>
      <c r="D1292" s="153" t="s">
        <v>147</v>
      </c>
      <c r="E1292" s="154" t="s">
        <v>1</v>
      </c>
      <c r="F1292" s="155" t="s">
        <v>1707</v>
      </c>
      <c r="H1292" s="156">
        <v>3.5</v>
      </c>
      <c r="I1292" s="157"/>
      <c r="L1292" s="152"/>
      <c r="M1292" s="158"/>
      <c r="N1292" s="159"/>
      <c r="O1292" s="159"/>
      <c r="P1292" s="159"/>
      <c r="Q1292" s="159"/>
      <c r="R1292" s="159"/>
      <c r="S1292" s="159"/>
      <c r="T1292" s="160"/>
      <c r="AT1292" s="154" t="s">
        <v>147</v>
      </c>
      <c r="AU1292" s="154" t="s">
        <v>145</v>
      </c>
      <c r="AV1292" s="11" t="s">
        <v>145</v>
      </c>
      <c r="AW1292" s="11" t="s">
        <v>33</v>
      </c>
      <c r="AX1292" s="11" t="s">
        <v>72</v>
      </c>
      <c r="AY1292" s="154" t="s">
        <v>137</v>
      </c>
    </row>
    <row r="1293" spans="1:65" s="11" customFormat="1" ht="22.5">
      <c r="B1293" s="152"/>
      <c r="D1293" s="153" t="s">
        <v>147</v>
      </c>
      <c r="E1293" s="154" t="s">
        <v>1</v>
      </c>
      <c r="F1293" s="155" t="s">
        <v>1708</v>
      </c>
      <c r="H1293" s="156">
        <v>1.998</v>
      </c>
      <c r="I1293" s="157"/>
      <c r="L1293" s="152"/>
      <c r="M1293" s="158"/>
      <c r="N1293" s="159"/>
      <c r="O1293" s="159"/>
      <c r="P1293" s="159"/>
      <c r="Q1293" s="159"/>
      <c r="R1293" s="159"/>
      <c r="S1293" s="159"/>
      <c r="T1293" s="160"/>
      <c r="AT1293" s="154" t="s">
        <v>147</v>
      </c>
      <c r="AU1293" s="154" t="s">
        <v>145</v>
      </c>
      <c r="AV1293" s="11" t="s">
        <v>145</v>
      </c>
      <c r="AW1293" s="11" t="s">
        <v>33</v>
      </c>
      <c r="AX1293" s="11" t="s">
        <v>72</v>
      </c>
      <c r="AY1293" s="154" t="s">
        <v>137</v>
      </c>
    </row>
    <row r="1294" spans="1:65" s="13" customFormat="1">
      <c r="B1294" s="169"/>
      <c r="D1294" s="153" t="s">
        <v>147</v>
      </c>
      <c r="E1294" s="170" t="s">
        <v>1</v>
      </c>
      <c r="F1294" s="171" t="s">
        <v>158</v>
      </c>
      <c r="H1294" s="172">
        <v>13.346</v>
      </c>
      <c r="I1294" s="173"/>
      <c r="L1294" s="169"/>
      <c r="M1294" s="174"/>
      <c r="N1294" s="175"/>
      <c r="O1294" s="175"/>
      <c r="P1294" s="175"/>
      <c r="Q1294" s="175"/>
      <c r="R1294" s="175"/>
      <c r="S1294" s="175"/>
      <c r="T1294" s="176"/>
      <c r="AT1294" s="170" t="s">
        <v>147</v>
      </c>
      <c r="AU1294" s="170" t="s">
        <v>145</v>
      </c>
      <c r="AV1294" s="13" t="s">
        <v>144</v>
      </c>
      <c r="AW1294" s="13" t="s">
        <v>33</v>
      </c>
      <c r="AX1294" s="13" t="s">
        <v>80</v>
      </c>
      <c r="AY1294" s="170" t="s">
        <v>137</v>
      </c>
    </row>
    <row r="1295" spans="1:65" s="254" customFormat="1" ht="24.2" customHeight="1">
      <c r="A1295" s="204"/>
      <c r="B1295" s="139"/>
      <c r="C1295" s="276" t="s">
        <v>1709</v>
      </c>
      <c r="D1295" s="276" t="s">
        <v>139</v>
      </c>
      <c r="E1295" s="277" t="s">
        <v>1710</v>
      </c>
      <c r="F1295" s="278" t="s">
        <v>1711</v>
      </c>
      <c r="G1295" s="279" t="s">
        <v>167</v>
      </c>
      <c r="H1295" s="280">
        <v>18</v>
      </c>
      <c r="I1295" s="281"/>
      <c r="J1295" s="280">
        <f>ROUND(I1295*H1295,3)</f>
        <v>0</v>
      </c>
      <c r="K1295" s="282"/>
      <c r="L1295" s="30"/>
      <c r="M1295" s="283" t="s">
        <v>1</v>
      </c>
      <c r="N1295" s="284" t="s">
        <v>44</v>
      </c>
      <c r="O1295" s="49"/>
      <c r="P1295" s="285">
        <f>O1295*H1295</f>
        <v>0</v>
      </c>
      <c r="Q1295" s="285">
        <v>2.0000000000000001E-4</v>
      </c>
      <c r="R1295" s="285">
        <f>Q1295*H1295</f>
        <v>3.6000000000000003E-3</v>
      </c>
      <c r="S1295" s="285">
        <v>0</v>
      </c>
      <c r="T1295" s="286">
        <f>S1295*H1295</f>
        <v>0</v>
      </c>
      <c r="U1295" s="204"/>
      <c r="V1295" s="204"/>
      <c r="W1295" s="204"/>
      <c r="X1295" s="204"/>
      <c r="Y1295" s="204"/>
      <c r="Z1295" s="204"/>
      <c r="AA1295" s="204"/>
      <c r="AB1295" s="204"/>
      <c r="AC1295" s="204"/>
      <c r="AD1295" s="204"/>
      <c r="AE1295" s="204"/>
      <c r="AR1295" s="287" t="s">
        <v>238</v>
      </c>
      <c r="AT1295" s="287" t="s">
        <v>139</v>
      </c>
      <c r="AU1295" s="287" t="s">
        <v>145</v>
      </c>
      <c r="AY1295" s="205" t="s">
        <v>137</v>
      </c>
      <c r="BE1295" s="150">
        <f>IF(N1295="základná",J1295,0)</f>
        <v>0</v>
      </c>
      <c r="BF1295" s="150">
        <f>IF(N1295="znížená",J1295,0)</f>
        <v>0</v>
      </c>
      <c r="BG1295" s="150">
        <f>IF(N1295="zákl. prenesená",J1295,0)</f>
        <v>0</v>
      </c>
      <c r="BH1295" s="150">
        <f>IF(N1295="zníž. prenesená",J1295,0)</f>
        <v>0</v>
      </c>
      <c r="BI1295" s="150">
        <f>IF(N1295="nulová",J1295,0)</f>
        <v>0</v>
      </c>
      <c r="BJ1295" s="205" t="s">
        <v>145</v>
      </c>
      <c r="BK1295" s="151">
        <f>ROUND(I1295*H1295,3)</f>
        <v>0</v>
      </c>
      <c r="BL1295" s="205" t="s">
        <v>238</v>
      </c>
      <c r="BM1295" s="287" t="s">
        <v>1712</v>
      </c>
    </row>
    <row r="1296" spans="1:65" s="11" customFormat="1">
      <c r="B1296" s="152"/>
      <c r="D1296" s="153" t="s">
        <v>147</v>
      </c>
      <c r="E1296" s="154" t="s">
        <v>1</v>
      </c>
      <c r="F1296" s="155" t="s">
        <v>248</v>
      </c>
      <c r="H1296" s="156">
        <v>18</v>
      </c>
      <c r="I1296" s="157"/>
      <c r="L1296" s="152"/>
      <c r="M1296" s="158"/>
      <c r="N1296" s="159"/>
      <c r="O1296" s="159"/>
      <c r="P1296" s="159"/>
      <c r="Q1296" s="159"/>
      <c r="R1296" s="159"/>
      <c r="S1296" s="159"/>
      <c r="T1296" s="160"/>
      <c r="AT1296" s="154" t="s">
        <v>147</v>
      </c>
      <c r="AU1296" s="154" t="s">
        <v>145</v>
      </c>
      <c r="AV1296" s="11" t="s">
        <v>145</v>
      </c>
      <c r="AW1296" s="11" t="s">
        <v>33</v>
      </c>
      <c r="AX1296" s="11" t="s">
        <v>80</v>
      </c>
      <c r="AY1296" s="154" t="s">
        <v>137</v>
      </c>
    </row>
    <row r="1297" spans="1:65" s="254" customFormat="1" ht="62.85" customHeight="1">
      <c r="A1297" s="204"/>
      <c r="B1297" s="139"/>
      <c r="C1297" s="288" t="s">
        <v>1713</v>
      </c>
      <c r="D1297" s="288" t="s">
        <v>164</v>
      </c>
      <c r="E1297" s="289" t="s">
        <v>1714</v>
      </c>
      <c r="F1297" s="290" t="s">
        <v>1715</v>
      </c>
      <c r="G1297" s="291" t="s">
        <v>167</v>
      </c>
      <c r="H1297" s="292">
        <v>6</v>
      </c>
      <c r="I1297" s="293"/>
      <c r="J1297" s="292">
        <f>ROUND(I1297*H1297,3)</f>
        <v>0</v>
      </c>
      <c r="K1297" s="294"/>
      <c r="L1297" s="183"/>
      <c r="M1297" s="295" t="s">
        <v>1</v>
      </c>
      <c r="N1297" s="296" t="s">
        <v>44</v>
      </c>
      <c r="O1297" s="49"/>
      <c r="P1297" s="285">
        <f>O1297*H1297</f>
        <v>0</v>
      </c>
      <c r="Q1297" s="285">
        <v>1.7139999999999999E-2</v>
      </c>
      <c r="R1297" s="285">
        <f>Q1297*H1297</f>
        <v>0.10283999999999999</v>
      </c>
      <c r="S1297" s="285">
        <v>0</v>
      </c>
      <c r="T1297" s="286">
        <f>S1297*H1297</f>
        <v>0</v>
      </c>
      <c r="U1297" s="204"/>
      <c r="V1297" s="204"/>
      <c r="W1297" s="204"/>
      <c r="X1297" s="204"/>
      <c r="Y1297" s="204"/>
      <c r="Z1297" s="204"/>
      <c r="AA1297" s="204"/>
      <c r="AB1297" s="204"/>
      <c r="AC1297" s="204"/>
      <c r="AD1297" s="204"/>
      <c r="AE1297" s="204"/>
      <c r="AR1297" s="287" t="s">
        <v>577</v>
      </c>
      <c r="AT1297" s="287" t="s">
        <v>164</v>
      </c>
      <c r="AU1297" s="287" t="s">
        <v>145</v>
      </c>
      <c r="AY1297" s="205" t="s">
        <v>137</v>
      </c>
      <c r="BE1297" s="150">
        <f>IF(N1297="základná",J1297,0)</f>
        <v>0</v>
      </c>
      <c r="BF1297" s="150">
        <f>IF(N1297="znížená",J1297,0)</f>
        <v>0</v>
      </c>
      <c r="BG1297" s="150">
        <f>IF(N1297="zákl. prenesená",J1297,0)</f>
        <v>0</v>
      </c>
      <c r="BH1297" s="150">
        <f>IF(N1297="zníž. prenesená",J1297,0)</f>
        <v>0</v>
      </c>
      <c r="BI1297" s="150">
        <f>IF(N1297="nulová",J1297,0)</f>
        <v>0</v>
      </c>
      <c r="BJ1297" s="205" t="s">
        <v>145</v>
      </c>
      <c r="BK1297" s="151">
        <f>ROUND(I1297*H1297,3)</f>
        <v>0</v>
      </c>
      <c r="BL1297" s="205" t="s">
        <v>238</v>
      </c>
      <c r="BM1297" s="287" t="s">
        <v>1716</v>
      </c>
    </row>
    <row r="1298" spans="1:65" s="11" customFormat="1">
      <c r="B1298" s="152"/>
      <c r="D1298" s="153" t="s">
        <v>147</v>
      </c>
      <c r="E1298" s="154" t="s">
        <v>1</v>
      </c>
      <c r="F1298" s="155" t="s">
        <v>1717</v>
      </c>
      <c r="H1298" s="156">
        <v>6</v>
      </c>
      <c r="I1298" s="157"/>
      <c r="L1298" s="152"/>
      <c r="M1298" s="158"/>
      <c r="N1298" s="159"/>
      <c r="O1298" s="159"/>
      <c r="P1298" s="159"/>
      <c r="Q1298" s="159"/>
      <c r="R1298" s="159"/>
      <c r="S1298" s="159"/>
      <c r="T1298" s="160"/>
      <c r="AT1298" s="154" t="s">
        <v>147</v>
      </c>
      <c r="AU1298" s="154" t="s">
        <v>145</v>
      </c>
      <c r="AV1298" s="11" t="s">
        <v>145</v>
      </c>
      <c r="AW1298" s="11" t="s">
        <v>33</v>
      </c>
      <c r="AX1298" s="11" t="s">
        <v>80</v>
      </c>
      <c r="AY1298" s="154" t="s">
        <v>137</v>
      </c>
    </row>
    <row r="1299" spans="1:65" s="254" customFormat="1" ht="62.85" customHeight="1">
      <c r="A1299" s="204"/>
      <c r="B1299" s="139"/>
      <c r="C1299" s="288" t="s">
        <v>1718</v>
      </c>
      <c r="D1299" s="288" t="s">
        <v>164</v>
      </c>
      <c r="E1299" s="289" t="s">
        <v>1719</v>
      </c>
      <c r="F1299" s="290" t="s">
        <v>1720</v>
      </c>
      <c r="G1299" s="291" t="s">
        <v>167</v>
      </c>
      <c r="H1299" s="292">
        <v>2</v>
      </c>
      <c r="I1299" s="293"/>
      <c r="J1299" s="292">
        <f>ROUND(I1299*H1299,3)</f>
        <v>0</v>
      </c>
      <c r="K1299" s="294"/>
      <c r="L1299" s="183"/>
      <c r="M1299" s="295" t="s">
        <v>1</v>
      </c>
      <c r="N1299" s="296" t="s">
        <v>44</v>
      </c>
      <c r="O1299" s="49"/>
      <c r="P1299" s="285">
        <f>O1299*H1299</f>
        <v>0</v>
      </c>
      <c r="Q1299" s="285">
        <v>1.7139999999999999E-2</v>
      </c>
      <c r="R1299" s="285">
        <f>Q1299*H1299</f>
        <v>3.4279999999999998E-2</v>
      </c>
      <c r="S1299" s="285">
        <v>0</v>
      </c>
      <c r="T1299" s="286">
        <f>S1299*H1299</f>
        <v>0</v>
      </c>
      <c r="U1299" s="204"/>
      <c r="V1299" s="204"/>
      <c r="W1299" s="204"/>
      <c r="X1299" s="204"/>
      <c r="Y1299" s="204"/>
      <c r="Z1299" s="204"/>
      <c r="AA1299" s="204"/>
      <c r="AB1299" s="204"/>
      <c r="AC1299" s="204"/>
      <c r="AD1299" s="204"/>
      <c r="AE1299" s="204"/>
      <c r="AR1299" s="287" t="s">
        <v>577</v>
      </c>
      <c r="AT1299" s="287" t="s">
        <v>164</v>
      </c>
      <c r="AU1299" s="287" t="s">
        <v>145</v>
      </c>
      <c r="AY1299" s="205" t="s">
        <v>137</v>
      </c>
      <c r="BE1299" s="150">
        <f>IF(N1299="základná",J1299,0)</f>
        <v>0</v>
      </c>
      <c r="BF1299" s="150">
        <f>IF(N1299="znížená",J1299,0)</f>
        <v>0</v>
      </c>
      <c r="BG1299" s="150">
        <f>IF(N1299="zákl. prenesená",J1299,0)</f>
        <v>0</v>
      </c>
      <c r="BH1299" s="150">
        <f>IF(N1299="zníž. prenesená",J1299,0)</f>
        <v>0</v>
      </c>
      <c r="BI1299" s="150">
        <f>IF(N1299="nulová",J1299,0)</f>
        <v>0</v>
      </c>
      <c r="BJ1299" s="205" t="s">
        <v>145</v>
      </c>
      <c r="BK1299" s="151">
        <f>ROUND(I1299*H1299,3)</f>
        <v>0</v>
      </c>
      <c r="BL1299" s="205" t="s">
        <v>238</v>
      </c>
      <c r="BM1299" s="287" t="s">
        <v>1721</v>
      </c>
    </row>
    <row r="1300" spans="1:65" s="11" customFormat="1">
      <c r="B1300" s="152"/>
      <c r="D1300" s="153" t="s">
        <v>147</v>
      </c>
      <c r="E1300" s="154" t="s">
        <v>1</v>
      </c>
      <c r="F1300" s="155" t="s">
        <v>1722</v>
      </c>
      <c r="H1300" s="156">
        <v>2</v>
      </c>
      <c r="I1300" s="157"/>
      <c r="L1300" s="152"/>
      <c r="M1300" s="158"/>
      <c r="N1300" s="159"/>
      <c r="O1300" s="159"/>
      <c r="P1300" s="159"/>
      <c r="Q1300" s="159"/>
      <c r="R1300" s="159"/>
      <c r="S1300" s="159"/>
      <c r="T1300" s="160"/>
      <c r="AT1300" s="154" t="s">
        <v>147</v>
      </c>
      <c r="AU1300" s="154" t="s">
        <v>145</v>
      </c>
      <c r="AV1300" s="11" t="s">
        <v>145</v>
      </c>
      <c r="AW1300" s="11" t="s">
        <v>33</v>
      </c>
      <c r="AX1300" s="11" t="s">
        <v>80</v>
      </c>
      <c r="AY1300" s="154" t="s">
        <v>137</v>
      </c>
    </row>
    <row r="1301" spans="1:65" s="254" customFormat="1" ht="62.85" customHeight="1">
      <c r="A1301" s="204"/>
      <c r="B1301" s="139"/>
      <c r="C1301" s="288" t="s">
        <v>1723</v>
      </c>
      <c r="D1301" s="288" t="s">
        <v>164</v>
      </c>
      <c r="E1301" s="289" t="s">
        <v>1724</v>
      </c>
      <c r="F1301" s="290" t="s">
        <v>1725</v>
      </c>
      <c r="G1301" s="291" t="s">
        <v>167</v>
      </c>
      <c r="H1301" s="292">
        <v>8</v>
      </c>
      <c r="I1301" s="293"/>
      <c r="J1301" s="292">
        <f>ROUND(I1301*H1301,3)</f>
        <v>0</v>
      </c>
      <c r="K1301" s="294"/>
      <c r="L1301" s="183"/>
      <c r="M1301" s="295" t="s">
        <v>1</v>
      </c>
      <c r="N1301" s="296" t="s">
        <v>44</v>
      </c>
      <c r="O1301" s="49"/>
      <c r="P1301" s="285">
        <f>O1301*H1301</f>
        <v>0</v>
      </c>
      <c r="Q1301" s="285">
        <v>1.7139999999999999E-2</v>
      </c>
      <c r="R1301" s="285">
        <f>Q1301*H1301</f>
        <v>0.13711999999999999</v>
      </c>
      <c r="S1301" s="285">
        <v>0</v>
      </c>
      <c r="T1301" s="286">
        <f>S1301*H1301</f>
        <v>0</v>
      </c>
      <c r="U1301" s="204"/>
      <c r="V1301" s="204"/>
      <c r="W1301" s="204"/>
      <c r="X1301" s="204"/>
      <c r="Y1301" s="204"/>
      <c r="Z1301" s="204"/>
      <c r="AA1301" s="204"/>
      <c r="AB1301" s="204"/>
      <c r="AC1301" s="204"/>
      <c r="AD1301" s="204"/>
      <c r="AE1301" s="204"/>
      <c r="AR1301" s="287" t="s">
        <v>577</v>
      </c>
      <c r="AT1301" s="287" t="s">
        <v>164</v>
      </c>
      <c r="AU1301" s="287" t="s">
        <v>145</v>
      </c>
      <c r="AY1301" s="205" t="s">
        <v>137</v>
      </c>
      <c r="BE1301" s="150">
        <f>IF(N1301="základná",J1301,0)</f>
        <v>0</v>
      </c>
      <c r="BF1301" s="150">
        <f>IF(N1301="znížená",J1301,0)</f>
        <v>0</v>
      </c>
      <c r="BG1301" s="150">
        <f>IF(N1301="zákl. prenesená",J1301,0)</f>
        <v>0</v>
      </c>
      <c r="BH1301" s="150">
        <f>IF(N1301="zníž. prenesená",J1301,0)</f>
        <v>0</v>
      </c>
      <c r="BI1301" s="150">
        <f>IF(N1301="nulová",J1301,0)</f>
        <v>0</v>
      </c>
      <c r="BJ1301" s="205" t="s">
        <v>145</v>
      </c>
      <c r="BK1301" s="151">
        <f>ROUND(I1301*H1301,3)</f>
        <v>0</v>
      </c>
      <c r="BL1301" s="205" t="s">
        <v>238</v>
      </c>
      <c r="BM1301" s="287" t="s">
        <v>1726</v>
      </c>
    </row>
    <row r="1302" spans="1:65" s="11" customFormat="1">
      <c r="B1302" s="152"/>
      <c r="D1302" s="153" t="s">
        <v>147</v>
      </c>
      <c r="E1302" s="154" t="s">
        <v>1</v>
      </c>
      <c r="F1302" s="155" t="s">
        <v>1727</v>
      </c>
      <c r="H1302" s="156">
        <v>8</v>
      </c>
      <c r="I1302" s="157"/>
      <c r="L1302" s="152"/>
      <c r="M1302" s="158"/>
      <c r="N1302" s="159"/>
      <c r="O1302" s="159"/>
      <c r="P1302" s="159"/>
      <c r="Q1302" s="159"/>
      <c r="R1302" s="159"/>
      <c r="S1302" s="159"/>
      <c r="T1302" s="160"/>
      <c r="AT1302" s="154" t="s">
        <v>147</v>
      </c>
      <c r="AU1302" s="154" t="s">
        <v>145</v>
      </c>
      <c r="AV1302" s="11" t="s">
        <v>145</v>
      </c>
      <c r="AW1302" s="11" t="s">
        <v>33</v>
      </c>
      <c r="AX1302" s="11" t="s">
        <v>80</v>
      </c>
      <c r="AY1302" s="154" t="s">
        <v>137</v>
      </c>
    </row>
    <row r="1303" spans="1:65" s="254" customFormat="1" ht="62.85" customHeight="1">
      <c r="A1303" s="204"/>
      <c r="B1303" s="139"/>
      <c r="C1303" s="288" t="s">
        <v>1728</v>
      </c>
      <c r="D1303" s="288" t="s">
        <v>164</v>
      </c>
      <c r="E1303" s="289" t="s">
        <v>1729</v>
      </c>
      <c r="F1303" s="290" t="s">
        <v>1730</v>
      </c>
      <c r="G1303" s="291" t="s">
        <v>167</v>
      </c>
      <c r="H1303" s="292">
        <v>1</v>
      </c>
      <c r="I1303" s="293"/>
      <c r="J1303" s="292">
        <f>ROUND(I1303*H1303,3)</f>
        <v>0</v>
      </c>
      <c r="K1303" s="294"/>
      <c r="L1303" s="183"/>
      <c r="M1303" s="295" t="s">
        <v>1</v>
      </c>
      <c r="N1303" s="296" t="s">
        <v>44</v>
      </c>
      <c r="O1303" s="49"/>
      <c r="P1303" s="285">
        <f>O1303*H1303</f>
        <v>0</v>
      </c>
      <c r="Q1303" s="285">
        <v>1.7139999999999999E-2</v>
      </c>
      <c r="R1303" s="285">
        <f>Q1303*H1303</f>
        <v>1.7139999999999999E-2</v>
      </c>
      <c r="S1303" s="285">
        <v>0</v>
      </c>
      <c r="T1303" s="286">
        <f>S1303*H1303</f>
        <v>0</v>
      </c>
      <c r="U1303" s="204"/>
      <c r="V1303" s="204"/>
      <c r="W1303" s="204"/>
      <c r="X1303" s="204"/>
      <c r="Y1303" s="204"/>
      <c r="Z1303" s="204"/>
      <c r="AA1303" s="204"/>
      <c r="AB1303" s="204"/>
      <c r="AC1303" s="204"/>
      <c r="AD1303" s="204"/>
      <c r="AE1303" s="204"/>
      <c r="AR1303" s="287" t="s">
        <v>577</v>
      </c>
      <c r="AT1303" s="287" t="s">
        <v>164</v>
      </c>
      <c r="AU1303" s="287" t="s">
        <v>145</v>
      </c>
      <c r="AY1303" s="205" t="s">
        <v>137</v>
      </c>
      <c r="BE1303" s="150">
        <f>IF(N1303="základná",J1303,0)</f>
        <v>0</v>
      </c>
      <c r="BF1303" s="150">
        <f>IF(N1303="znížená",J1303,0)</f>
        <v>0</v>
      </c>
      <c r="BG1303" s="150">
        <f>IF(N1303="zákl. prenesená",J1303,0)</f>
        <v>0</v>
      </c>
      <c r="BH1303" s="150">
        <f>IF(N1303="zníž. prenesená",J1303,0)</f>
        <v>0</v>
      </c>
      <c r="BI1303" s="150">
        <f>IF(N1303="nulová",J1303,0)</f>
        <v>0</v>
      </c>
      <c r="BJ1303" s="205" t="s">
        <v>145</v>
      </c>
      <c r="BK1303" s="151">
        <f>ROUND(I1303*H1303,3)</f>
        <v>0</v>
      </c>
      <c r="BL1303" s="205" t="s">
        <v>238</v>
      </c>
      <c r="BM1303" s="287" t="s">
        <v>1731</v>
      </c>
    </row>
    <row r="1304" spans="1:65" s="11" customFormat="1">
      <c r="B1304" s="152"/>
      <c r="D1304" s="153" t="s">
        <v>147</v>
      </c>
      <c r="E1304" s="154" t="s">
        <v>1</v>
      </c>
      <c r="F1304" s="155" t="s">
        <v>1732</v>
      </c>
      <c r="H1304" s="156">
        <v>1</v>
      </c>
      <c r="I1304" s="157"/>
      <c r="L1304" s="152"/>
      <c r="M1304" s="158"/>
      <c r="N1304" s="159"/>
      <c r="O1304" s="159"/>
      <c r="P1304" s="159"/>
      <c r="Q1304" s="159"/>
      <c r="R1304" s="159"/>
      <c r="S1304" s="159"/>
      <c r="T1304" s="160"/>
      <c r="AT1304" s="154" t="s">
        <v>147</v>
      </c>
      <c r="AU1304" s="154" t="s">
        <v>145</v>
      </c>
      <c r="AV1304" s="11" t="s">
        <v>145</v>
      </c>
      <c r="AW1304" s="11" t="s">
        <v>33</v>
      </c>
      <c r="AX1304" s="11" t="s">
        <v>80</v>
      </c>
      <c r="AY1304" s="154" t="s">
        <v>137</v>
      </c>
    </row>
    <row r="1305" spans="1:65" s="254" customFormat="1" ht="62.85" customHeight="1">
      <c r="A1305" s="204"/>
      <c r="B1305" s="139"/>
      <c r="C1305" s="288" t="s">
        <v>1733</v>
      </c>
      <c r="D1305" s="288" t="s">
        <v>164</v>
      </c>
      <c r="E1305" s="289" t="s">
        <v>1734</v>
      </c>
      <c r="F1305" s="290" t="s">
        <v>1735</v>
      </c>
      <c r="G1305" s="291" t="s">
        <v>167</v>
      </c>
      <c r="H1305" s="292">
        <v>1</v>
      </c>
      <c r="I1305" s="293"/>
      <c r="J1305" s="292">
        <f>ROUND(I1305*H1305,3)</f>
        <v>0</v>
      </c>
      <c r="K1305" s="294"/>
      <c r="L1305" s="183"/>
      <c r="M1305" s="295" t="s">
        <v>1</v>
      </c>
      <c r="N1305" s="296" t="s">
        <v>44</v>
      </c>
      <c r="O1305" s="49"/>
      <c r="P1305" s="285">
        <f>O1305*H1305</f>
        <v>0</v>
      </c>
      <c r="Q1305" s="285">
        <v>1.7139999999999999E-2</v>
      </c>
      <c r="R1305" s="285">
        <f>Q1305*H1305</f>
        <v>1.7139999999999999E-2</v>
      </c>
      <c r="S1305" s="285">
        <v>0</v>
      </c>
      <c r="T1305" s="286">
        <f>S1305*H1305</f>
        <v>0</v>
      </c>
      <c r="U1305" s="204"/>
      <c r="V1305" s="204"/>
      <c r="W1305" s="204"/>
      <c r="X1305" s="204"/>
      <c r="Y1305" s="204"/>
      <c r="Z1305" s="204"/>
      <c r="AA1305" s="204"/>
      <c r="AB1305" s="204"/>
      <c r="AC1305" s="204"/>
      <c r="AD1305" s="204"/>
      <c r="AE1305" s="204"/>
      <c r="AR1305" s="287" t="s">
        <v>577</v>
      </c>
      <c r="AT1305" s="287" t="s">
        <v>164</v>
      </c>
      <c r="AU1305" s="287" t="s">
        <v>145</v>
      </c>
      <c r="AY1305" s="205" t="s">
        <v>137</v>
      </c>
      <c r="BE1305" s="150">
        <f>IF(N1305="základná",J1305,0)</f>
        <v>0</v>
      </c>
      <c r="BF1305" s="150">
        <f>IF(N1305="znížená",J1305,0)</f>
        <v>0</v>
      </c>
      <c r="BG1305" s="150">
        <f>IF(N1305="zákl. prenesená",J1305,0)</f>
        <v>0</v>
      </c>
      <c r="BH1305" s="150">
        <f>IF(N1305="zníž. prenesená",J1305,0)</f>
        <v>0</v>
      </c>
      <c r="BI1305" s="150">
        <f>IF(N1305="nulová",J1305,0)</f>
        <v>0</v>
      </c>
      <c r="BJ1305" s="205" t="s">
        <v>145</v>
      </c>
      <c r="BK1305" s="151">
        <f>ROUND(I1305*H1305,3)</f>
        <v>0</v>
      </c>
      <c r="BL1305" s="205" t="s">
        <v>238</v>
      </c>
      <c r="BM1305" s="287" t="s">
        <v>1736</v>
      </c>
    </row>
    <row r="1306" spans="1:65" s="11" customFormat="1">
      <c r="B1306" s="152"/>
      <c r="D1306" s="153" t="s">
        <v>147</v>
      </c>
      <c r="E1306" s="154" t="s">
        <v>1</v>
      </c>
      <c r="F1306" s="155" t="s">
        <v>1737</v>
      </c>
      <c r="H1306" s="156">
        <v>1</v>
      </c>
      <c r="I1306" s="157"/>
      <c r="L1306" s="152"/>
      <c r="M1306" s="158"/>
      <c r="N1306" s="159"/>
      <c r="O1306" s="159"/>
      <c r="P1306" s="159"/>
      <c r="Q1306" s="159"/>
      <c r="R1306" s="159"/>
      <c r="S1306" s="159"/>
      <c r="T1306" s="160"/>
      <c r="AT1306" s="154" t="s">
        <v>147</v>
      </c>
      <c r="AU1306" s="154" t="s">
        <v>145</v>
      </c>
      <c r="AV1306" s="11" t="s">
        <v>145</v>
      </c>
      <c r="AW1306" s="11" t="s">
        <v>33</v>
      </c>
      <c r="AX1306" s="11" t="s">
        <v>80</v>
      </c>
      <c r="AY1306" s="154" t="s">
        <v>137</v>
      </c>
    </row>
    <row r="1307" spans="1:65" s="254" customFormat="1" ht="48.95" customHeight="1">
      <c r="A1307" s="204"/>
      <c r="B1307" s="139"/>
      <c r="C1307" s="276" t="s">
        <v>1738</v>
      </c>
      <c r="D1307" s="276" t="s">
        <v>139</v>
      </c>
      <c r="E1307" s="277" t="s">
        <v>1739</v>
      </c>
      <c r="F1307" s="278" t="s">
        <v>1740</v>
      </c>
      <c r="G1307" s="279" t="s">
        <v>142</v>
      </c>
      <c r="H1307" s="280">
        <v>35.9</v>
      </c>
      <c r="I1307" s="281"/>
      <c r="J1307" s="280">
        <f>ROUND(I1307*H1307,3)</f>
        <v>0</v>
      </c>
      <c r="K1307" s="282"/>
      <c r="L1307" s="30"/>
      <c r="M1307" s="283" t="s">
        <v>1</v>
      </c>
      <c r="N1307" s="284" t="s">
        <v>44</v>
      </c>
      <c r="O1307" s="49"/>
      <c r="P1307" s="285">
        <f>O1307*H1307</f>
        <v>0</v>
      </c>
      <c r="Q1307" s="285">
        <v>2.504E-2</v>
      </c>
      <c r="R1307" s="285">
        <f>Q1307*H1307</f>
        <v>0.89893599999999996</v>
      </c>
      <c r="S1307" s="285">
        <v>0</v>
      </c>
      <c r="T1307" s="286">
        <f>S1307*H1307</f>
        <v>0</v>
      </c>
      <c r="U1307" s="204"/>
      <c r="V1307" s="204"/>
      <c r="W1307" s="204"/>
      <c r="X1307" s="204"/>
      <c r="Y1307" s="204"/>
      <c r="Z1307" s="204"/>
      <c r="AA1307" s="204"/>
      <c r="AB1307" s="204"/>
      <c r="AC1307" s="204"/>
      <c r="AD1307" s="204"/>
      <c r="AE1307" s="204"/>
      <c r="AR1307" s="287" t="s">
        <v>238</v>
      </c>
      <c r="AT1307" s="287" t="s">
        <v>139</v>
      </c>
      <c r="AU1307" s="287" t="s">
        <v>145</v>
      </c>
      <c r="AY1307" s="205" t="s">
        <v>137</v>
      </c>
      <c r="BE1307" s="150">
        <f>IF(N1307="základná",J1307,0)</f>
        <v>0</v>
      </c>
      <c r="BF1307" s="150">
        <f>IF(N1307="znížená",J1307,0)</f>
        <v>0</v>
      </c>
      <c r="BG1307" s="150">
        <f>IF(N1307="zákl. prenesená",J1307,0)</f>
        <v>0</v>
      </c>
      <c r="BH1307" s="150">
        <f>IF(N1307="zníž. prenesená",J1307,0)</f>
        <v>0</v>
      </c>
      <c r="BI1307" s="150">
        <f>IF(N1307="nulová",J1307,0)</f>
        <v>0</v>
      </c>
      <c r="BJ1307" s="205" t="s">
        <v>145</v>
      </c>
      <c r="BK1307" s="151">
        <f>ROUND(I1307*H1307,3)</f>
        <v>0</v>
      </c>
      <c r="BL1307" s="205" t="s">
        <v>238</v>
      </c>
      <c r="BM1307" s="287" t="s">
        <v>1741</v>
      </c>
    </row>
    <row r="1308" spans="1:65" s="11" customFormat="1">
      <c r="B1308" s="152"/>
      <c r="D1308" s="153" t="s">
        <v>147</v>
      </c>
      <c r="E1308" s="154" t="s">
        <v>1</v>
      </c>
      <c r="F1308" s="155" t="s">
        <v>1742</v>
      </c>
      <c r="H1308" s="156">
        <v>35.9</v>
      </c>
      <c r="I1308" s="157"/>
      <c r="L1308" s="152"/>
      <c r="M1308" s="158"/>
      <c r="N1308" s="159"/>
      <c r="O1308" s="159"/>
      <c r="P1308" s="159"/>
      <c r="Q1308" s="159"/>
      <c r="R1308" s="159"/>
      <c r="S1308" s="159"/>
      <c r="T1308" s="160"/>
      <c r="AT1308" s="154" t="s">
        <v>147</v>
      </c>
      <c r="AU1308" s="154" t="s">
        <v>145</v>
      </c>
      <c r="AV1308" s="11" t="s">
        <v>145</v>
      </c>
      <c r="AW1308" s="11" t="s">
        <v>33</v>
      </c>
      <c r="AX1308" s="11" t="s">
        <v>80</v>
      </c>
      <c r="AY1308" s="154" t="s">
        <v>137</v>
      </c>
    </row>
    <row r="1309" spans="1:65" s="254" customFormat="1" ht="48.95" customHeight="1">
      <c r="A1309" s="204"/>
      <c r="B1309" s="139"/>
      <c r="C1309" s="276" t="s">
        <v>1743</v>
      </c>
      <c r="D1309" s="276" t="s">
        <v>139</v>
      </c>
      <c r="E1309" s="277" t="s">
        <v>1744</v>
      </c>
      <c r="F1309" s="278" t="s">
        <v>1745</v>
      </c>
      <c r="G1309" s="279" t="s">
        <v>142</v>
      </c>
      <c r="H1309" s="280">
        <v>28.07</v>
      </c>
      <c r="I1309" s="281"/>
      <c r="J1309" s="280">
        <f>ROUND(I1309*H1309,3)</f>
        <v>0</v>
      </c>
      <c r="K1309" s="282"/>
      <c r="L1309" s="30"/>
      <c r="M1309" s="283" t="s">
        <v>1</v>
      </c>
      <c r="N1309" s="284" t="s">
        <v>44</v>
      </c>
      <c r="O1309" s="49"/>
      <c r="P1309" s="285">
        <f>O1309*H1309</f>
        <v>0</v>
      </c>
      <c r="Q1309" s="285">
        <v>2.504E-2</v>
      </c>
      <c r="R1309" s="285">
        <f>Q1309*H1309</f>
        <v>0.70287279999999996</v>
      </c>
      <c r="S1309" s="285">
        <v>0</v>
      </c>
      <c r="T1309" s="286">
        <f>S1309*H1309</f>
        <v>0</v>
      </c>
      <c r="U1309" s="204"/>
      <c r="V1309" s="204"/>
      <c r="W1309" s="204"/>
      <c r="X1309" s="204"/>
      <c r="Y1309" s="204"/>
      <c r="Z1309" s="204"/>
      <c r="AA1309" s="204"/>
      <c r="AB1309" s="204"/>
      <c r="AC1309" s="204"/>
      <c r="AD1309" s="204"/>
      <c r="AE1309" s="204"/>
      <c r="AR1309" s="287" t="s">
        <v>238</v>
      </c>
      <c r="AT1309" s="287" t="s">
        <v>139</v>
      </c>
      <c r="AU1309" s="287" t="s">
        <v>145</v>
      </c>
      <c r="AY1309" s="205" t="s">
        <v>137</v>
      </c>
      <c r="BE1309" s="150">
        <f>IF(N1309="základná",J1309,0)</f>
        <v>0</v>
      </c>
      <c r="BF1309" s="150">
        <f>IF(N1309="znížená",J1309,0)</f>
        <v>0</v>
      </c>
      <c r="BG1309" s="150">
        <f>IF(N1309="zákl. prenesená",J1309,0)</f>
        <v>0</v>
      </c>
      <c r="BH1309" s="150">
        <f>IF(N1309="zníž. prenesená",J1309,0)</f>
        <v>0</v>
      </c>
      <c r="BI1309" s="150">
        <f>IF(N1309="nulová",J1309,0)</f>
        <v>0</v>
      </c>
      <c r="BJ1309" s="205" t="s">
        <v>145</v>
      </c>
      <c r="BK1309" s="151">
        <f>ROUND(I1309*H1309,3)</f>
        <v>0</v>
      </c>
      <c r="BL1309" s="205" t="s">
        <v>238</v>
      </c>
      <c r="BM1309" s="287" t="s">
        <v>1746</v>
      </c>
    </row>
    <row r="1310" spans="1:65" s="14" customFormat="1">
      <c r="B1310" s="186"/>
      <c r="D1310" s="153" t="s">
        <v>147</v>
      </c>
      <c r="E1310" s="187" t="s">
        <v>1</v>
      </c>
      <c r="F1310" s="188" t="s">
        <v>1747</v>
      </c>
      <c r="H1310" s="187" t="s">
        <v>1</v>
      </c>
      <c r="I1310" s="189"/>
      <c r="L1310" s="186"/>
      <c r="M1310" s="190"/>
      <c r="N1310" s="191"/>
      <c r="O1310" s="191"/>
      <c r="P1310" s="191"/>
      <c r="Q1310" s="191"/>
      <c r="R1310" s="191"/>
      <c r="S1310" s="191"/>
      <c r="T1310" s="192"/>
      <c r="AT1310" s="187" t="s">
        <v>147</v>
      </c>
      <c r="AU1310" s="187" t="s">
        <v>145</v>
      </c>
      <c r="AV1310" s="14" t="s">
        <v>80</v>
      </c>
      <c r="AW1310" s="14" t="s">
        <v>33</v>
      </c>
      <c r="AX1310" s="14" t="s">
        <v>72</v>
      </c>
      <c r="AY1310" s="187" t="s">
        <v>137</v>
      </c>
    </row>
    <row r="1311" spans="1:65" s="11" customFormat="1">
      <c r="B1311" s="152"/>
      <c r="D1311" s="153" t="s">
        <v>147</v>
      </c>
      <c r="E1311" s="154" t="s">
        <v>1</v>
      </c>
      <c r="F1311" s="155" t="s">
        <v>1748</v>
      </c>
      <c r="H1311" s="156">
        <v>28.07</v>
      </c>
      <c r="I1311" s="157"/>
      <c r="L1311" s="152"/>
      <c r="M1311" s="158"/>
      <c r="N1311" s="159"/>
      <c r="O1311" s="159"/>
      <c r="P1311" s="159"/>
      <c r="Q1311" s="159"/>
      <c r="R1311" s="159"/>
      <c r="S1311" s="159"/>
      <c r="T1311" s="160"/>
      <c r="AT1311" s="154" t="s">
        <v>147</v>
      </c>
      <c r="AU1311" s="154" t="s">
        <v>145</v>
      </c>
      <c r="AV1311" s="11" t="s">
        <v>145</v>
      </c>
      <c r="AW1311" s="11" t="s">
        <v>33</v>
      </c>
      <c r="AX1311" s="11" t="s">
        <v>80</v>
      </c>
      <c r="AY1311" s="154" t="s">
        <v>137</v>
      </c>
    </row>
    <row r="1312" spans="1:65" s="254" customFormat="1" ht="14.45" customHeight="1">
      <c r="A1312" s="204"/>
      <c r="B1312" s="139"/>
      <c r="C1312" s="276" t="s">
        <v>1749</v>
      </c>
      <c r="D1312" s="276" t="s">
        <v>139</v>
      </c>
      <c r="E1312" s="277" t="s">
        <v>1750</v>
      </c>
      <c r="F1312" s="278" t="s">
        <v>1751</v>
      </c>
      <c r="G1312" s="279" t="s">
        <v>289</v>
      </c>
      <c r="H1312" s="281"/>
      <c r="I1312" s="281"/>
      <c r="J1312" s="280">
        <f>ROUND(I1312*H1312,3)</f>
        <v>0</v>
      </c>
      <c r="K1312" s="282"/>
      <c r="L1312" s="30"/>
      <c r="M1312" s="283" t="s">
        <v>1</v>
      </c>
      <c r="N1312" s="284" t="s">
        <v>44</v>
      </c>
      <c r="O1312" s="49"/>
      <c r="P1312" s="285">
        <f>O1312*H1312</f>
        <v>0</v>
      </c>
      <c r="Q1312" s="285">
        <v>0</v>
      </c>
      <c r="R1312" s="285">
        <f>Q1312*H1312</f>
        <v>0</v>
      </c>
      <c r="S1312" s="285">
        <v>0</v>
      </c>
      <c r="T1312" s="286">
        <f>S1312*H1312</f>
        <v>0</v>
      </c>
      <c r="U1312" s="204"/>
      <c r="V1312" s="204"/>
      <c r="W1312" s="204"/>
      <c r="X1312" s="204"/>
      <c r="Y1312" s="204"/>
      <c r="Z1312" s="204"/>
      <c r="AA1312" s="204"/>
      <c r="AB1312" s="204"/>
      <c r="AC1312" s="204"/>
      <c r="AD1312" s="204"/>
      <c r="AE1312" s="204"/>
      <c r="AR1312" s="287" t="s">
        <v>238</v>
      </c>
      <c r="AT1312" s="287" t="s">
        <v>139</v>
      </c>
      <c r="AU1312" s="287" t="s">
        <v>145</v>
      </c>
      <c r="AY1312" s="205" t="s">
        <v>137</v>
      </c>
      <c r="BE1312" s="150">
        <f>IF(N1312="základná",J1312,0)</f>
        <v>0</v>
      </c>
      <c r="BF1312" s="150">
        <f>IF(N1312="znížená",J1312,0)</f>
        <v>0</v>
      </c>
      <c r="BG1312" s="150">
        <f>IF(N1312="zákl. prenesená",J1312,0)</f>
        <v>0</v>
      </c>
      <c r="BH1312" s="150">
        <f>IF(N1312="zníž. prenesená",J1312,0)</f>
        <v>0</v>
      </c>
      <c r="BI1312" s="150">
        <f>IF(N1312="nulová",J1312,0)</f>
        <v>0</v>
      </c>
      <c r="BJ1312" s="205" t="s">
        <v>145</v>
      </c>
      <c r="BK1312" s="151">
        <f>ROUND(I1312*H1312,3)</f>
        <v>0</v>
      </c>
      <c r="BL1312" s="205" t="s">
        <v>238</v>
      </c>
      <c r="BM1312" s="287" t="s">
        <v>1752</v>
      </c>
    </row>
    <row r="1313" spans="1:65" s="10" customFormat="1" ht="22.7" customHeight="1">
      <c r="B1313" s="126"/>
      <c r="D1313" s="127" t="s">
        <v>71</v>
      </c>
      <c r="E1313" s="137" t="s">
        <v>265</v>
      </c>
      <c r="F1313" s="137" t="s">
        <v>266</v>
      </c>
      <c r="I1313" s="129"/>
      <c r="J1313" s="138">
        <f>BK1313</f>
        <v>0</v>
      </c>
      <c r="L1313" s="126"/>
      <c r="M1313" s="131"/>
      <c r="N1313" s="132"/>
      <c r="O1313" s="132"/>
      <c r="P1313" s="133">
        <f>SUM(P1314:P1339)</f>
        <v>0</v>
      </c>
      <c r="Q1313" s="132"/>
      <c r="R1313" s="133">
        <f>SUM(R1314:R1339)</f>
        <v>0.73449030000000004</v>
      </c>
      <c r="S1313" s="132"/>
      <c r="T1313" s="134">
        <f>SUM(T1314:T1339)</f>
        <v>0</v>
      </c>
      <c r="AR1313" s="127" t="s">
        <v>145</v>
      </c>
      <c r="AT1313" s="135" t="s">
        <v>71</v>
      </c>
      <c r="AU1313" s="135" t="s">
        <v>80</v>
      </c>
      <c r="AY1313" s="127" t="s">
        <v>137</v>
      </c>
      <c r="BK1313" s="136">
        <f>SUM(BK1314:BK1339)</f>
        <v>0</v>
      </c>
    </row>
    <row r="1314" spans="1:65" s="254" customFormat="1" ht="24.2" customHeight="1">
      <c r="A1314" s="204"/>
      <c r="B1314" s="139"/>
      <c r="C1314" s="276" t="s">
        <v>1753</v>
      </c>
      <c r="D1314" s="276" t="s">
        <v>139</v>
      </c>
      <c r="E1314" s="277" t="s">
        <v>1754</v>
      </c>
      <c r="F1314" s="278" t="s">
        <v>1755</v>
      </c>
      <c r="G1314" s="279" t="s">
        <v>269</v>
      </c>
      <c r="H1314" s="280">
        <v>45</v>
      </c>
      <c r="I1314" s="281"/>
      <c r="J1314" s="280">
        <f t="shared" ref="J1314:J1325" si="10">ROUND(I1314*H1314,3)</f>
        <v>0</v>
      </c>
      <c r="K1314" s="282"/>
      <c r="L1314" s="30"/>
      <c r="M1314" s="283" t="s">
        <v>1</v>
      </c>
      <c r="N1314" s="284" t="s">
        <v>44</v>
      </c>
      <c r="O1314" s="49"/>
      <c r="P1314" s="285">
        <f t="shared" ref="P1314:P1325" si="11">O1314*H1314</f>
        <v>0</v>
      </c>
      <c r="Q1314" s="285">
        <v>4.6299999999999996E-3</v>
      </c>
      <c r="R1314" s="285">
        <f t="shared" ref="R1314:R1325" si="12">Q1314*H1314</f>
        <v>0.20834999999999998</v>
      </c>
      <c r="S1314" s="285">
        <v>0</v>
      </c>
      <c r="T1314" s="286">
        <f t="shared" ref="T1314:T1325" si="13">S1314*H1314</f>
        <v>0</v>
      </c>
      <c r="U1314" s="204"/>
      <c r="V1314" s="204"/>
      <c r="W1314" s="204"/>
      <c r="X1314" s="204"/>
      <c r="Y1314" s="204"/>
      <c r="Z1314" s="204"/>
      <c r="AA1314" s="204"/>
      <c r="AB1314" s="204"/>
      <c r="AC1314" s="204"/>
      <c r="AD1314" s="204"/>
      <c r="AE1314" s="204"/>
      <c r="AR1314" s="287" t="s">
        <v>238</v>
      </c>
      <c r="AT1314" s="287" t="s">
        <v>139</v>
      </c>
      <c r="AU1314" s="287" t="s">
        <v>145</v>
      </c>
      <c r="AY1314" s="205" t="s">
        <v>137</v>
      </c>
      <c r="BE1314" s="150">
        <f t="shared" ref="BE1314:BE1325" si="14">IF(N1314="základná",J1314,0)</f>
        <v>0</v>
      </c>
      <c r="BF1314" s="150">
        <f t="shared" ref="BF1314:BF1325" si="15">IF(N1314="znížená",J1314,0)</f>
        <v>0</v>
      </c>
      <c r="BG1314" s="150">
        <f t="shared" ref="BG1314:BG1325" si="16">IF(N1314="zákl. prenesená",J1314,0)</f>
        <v>0</v>
      </c>
      <c r="BH1314" s="150">
        <f t="shared" ref="BH1314:BH1325" si="17">IF(N1314="zníž. prenesená",J1314,0)</f>
        <v>0</v>
      </c>
      <c r="BI1314" s="150">
        <f t="shared" ref="BI1314:BI1325" si="18">IF(N1314="nulová",J1314,0)</f>
        <v>0</v>
      </c>
      <c r="BJ1314" s="205" t="s">
        <v>145</v>
      </c>
      <c r="BK1314" s="151">
        <f t="shared" ref="BK1314:BK1325" si="19">ROUND(I1314*H1314,3)</f>
        <v>0</v>
      </c>
      <c r="BL1314" s="205" t="s">
        <v>238</v>
      </c>
      <c r="BM1314" s="287" t="s">
        <v>1756</v>
      </c>
    </row>
    <row r="1315" spans="1:65" s="254" customFormat="1" ht="37.700000000000003" customHeight="1">
      <c r="A1315" s="204"/>
      <c r="B1315" s="139"/>
      <c r="C1315" s="276" t="s">
        <v>1757</v>
      </c>
      <c r="D1315" s="276" t="s">
        <v>139</v>
      </c>
      <c r="E1315" s="277" t="s">
        <v>1758</v>
      </c>
      <c r="F1315" s="278" t="s">
        <v>1759</v>
      </c>
      <c r="G1315" s="279" t="s">
        <v>167</v>
      </c>
      <c r="H1315" s="280">
        <v>4</v>
      </c>
      <c r="I1315" s="281"/>
      <c r="J1315" s="280">
        <f t="shared" si="10"/>
        <v>0</v>
      </c>
      <c r="K1315" s="282"/>
      <c r="L1315" s="30"/>
      <c r="M1315" s="283" t="s">
        <v>1</v>
      </c>
      <c r="N1315" s="284" t="s">
        <v>44</v>
      </c>
      <c r="O1315" s="49"/>
      <c r="P1315" s="285">
        <f t="shared" si="11"/>
        <v>0</v>
      </c>
      <c r="Q1315" s="285">
        <v>4.6499999999999996E-3</v>
      </c>
      <c r="R1315" s="285">
        <f t="shared" si="12"/>
        <v>1.8599999999999998E-2</v>
      </c>
      <c r="S1315" s="285">
        <v>0</v>
      </c>
      <c r="T1315" s="286">
        <f t="shared" si="13"/>
        <v>0</v>
      </c>
      <c r="U1315" s="204"/>
      <c r="V1315" s="204"/>
      <c r="W1315" s="204"/>
      <c r="X1315" s="204"/>
      <c r="Y1315" s="204"/>
      <c r="Z1315" s="204"/>
      <c r="AA1315" s="204"/>
      <c r="AB1315" s="204"/>
      <c r="AC1315" s="204"/>
      <c r="AD1315" s="204"/>
      <c r="AE1315" s="204"/>
      <c r="AR1315" s="287" t="s">
        <v>238</v>
      </c>
      <c r="AT1315" s="287" t="s">
        <v>139</v>
      </c>
      <c r="AU1315" s="287" t="s">
        <v>145</v>
      </c>
      <c r="AY1315" s="205" t="s">
        <v>137</v>
      </c>
      <c r="BE1315" s="150">
        <f t="shared" si="14"/>
        <v>0</v>
      </c>
      <c r="BF1315" s="150">
        <f t="shared" si="15"/>
        <v>0</v>
      </c>
      <c r="BG1315" s="150">
        <f t="shared" si="16"/>
        <v>0</v>
      </c>
      <c r="BH1315" s="150">
        <f t="shared" si="17"/>
        <v>0</v>
      </c>
      <c r="BI1315" s="150">
        <f t="shared" si="18"/>
        <v>0</v>
      </c>
      <c r="BJ1315" s="205" t="s">
        <v>145</v>
      </c>
      <c r="BK1315" s="151">
        <f t="shared" si="19"/>
        <v>0</v>
      </c>
      <c r="BL1315" s="205" t="s">
        <v>238</v>
      </c>
      <c r="BM1315" s="287" t="s">
        <v>1760</v>
      </c>
    </row>
    <row r="1316" spans="1:65" s="254" customFormat="1" ht="24.2" customHeight="1">
      <c r="A1316" s="204"/>
      <c r="B1316" s="139"/>
      <c r="C1316" s="276" t="s">
        <v>1761</v>
      </c>
      <c r="D1316" s="276" t="s">
        <v>139</v>
      </c>
      <c r="E1316" s="277" t="s">
        <v>1762</v>
      </c>
      <c r="F1316" s="278" t="s">
        <v>1763</v>
      </c>
      <c r="G1316" s="279" t="s">
        <v>269</v>
      </c>
      <c r="H1316" s="280">
        <v>24</v>
      </c>
      <c r="I1316" s="281"/>
      <c r="J1316" s="280">
        <f t="shared" si="10"/>
        <v>0</v>
      </c>
      <c r="K1316" s="282"/>
      <c r="L1316" s="30"/>
      <c r="M1316" s="283" t="s">
        <v>1</v>
      </c>
      <c r="N1316" s="284" t="s">
        <v>44</v>
      </c>
      <c r="O1316" s="49"/>
      <c r="P1316" s="285">
        <f t="shared" si="11"/>
        <v>0</v>
      </c>
      <c r="Q1316" s="285">
        <v>3.46E-3</v>
      </c>
      <c r="R1316" s="285">
        <f t="shared" si="12"/>
        <v>8.3040000000000003E-2</v>
      </c>
      <c r="S1316" s="285">
        <v>0</v>
      </c>
      <c r="T1316" s="286">
        <f t="shared" si="13"/>
        <v>0</v>
      </c>
      <c r="U1316" s="204"/>
      <c r="V1316" s="204"/>
      <c r="W1316" s="204"/>
      <c r="X1316" s="204"/>
      <c r="Y1316" s="204"/>
      <c r="Z1316" s="204"/>
      <c r="AA1316" s="204"/>
      <c r="AB1316" s="204"/>
      <c r="AC1316" s="204"/>
      <c r="AD1316" s="204"/>
      <c r="AE1316" s="204"/>
      <c r="AR1316" s="287" t="s">
        <v>238</v>
      </c>
      <c r="AT1316" s="287" t="s">
        <v>139</v>
      </c>
      <c r="AU1316" s="287" t="s">
        <v>145</v>
      </c>
      <c r="AY1316" s="205" t="s">
        <v>137</v>
      </c>
      <c r="BE1316" s="150">
        <f t="shared" si="14"/>
        <v>0</v>
      </c>
      <c r="BF1316" s="150">
        <f t="shared" si="15"/>
        <v>0</v>
      </c>
      <c r="BG1316" s="150">
        <f t="shared" si="16"/>
        <v>0</v>
      </c>
      <c r="BH1316" s="150">
        <f t="shared" si="17"/>
        <v>0</v>
      </c>
      <c r="BI1316" s="150">
        <f t="shared" si="18"/>
        <v>0</v>
      </c>
      <c r="BJ1316" s="205" t="s">
        <v>145</v>
      </c>
      <c r="BK1316" s="151">
        <f t="shared" si="19"/>
        <v>0</v>
      </c>
      <c r="BL1316" s="205" t="s">
        <v>238</v>
      </c>
      <c r="BM1316" s="287" t="s">
        <v>1764</v>
      </c>
    </row>
    <row r="1317" spans="1:65" s="254" customFormat="1" ht="24.2" customHeight="1">
      <c r="A1317" s="204"/>
      <c r="B1317" s="139"/>
      <c r="C1317" s="276" t="s">
        <v>1765</v>
      </c>
      <c r="D1317" s="276" t="s">
        <v>139</v>
      </c>
      <c r="E1317" s="277" t="s">
        <v>1766</v>
      </c>
      <c r="F1317" s="278" t="s">
        <v>1767</v>
      </c>
      <c r="G1317" s="279" t="s">
        <v>269</v>
      </c>
      <c r="H1317" s="280">
        <v>25</v>
      </c>
      <c r="I1317" s="281"/>
      <c r="J1317" s="280">
        <f t="shared" si="10"/>
        <v>0</v>
      </c>
      <c r="K1317" s="282"/>
      <c r="L1317" s="30"/>
      <c r="M1317" s="283" t="s">
        <v>1</v>
      </c>
      <c r="N1317" s="284" t="s">
        <v>44</v>
      </c>
      <c r="O1317" s="49"/>
      <c r="P1317" s="285">
        <f t="shared" si="11"/>
        <v>0</v>
      </c>
      <c r="Q1317" s="285">
        <v>4.3099999999999996E-3</v>
      </c>
      <c r="R1317" s="285">
        <f t="shared" si="12"/>
        <v>0.10774999999999998</v>
      </c>
      <c r="S1317" s="285">
        <v>0</v>
      </c>
      <c r="T1317" s="286">
        <f t="shared" si="13"/>
        <v>0</v>
      </c>
      <c r="U1317" s="204"/>
      <c r="V1317" s="204"/>
      <c r="W1317" s="204"/>
      <c r="X1317" s="204"/>
      <c r="Y1317" s="204"/>
      <c r="Z1317" s="204"/>
      <c r="AA1317" s="204"/>
      <c r="AB1317" s="204"/>
      <c r="AC1317" s="204"/>
      <c r="AD1317" s="204"/>
      <c r="AE1317" s="204"/>
      <c r="AR1317" s="287" t="s">
        <v>238</v>
      </c>
      <c r="AT1317" s="287" t="s">
        <v>139</v>
      </c>
      <c r="AU1317" s="287" t="s">
        <v>145</v>
      </c>
      <c r="AY1317" s="205" t="s">
        <v>137</v>
      </c>
      <c r="BE1317" s="150">
        <f t="shared" si="14"/>
        <v>0</v>
      </c>
      <c r="BF1317" s="150">
        <f t="shared" si="15"/>
        <v>0</v>
      </c>
      <c r="BG1317" s="150">
        <f t="shared" si="16"/>
        <v>0</v>
      </c>
      <c r="BH1317" s="150">
        <f t="shared" si="17"/>
        <v>0</v>
      </c>
      <c r="BI1317" s="150">
        <f t="shared" si="18"/>
        <v>0</v>
      </c>
      <c r="BJ1317" s="205" t="s">
        <v>145</v>
      </c>
      <c r="BK1317" s="151">
        <f t="shared" si="19"/>
        <v>0</v>
      </c>
      <c r="BL1317" s="205" t="s">
        <v>238</v>
      </c>
      <c r="BM1317" s="287" t="s">
        <v>1768</v>
      </c>
    </row>
    <row r="1318" spans="1:65" s="254" customFormat="1" ht="37.700000000000003" customHeight="1">
      <c r="A1318" s="204"/>
      <c r="B1318" s="139"/>
      <c r="C1318" s="276" t="s">
        <v>1769</v>
      </c>
      <c r="D1318" s="276" t="s">
        <v>139</v>
      </c>
      <c r="E1318" s="277" t="s">
        <v>1770</v>
      </c>
      <c r="F1318" s="278" t="s">
        <v>1771</v>
      </c>
      <c r="G1318" s="279" t="s">
        <v>167</v>
      </c>
      <c r="H1318" s="280">
        <v>1</v>
      </c>
      <c r="I1318" s="281"/>
      <c r="J1318" s="280">
        <f t="shared" si="10"/>
        <v>0</v>
      </c>
      <c r="K1318" s="282"/>
      <c r="L1318" s="30"/>
      <c r="M1318" s="283" t="s">
        <v>1</v>
      </c>
      <c r="N1318" s="284" t="s">
        <v>44</v>
      </c>
      <c r="O1318" s="49"/>
      <c r="P1318" s="285">
        <f t="shared" si="11"/>
        <v>0</v>
      </c>
      <c r="Q1318" s="285">
        <v>3.4000000000000002E-4</v>
      </c>
      <c r="R1318" s="285">
        <f t="shared" si="12"/>
        <v>3.4000000000000002E-4</v>
      </c>
      <c r="S1318" s="285">
        <v>0</v>
      </c>
      <c r="T1318" s="286">
        <f t="shared" si="13"/>
        <v>0</v>
      </c>
      <c r="U1318" s="204"/>
      <c r="V1318" s="204"/>
      <c r="W1318" s="204"/>
      <c r="X1318" s="204"/>
      <c r="Y1318" s="204"/>
      <c r="Z1318" s="204"/>
      <c r="AA1318" s="204"/>
      <c r="AB1318" s="204"/>
      <c r="AC1318" s="204"/>
      <c r="AD1318" s="204"/>
      <c r="AE1318" s="204"/>
      <c r="AR1318" s="287" t="s">
        <v>238</v>
      </c>
      <c r="AT1318" s="287" t="s">
        <v>139</v>
      </c>
      <c r="AU1318" s="287" t="s">
        <v>145</v>
      </c>
      <c r="AY1318" s="205" t="s">
        <v>137</v>
      </c>
      <c r="BE1318" s="150">
        <f t="shared" si="14"/>
        <v>0</v>
      </c>
      <c r="BF1318" s="150">
        <f t="shared" si="15"/>
        <v>0</v>
      </c>
      <c r="BG1318" s="150">
        <f t="shared" si="16"/>
        <v>0</v>
      </c>
      <c r="BH1318" s="150">
        <f t="shared" si="17"/>
        <v>0</v>
      </c>
      <c r="BI1318" s="150">
        <f t="shared" si="18"/>
        <v>0</v>
      </c>
      <c r="BJ1318" s="205" t="s">
        <v>145</v>
      </c>
      <c r="BK1318" s="151">
        <f t="shared" si="19"/>
        <v>0</v>
      </c>
      <c r="BL1318" s="205" t="s">
        <v>238</v>
      </c>
      <c r="BM1318" s="287" t="s">
        <v>1772</v>
      </c>
    </row>
    <row r="1319" spans="1:65" s="254" customFormat="1" ht="37.700000000000003" customHeight="1">
      <c r="A1319" s="204"/>
      <c r="B1319" s="139"/>
      <c r="C1319" s="276" t="s">
        <v>1773</v>
      </c>
      <c r="D1319" s="276" t="s">
        <v>139</v>
      </c>
      <c r="E1319" s="277" t="s">
        <v>1774</v>
      </c>
      <c r="F1319" s="278" t="s">
        <v>1775</v>
      </c>
      <c r="G1319" s="279" t="s">
        <v>167</v>
      </c>
      <c r="H1319" s="280">
        <v>1</v>
      </c>
      <c r="I1319" s="281"/>
      <c r="J1319" s="280">
        <f t="shared" si="10"/>
        <v>0</v>
      </c>
      <c r="K1319" s="282"/>
      <c r="L1319" s="30"/>
      <c r="M1319" s="283" t="s">
        <v>1</v>
      </c>
      <c r="N1319" s="284" t="s">
        <v>44</v>
      </c>
      <c r="O1319" s="49"/>
      <c r="P1319" s="285">
        <f t="shared" si="11"/>
        <v>0</v>
      </c>
      <c r="Q1319" s="285">
        <v>2.2899999999999999E-3</v>
      </c>
      <c r="R1319" s="285">
        <f t="shared" si="12"/>
        <v>2.2899999999999999E-3</v>
      </c>
      <c r="S1319" s="285">
        <v>0</v>
      </c>
      <c r="T1319" s="286">
        <f t="shared" si="13"/>
        <v>0</v>
      </c>
      <c r="U1319" s="204"/>
      <c r="V1319" s="204"/>
      <c r="W1319" s="204"/>
      <c r="X1319" s="204"/>
      <c r="Y1319" s="204"/>
      <c r="Z1319" s="204"/>
      <c r="AA1319" s="204"/>
      <c r="AB1319" s="204"/>
      <c r="AC1319" s="204"/>
      <c r="AD1319" s="204"/>
      <c r="AE1319" s="204"/>
      <c r="AR1319" s="287" t="s">
        <v>238</v>
      </c>
      <c r="AT1319" s="287" t="s">
        <v>139</v>
      </c>
      <c r="AU1319" s="287" t="s">
        <v>145</v>
      </c>
      <c r="AY1319" s="205" t="s">
        <v>137</v>
      </c>
      <c r="BE1319" s="150">
        <f t="shared" si="14"/>
        <v>0</v>
      </c>
      <c r="BF1319" s="150">
        <f t="shared" si="15"/>
        <v>0</v>
      </c>
      <c r="BG1319" s="150">
        <f t="shared" si="16"/>
        <v>0</v>
      </c>
      <c r="BH1319" s="150">
        <f t="shared" si="17"/>
        <v>0</v>
      </c>
      <c r="BI1319" s="150">
        <f t="shared" si="18"/>
        <v>0</v>
      </c>
      <c r="BJ1319" s="205" t="s">
        <v>145</v>
      </c>
      <c r="BK1319" s="151">
        <f t="shared" si="19"/>
        <v>0</v>
      </c>
      <c r="BL1319" s="205" t="s">
        <v>238</v>
      </c>
      <c r="BM1319" s="287" t="s">
        <v>1776</v>
      </c>
    </row>
    <row r="1320" spans="1:65" s="254" customFormat="1" ht="37.700000000000003" customHeight="1">
      <c r="A1320" s="204"/>
      <c r="B1320" s="139"/>
      <c r="C1320" s="276" t="s">
        <v>1777</v>
      </c>
      <c r="D1320" s="276" t="s">
        <v>139</v>
      </c>
      <c r="E1320" s="277" t="s">
        <v>1778</v>
      </c>
      <c r="F1320" s="278" t="s">
        <v>1779</v>
      </c>
      <c r="G1320" s="279" t="s">
        <v>167</v>
      </c>
      <c r="H1320" s="280">
        <v>6</v>
      </c>
      <c r="I1320" s="281"/>
      <c r="J1320" s="280">
        <f t="shared" si="10"/>
        <v>0</v>
      </c>
      <c r="K1320" s="282"/>
      <c r="L1320" s="30"/>
      <c r="M1320" s="283" t="s">
        <v>1</v>
      </c>
      <c r="N1320" s="284" t="s">
        <v>44</v>
      </c>
      <c r="O1320" s="49"/>
      <c r="P1320" s="285">
        <f t="shared" si="11"/>
        <v>0</v>
      </c>
      <c r="Q1320" s="285">
        <v>8.8999999999999995E-4</v>
      </c>
      <c r="R1320" s="285">
        <f t="shared" si="12"/>
        <v>5.3399999999999993E-3</v>
      </c>
      <c r="S1320" s="285">
        <v>0</v>
      </c>
      <c r="T1320" s="286">
        <f t="shared" si="13"/>
        <v>0</v>
      </c>
      <c r="U1320" s="204"/>
      <c r="V1320" s="204"/>
      <c r="W1320" s="204"/>
      <c r="X1320" s="204"/>
      <c r="Y1320" s="204"/>
      <c r="Z1320" s="204"/>
      <c r="AA1320" s="204"/>
      <c r="AB1320" s="204"/>
      <c r="AC1320" s="204"/>
      <c r="AD1320" s="204"/>
      <c r="AE1320" s="204"/>
      <c r="AR1320" s="287" t="s">
        <v>238</v>
      </c>
      <c r="AT1320" s="287" t="s">
        <v>139</v>
      </c>
      <c r="AU1320" s="287" t="s">
        <v>145</v>
      </c>
      <c r="AY1320" s="205" t="s">
        <v>137</v>
      </c>
      <c r="BE1320" s="150">
        <f t="shared" si="14"/>
        <v>0</v>
      </c>
      <c r="BF1320" s="150">
        <f t="shared" si="15"/>
        <v>0</v>
      </c>
      <c r="BG1320" s="150">
        <f t="shared" si="16"/>
        <v>0</v>
      </c>
      <c r="BH1320" s="150">
        <f t="shared" si="17"/>
        <v>0</v>
      </c>
      <c r="BI1320" s="150">
        <f t="shared" si="18"/>
        <v>0</v>
      </c>
      <c r="BJ1320" s="205" t="s">
        <v>145</v>
      </c>
      <c r="BK1320" s="151">
        <f t="shared" si="19"/>
        <v>0</v>
      </c>
      <c r="BL1320" s="205" t="s">
        <v>238</v>
      </c>
      <c r="BM1320" s="287" t="s">
        <v>1780</v>
      </c>
    </row>
    <row r="1321" spans="1:65" s="254" customFormat="1" ht="37.700000000000003" customHeight="1">
      <c r="A1321" s="204"/>
      <c r="B1321" s="139"/>
      <c r="C1321" s="276" t="s">
        <v>1781</v>
      </c>
      <c r="D1321" s="276" t="s">
        <v>139</v>
      </c>
      <c r="E1321" s="277" t="s">
        <v>1782</v>
      </c>
      <c r="F1321" s="278" t="s">
        <v>1783</v>
      </c>
      <c r="G1321" s="279" t="s">
        <v>167</v>
      </c>
      <c r="H1321" s="280">
        <v>4</v>
      </c>
      <c r="I1321" s="281"/>
      <c r="J1321" s="280">
        <f t="shared" si="10"/>
        <v>0</v>
      </c>
      <c r="K1321" s="282"/>
      <c r="L1321" s="30"/>
      <c r="M1321" s="283" t="s">
        <v>1</v>
      </c>
      <c r="N1321" s="284" t="s">
        <v>44</v>
      </c>
      <c r="O1321" s="49"/>
      <c r="P1321" s="285">
        <f t="shared" si="11"/>
        <v>0</v>
      </c>
      <c r="Q1321" s="285">
        <v>1.16E-3</v>
      </c>
      <c r="R1321" s="285">
        <f t="shared" si="12"/>
        <v>4.64E-3</v>
      </c>
      <c r="S1321" s="285">
        <v>0</v>
      </c>
      <c r="T1321" s="286">
        <f t="shared" si="13"/>
        <v>0</v>
      </c>
      <c r="U1321" s="204"/>
      <c r="V1321" s="204"/>
      <c r="W1321" s="204"/>
      <c r="X1321" s="204"/>
      <c r="Y1321" s="204"/>
      <c r="Z1321" s="204"/>
      <c r="AA1321" s="204"/>
      <c r="AB1321" s="204"/>
      <c r="AC1321" s="204"/>
      <c r="AD1321" s="204"/>
      <c r="AE1321" s="204"/>
      <c r="AR1321" s="287" t="s">
        <v>238</v>
      </c>
      <c r="AT1321" s="287" t="s">
        <v>139</v>
      </c>
      <c r="AU1321" s="287" t="s">
        <v>145</v>
      </c>
      <c r="AY1321" s="205" t="s">
        <v>137</v>
      </c>
      <c r="BE1321" s="150">
        <f t="shared" si="14"/>
        <v>0</v>
      </c>
      <c r="BF1321" s="150">
        <f t="shared" si="15"/>
        <v>0</v>
      </c>
      <c r="BG1321" s="150">
        <f t="shared" si="16"/>
        <v>0</v>
      </c>
      <c r="BH1321" s="150">
        <f t="shared" si="17"/>
        <v>0</v>
      </c>
      <c r="BI1321" s="150">
        <f t="shared" si="18"/>
        <v>0</v>
      </c>
      <c r="BJ1321" s="205" t="s">
        <v>145</v>
      </c>
      <c r="BK1321" s="151">
        <f t="shared" si="19"/>
        <v>0</v>
      </c>
      <c r="BL1321" s="205" t="s">
        <v>238</v>
      </c>
      <c r="BM1321" s="287" t="s">
        <v>1784</v>
      </c>
    </row>
    <row r="1322" spans="1:65" s="254" customFormat="1" ht="24.2" customHeight="1">
      <c r="A1322" s="204"/>
      <c r="B1322" s="139"/>
      <c r="C1322" s="276" t="s">
        <v>1785</v>
      </c>
      <c r="D1322" s="276" t="s">
        <v>139</v>
      </c>
      <c r="E1322" s="277" t="s">
        <v>1786</v>
      </c>
      <c r="F1322" s="278" t="s">
        <v>1787</v>
      </c>
      <c r="G1322" s="279" t="s">
        <v>167</v>
      </c>
      <c r="H1322" s="280">
        <v>2</v>
      </c>
      <c r="I1322" s="281"/>
      <c r="J1322" s="280">
        <f t="shared" si="10"/>
        <v>0</v>
      </c>
      <c r="K1322" s="282"/>
      <c r="L1322" s="30"/>
      <c r="M1322" s="283" t="s">
        <v>1</v>
      </c>
      <c r="N1322" s="284" t="s">
        <v>44</v>
      </c>
      <c r="O1322" s="49"/>
      <c r="P1322" s="285">
        <f t="shared" si="11"/>
        <v>0</v>
      </c>
      <c r="Q1322" s="285">
        <v>1.17E-3</v>
      </c>
      <c r="R1322" s="285">
        <f t="shared" si="12"/>
        <v>2.3400000000000001E-3</v>
      </c>
      <c r="S1322" s="285">
        <v>0</v>
      </c>
      <c r="T1322" s="286">
        <f t="shared" si="13"/>
        <v>0</v>
      </c>
      <c r="U1322" s="204"/>
      <c r="V1322" s="204"/>
      <c r="W1322" s="204"/>
      <c r="X1322" s="204"/>
      <c r="Y1322" s="204"/>
      <c r="Z1322" s="204"/>
      <c r="AA1322" s="204"/>
      <c r="AB1322" s="204"/>
      <c r="AC1322" s="204"/>
      <c r="AD1322" s="204"/>
      <c r="AE1322" s="204"/>
      <c r="AR1322" s="287" t="s">
        <v>238</v>
      </c>
      <c r="AT1322" s="287" t="s">
        <v>139</v>
      </c>
      <c r="AU1322" s="287" t="s">
        <v>145</v>
      </c>
      <c r="AY1322" s="205" t="s">
        <v>137</v>
      </c>
      <c r="BE1322" s="150">
        <f t="shared" si="14"/>
        <v>0</v>
      </c>
      <c r="BF1322" s="150">
        <f t="shared" si="15"/>
        <v>0</v>
      </c>
      <c r="BG1322" s="150">
        <f t="shared" si="16"/>
        <v>0</v>
      </c>
      <c r="BH1322" s="150">
        <f t="shared" si="17"/>
        <v>0</v>
      </c>
      <c r="BI1322" s="150">
        <f t="shared" si="18"/>
        <v>0</v>
      </c>
      <c r="BJ1322" s="205" t="s">
        <v>145</v>
      </c>
      <c r="BK1322" s="151">
        <f t="shared" si="19"/>
        <v>0</v>
      </c>
      <c r="BL1322" s="205" t="s">
        <v>238</v>
      </c>
      <c r="BM1322" s="287" t="s">
        <v>1788</v>
      </c>
    </row>
    <row r="1323" spans="1:65" s="254" customFormat="1" ht="14.45" customHeight="1">
      <c r="A1323" s="204"/>
      <c r="B1323" s="139"/>
      <c r="C1323" s="276" t="s">
        <v>1789</v>
      </c>
      <c r="D1323" s="276" t="s">
        <v>139</v>
      </c>
      <c r="E1323" s="277" t="s">
        <v>1790</v>
      </c>
      <c r="F1323" s="278" t="s">
        <v>1791</v>
      </c>
      <c r="G1323" s="279" t="s">
        <v>167</v>
      </c>
      <c r="H1323" s="280">
        <v>4</v>
      </c>
      <c r="I1323" s="281"/>
      <c r="J1323" s="280">
        <f t="shared" si="10"/>
        <v>0</v>
      </c>
      <c r="K1323" s="282"/>
      <c r="L1323" s="30"/>
      <c r="M1323" s="283" t="s">
        <v>1</v>
      </c>
      <c r="N1323" s="284" t="s">
        <v>44</v>
      </c>
      <c r="O1323" s="49"/>
      <c r="P1323" s="285">
        <f t="shared" si="11"/>
        <v>0</v>
      </c>
      <c r="Q1323" s="285">
        <v>0</v>
      </c>
      <c r="R1323" s="285">
        <f t="shared" si="12"/>
        <v>0</v>
      </c>
      <c r="S1323" s="285">
        <v>0</v>
      </c>
      <c r="T1323" s="286">
        <f t="shared" si="13"/>
        <v>0</v>
      </c>
      <c r="U1323" s="204"/>
      <c r="V1323" s="204"/>
      <c r="W1323" s="204"/>
      <c r="X1323" s="204"/>
      <c r="Y1323" s="204"/>
      <c r="Z1323" s="204"/>
      <c r="AA1323" s="204"/>
      <c r="AB1323" s="204"/>
      <c r="AC1323" s="204"/>
      <c r="AD1323" s="204"/>
      <c r="AE1323" s="204"/>
      <c r="AR1323" s="287" t="s">
        <v>238</v>
      </c>
      <c r="AT1323" s="287" t="s">
        <v>139</v>
      </c>
      <c r="AU1323" s="287" t="s">
        <v>145</v>
      </c>
      <c r="AY1323" s="205" t="s">
        <v>137</v>
      </c>
      <c r="BE1323" s="150">
        <f t="shared" si="14"/>
        <v>0</v>
      </c>
      <c r="BF1323" s="150">
        <f t="shared" si="15"/>
        <v>0</v>
      </c>
      <c r="BG1323" s="150">
        <f t="shared" si="16"/>
        <v>0</v>
      </c>
      <c r="BH1323" s="150">
        <f t="shared" si="17"/>
        <v>0</v>
      </c>
      <c r="BI1323" s="150">
        <f t="shared" si="18"/>
        <v>0</v>
      </c>
      <c r="BJ1323" s="205" t="s">
        <v>145</v>
      </c>
      <c r="BK1323" s="151">
        <f t="shared" si="19"/>
        <v>0</v>
      </c>
      <c r="BL1323" s="205" t="s">
        <v>238</v>
      </c>
      <c r="BM1323" s="287" t="s">
        <v>1792</v>
      </c>
    </row>
    <row r="1324" spans="1:65" s="254" customFormat="1" ht="24.2" customHeight="1">
      <c r="A1324" s="204"/>
      <c r="B1324" s="139"/>
      <c r="C1324" s="276" t="s">
        <v>1793</v>
      </c>
      <c r="D1324" s="276" t="s">
        <v>139</v>
      </c>
      <c r="E1324" s="277" t="s">
        <v>1794</v>
      </c>
      <c r="F1324" s="278" t="s">
        <v>1795</v>
      </c>
      <c r="G1324" s="279" t="s">
        <v>167</v>
      </c>
      <c r="H1324" s="280">
        <v>4</v>
      </c>
      <c r="I1324" s="281"/>
      <c r="J1324" s="280">
        <f t="shared" si="10"/>
        <v>0</v>
      </c>
      <c r="K1324" s="282"/>
      <c r="L1324" s="30"/>
      <c r="M1324" s="283" t="s">
        <v>1</v>
      </c>
      <c r="N1324" s="284" t="s">
        <v>44</v>
      </c>
      <c r="O1324" s="49"/>
      <c r="P1324" s="285">
        <f t="shared" si="11"/>
        <v>0</v>
      </c>
      <c r="Q1324" s="285">
        <v>1.8E-3</v>
      </c>
      <c r="R1324" s="285">
        <f t="shared" si="12"/>
        <v>7.1999999999999998E-3</v>
      </c>
      <c r="S1324" s="285">
        <v>0</v>
      </c>
      <c r="T1324" s="286">
        <f t="shared" si="13"/>
        <v>0</v>
      </c>
      <c r="U1324" s="204"/>
      <c r="V1324" s="204"/>
      <c r="W1324" s="204"/>
      <c r="X1324" s="204"/>
      <c r="Y1324" s="204"/>
      <c r="Z1324" s="204"/>
      <c r="AA1324" s="204"/>
      <c r="AB1324" s="204"/>
      <c r="AC1324" s="204"/>
      <c r="AD1324" s="204"/>
      <c r="AE1324" s="204"/>
      <c r="AR1324" s="287" t="s">
        <v>238</v>
      </c>
      <c r="AT1324" s="287" t="s">
        <v>139</v>
      </c>
      <c r="AU1324" s="287" t="s">
        <v>145</v>
      </c>
      <c r="AY1324" s="205" t="s">
        <v>137</v>
      </c>
      <c r="BE1324" s="150">
        <f t="shared" si="14"/>
        <v>0</v>
      </c>
      <c r="BF1324" s="150">
        <f t="shared" si="15"/>
        <v>0</v>
      </c>
      <c r="BG1324" s="150">
        <f t="shared" si="16"/>
        <v>0</v>
      </c>
      <c r="BH1324" s="150">
        <f t="shared" si="17"/>
        <v>0</v>
      </c>
      <c r="BI1324" s="150">
        <f t="shared" si="18"/>
        <v>0</v>
      </c>
      <c r="BJ1324" s="205" t="s">
        <v>145</v>
      </c>
      <c r="BK1324" s="151">
        <f t="shared" si="19"/>
        <v>0</v>
      </c>
      <c r="BL1324" s="205" t="s">
        <v>238</v>
      </c>
      <c r="BM1324" s="287" t="s">
        <v>1796</v>
      </c>
    </row>
    <row r="1325" spans="1:65" s="254" customFormat="1" ht="14.45" customHeight="1">
      <c r="A1325" s="204"/>
      <c r="B1325" s="139"/>
      <c r="C1325" s="276" t="s">
        <v>1797</v>
      </c>
      <c r="D1325" s="276" t="s">
        <v>139</v>
      </c>
      <c r="E1325" s="277" t="s">
        <v>1798</v>
      </c>
      <c r="F1325" s="278" t="s">
        <v>1799</v>
      </c>
      <c r="G1325" s="279" t="s">
        <v>269</v>
      </c>
      <c r="H1325" s="280">
        <v>36.85</v>
      </c>
      <c r="I1325" s="281"/>
      <c r="J1325" s="280">
        <f t="shared" si="10"/>
        <v>0</v>
      </c>
      <c r="K1325" s="282"/>
      <c r="L1325" s="30"/>
      <c r="M1325" s="283" t="s">
        <v>1</v>
      </c>
      <c r="N1325" s="284" t="s">
        <v>44</v>
      </c>
      <c r="O1325" s="49"/>
      <c r="P1325" s="285">
        <f t="shared" si="11"/>
        <v>0</v>
      </c>
      <c r="Q1325" s="285">
        <v>1.91E-3</v>
      </c>
      <c r="R1325" s="285">
        <f t="shared" si="12"/>
        <v>7.0383500000000002E-2</v>
      </c>
      <c r="S1325" s="285">
        <v>0</v>
      </c>
      <c r="T1325" s="286">
        <f t="shared" si="13"/>
        <v>0</v>
      </c>
      <c r="U1325" s="204"/>
      <c r="V1325" s="204"/>
      <c r="W1325" s="204"/>
      <c r="X1325" s="204"/>
      <c r="Y1325" s="204"/>
      <c r="Z1325" s="204"/>
      <c r="AA1325" s="204"/>
      <c r="AB1325" s="204"/>
      <c r="AC1325" s="204"/>
      <c r="AD1325" s="204"/>
      <c r="AE1325" s="204"/>
      <c r="AR1325" s="287" t="s">
        <v>238</v>
      </c>
      <c r="AT1325" s="287" t="s">
        <v>139</v>
      </c>
      <c r="AU1325" s="287" t="s">
        <v>145</v>
      </c>
      <c r="AY1325" s="205" t="s">
        <v>137</v>
      </c>
      <c r="BE1325" s="150">
        <f t="shared" si="14"/>
        <v>0</v>
      </c>
      <c r="BF1325" s="150">
        <f t="shared" si="15"/>
        <v>0</v>
      </c>
      <c r="BG1325" s="150">
        <f t="shared" si="16"/>
        <v>0</v>
      </c>
      <c r="BH1325" s="150">
        <f t="shared" si="17"/>
        <v>0</v>
      </c>
      <c r="BI1325" s="150">
        <f t="shared" si="18"/>
        <v>0</v>
      </c>
      <c r="BJ1325" s="205" t="s">
        <v>145</v>
      </c>
      <c r="BK1325" s="151">
        <f t="shared" si="19"/>
        <v>0</v>
      </c>
      <c r="BL1325" s="205" t="s">
        <v>238</v>
      </c>
      <c r="BM1325" s="287" t="s">
        <v>1800</v>
      </c>
    </row>
    <row r="1326" spans="1:65" s="11" customFormat="1">
      <c r="B1326" s="152"/>
      <c r="D1326" s="153" t="s">
        <v>147</v>
      </c>
      <c r="E1326" s="154" t="s">
        <v>1</v>
      </c>
      <c r="F1326" s="155" t="s">
        <v>1801</v>
      </c>
      <c r="H1326" s="156">
        <v>4.5</v>
      </c>
      <c r="I1326" s="157"/>
      <c r="L1326" s="152"/>
      <c r="M1326" s="158"/>
      <c r="N1326" s="159"/>
      <c r="O1326" s="159"/>
      <c r="P1326" s="159"/>
      <c r="Q1326" s="159"/>
      <c r="R1326" s="159"/>
      <c r="S1326" s="159"/>
      <c r="T1326" s="160"/>
      <c r="AT1326" s="154" t="s">
        <v>147</v>
      </c>
      <c r="AU1326" s="154" t="s">
        <v>145</v>
      </c>
      <c r="AV1326" s="11" t="s">
        <v>145</v>
      </c>
      <c r="AW1326" s="11" t="s">
        <v>33</v>
      </c>
      <c r="AX1326" s="11" t="s">
        <v>72</v>
      </c>
      <c r="AY1326" s="154" t="s">
        <v>137</v>
      </c>
    </row>
    <row r="1327" spans="1:65" s="11" customFormat="1">
      <c r="B1327" s="152"/>
      <c r="D1327" s="153" t="s">
        <v>147</v>
      </c>
      <c r="E1327" s="154" t="s">
        <v>1</v>
      </c>
      <c r="F1327" s="155" t="s">
        <v>1118</v>
      </c>
      <c r="H1327" s="156">
        <v>4.5</v>
      </c>
      <c r="I1327" s="157"/>
      <c r="L1327" s="152"/>
      <c r="M1327" s="158"/>
      <c r="N1327" s="159"/>
      <c r="O1327" s="159"/>
      <c r="P1327" s="159"/>
      <c r="Q1327" s="159"/>
      <c r="R1327" s="159"/>
      <c r="S1327" s="159"/>
      <c r="T1327" s="160"/>
      <c r="AT1327" s="154" t="s">
        <v>147</v>
      </c>
      <c r="AU1327" s="154" t="s">
        <v>145</v>
      </c>
      <c r="AV1327" s="11" t="s">
        <v>145</v>
      </c>
      <c r="AW1327" s="11" t="s">
        <v>33</v>
      </c>
      <c r="AX1327" s="11" t="s">
        <v>72</v>
      </c>
      <c r="AY1327" s="154" t="s">
        <v>137</v>
      </c>
    </row>
    <row r="1328" spans="1:65" s="11" customFormat="1">
      <c r="B1328" s="152"/>
      <c r="D1328" s="153" t="s">
        <v>147</v>
      </c>
      <c r="E1328" s="154" t="s">
        <v>1</v>
      </c>
      <c r="F1328" s="155" t="s">
        <v>1802</v>
      </c>
      <c r="H1328" s="156">
        <v>1.8</v>
      </c>
      <c r="I1328" s="157"/>
      <c r="L1328" s="152"/>
      <c r="M1328" s="158"/>
      <c r="N1328" s="159"/>
      <c r="O1328" s="159"/>
      <c r="P1328" s="159"/>
      <c r="Q1328" s="159"/>
      <c r="R1328" s="159"/>
      <c r="S1328" s="159"/>
      <c r="T1328" s="160"/>
      <c r="AT1328" s="154" t="s">
        <v>147</v>
      </c>
      <c r="AU1328" s="154" t="s">
        <v>145</v>
      </c>
      <c r="AV1328" s="11" t="s">
        <v>145</v>
      </c>
      <c r="AW1328" s="11" t="s">
        <v>33</v>
      </c>
      <c r="AX1328" s="11" t="s">
        <v>72</v>
      </c>
      <c r="AY1328" s="154" t="s">
        <v>137</v>
      </c>
    </row>
    <row r="1329" spans="1:65" s="11" customFormat="1">
      <c r="B1329" s="152"/>
      <c r="D1329" s="153" t="s">
        <v>147</v>
      </c>
      <c r="E1329" s="154" t="s">
        <v>1</v>
      </c>
      <c r="F1329" s="155" t="s">
        <v>1803</v>
      </c>
      <c r="H1329" s="156">
        <v>4.5</v>
      </c>
      <c r="I1329" s="157"/>
      <c r="L1329" s="152"/>
      <c r="M1329" s="158"/>
      <c r="N1329" s="159"/>
      <c r="O1329" s="159"/>
      <c r="P1329" s="159"/>
      <c r="Q1329" s="159"/>
      <c r="R1329" s="159"/>
      <c r="S1329" s="159"/>
      <c r="T1329" s="160"/>
      <c r="AT1329" s="154" t="s">
        <v>147</v>
      </c>
      <c r="AU1329" s="154" t="s">
        <v>145</v>
      </c>
      <c r="AV1329" s="11" t="s">
        <v>145</v>
      </c>
      <c r="AW1329" s="11" t="s">
        <v>33</v>
      </c>
      <c r="AX1329" s="11" t="s">
        <v>72</v>
      </c>
      <c r="AY1329" s="154" t="s">
        <v>137</v>
      </c>
    </row>
    <row r="1330" spans="1:65" s="11" customFormat="1">
      <c r="B1330" s="152"/>
      <c r="D1330" s="153" t="s">
        <v>147</v>
      </c>
      <c r="E1330" s="154" t="s">
        <v>1</v>
      </c>
      <c r="F1330" s="155" t="s">
        <v>1804</v>
      </c>
      <c r="H1330" s="156">
        <v>2</v>
      </c>
      <c r="I1330" s="157"/>
      <c r="L1330" s="152"/>
      <c r="M1330" s="158"/>
      <c r="N1330" s="159"/>
      <c r="O1330" s="159"/>
      <c r="P1330" s="159"/>
      <c r="Q1330" s="159"/>
      <c r="R1330" s="159"/>
      <c r="S1330" s="159"/>
      <c r="T1330" s="160"/>
      <c r="AT1330" s="154" t="s">
        <v>147</v>
      </c>
      <c r="AU1330" s="154" t="s">
        <v>145</v>
      </c>
      <c r="AV1330" s="11" t="s">
        <v>145</v>
      </c>
      <c r="AW1330" s="11" t="s">
        <v>33</v>
      </c>
      <c r="AX1330" s="11" t="s">
        <v>72</v>
      </c>
      <c r="AY1330" s="154" t="s">
        <v>137</v>
      </c>
    </row>
    <row r="1331" spans="1:65" s="11" customFormat="1">
      <c r="B1331" s="152"/>
      <c r="D1331" s="153" t="s">
        <v>147</v>
      </c>
      <c r="E1331" s="154" t="s">
        <v>1</v>
      </c>
      <c r="F1331" s="155" t="s">
        <v>1805</v>
      </c>
      <c r="H1331" s="156">
        <v>3.625</v>
      </c>
      <c r="I1331" s="157"/>
      <c r="L1331" s="152"/>
      <c r="M1331" s="158"/>
      <c r="N1331" s="159"/>
      <c r="O1331" s="159"/>
      <c r="P1331" s="159"/>
      <c r="Q1331" s="159"/>
      <c r="R1331" s="159"/>
      <c r="S1331" s="159"/>
      <c r="T1331" s="160"/>
      <c r="AT1331" s="154" t="s">
        <v>147</v>
      </c>
      <c r="AU1331" s="154" t="s">
        <v>145</v>
      </c>
      <c r="AV1331" s="11" t="s">
        <v>145</v>
      </c>
      <c r="AW1331" s="11" t="s">
        <v>33</v>
      </c>
      <c r="AX1331" s="11" t="s">
        <v>72</v>
      </c>
      <c r="AY1331" s="154" t="s">
        <v>137</v>
      </c>
    </row>
    <row r="1332" spans="1:65" s="11" customFormat="1">
      <c r="B1332" s="152"/>
      <c r="D1332" s="153" t="s">
        <v>147</v>
      </c>
      <c r="E1332" s="154" t="s">
        <v>1</v>
      </c>
      <c r="F1332" s="155" t="s">
        <v>1806</v>
      </c>
      <c r="H1332" s="156">
        <v>3.625</v>
      </c>
      <c r="I1332" s="157"/>
      <c r="L1332" s="152"/>
      <c r="M1332" s="158"/>
      <c r="N1332" s="159"/>
      <c r="O1332" s="159"/>
      <c r="P1332" s="159"/>
      <c r="Q1332" s="159"/>
      <c r="R1332" s="159"/>
      <c r="S1332" s="159"/>
      <c r="T1332" s="160"/>
      <c r="AT1332" s="154" t="s">
        <v>147</v>
      </c>
      <c r="AU1332" s="154" t="s">
        <v>145</v>
      </c>
      <c r="AV1332" s="11" t="s">
        <v>145</v>
      </c>
      <c r="AW1332" s="11" t="s">
        <v>33</v>
      </c>
      <c r="AX1332" s="11" t="s">
        <v>72</v>
      </c>
      <c r="AY1332" s="154" t="s">
        <v>137</v>
      </c>
    </row>
    <row r="1333" spans="1:65" s="11" customFormat="1">
      <c r="B1333" s="152"/>
      <c r="D1333" s="153" t="s">
        <v>147</v>
      </c>
      <c r="E1333" s="154" t="s">
        <v>1</v>
      </c>
      <c r="F1333" s="155" t="s">
        <v>1807</v>
      </c>
      <c r="H1333" s="156">
        <v>1.8</v>
      </c>
      <c r="I1333" s="157"/>
      <c r="L1333" s="152"/>
      <c r="M1333" s="158"/>
      <c r="N1333" s="159"/>
      <c r="O1333" s="159"/>
      <c r="P1333" s="159"/>
      <c r="Q1333" s="159"/>
      <c r="R1333" s="159"/>
      <c r="S1333" s="159"/>
      <c r="T1333" s="160"/>
      <c r="AT1333" s="154" t="s">
        <v>147</v>
      </c>
      <c r="AU1333" s="154" t="s">
        <v>145</v>
      </c>
      <c r="AV1333" s="11" t="s">
        <v>145</v>
      </c>
      <c r="AW1333" s="11" t="s">
        <v>33</v>
      </c>
      <c r="AX1333" s="11" t="s">
        <v>72</v>
      </c>
      <c r="AY1333" s="154" t="s">
        <v>137</v>
      </c>
    </row>
    <row r="1334" spans="1:65" s="11" customFormat="1">
      <c r="B1334" s="152"/>
      <c r="D1334" s="153" t="s">
        <v>147</v>
      </c>
      <c r="E1334" s="154" t="s">
        <v>1</v>
      </c>
      <c r="F1334" s="155" t="s">
        <v>1808</v>
      </c>
      <c r="H1334" s="156">
        <v>10.5</v>
      </c>
      <c r="I1334" s="157"/>
      <c r="L1334" s="152"/>
      <c r="M1334" s="158"/>
      <c r="N1334" s="159"/>
      <c r="O1334" s="159"/>
      <c r="P1334" s="159"/>
      <c r="Q1334" s="159"/>
      <c r="R1334" s="159"/>
      <c r="S1334" s="159"/>
      <c r="T1334" s="160"/>
      <c r="AT1334" s="154" t="s">
        <v>147</v>
      </c>
      <c r="AU1334" s="154" t="s">
        <v>145</v>
      </c>
      <c r="AV1334" s="11" t="s">
        <v>145</v>
      </c>
      <c r="AW1334" s="11" t="s">
        <v>33</v>
      </c>
      <c r="AX1334" s="11" t="s">
        <v>72</v>
      </c>
      <c r="AY1334" s="154" t="s">
        <v>137</v>
      </c>
    </row>
    <row r="1335" spans="1:65" s="13" customFormat="1">
      <c r="B1335" s="169"/>
      <c r="D1335" s="153" t="s">
        <v>147</v>
      </c>
      <c r="E1335" s="170" t="s">
        <v>1</v>
      </c>
      <c r="F1335" s="171" t="s">
        <v>158</v>
      </c>
      <c r="H1335" s="172">
        <v>36.85</v>
      </c>
      <c r="I1335" s="173"/>
      <c r="L1335" s="169"/>
      <c r="M1335" s="174"/>
      <c r="N1335" s="175"/>
      <c r="O1335" s="175"/>
      <c r="P1335" s="175"/>
      <c r="Q1335" s="175"/>
      <c r="R1335" s="175"/>
      <c r="S1335" s="175"/>
      <c r="T1335" s="176"/>
      <c r="AT1335" s="170" t="s">
        <v>147</v>
      </c>
      <c r="AU1335" s="170" t="s">
        <v>145</v>
      </c>
      <c r="AV1335" s="13" t="s">
        <v>144</v>
      </c>
      <c r="AW1335" s="13" t="s">
        <v>33</v>
      </c>
      <c r="AX1335" s="13" t="s">
        <v>80</v>
      </c>
      <c r="AY1335" s="170" t="s">
        <v>137</v>
      </c>
    </row>
    <row r="1336" spans="1:65" s="254" customFormat="1" ht="24.2" customHeight="1">
      <c r="A1336" s="204"/>
      <c r="B1336" s="139"/>
      <c r="C1336" s="288" t="s">
        <v>1809</v>
      </c>
      <c r="D1336" s="288" t="s">
        <v>164</v>
      </c>
      <c r="E1336" s="289" t="s">
        <v>1810</v>
      </c>
      <c r="F1336" s="290" t="s">
        <v>1811</v>
      </c>
      <c r="G1336" s="291" t="s">
        <v>269</v>
      </c>
      <c r="H1336" s="292">
        <v>36.85</v>
      </c>
      <c r="I1336" s="293"/>
      <c r="J1336" s="292">
        <f>ROUND(I1336*H1336,3)</f>
        <v>0</v>
      </c>
      <c r="K1336" s="294"/>
      <c r="L1336" s="183"/>
      <c r="M1336" s="295" t="s">
        <v>1</v>
      </c>
      <c r="N1336" s="296" t="s">
        <v>44</v>
      </c>
      <c r="O1336" s="49"/>
      <c r="P1336" s="285">
        <f>O1336*H1336</f>
        <v>0</v>
      </c>
      <c r="Q1336" s="285">
        <v>0</v>
      </c>
      <c r="R1336" s="285">
        <f>Q1336*H1336</f>
        <v>0</v>
      </c>
      <c r="S1336" s="285">
        <v>0</v>
      </c>
      <c r="T1336" s="286">
        <f>S1336*H1336</f>
        <v>0</v>
      </c>
      <c r="U1336" s="204"/>
      <c r="V1336" s="204"/>
      <c r="W1336" s="204"/>
      <c r="X1336" s="204"/>
      <c r="Y1336" s="204"/>
      <c r="Z1336" s="204"/>
      <c r="AA1336" s="204"/>
      <c r="AB1336" s="204"/>
      <c r="AC1336" s="204"/>
      <c r="AD1336" s="204"/>
      <c r="AE1336" s="204"/>
      <c r="AR1336" s="287" t="s">
        <v>577</v>
      </c>
      <c r="AT1336" s="287" t="s">
        <v>164</v>
      </c>
      <c r="AU1336" s="287" t="s">
        <v>145</v>
      </c>
      <c r="AY1336" s="205" t="s">
        <v>137</v>
      </c>
      <c r="BE1336" s="150">
        <f>IF(N1336="základná",J1336,0)</f>
        <v>0</v>
      </c>
      <c r="BF1336" s="150">
        <f>IF(N1336="znížená",J1336,0)</f>
        <v>0</v>
      </c>
      <c r="BG1336" s="150">
        <f>IF(N1336="zákl. prenesená",J1336,0)</f>
        <v>0</v>
      </c>
      <c r="BH1336" s="150">
        <f>IF(N1336="zníž. prenesená",J1336,0)</f>
        <v>0</v>
      </c>
      <c r="BI1336" s="150">
        <f>IF(N1336="nulová",J1336,0)</f>
        <v>0</v>
      </c>
      <c r="BJ1336" s="205" t="s">
        <v>145</v>
      </c>
      <c r="BK1336" s="151">
        <f>ROUND(I1336*H1336,3)</f>
        <v>0</v>
      </c>
      <c r="BL1336" s="205" t="s">
        <v>238</v>
      </c>
      <c r="BM1336" s="287" t="s">
        <v>1812</v>
      </c>
    </row>
    <row r="1337" spans="1:65" s="254" customFormat="1" ht="37.700000000000003" customHeight="1">
      <c r="A1337" s="204"/>
      <c r="B1337" s="139"/>
      <c r="C1337" s="276" t="s">
        <v>1813</v>
      </c>
      <c r="D1337" s="276" t="s">
        <v>139</v>
      </c>
      <c r="E1337" s="277" t="s">
        <v>1814</v>
      </c>
      <c r="F1337" s="278" t="s">
        <v>1815</v>
      </c>
      <c r="G1337" s="279" t="s">
        <v>269</v>
      </c>
      <c r="H1337" s="280">
        <v>85.05</v>
      </c>
      <c r="I1337" s="281"/>
      <c r="J1337" s="280">
        <f>ROUND(I1337*H1337,3)</f>
        <v>0</v>
      </c>
      <c r="K1337" s="282"/>
      <c r="L1337" s="30"/>
      <c r="M1337" s="283" t="s">
        <v>1</v>
      </c>
      <c r="N1337" s="284" t="s">
        <v>44</v>
      </c>
      <c r="O1337" s="49"/>
      <c r="P1337" s="285">
        <f>O1337*H1337</f>
        <v>0</v>
      </c>
      <c r="Q1337" s="285">
        <v>2.48E-3</v>
      </c>
      <c r="R1337" s="285">
        <f>Q1337*H1337</f>
        <v>0.210924</v>
      </c>
      <c r="S1337" s="285">
        <v>0</v>
      </c>
      <c r="T1337" s="286">
        <f>S1337*H1337</f>
        <v>0</v>
      </c>
      <c r="U1337" s="204"/>
      <c r="V1337" s="204"/>
      <c r="W1337" s="204"/>
      <c r="X1337" s="204"/>
      <c r="Y1337" s="204"/>
      <c r="Z1337" s="204"/>
      <c r="AA1337" s="204"/>
      <c r="AB1337" s="204"/>
      <c r="AC1337" s="204"/>
      <c r="AD1337" s="204"/>
      <c r="AE1337" s="204"/>
      <c r="AR1337" s="287" t="s">
        <v>238</v>
      </c>
      <c r="AT1337" s="287" t="s">
        <v>139</v>
      </c>
      <c r="AU1337" s="287" t="s">
        <v>145</v>
      </c>
      <c r="AY1337" s="205" t="s">
        <v>137</v>
      </c>
      <c r="BE1337" s="150">
        <f>IF(N1337="základná",J1337,0)</f>
        <v>0</v>
      </c>
      <c r="BF1337" s="150">
        <f>IF(N1337="znížená",J1337,0)</f>
        <v>0</v>
      </c>
      <c r="BG1337" s="150">
        <f>IF(N1337="zákl. prenesená",J1337,0)</f>
        <v>0</v>
      </c>
      <c r="BH1337" s="150">
        <f>IF(N1337="zníž. prenesená",J1337,0)</f>
        <v>0</v>
      </c>
      <c r="BI1337" s="150">
        <f>IF(N1337="nulová",J1337,0)</f>
        <v>0</v>
      </c>
      <c r="BJ1337" s="205" t="s">
        <v>145</v>
      </c>
      <c r="BK1337" s="151">
        <f>ROUND(I1337*H1337,3)</f>
        <v>0</v>
      </c>
      <c r="BL1337" s="205" t="s">
        <v>238</v>
      </c>
      <c r="BM1337" s="287" t="s">
        <v>1816</v>
      </c>
    </row>
    <row r="1338" spans="1:65" s="254" customFormat="1" ht="37.700000000000003" customHeight="1">
      <c r="A1338" s="204"/>
      <c r="B1338" s="139"/>
      <c r="C1338" s="276" t="s">
        <v>1817</v>
      </c>
      <c r="D1338" s="276" t="s">
        <v>139</v>
      </c>
      <c r="E1338" s="277" t="s">
        <v>1818</v>
      </c>
      <c r="F1338" s="278" t="s">
        <v>1819</v>
      </c>
      <c r="G1338" s="279" t="s">
        <v>269</v>
      </c>
      <c r="H1338" s="280">
        <v>5.36</v>
      </c>
      <c r="I1338" s="281"/>
      <c r="J1338" s="280">
        <f>ROUND(I1338*H1338,3)</f>
        <v>0</v>
      </c>
      <c r="K1338" s="282"/>
      <c r="L1338" s="30"/>
      <c r="M1338" s="283" t="s">
        <v>1</v>
      </c>
      <c r="N1338" s="284" t="s">
        <v>44</v>
      </c>
      <c r="O1338" s="49"/>
      <c r="P1338" s="285">
        <f>O1338*H1338</f>
        <v>0</v>
      </c>
      <c r="Q1338" s="285">
        <v>2.48E-3</v>
      </c>
      <c r="R1338" s="285">
        <f>Q1338*H1338</f>
        <v>1.32928E-2</v>
      </c>
      <c r="S1338" s="285">
        <v>0</v>
      </c>
      <c r="T1338" s="286">
        <f>S1338*H1338</f>
        <v>0</v>
      </c>
      <c r="U1338" s="204"/>
      <c r="V1338" s="204"/>
      <c r="W1338" s="204"/>
      <c r="X1338" s="204"/>
      <c r="Y1338" s="204"/>
      <c r="Z1338" s="204"/>
      <c r="AA1338" s="204"/>
      <c r="AB1338" s="204"/>
      <c r="AC1338" s="204"/>
      <c r="AD1338" s="204"/>
      <c r="AE1338" s="204"/>
      <c r="AR1338" s="287" t="s">
        <v>238</v>
      </c>
      <c r="AT1338" s="287" t="s">
        <v>139</v>
      </c>
      <c r="AU1338" s="287" t="s">
        <v>145</v>
      </c>
      <c r="AY1338" s="205" t="s">
        <v>137</v>
      </c>
      <c r="BE1338" s="150">
        <f>IF(N1338="základná",J1338,0)</f>
        <v>0</v>
      </c>
      <c r="BF1338" s="150">
        <f>IF(N1338="znížená",J1338,0)</f>
        <v>0</v>
      </c>
      <c r="BG1338" s="150">
        <f>IF(N1338="zákl. prenesená",J1338,0)</f>
        <v>0</v>
      </c>
      <c r="BH1338" s="150">
        <f>IF(N1338="zníž. prenesená",J1338,0)</f>
        <v>0</v>
      </c>
      <c r="BI1338" s="150">
        <f>IF(N1338="nulová",J1338,0)</f>
        <v>0</v>
      </c>
      <c r="BJ1338" s="205" t="s">
        <v>145</v>
      </c>
      <c r="BK1338" s="151">
        <f>ROUND(I1338*H1338,3)</f>
        <v>0</v>
      </c>
      <c r="BL1338" s="205" t="s">
        <v>238</v>
      </c>
      <c r="BM1338" s="287" t="s">
        <v>1820</v>
      </c>
    </row>
    <row r="1339" spans="1:65" s="254" customFormat="1" ht="24.2" customHeight="1">
      <c r="A1339" s="204"/>
      <c r="B1339" s="139"/>
      <c r="C1339" s="276" t="s">
        <v>1821</v>
      </c>
      <c r="D1339" s="276" t="s">
        <v>139</v>
      </c>
      <c r="E1339" s="277" t="s">
        <v>287</v>
      </c>
      <c r="F1339" s="278" t="s">
        <v>288</v>
      </c>
      <c r="G1339" s="279" t="s">
        <v>289</v>
      </c>
      <c r="H1339" s="281"/>
      <c r="I1339" s="281"/>
      <c r="J1339" s="280">
        <f>ROUND(I1339*H1339,3)</f>
        <v>0</v>
      </c>
      <c r="K1339" s="282"/>
      <c r="L1339" s="30"/>
      <c r="M1339" s="283" t="s">
        <v>1</v>
      </c>
      <c r="N1339" s="284" t="s">
        <v>44</v>
      </c>
      <c r="O1339" s="49"/>
      <c r="P1339" s="285">
        <f>O1339*H1339</f>
        <v>0</v>
      </c>
      <c r="Q1339" s="285">
        <v>0</v>
      </c>
      <c r="R1339" s="285">
        <f>Q1339*H1339</f>
        <v>0</v>
      </c>
      <c r="S1339" s="285">
        <v>0</v>
      </c>
      <c r="T1339" s="286">
        <f>S1339*H1339</f>
        <v>0</v>
      </c>
      <c r="U1339" s="204"/>
      <c r="V1339" s="204"/>
      <c r="W1339" s="204"/>
      <c r="X1339" s="204"/>
      <c r="Y1339" s="204"/>
      <c r="Z1339" s="204"/>
      <c r="AA1339" s="204"/>
      <c r="AB1339" s="204"/>
      <c r="AC1339" s="204"/>
      <c r="AD1339" s="204"/>
      <c r="AE1339" s="204"/>
      <c r="AR1339" s="287" t="s">
        <v>238</v>
      </c>
      <c r="AT1339" s="287" t="s">
        <v>139</v>
      </c>
      <c r="AU1339" s="287" t="s">
        <v>145</v>
      </c>
      <c r="AY1339" s="205" t="s">
        <v>137</v>
      </c>
      <c r="BE1339" s="150">
        <f>IF(N1339="základná",J1339,0)</f>
        <v>0</v>
      </c>
      <c r="BF1339" s="150">
        <f>IF(N1339="znížená",J1339,0)</f>
        <v>0</v>
      </c>
      <c r="BG1339" s="150">
        <f>IF(N1339="zákl. prenesená",J1339,0)</f>
        <v>0</v>
      </c>
      <c r="BH1339" s="150">
        <f>IF(N1339="zníž. prenesená",J1339,0)</f>
        <v>0</v>
      </c>
      <c r="BI1339" s="150">
        <f>IF(N1339="nulová",J1339,0)</f>
        <v>0</v>
      </c>
      <c r="BJ1339" s="205" t="s">
        <v>145</v>
      </c>
      <c r="BK1339" s="151">
        <f>ROUND(I1339*H1339,3)</f>
        <v>0</v>
      </c>
      <c r="BL1339" s="205" t="s">
        <v>238</v>
      </c>
      <c r="BM1339" s="287" t="s">
        <v>1822</v>
      </c>
    </row>
    <row r="1340" spans="1:65" s="10" customFormat="1" ht="22.7" customHeight="1">
      <c r="B1340" s="126"/>
      <c r="D1340" s="127" t="s">
        <v>71</v>
      </c>
      <c r="E1340" s="137" t="s">
        <v>1823</v>
      </c>
      <c r="F1340" s="137" t="s">
        <v>1824</v>
      </c>
      <c r="I1340" s="129"/>
      <c r="J1340" s="138">
        <f>BK1340</f>
        <v>0</v>
      </c>
      <c r="L1340" s="126"/>
      <c r="M1340" s="131"/>
      <c r="N1340" s="132"/>
      <c r="O1340" s="132"/>
      <c r="P1340" s="133">
        <f>SUM(P1341:P1421)</f>
        <v>0</v>
      </c>
      <c r="Q1340" s="132"/>
      <c r="R1340" s="133">
        <f>SUM(R1341:R1421)</f>
        <v>0.51536999999999999</v>
      </c>
      <c r="S1340" s="132"/>
      <c r="T1340" s="134">
        <f>SUM(T1341:T1421)</f>
        <v>0</v>
      </c>
      <c r="AR1340" s="127" t="s">
        <v>145</v>
      </c>
      <c r="AT1340" s="135" t="s">
        <v>71</v>
      </c>
      <c r="AU1340" s="135" t="s">
        <v>80</v>
      </c>
      <c r="AY1340" s="127" t="s">
        <v>137</v>
      </c>
      <c r="BK1340" s="136">
        <f>SUM(BK1341:BK1421)</f>
        <v>0</v>
      </c>
    </row>
    <row r="1341" spans="1:65" s="254" customFormat="1" ht="48.95" customHeight="1">
      <c r="A1341" s="204"/>
      <c r="B1341" s="139"/>
      <c r="C1341" s="276" t="s">
        <v>1825</v>
      </c>
      <c r="D1341" s="276" t="s">
        <v>139</v>
      </c>
      <c r="E1341" s="277" t="s">
        <v>1826</v>
      </c>
      <c r="F1341" s="278" t="s">
        <v>1827</v>
      </c>
      <c r="G1341" s="279" t="s">
        <v>142</v>
      </c>
      <c r="H1341" s="280">
        <v>44.02</v>
      </c>
      <c r="I1341" s="281"/>
      <c r="J1341" s="280">
        <f>ROUND(I1341*H1341,3)</f>
        <v>0</v>
      </c>
      <c r="K1341" s="282"/>
      <c r="L1341" s="30"/>
      <c r="M1341" s="283" t="s">
        <v>1</v>
      </c>
      <c r="N1341" s="284" t="s">
        <v>44</v>
      </c>
      <c r="O1341" s="49"/>
      <c r="P1341" s="285">
        <f>O1341*H1341</f>
        <v>0</v>
      </c>
      <c r="Q1341" s="285">
        <v>0</v>
      </c>
      <c r="R1341" s="285">
        <f>Q1341*H1341</f>
        <v>0</v>
      </c>
      <c r="S1341" s="285">
        <v>0</v>
      </c>
      <c r="T1341" s="286">
        <f>S1341*H1341</f>
        <v>0</v>
      </c>
      <c r="U1341" s="204"/>
      <c r="V1341" s="204"/>
      <c r="W1341" s="204"/>
      <c r="X1341" s="204"/>
      <c r="Y1341" s="204"/>
      <c r="Z1341" s="204"/>
      <c r="AA1341" s="204"/>
      <c r="AB1341" s="204"/>
      <c r="AC1341" s="204"/>
      <c r="AD1341" s="204"/>
      <c r="AE1341" s="204"/>
      <c r="AR1341" s="287" t="s">
        <v>238</v>
      </c>
      <c r="AT1341" s="287" t="s">
        <v>139</v>
      </c>
      <c r="AU1341" s="287" t="s">
        <v>145</v>
      </c>
      <c r="AY1341" s="205" t="s">
        <v>137</v>
      </c>
      <c r="BE1341" s="150">
        <f>IF(N1341="základná",J1341,0)</f>
        <v>0</v>
      </c>
      <c r="BF1341" s="150">
        <f>IF(N1341="znížená",J1341,0)</f>
        <v>0</v>
      </c>
      <c r="BG1341" s="150">
        <f>IF(N1341="zákl. prenesená",J1341,0)</f>
        <v>0</v>
      </c>
      <c r="BH1341" s="150">
        <f>IF(N1341="zníž. prenesená",J1341,0)</f>
        <v>0</v>
      </c>
      <c r="BI1341" s="150">
        <f>IF(N1341="nulová",J1341,0)</f>
        <v>0</v>
      </c>
      <c r="BJ1341" s="205" t="s">
        <v>145</v>
      </c>
      <c r="BK1341" s="151">
        <f>ROUND(I1341*H1341,3)</f>
        <v>0</v>
      </c>
      <c r="BL1341" s="205" t="s">
        <v>238</v>
      </c>
      <c r="BM1341" s="287" t="s">
        <v>1828</v>
      </c>
    </row>
    <row r="1342" spans="1:65" s="14" customFormat="1">
      <c r="B1342" s="186"/>
      <c r="D1342" s="153" t="s">
        <v>147</v>
      </c>
      <c r="E1342" s="187" t="s">
        <v>1</v>
      </c>
      <c r="F1342" s="188" t="s">
        <v>1829</v>
      </c>
      <c r="H1342" s="187" t="s">
        <v>1</v>
      </c>
      <c r="I1342" s="189"/>
      <c r="L1342" s="186"/>
      <c r="M1342" s="190"/>
      <c r="N1342" s="191"/>
      <c r="O1342" s="191"/>
      <c r="P1342" s="191"/>
      <c r="Q1342" s="191"/>
      <c r="R1342" s="191"/>
      <c r="S1342" s="191"/>
      <c r="T1342" s="192"/>
      <c r="AT1342" s="187" t="s">
        <v>147</v>
      </c>
      <c r="AU1342" s="187" t="s">
        <v>145</v>
      </c>
      <c r="AV1342" s="14" t="s">
        <v>80</v>
      </c>
      <c r="AW1342" s="14" t="s">
        <v>33</v>
      </c>
      <c r="AX1342" s="14" t="s">
        <v>72</v>
      </c>
      <c r="AY1342" s="187" t="s">
        <v>137</v>
      </c>
    </row>
    <row r="1343" spans="1:65" s="11" customFormat="1">
      <c r="B1343" s="152"/>
      <c r="D1343" s="153" t="s">
        <v>147</v>
      </c>
      <c r="E1343" s="154" t="s">
        <v>1</v>
      </c>
      <c r="F1343" s="155" t="s">
        <v>1830</v>
      </c>
      <c r="H1343" s="156">
        <v>44.02</v>
      </c>
      <c r="I1343" s="157"/>
      <c r="L1343" s="152"/>
      <c r="M1343" s="158"/>
      <c r="N1343" s="159"/>
      <c r="O1343" s="159"/>
      <c r="P1343" s="159"/>
      <c r="Q1343" s="159"/>
      <c r="R1343" s="159"/>
      <c r="S1343" s="159"/>
      <c r="T1343" s="160"/>
      <c r="AT1343" s="154" t="s">
        <v>147</v>
      </c>
      <c r="AU1343" s="154" t="s">
        <v>145</v>
      </c>
      <c r="AV1343" s="11" t="s">
        <v>145</v>
      </c>
      <c r="AW1343" s="11" t="s">
        <v>33</v>
      </c>
      <c r="AX1343" s="11" t="s">
        <v>72</v>
      </c>
      <c r="AY1343" s="154" t="s">
        <v>137</v>
      </c>
    </row>
    <row r="1344" spans="1:65" s="13" customFormat="1">
      <c r="B1344" s="169"/>
      <c r="D1344" s="153" t="s">
        <v>147</v>
      </c>
      <c r="E1344" s="170" t="s">
        <v>1</v>
      </c>
      <c r="F1344" s="171" t="s">
        <v>158</v>
      </c>
      <c r="H1344" s="172">
        <v>44.02</v>
      </c>
      <c r="I1344" s="173"/>
      <c r="L1344" s="169"/>
      <c r="M1344" s="174"/>
      <c r="N1344" s="175"/>
      <c r="O1344" s="175"/>
      <c r="P1344" s="175"/>
      <c r="Q1344" s="175"/>
      <c r="R1344" s="175"/>
      <c r="S1344" s="175"/>
      <c r="T1344" s="176"/>
      <c r="AT1344" s="170" t="s">
        <v>147</v>
      </c>
      <c r="AU1344" s="170" t="s">
        <v>145</v>
      </c>
      <c r="AV1344" s="13" t="s">
        <v>144</v>
      </c>
      <c r="AW1344" s="13" t="s">
        <v>33</v>
      </c>
      <c r="AX1344" s="13" t="s">
        <v>80</v>
      </c>
      <c r="AY1344" s="170" t="s">
        <v>137</v>
      </c>
    </row>
    <row r="1345" spans="1:65" s="254" customFormat="1" ht="48.95" customHeight="1">
      <c r="A1345" s="204"/>
      <c r="B1345" s="139"/>
      <c r="C1345" s="276" t="s">
        <v>1831</v>
      </c>
      <c r="D1345" s="276" t="s">
        <v>139</v>
      </c>
      <c r="E1345" s="277" t="s">
        <v>1832</v>
      </c>
      <c r="F1345" s="278" t="s">
        <v>1833</v>
      </c>
      <c r="G1345" s="279" t="s">
        <v>142</v>
      </c>
      <c r="H1345" s="280">
        <v>16.756</v>
      </c>
      <c r="I1345" s="281"/>
      <c r="J1345" s="280">
        <f>ROUND(I1345*H1345,3)</f>
        <v>0</v>
      </c>
      <c r="K1345" s="282"/>
      <c r="L1345" s="30"/>
      <c r="M1345" s="283" t="s">
        <v>1</v>
      </c>
      <c r="N1345" s="284" t="s">
        <v>44</v>
      </c>
      <c r="O1345" s="49"/>
      <c r="P1345" s="285">
        <f>O1345*H1345</f>
        <v>0</v>
      </c>
      <c r="Q1345" s="285">
        <v>0</v>
      </c>
      <c r="R1345" s="285">
        <f>Q1345*H1345</f>
        <v>0</v>
      </c>
      <c r="S1345" s="285">
        <v>0</v>
      </c>
      <c r="T1345" s="286">
        <f>S1345*H1345</f>
        <v>0</v>
      </c>
      <c r="U1345" s="204"/>
      <c r="V1345" s="204"/>
      <c r="W1345" s="204"/>
      <c r="X1345" s="204"/>
      <c r="Y1345" s="204"/>
      <c r="Z1345" s="204"/>
      <c r="AA1345" s="204"/>
      <c r="AB1345" s="204"/>
      <c r="AC1345" s="204"/>
      <c r="AD1345" s="204"/>
      <c r="AE1345" s="204"/>
      <c r="AR1345" s="287" t="s">
        <v>238</v>
      </c>
      <c r="AT1345" s="287" t="s">
        <v>139</v>
      </c>
      <c r="AU1345" s="287" t="s">
        <v>145</v>
      </c>
      <c r="AY1345" s="205" t="s">
        <v>137</v>
      </c>
      <c r="BE1345" s="150">
        <f>IF(N1345="základná",J1345,0)</f>
        <v>0</v>
      </c>
      <c r="BF1345" s="150">
        <f>IF(N1345="znížená",J1345,0)</f>
        <v>0</v>
      </c>
      <c r="BG1345" s="150">
        <f>IF(N1345="zákl. prenesená",J1345,0)</f>
        <v>0</v>
      </c>
      <c r="BH1345" s="150">
        <f>IF(N1345="zníž. prenesená",J1345,0)</f>
        <v>0</v>
      </c>
      <c r="BI1345" s="150">
        <f>IF(N1345="nulová",J1345,0)</f>
        <v>0</v>
      </c>
      <c r="BJ1345" s="205" t="s">
        <v>145</v>
      </c>
      <c r="BK1345" s="151">
        <f>ROUND(I1345*H1345,3)</f>
        <v>0</v>
      </c>
      <c r="BL1345" s="205" t="s">
        <v>238</v>
      </c>
      <c r="BM1345" s="287" t="s">
        <v>1834</v>
      </c>
    </row>
    <row r="1346" spans="1:65" s="11" customFormat="1">
      <c r="B1346" s="152"/>
      <c r="D1346" s="153" t="s">
        <v>147</v>
      </c>
      <c r="E1346" s="154" t="s">
        <v>1</v>
      </c>
      <c r="F1346" s="155" t="s">
        <v>1835</v>
      </c>
      <c r="H1346" s="156">
        <v>16.756</v>
      </c>
      <c r="I1346" s="157"/>
      <c r="L1346" s="152"/>
      <c r="M1346" s="158"/>
      <c r="N1346" s="159"/>
      <c r="O1346" s="159"/>
      <c r="P1346" s="159"/>
      <c r="Q1346" s="159"/>
      <c r="R1346" s="159"/>
      <c r="S1346" s="159"/>
      <c r="T1346" s="160"/>
      <c r="AT1346" s="154" t="s">
        <v>147</v>
      </c>
      <c r="AU1346" s="154" t="s">
        <v>145</v>
      </c>
      <c r="AV1346" s="11" t="s">
        <v>145</v>
      </c>
      <c r="AW1346" s="11" t="s">
        <v>33</v>
      </c>
      <c r="AX1346" s="11" t="s">
        <v>72</v>
      </c>
      <c r="AY1346" s="154" t="s">
        <v>137</v>
      </c>
    </row>
    <row r="1347" spans="1:65" s="13" customFormat="1">
      <c r="B1347" s="169"/>
      <c r="D1347" s="153" t="s">
        <v>147</v>
      </c>
      <c r="E1347" s="170" t="s">
        <v>1</v>
      </c>
      <c r="F1347" s="171" t="s">
        <v>158</v>
      </c>
      <c r="H1347" s="172">
        <v>16.756</v>
      </c>
      <c r="I1347" s="173"/>
      <c r="L1347" s="169"/>
      <c r="M1347" s="174"/>
      <c r="N1347" s="175"/>
      <c r="O1347" s="175"/>
      <c r="P1347" s="175"/>
      <c r="Q1347" s="175"/>
      <c r="R1347" s="175"/>
      <c r="S1347" s="175"/>
      <c r="T1347" s="176"/>
      <c r="AT1347" s="170" t="s">
        <v>147</v>
      </c>
      <c r="AU1347" s="170" t="s">
        <v>145</v>
      </c>
      <c r="AV1347" s="13" t="s">
        <v>144</v>
      </c>
      <c r="AW1347" s="13" t="s">
        <v>33</v>
      </c>
      <c r="AX1347" s="13" t="s">
        <v>80</v>
      </c>
      <c r="AY1347" s="170" t="s">
        <v>137</v>
      </c>
    </row>
    <row r="1348" spans="1:65" s="254" customFormat="1" ht="24.2" customHeight="1">
      <c r="A1348" s="204"/>
      <c r="B1348" s="139"/>
      <c r="C1348" s="276" t="s">
        <v>1836</v>
      </c>
      <c r="D1348" s="276" t="s">
        <v>139</v>
      </c>
      <c r="E1348" s="277" t="s">
        <v>1837</v>
      </c>
      <c r="F1348" s="278" t="s">
        <v>1838</v>
      </c>
      <c r="G1348" s="279" t="s">
        <v>167</v>
      </c>
      <c r="H1348" s="280">
        <v>6</v>
      </c>
      <c r="I1348" s="281"/>
      <c r="J1348" s="280">
        <f>ROUND(I1348*H1348,3)</f>
        <v>0</v>
      </c>
      <c r="K1348" s="282"/>
      <c r="L1348" s="30"/>
      <c r="M1348" s="283" t="s">
        <v>1</v>
      </c>
      <c r="N1348" s="284" t="s">
        <v>44</v>
      </c>
      <c r="O1348" s="49"/>
      <c r="P1348" s="285">
        <f>O1348*H1348</f>
        <v>0</v>
      </c>
      <c r="Q1348" s="285">
        <v>0</v>
      </c>
      <c r="R1348" s="285">
        <f>Q1348*H1348</f>
        <v>0</v>
      </c>
      <c r="S1348" s="285">
        <v>0</v>
      </c>
      <c r="T1348" s="286">
        <f>S1348*H1348</f>
        <v>0</v>
      </c>
      <c r="U1348" s="204"/>
      <c r="V1348" s="204"/>
      <c r="W1348" s="204"/>
      <c r="X1348" s="204"/>
      <c r="Y1348" s="204"/>
      <c r="Z1348" s="204"/>
      <c r="AA1348" s="204"/>
      <c r="AB1348" s="204"/>
      <c r="AC1348" s="204"/>
      <c r="AD1348" s="204"/>
      <c r="AE1348" s="204"/>
      <c r="AR1348" s="287" t="s">
        <v>238</v>
      </c>
      <c r="AT1348" s="287" t="s">
        <v>139</v>
      </c>
      <c r="AU1348" s="287" t="s">
        <v>145</v>
      </c>
      <c r="AY1348" s="205" t="s">
        <v>137</v>
      </c>
      <c r="BE1348" s="150">
        <f>IF(N1348="základná",J1348,0)</f>
        <v>0</v>
      </c>
      <c r="BF1348" s="150">
        <f>IF(N1348="znížená",J1348,0)</f>
        <v>0</v>
      </c>
      <c r="BG1348" s="150">
        <f>IF(N1348="zákl. prenesená",J1348,0)</f>
        <v>0</v>
      </c>
      <c r="BH1348" s="150">
        <f>IF(N1348="zníž. prenesená",J1348,0)</f>
        <v>0</v>
      </c>
      <c r="BI1348" s="150">
        <f>IF(N1348="nulová",J1348,0)</f>
        <v>0</v>
      </c>
      <c r="BJ1348" s="205" t="s">
        <v>145</v>
      </c>
      <c r="BK1348" s="151">
        <f>ROUND(I1348*H1348,3)</f>
        <v>0</v>
      </c>
      <c r="BL1348" s="205" t="s">
        <v>238</v>
      </c>
      <c r="BM1348" s="287" t="s">
        <v>1839</v>
      </c>
    </row>
    <row r="1349" spans="1:65" s="254" customFormat="1" ht="37.700000000000003" customHeight="1">
      <c r="A1349" s="204"/>
      <c r="B1349" s="139"/>
      <c r="C1349" s="276" t="s">
        <v>1840</v>
      </c>
      <c r="D1349" s="276" t="s">
        <v>139</v>
      </c>
      <c r="E1349" s="277" t="s">
        <v>1841</v>
      </c>
      <c r="F1349" s="278" t="s">
        <v>1842</v>
      </c>
      <c r="G1349" s="279" t="s">
        <v>167</v>
      </c>
      <c r="H1349" s="280">
        <v>15</v>
      </c>
      <c r="I1349" s="281"/>
      <c r="J1349" s="280">
        <f>ROUND(I1349*H1349,3)</f>
        <v>0</v>
      </c>
      <c r="K1349" s="282"/>
      <c r="L1349" s="30"/>
      <c r="M1349" s="283" t="s">
        <v>1</v>
      </c>
      <c r="N1349" s="284" t="s">
        <v>44</v>
      </c>
      <c r="O1349" s="49"/>
      <c r="P1349" s="285">
        <f>O1349*H1349</f>
        <v>0</v>
      </c>
      <c r="Q1349" s="285">
        <v>0</v>
      </c>
      <c r="R1349" s="285">
        <f>Q1349*H1349</f>
        <v>0</v>
      </c>
      <c r="S1349" s="285">
        <v>0</v>
      </c>
      <c r="T1349" s="286">
        <f>S1349*H1349</f>
        <v>0</v>
      </c>
      <c r="U1349" s="204"/>
      <c r="V1349" s="204"/>
      <c r="W1349" s="204"/>
      <c r="X1349" s="204"/>
      <c r="Y1349" s="204"/>
      <c r="Z1349" s="204"/>
      <c r="AA1349" s="204"/>
      <c r="AB1349" s="204"/>
      <c r="AC1349" s="204"/>
      <c r="AD1349" s="204"/>
      <c r="AE1349" s="204"/>
      <c r="AR1349" s="287" t="s">
        <v>238</v>
      </c>
      <c r="AT1349" s="287" t="s">
        <v>139</v>
      </c>
      <c r="AU1349" s="287" t="s">
        <v>145</v>
      </c>
      <c r="AY1349" s="205" t="s">
        <v>137</v>
      </c>
      <c r="BE1349" s="150">
        <f>IF(N1349="základná",J1349,0)</f>
        <v>0</v>
      </c>
      <c r="BF1349" s="150">
        <f>IF(N1349="znížená",J1349,0)</f>
        <v>0</v>
      </c>
      <c r="BG1349" s="150">
        <f>IF(N1349="zákl. prenesená",J1349,0)</f>
        <v>0</v>
      </c>
      <c r="BH1349" s="150">
        <f>IF(N1349="zníž. prenesená",J1349,0)</f>
        <v>0</v>
      </c>
      <c r="BI1349" s="150">
        <f>IF(N1349="nulová",J1349,0)</f>
        <v>0</v>
      </c>
      <c r="BJ1349" s="205" t="s">
        <v>145</v>
      </c>
      <c r="BK1349" s="151">
        <f>ROUND(I1349*H1349,3)</f>
        <v>0</v>
      </c>
      <c r="BL1349" s="205" t="s">
        <v>238</v>
      </c>
      <c r="BM1349" s="287" t="s">
        <v>1843</v>
      </c>
    </row>
    <row r="1350" spans="1:65" s="254" customFormat="1" ht="37.700000000000003" customHeight="1">
      <c r="A1350" s="204"/>
      <c r="B1350" s="139"/>
      <c r="C1350" s="288" t="s">
        <v>1844</v>
      </c>
      <c r="D1350" s="288" t="s">
        <v>164</v>
      </c>
      <c r="E1350" s="289" t="s">
        <v>1845</v>
      </c>
      <c r="F1350" s="290" t="s">
        <v>1846</v>
      </c>
      <c r="G1350" s="291" t="s">
        <v>167</v>
      </c>
      <c r="H1350" s="292">
        <v>1</v>
      </c>
      <c r="I1350" s="293"/>
      <c r="J1350" s="292">
        <f>ROUND(I1350*H1350,3)</f>
        <v>0</v>
      </c>
      <c r="K1350" s="294"/>
      <c r="L1350" s="183"/>
      <c r="M1350" s="295" t="s">
        <v>1</v>
      </c>
      <c r="N1350" s="296" t="s">
        <v>44</v>
      </c>
      <c r="O1350" s="49"/>
      <c r="P1350" s="285">
        <f>O1350*H1350</f>
        <v>0</v>
      </c>
      <c r="Q1350" s="285">
        <v>2.5000000000000001E-2</v>
      </c>
      <c r="R1350" s="285">
        <f>Q1350*H1350</f>
        <v>2.5000000000000001E-2</v>
      </c>
      <c r="S1350" s="285">
        <v>0</v>
      </c>
      <c r="T1350" s="286">
        <f>S1350*H1350</f>
        <v>0</v>
      </c>
      <c r="U1350" s="204"/>
      <c r="V1350" s="204"/>
      <c r="W1350" s="204"/>
      <c r="X1350" s="204"/>
      <c r="Y1350" s="204"/>
      <c r="Z1350" s="204"/>
      <c r="AA1350" s="204"/>
      <c r="AB1350" s="204"/>
      <c r="AC1350" s="204"/>
      <c r="AD1350" s="204"/>
      <c r="AE1350" s="204"/>
      <c r="AR1350" s="287" t="s">
        <v>577</v>
      </c>
      <c r="AT1350" s="287" t="s">
        <v>164</v>
      </c>
      <c r="AU1350" s="287" t="s">
        <v>145</v>
      </c>
      <c r="AY1350" s="205" t="s">
        <v>137</v>
      </c>
      <c r="BE1350" s="150">
        <f>IF(N1350="základná",J1350,0)</f>
        <v>0</v>
      </c>
      <c r="BF1350" s="150">
        <f>IF(N1350="znížená",J1350,0)</f>
        <v>0</v>
      </c>
      <c r="BG1350" s="150">
        <f>IF(N1350="zákl. prenesená",J1350,0)</f>
        <v>0</v>
      </c>
      <c r="BH1350" s="150">
        <f>IF(N1350="zníž. prenesená",J1350,0)</f>
        <v>0</v>
      </c>
      <c r="BI1350" s="150">
        <f>IF(N1350="nulová",J1350,0)</f>
        <v>0</v>
      </c>
      <c r="BJ1350" s="205" t="s">
        <v>145</v>
      </c>
      <c r="BK1350" s="151">
        <f>ROUND(I1350*H1350,3)</f>
        <v>0</v>
      </c>
      <c r="BL1350" s="205" t="s">
        <v>238</v>
      </c>
      <c r="BM1350" s="287" t="s">
        <v>1847</v>
      </c>
    </row>
    <row r="1351" spans="1:65" s="11" customFormat="1">
      <c r="B1351" s="152"/>
      <c r="D1351" s="153" t="s">
        <v>147</v>
      </c>
      <c r="E1351" s="154" t="s">
        <v>1</v>
      </c>
      <c r="F1351" s="155" t="s">
        <v>1848</v>
      </c>
      <c r="H1351" s="156">
        <v>1</v>
      </c>
      <c r="I1351" s="157"/>
      <c r="L1351" s="152"/>
      <c r="M1351" s="158"/>
      <c r="N1351" s="159"/>
      <c r="O1351" s="159"/>
      <c r="P1351" s="159"/>
      <c r="Q1351" s="159"/>
      <c r="R1351" s="159"/>
      <c r="S1351" s="159"/>
      <c r="T1351" s="160"/>
      <c r="AT1351" s="154" t="s">
        <v>147</v>
      </c>
      <c r="AU1351" s="154" t="s">
        <v>145</v>
      </c>
      <c r="AV1351" s="11" t="s">
        <v>145</v>
      </c>
      <c r="AW1351" s="11" t="s">
        <v>33</v>
      </c>
      <c r="AX1351" s="11" t="s">
        <v>80</v>
      </c>
      <c r="AY1351" s="154" t="s">
        <v>137</v>
      </c>
    </row>
    <row r="1352" spans="1:65" s="254" customFormat="1" ht="48.95" customHeight="1">
      <c r="A1352" s="204"/>
      <c r="B1352" s="139"/>
      <c r="C1352" s="288" t="s">
        <v>1849</v>
      </c>
      <c r="D1352" s="288" t="s">
        <v>164</v>
      </c>
      <c r="E1352" s="289" t="s">
        <v>1850</v>
      </c>
      <c r="F1352" s="290" t="s">
        <v>1851</v>
      </c>
      <c r="G1352" s="291" t="s">
        <v>167</v>
      </c>
      <c r="H1352" s="292">
        <v>1</v>
      </c>
      <c r="I1352" s="293"/>
      <c r="J1352" s="292">
        <f>ROUND(I1352*H1352,3)</f>
        <v>0</v>
      </c>
      <c r="K1352" s="294"/>
      <c r="L1352" s="183"/>
      <c r="M1352" s="295" t="s">
        <v>1</v>
      </c>
      <c r="N1352" s="296" t="s">
        <v>44</v>
      </c>
      <c r="O1352" s="49"/>
      <c r="P1352" s="285">
        <f>O1352*H1352</f>
        <v>0</v>
      </c>
      <c r="Q1352" s="285">
        <v>2.5000000000000001E-2</v>
      </c>
      <c r="R1352" s="285">
        <f>Q1352*H1352</f>
        <v>2.5000000000000001E-2</v>
      </c>
      <c r="S1352" s="285">
        <v>0</v>
      </c>
      <c r="T1352" s="286">
        <f>S1352*H1352</f>
        <v>0</v>
      </c>
      <c r="U1352" s="204"/>
      <c r="V1352" s="204"/>
      <c r="W1352" s="204"/>
      <c r="X1352" s="204"/>
      <c r="Y1352" s="204"/>
      <c r="Z1352" s="204"/>
      <c r="AA1352" s="204"/>
      <c r="AB1352" s="204"/>
      <c r="AC1352" s="204"/>
      <c r="AD1352" s="204"/>
      <c r="AE1352" s="204"/>
      <c r="AR1352" s="287" t="s">
        <v>577</v>
      </c>
      <c r="AT1352" s="287" t="s">
        <v>164</v>
      </c>
      <c r="AU1352" s="287" t="s">
        <v>145</v>
      </c>
      <c r="AY1352" s="205" t="s">
        <v>137</v>
      </c>
      <c r="BE1352" s="150">
        <f>IF(N1352="základná",J1352,0)</f>
        <v>0</v>
      </c>
      <c r="BF1352" s="150">
        <f>IF(N1352="znížená",J1352,0)</f>
        <v>0</v>
      </c>
      <c r="BG1352" s="150">
        <f>IF(N1352="zákl. prenesená",J1352,0)</f>
        <v>0</v>
      </c>
      <c r="BH1352" s="150">
        <f>IF(N1352="zníž. prenesená",J1352,0)</f>
        <v>0</v>
      </c>
      <c r="BI1352" s="150">
        <f>IF(N1352="nulová",J1352,0)</f>
        <v>0</v>
      </c>
      <c r="BJ1352" s="205" t="s">
        <v>145</v>
      </c>
      <c r="BK1352" s="151">
        <f>ROUND(I1352*H1352,3)</f>
        <v>0</v>
      </c>
      <c r="BL1352" s="205" t="s">
        <v>238</v>
      </c>
      <c r="BM1352" s="287" t="s">
        <v>1852</v>
      </c>
    </row>
    <row r="1353" spans="1:65" s="11" customFormat="1">
      <c r="B1353" s="152"/>
      <c r="D1353" s="153" t="s">
        <v>147</v>
      </c>
      <c r="E1353" s="154" t="s">
        <v>1</v>
      </c>
      <c r="F1353" s="155" t="s">
        <v>1848</v>
      </c>
      <c r="H1353" s="156">
        <v>1</v>
      </c>
      <c r="I1353" s="157"/>
      <c r="L1353" s="152"/>
      <c r="M1353" s="158"/>
      <c r="N1353" s="159"/>
      <c r="O1353" s="159"/>
      <c r="P1353" s="159"/>
      <c r="Q1353" s="159"/>
      <c r="R1353" s="159"/>
      <c r="S1353" s="159"/>
      <c r="T1353" s="160"/>
      <c r="AT1353" s="154" t="s">
        <v>147</v>
      </c>
      <c r="AU1353" s="154" t="s">
        <v>145</v>
      </c>
      <c r="AV1353" s="11" t="s">
        <v>145</v>
      </c>
      <c r="AW1353" s="11" t="s">
        <v>33</v>
      </c>
      <c r="AX1353" s="11" t="s">
        <v>80</v>
      </c>
      <c r="AY1353" s="154" t="s">
        <v>137</v>
      </c>
    </row>
    <row r="1354" spans="1:65" s="254" customFormat="1" ht="48.95" customHeight="1">
      <c r="A1354" s="204"/>
      <c r="B1354" s="139"/>
      <c r="C1354" s="288" t="s">
        <v>1853</v>
      </c>
      <c r="D1354" s="288" t="s">
        <v>164</v>
      </c>
      <c r="E1354" s="289" t="s">
        <v>1854</v>
      </c>
      <c r="F1354" s="290" t="s">
        <v>1855</v>
      </c>
      <c r="G1354" s="291" t="s">
        <v>167</v>
      </c>
      <c r="H1354" s="292">
        <v>1</v>
      </c>
      <c r="I1354" s="293"/>
      <c r="J1354" s="292">
        <f>ROUND(I1354*H1354,3)</f>
        <v>0</v>
      </c>
      <c r="K1354" s="294"/>
      <c r="L1354" s="183"/>
      <c r="M1354" s="295" t="s">
        <v>1</v>
      </c>
      <c r="N1354" s="296" t="s">
        <v>44</v>
      </c>
      <c r="O1354" s="49"/>
      <c r="P1354" s="285">
        <f>O1354*H1354</f>
        <v>0</v>
      </c>
      <c r="Q1354" s="285">
        <v>2.5000000000000001E-2</v>
      </c>
      <c r="R1354" s="285">
        <f>Q1354*H1354</f>
        <v>2.5000000000000001E-2</v>
      </c>
      <c r="S1354" s="285">
        <v>0</v>
      </c>
      <c r="T1354" s="286">
        <f>S1354*H1354</f>
        <v>0</v>
      </c>
      <c r="U1354" s="204"/>
      <c r="V1354" s="204"/>
      <c r="W1354" s="204"/>
      <c r="X1354" s="204"/>
      <c r="Y1354" s="204"/>
      <c r="Z1354" s="204"/>
      <c r="AA1354" s="204"/>
      <c r="AB1354" s="204"/>
      <c r="AC1354" s="204"/>
      <c r="AD1354" s="204"/>
      <c r="AE1354" s="204"/>
      <c r="AR1354" s="287" t="s">
        <v>577</v>
      </c>
      <c r="AT1354" s="287" t="s">
        <v>164</v>
      </c>
      <c r="AU1354" s="287" t="s">
        <v>145</v>
      </c>
      <c r="AY1354" s="205" t="s">
        <v>137</v>
      </c>
      <c r="BE1354" s="150">
        <f>IF(N1354="základná",J1354,0)</f>
        <v>0</v>
      </c>
      <c r="BF1354" s="150">
        <f>IF(N1354="znížená",J1354,0)</f>
        <v>0</v>
      </c>
      <c r="BG1354" s="150">
        <f>IF(N1354="zákl. prenesená",J1354,0)</f>
        <v>0</v>
      </c>
      <c r="BH1354" s="150">
        <f>IF(N1354="zníž. prenesená",J1354,0)</f>
        <v>0</v>
      </c>
      <c r="BI1354" s="150">
        <f>IF(N1354="nulová",J1354,0)</f>
        <v>0</v>
      </c>
      <c r="BJ1354" s="205" t="s">
        <v>145</v>
      </c>
      <c r="BK1354" s="151">
        <f>ROUND(I1354*H1354,3)</f>
        <v>0</v>
      </c>
      <c r="BL1354" s="205" t="s">
        <v>238</v>
      </c>
      <c r="BM1354" s="287" t="s">
        <v>1856</v>
      </c>
    </row>
    <row r="1355" spans="1:65" s="11" customFormat="1">
      <c r="B1355" s="152"/>
      <c r="D1355" s="153" t="s">
        <v>147</v>
      </c>
      <c r="E1355" s="154" t="s">
        <v>1</v>
      </c>
      <c r="F1355" s="155" t="s">
        <v>1848</v>
      </c>
      <c r="H1355" s="156">
        <v>1</v>
      </c>
      <c r="I1355" s="157"/>
      <c r="L1355" s="152"/>
      <c r="M1355" s="158"/>
      <c r="N1355" s="159"/>
      <c r="O1355" s="159"/>
      <c r="P1355" s="159"/>
      <c r="Q1355" s="159"/>
      <c r="R1355" s="159"/>
      <c r="S1355" s="159"/>
      <c r="T1355" s="160"/>
      <c r="AT1355" s="154" t="s">
        <v>147</v>
      </c>
      <c r="AU1355" s="154" t="s">
        <v>145</v>
      </c>
      <c r="AV1355" s="11" t="s">
        <v>145</v>
      </c>
      <c r="AW1355" s="11" t="s">
        <v>33</v>
      </c>
      <c r="AX1355" s="11" t="s">
        <v>80</v>
      </c>
      <c r="AY1355" s="154" t="s">
        <v>137</v>
      </c>
    </row>
    <row r="1356" spans="1:65" s="254" customFormat="1" ht="37.700000000000003" customHeight="1">
      <c r="A1356" s="204"/>
      <c r="B1356" s="139"/>
      <c r="C1356" s="288" t="s">
        <v>1857</v>
      </c>
      <c r="D1356" s="288" t="s">
        <v>164</v>
      </c>
      <c r="E1356" s="289" t="s">
        <v>1858</v>
      </c>
      <c r="F1356" s="290" t="s">
        <v>1859</v>
      </c>
      <c r="G1356" s="291" t="s">
        <v>167</v>
      </c>
      <c r="H1356" s="292">
        <v>4</v>
      </c>
      <c r="I1356" s="293"/>
      <c r="J1356" s="292">
        <f>ROUND(I1356*H1356,3)</f>
        <v>0</v>
      </c>
      <c r="K1356" s="294"/>
      <c r="L1356" s="183"/>
      <c r="M1356" s="295" t="s">
        <v>1</v>
      </c>
      <c r="N1356" s="296" t="s">
        <v>44</v>
      </c>
      <c r="O1356" s="49"/>
      <c r="P1356" s="285">
        <f>O1356*H1356</f>
        <v>0</v>
      </c>
      <c r="Q1356" s="285">
        <v>2.5000000000000001E-2</v>
      </c>
      <c r="R1356" s="285">
        <f>Q1356*H1356</f>
        <v>0.1</v>
      </c>
      <c r="S1356" s="285">
        <v>0</v>
      </c>
      <c r="T1356" s="286">
        <f>S1356*H1356</f>
        <v>0</v>
      </c>
      <c r="U1356" s="204"/>
      <c r="V1356" s="204"/>
      <c r="W1356" s="204"/>
      <c r="X1356" s="204"/>
      <c r="Y1356" s="204"/>
      <c r="Z1356" s="204"/>
      <c r="AA1356" s="204"/>
      <c r="AB1356" s="204"/>
      <c r="AC1356" s="204"/>
      <c r="AD1356" s="204"/>
      <c r="AE1356" s="204"/>
      <c r="AR1356" s="287" t="s">
        <v>577</v>
      </c>
      <c r="AT1356" s="287" t="s">
        <v>164</v>
      </c>
      <c r="AU1356" s="287" t="s">
        <v>145</v>
      </c>
      <c r="AY1356" s="205" t="s">
        <v>137</v>
      </c>
      <c r="BE1356" s="150">
        <f>IF(N1356="základná",J1356,0)</f>
        <v>0</v>
      </c>
      <c r="BF1356" s="150">
        <f>IF(N1356="znížená",J1356,0)</f>
        <v>0</v>
      </c>
      <c r="BG1356" s="150">
        <f>IF(N1356="zákl. prenesená",J1356,0)</f>
        <v>0</v>
      </c>
      <c r="BH1356" s="150">
        <f>IF(N1356="zníž. prenesená",J1356,0)</f>
        <v>0</v>
      </c>
      <c r="BI1356" s="150">
        <f>IF(N1356="nulová",J1356,0)</f>
        <v>0</v>
      </c>
      <c r="BJ1356" s="205" t="s">
        <v>145</v>
      </c>
      <c r="BK1356" s="151">
        <f>ROUND(I1356*H1356,3)</f>
        <v>0</v>
      </c>
      <c r="BL1356" s="205" t="s">
        <v>238</v>
      </c>
      <c r="BM1356" s="287" t="s">
        <v>1860</v>
      </c>
    </row>
    <row r="1357" spans="1:65" s="11" customFormat="1">
      <c r="B1357" s="152"/>
      <c r="D1357" s="153" t="s">
        <v>147</v>
      </c>
      <c r="E1357" s="154" t="s">
        <v>1</v>
      </c>
      <c r="F1357" s="155" t="s">
        <v>1861</v>
      </c>
      <c r="H1357" s="156">
        <v>4</v>
      </c>
      <c r="I1357" s="157"/>
      <c r="L1357" s="152"/>
      <c r="M1357" s="158"/>
      <c r="N1357" s="159"/>
      <c r="O1357" s="159"/>
      <c r="P1357" s="159"/>
      <c r="Q1357" s="159"/>
      <c r="R1357" s="159"/>
      <c r="S1357" s="159"/>
      <c r="T1357" s="160"/>
      <c r="AT1357" s="154" t="s">
        <v>147</v>
      </c>
      <c r="AU1357" s="154" t="s">
        <v>145</v>
      </c>
      <c r="AV1357" s="11" t="s">
        <v>145</v>
      </c>
      <c r="AW1357" s="11" t="s">
        <v>33</v>
      </c>
      <c r="AX1357" s="11" t="s">
        <v>80</v>
      </c>
      <c r="AY1357" s="154" t="s">
        <v>137</v>
      </c>
    </row>
    <row r="1358" spans="1:65" s="254" customFormat="1" ht="48.95" customHeight="1">
      <c r="A1358" s="204"/>
      <c r="B1358" s="139"/>
      <c r="C1358" s="288" t="s">
        <v>1862</v>
      </c>
      <c r="D1358" s="288" t="s">
        <v>164</v>
      </c>
      <c r="E1358" s="289" t="s">
        <v>1863</v>
      </c>
      <c r="F1358" s="290" t="s">
        <v>1864</v>
      </c>
      <c r="G1358" s="291" t="s">
        <v>167</v>
      </c>
      <c r="H1358" s="292">
        <v>2</v>
      </c>
      <c r="I1358" s="293"/>
      <c r="J1358" s="292">
        <f>ROUND(I1358*H1358,3)</f>
        <v>0</v>
      </c>
      <c r="K1358" s="294"/>
      <c r="L1358" s="183"/>
      <c r="M1358" s="295" t="s">
        <v>1</v>
      </c>
      <c r="N1358" s="296" t="s">
        <v>44</v>
      </c>
      <c r="O1358" s="49"/>
      <c r="P1358" s="285">
        <f>O1358*H1358</f>
        <v>0</v>
      </c>
      <c r="Q1358" s="285">
        <v>2.5000000000000001E-2</v>
      </c>
      <c r="R1358" s="285">
        <f>Q1358*H1358</f>
        <v>0.05</v>
      </c>
      <c r="S1358" s="285">
        <v>0</v>
      </c>
      <c r="T1358" s="286">
        <f>S1358*H1358</f>
        <v>0</v>
      </c>
      <c r="U1358" s="204"/>
      <c r="V1358" s="204"/>
      <c r="W1358" s="204"/>
      <c r="X1358" s="204"/>
      <c r="Y1358" s="204"/>
      <c r="Z1358" s="204"/>
      <c r="AA1358" s="204"/>
      <c r="AB1358" s="204"/>
      <c r="AC1358" s="204"/>
      <c r="AD1358" s="204"/>
      <c r="AE1358" s="204"/>
      <c r="AR1358" s="287" t="s">
        <v>577</v>
      </c>
      <c r="AT1358" s="287" t="s">
        <v>164</v>
      </c>
      <c r="AU1358" s="287" t="s">
        <v>145</v>
      </c>
      <c r="AY1358" s="205" t="s">
        <v>137</v>
      </c>
      <c r="BE1358" s="150">
        <f>IF(N1358="základná",J1358,0)</f>
        <v>0</v>
      </c>
      <c r="BF1358" s="150">
        <f>IF(N1358="znížená",J1358,0)</f>
        <v>0</v>
      </c>
      <c r="BG1358" s="150">
        <f>IF(N1358="zákl. prenesená",J1358,0)</f>
        <v>0</v>
      </c>
      <c r="BH1358" s="150">
        <f>IF(N1358="zníž. prenesená",J1358,0)</f>
        <v>0</v>
      </c>
      <c r="BI1358" s="150">
        <f>IF(N1358="nulová",J1358,0)</f>
        <v>0</v>
      </c>
      <c r="BJ1358" s="205" t="s">
        <v>145</v>
      </c>
      <c r="BK1358" s="151">
        <f>ROUND(I1358*H1358,3)</f>
        <v>0</v>
      </c>
      <c r="BL1358" s="205" t="s">
        <v>238</v>
      </c>
      <c r="BM1358" s="287" t="s">
        <v>1865</v>
      </c>
    </row>
    <row r="1359" spans="1:65" s="11" customFormat="1">
      <c r="B1359" s="152"/>
      <c r="D1359" s="153" t="s">
        <v>147</v>
      </c>
      <c r="E1359" s="154" t="s">
        <v>1</v>
      </c>
      <c r="F1359" s="155" t="s">
        <v>1866</v>
      </c>
      <c r="H1359" s="156">
        <v>2</v>
      </c>
      <c r="I1359" s="157"/>
      <c r="L1359" s="152"/>
      <c r="M1359" s="158"/>
      <c r="N1359" s="159"/>
      <c r="O1359" s="159"/>
      <c r="P1359" s="159"/>
      <c r="Q1359" s="159"/>
      <c r="R1359" s="159"/>
      <c r="S1359" s="159"/>
      <c r="T1359" s="160"/>
      <c r="AT1359" s="154" t="s">
        <v>147</v>
      </c>
      <c r="AU1359" s="154" t="s">
        <v>145</v>
      </c>
      <c r="AV1359" s="11" t="s">
        <v>145</v>
      </c>
      <c r="AW1359" s="11" t="s">
        <v>33</v>
      </c>
      <c r="AX1359" s="11" t="s">
        <v>80</v>
      </c>
      <c r="AY1359" s="154" t="s">
        <v>137</v>
      </c>
    </row>
    <row r="1360" spans="1:65" s="254" customFormat="1" ht="37.700000000000003" customHeight="1">
      <c r="A1360" s="204"/>
      <c r="B1360" s="139"/>
      <c r="C1360" s="288" t="s">
        <v>1867</v>
      </c>
      <c r="D1360" s="288" t="s">
        <v>164</v>
      </c>
      <c r="E1360" s="289" t="s">
        <v>1868</v>
      </c>
      <c r="F1360" s="290" t="s">
        <v>1869</v>
      </c>
      <c r="G1360" s="291" t="s">
        <v>167</v>
      </c>
      <c r="H1360" s="292">
        <v>2</v>
      </c>
      <c r="I1360" s="293"/>
      <c r="J1360" s="292">
        <f>ROUND(I1360*H1360,3)</f>
        <v>0</v>
      </c>
      <c r="K1360" s="294"/>
      <c r="L1360" s="183"/>
      <c r="M1360" s="295" t="s">
        <v>1</v>
      </c>
      <c r="N1360" s="296" t="s">
        <v>44</v>
      </c>
      <c r="O1360" s="49"/>
      <c r="P1360" s="285">
        <f>O1360*H1360</f>
        <v>0</v>
      </c>
      <c r="Q1360" s="285">
        <v>2.5000000000000001E-2</v>
      </c>
      <c r="R1360" s="285">
        <f>Q1360*H1360</f>
        <v>0.05</v>
      </c>
      <c r="S1360" s="285">
        <v>0</v>
      </c>
      <c r="T1360" s="286">
        <f>S1360*H1360</f>
        <v>0</v>
      </c>
      <c r="U1360" s="204"/>
      <c r="V1360" s="204"/>
      <c r="W1360" s="204"/>
      <c r="X1360" s="204"/>
      <c r="Y1360" s="204"/>
      <c r="Z1360" s="204"/>
      <c r="AA1360" s="204"/>
      <c r="AB1360" s="204"/>
      <c r="AC1360" s="204"/>
      <c r="AD1360" s="204"/>
      <c r="AE1360" s="204"/>
      <c r="AR1360" s="287" t="s">
        <v>577</v>
      </c>
      <c r="AT1360" s="287" t="s">
        <v>164</v>
      </c>
      <c r="AU1360" s="287" t="s">
        <v>145</v>
      </c>
      <c r="AY1360" s="205" t="s">
        <v>137</v>
      </c>
      <c r="BE1360" s="150">
        <f>IF(N1360="základná",J1360,0)</f>
        <v>0</v>
      </c>
      <c r="BF1360" s="150">
        <f>IF(N1360="znížená",J1360,0)</f>
        <v>0</v>
      </c>
      <c r="BG1360" s="150">
        <f>IF(N1360="zákl. prenesená",J1360,0)</f>
        <v>0</v>
      </c>
      <c r="BH1360" s="150">
        <f>IF(N1360="zníž. prenesená",J1360,0)</f>
        <v>0</v>
      </c>
      <c r="BI1360" s="150">
        <f>IF(N1360="nulová",J1360,0)</f>
        <v>0</v>
      </c>
      <c r="BJ1360" s="205" t="s">
        <v>145</v>
      </c>
      <c r="BK1360" s="151">
        <f>ROUND(I1360*H1360,3)</f>
        <v>0</v>
      </c>
      <c r="BL1360" s="205" t="s">
        <v>238</v>
      </c>
      <c r="BM1360" s="287" t="s">
        <v>1870</v>
      </c>
    </row>
    <row r="1361" spans="1:65" s="11" customFormat="1" ht="22.5">
      <c r="B1361" s="152"/>
      <c r="D1361" s="153" t="s">
        <v>147</v>
      </c>
      <c r="E1361" s="154" t="s">
        <v>1</v>
      </c>
      <c r="F1361" s="155" t="s">
        <v>1871</v>
      </c>
      <c r="H1361" s="156">
        <v>1</v>
      </c>
      <c r="I1361" s="157"/>
      <c r="L1361" s="152"/>
      <c r="M1361" s="158"/>
      <c r="N1361" s="159"/>
      <c r="O1361" s="159"/>
      <c r="P1361" s="159"/>
      <c r="Q1361" s="159"/>
      <c r="R1361" s="159"/>
      <c r="S1361" s="159"/>
      <c r="T1361" s="160"/>
      <c r="AT1361" s="154" t="s">
        <v>147</v>
      </c>
      <c r="AU1361" s="154" t="s">
        <v>145</v>
      </c>
      <c r="AV1361" s="11" t="s">
        <v>145</v>
      </c>
      <c r="AW1361" s="11" t="s">
        <v>33</v>
      </c>
      <c r="AX1361" s="11" t="s">
        <v>72</v>
      </c>
      <c r="AY1361" s="154" t="s">
        <v>137</v>
      </c>
    </row>
    <row r="1362" spans="1:65" s="11" customFormat="1" ht="22.5">
      <c r="B1362" s="152"/>
      <c r="D1362" s="153" t="s">
        <v>147</v>
      </c>
      <c r="E1362" s="154" t="s">
        <v>1</v>
      </c>
      <c r="F1362" s="155" t="s">
        <v>1872</v>
      </c>
      <c r="H1362" s="156">
        <v>1</v>
      </c>
      <c r="I1362" s="157"/>
      <c r="L1362" s="152"/>
      <c r="M1362" s="158"/>
      <c r="N1362" s="159"/>
      <c r="O1362" s="159"/>
      <c r="P1362" s="159"/>
      <c r="Q1362" s="159"/>
      <c r="R1362" s="159"/>
      <c r="S1362" s="159"/>
      <c r="T1362" s="160"/>
      <c r="AT1362" s="154" t="s">
        <v>147</v>
      </c>
      <c r="AU1362" s="154" t="s">
        <v>145</v>
      </c>
      <c r="AV1362" s="11" t="s">
        <v>145</v>
      </c>
      <c r="AW1362" s="11" t="s">
        <v>33</v>
      </c>
      <c r="AX1362" s="11" t="s">
        <v>72</v>
      </c>
      <c r="AY1362" s="154" t="s">
        <v>137</v>
      </c>
    </row>
    <row r="1363" spans="1:65" s="13" customFormat="1">
      <c r="B1363" s="169"/>
      <c r="D1363" s="153" t="s">
        <v>147</v>
      </c>
      <c r="E1363" s="170" t="s">
        <v>1</v>
      </c>
      <c r="F1363" s="171" t="s">
        <v>158</v>
      </c>
      <c r="H1363" s="172">
        <v>2</v>
      </c>
      <c r="I1363" s="173"/>
      <c r="L1363" s="169"/>
      <c r="M1363" s="174"/>
      <c r="N1363" s="175"/>
      <c r="O1363" s="175"/>
      <c r="P1363" s="175"/>
      <c r="Q1363" s="175"/>
      <c r="R1363" s="175"/>
      <c r="S1363" s="175"/>
      <c r="T1363" s="176"/>
      <c r="AT1363" s="170" t="s">
        <v>147</v>
      </c>
      <c r="AU1363" s="170" t="s">
        <v>145</v>
      </c>
      <c r="AV1363" s="13" t="s">
        <v>144</v>
      </c>
      <c r="AW1363" s="13" t="s">
        <v>33</v>
      </c>
      <c r="AX1363" s="13" t="s">
        <v>80</v>
      </c>
      <c r="AY1363" s="170" t="s">
        <v>137</v>
      </c>
    </row>
    <row r="1364" spans="1:65" s="254" customFormat="1" ht="37.700000000000003" customHeight="1">
      <c r="A1364" s="204"/>
      <c r="B1364" s="139"/>
      <c r="C1364" s="288" t="s">
        <v>1873</v>
      </c>
      <c r="D1364" s="288" t="s">
        <v>164</v>
      </c>
      <c r="E1364" s="289" t="s">
        <v>1874</v>
      </c>
      <c r="F1364" s="290" t="s">
        <v>1875</v>
      </c>
      <c r="G1364" s="291" t="s">
        <v>167</v>
      </c>
      <c r="H1364" s="292">
        <v>6</v>
      </c>
      <c r="I1364" s="293"/>
      <c r="J1364" s="292">
        <f>ROUND(I1364*H1364,3)</f>
        <v>0</v>
      </c>
      <c r="K1364" s="294"/>
      <c r="L1364" s="183"/>
      <c r="M1364" s="295" t="s">
        <v>1</v>
      </c>
      <c r="N1364" s="296" t="s">
        <v>44</v>
      </c>
      <c r="O1364" s="49"/>
      <c r="P1364" s="285">
        <f>O1364*H1364</f>
        <v>0</v>
      </c>
      <c r="Q1364" s="285">
        <v>2.5000000000000001E-2</v>
      </c>
      <c r="R1364" s="285">
        <f>Q1364*H1364</f>
        <v>0.15000000000000002</v>
      </c>
      <c r="S1364" s="285">
        <v>0</v>
      </c>
      <c r="T1364" s="286">
        <f>S1364*H1364</f>
        <v>0</v>
      </c>
      <c r="U1364" s="204"/>
      <c r="V1364" s="204"/>
      <c r="W1364" s="204"/>
      <c r="X1364" s="204"/>
      <c r="Y1364" s="204"/>
      <c r="Z1364" s="204"/>
      <c r="AA1364" s="204"/>
      <c r="AB1364" s="204"/>
      <c r="AC1364" s="204"/>
      <c r="AD1364" s="204"/>
      <c r="AE1364" s="204"/>
      <c r="AR1364" s="287" t="s">
        <v>577</v>
      </c>
      <c r="AT1364" s="287" t="s">
        <v>164</v>
      </c>
      <c r="AU1364" s="287" t="s">
        <v>145</v>
      </c>
      <c r="AY1364" s="205" t="s">
        <v>137</v>
      </c>
      <c r="BE1364" s="150">
        <f>IF(N1364="základná",J1364,0)</f>
        <v>0</v>
      </c>
      <c r="BF1364" s="150">
        <f>IF(N1364="znížená",J1364,0)</f>
        <v>0</v>
      </c>
      <c r="BG1364" s="150">
        <f>IF(N1364="zákl. prenesená",J1364,0)</f>
        <v>0</v>
      </c>
      <c r="BH1364" s="150">
        <f>IF(N1364="zníž. prenesená",J1364,0)</f>
        <v>0</v>
      </c>
      <c r="BI1364" s="150">
        <f>IF(N1364="nulová",J1364,0)</f>
        <v>0</v>
      </c>
      <c r="BJ1364" s="205" t="s">
        <v>145</v>
      </c>
      <c r="BK1364" s="151">
        <f>ROUND(I1364*H1364,3)</f>
        <v>0</v>
      </c>
      <c r="BL1364" s="205" t="s">
        <v>238</v>
      </c>
      <c r="BM1364" s="287" t="s">
        <v>1876</v>
      </c>
    </row>
    <row r="1365" spans="1:65" s="11" customFormat="1" ht="22.5">
      <c r="B1365" s="152"/>
      <c r="D1365" s="153" t="s">
        <v>147</v>
      </c>
      <c r="E1365" s="154" t="s">
        <v>1</v>
      </c>
      <c r="F1365" s="155" t="s">
        <v>1877</v>
      </c>
      <c r="H1365" s="156">
        <v>6</v>
      </c>
      <c r="I1365" s="157"/>
      <c r="L1365" s="152"/>
      <c r="M1365" s="158"/>
      <c r="N1365" s="159"/>
      <c r="O1365" s="159"/>
      <c r="P1365" s="159"/>
      <c r="Q1365" s="159"/>
      <c r="R1365" s="159"/>
      <c r="S1365" s="159"/>
      <c r="T1365" s="160"/>
      <c r="AT1365" s="154" t="s">
        <v>147</v>
      </c>
      <c r="AU1365" s="154" t="s">
        <v>145</v>
      </c>
      <c r="AV1365" s="11" t="s">
        <v>145</v>
      </c>
      <c r="AW1365" s="11" t="s">
        <v>33</v>
      </c>
      <c r="AX1365" s="11" t="s">
        <v>80</v>
      </c>
      <c r="AY1365" s="154" t="s">
        <v>137</v>
      </c>
    </row>
    <row r="1366" spans="1:65" s="254" customFormat="1" ht="48.95" customHeight="1">
      <c r="A1366" s="204"/>
      <c r="B1366" s="139"/>
      <c r="C1366" s="288" t="s">
        <v>1878</v>
      </c>
      <c r="D1366" s="288" t="s">
        <v>164</v>
      </c>
      <c r="E1366" s="289" t="s">
        <v>1879</v>
      </c>
      <c r="F1366" s="290" t="s">
        <v>1880</v>
      </c>
      <c r="G1366" s="291" t="s">
        <v>167</v>
      </c>
      <c r="H1366" s="292">
        <v>2</v>
      </c>
      <c r="I1366" s="293"/>
      <c r="J1366" s="292">
        <f>ROUND(I1366*H1366,3)</f>
        <v>0</v>
      </c>
      <c r="K1366" s="294"/>
      <c r="L1366" s="183"/>
      <c r="M1366" s="295" t="s">
        <v>1</v>
      </c>
      <c r="N1366" s="296" t="s">
        <v>44</v>
      </c>
      <c r="O1366" s="49"/>
      <c r="P1366" s="285">
        <f>O1366*H1366</f>
        <v>0</v>
      </c>
      <c r="Q1366" s="285">
        <v>2.5000000000000001E-2</v>
      </c>
      <c r="R1366" s="285">
        <f>Q1366*H1366</f>
        <v>0.05</v>
      </c>
      <c r="S1366" s="285">
        <v>0</v>
      </c>
      <c r="T1366" s="286">
        <f>S1366*H1366</f>
        <v>0</v>
      </c>
      <c r="U1366" s="204"/>
      <c r="V1366" s="204"/>
      <c r="W1366" s="204"/>
      <c r="X1366" s="204"/>
      <c r="Y1366" s="204"/>
      <c r="Z1366" s="204"/>
      <c r="AA1366" s="204"/>
      <c r="AB1366" s="204"/>
      <c r="AC1366" s="204"/>
      <c r="AD1366" s="204"/>
      <c r="AE1366" s="204"/>
      <c r="AR1366" s="287" t="s">
        <v>577</v>
      </c>
      <c r="AT1366" s="287" t="s">
        <v>164</v>
      </c>
      <c r="AU1366" s="287" t="s">
        <v>145</v>
      </c>
      <c r="AY1366" s="205" t="s">
        <v>137</v>
      </c>
      <c r="BE1366" s="150">
        <f>IF(N1366="základná",J1366,0)</f>
        <v>0</v>
      </c>
      <c r="BF1366" s="150">
        <f>IF(N1366="znížená",J1366,0)</f>
        <v>0</v>
      </c>
      <c r="BG1366" s="150">
        <f>IF(N1366="zákl. prenesená",J1366,0)</f>
        <v>0</v>
      </c>
      <c r="BH1366" s="150">
        <f>IF(N1366="zníž. prenesená",J1366,0)</f>
        <v>0</v>
      </c>
      <c r="BI1366" s="150">
        <f>IF(N1366="nulová",J1366,0)</f>
        <v>0</v>
      </c>
      <c r="BJ1366" s="205" t="s">
        <v>145</v>
      </c>
      <c r="BK1366" s="151">
        <f>ROUND(I1366*H1366,3)</f>
        <v>0</v>
      </c>
      <c r="BL1366" s="205" t="s">
        <v>238</v>
      </c>
      <c r="BM1366" s="287" t="s">
        <v>1881</v>
      </c>
    </row>
    <row r="1367" spans="1:65" s="11" customFormat="1">
      <c r="B1367" s="152"/>
      <c r="D1367" s="153" t="s">
        <v>147</v>
      </c>
      <c r="E1367" s="154" t="s">
        <v>1</v>
      </c>
      <c r="F1367" s="155" t="s">
        <v>1882</v>
      </c>
      <c r="H1367" s="156">
        <v>2</v>
      </c>
      <c r="I1367" s="157"/>
      <c r="L1367" s="152"/>
      <c r="M1367" s="158"/>
      <c r="N1367" s="159"/>
      <c r="O1367" s="159"/>
      <c r="P1367" s="159"/>
      <c r="Q1367" s="159"/>
      <c r="R1367" s="159"/>
      <c r="S1367" s="159"/>
      <c r="T1367" s="160"/>
      <c r="AT1367" s="154" t="s">
        <v>147</v>
      </c>
      <c r="AU1367" s="154" t="s">
        <v>145</v>
      </c>
      <c r="AV1367" s="11" t="s">
        <v>145</v>
      </c>
      <c r="AW1367" s="11" t="s">
        <v>33</v>
      </c>
      <c r="AX1367" s="11" t="s">
        <v>80</v>
      </c>
      <c r="AY1367" s="154" t="s">
        <v>137</v>
      </c>
    </row>
    <row r="1368" spans="1:65" s="254" customFormat="1" ht="37.700000000000003" customHeight="1">
      <c r="A1368" s="204"/>
      <c r="B1368" s="139"/>
      <c r="C1368" s="288" t="s">
        <v>1883</v>
      </c>
      <c r="D1368" s="288" t="s">
        <v>164</v>
      </c>
      <c r="E1368" s="289" t="s">
        <v>1884</v>
      </c>
      <c r="F1368" s="290" t="s">
        <v>1885</v>
      </c>
      <c r="G1368" s="291" t="s">
        <v>167</v>
      </c>
      <c r="H1368" s="292">
        <v>1</v>
      </c>
      <c r="I1368" s="293"/>
      <c r="J1368" s="292">
        <f>ROUND(I1368*H1368,3)</f>
        <v>0</v>
      </c>
      <c r="K1368" s="294"/>
      <c r="L1368" s="183"/>
      <c r="M1368" s="295" t="s">
        <v>1</v>
      </c>
      <c r="N1368" s="296" t="s">
        <v>44</v>
      </c>
      <c r="O1368" s="49"/>
      <c r="P1368" s="285">
        <f>O1368*H1368</f>
        <v>0</v>
      </c>
      <c r="Q1368" s="285">
        <v>1.7500000000000002E-2</v>
      </c>
      <c r="R1368" s="285">
        <f>Q1368*H1368</f>
        <v>1.7500000000000002E-2</v>
      </c>
      <c r="S1368" s="285">
        <v>0</v>
      </c>
      <c r="T1368" s="286">
        <f>S1368*H1368</f>
        <v>0</v>
      </c>
      <c r="U1368" s="204"/>
      <c r="V1368" s="204"/>
      <c r="W1368" s="204"/>
      <c r="X1368" s="204"/>
      <c r="Y1368" s="204"/>
      <c r="Z1368" s="204"/>
      <c r="AA1368" s="204"/>
      <c r="AB1368" s="204"/>
      <c r="AC1368" s="204"/>
      <c r="AD1368" s="204"/>
      <c r="AE1368" s="204"/>
      <c r="AR1368" s="287" t="s">
        <v>577</v>
      </c>
      <c r="AT1368" s="287" t="s">
        <v>164</v>
      </c>
      <c r="AU1368" s="287" t="s">
        <v>145</v>
      </c>
      <c r="AY1368" s="205" t="s">
        <v>137</v>
      </c>
      <c r="BE1368" s="150">
        <f>IF(N1368="základná",J1368,0)</f>
        <v>0</v>
      </c>
      <c r="BF1368" s="150">
        <f>IF(N1368="znížená",J1368,0)</f>
        <v>0</v>
      </c>
      <c r="BG1368" s="150">
        <f>IF(N1368="zákl. prenesená",J1368,0)</f>
        <v>0</v>
      </c>
      <c r="BH1368" s="150">
        <f>IF(N1368="zníž. prenesená",J1368,0)</f>
        <v>0</v>
      </c>
      <c r="BI1368" s="150">
        <f>IF(N1368="nulová",J1368,0)</f>
        <v>0</v>
      </c>
      <c r="BJ1368" s="205" t="s">
        <v>145</v>
      </c>
      <c r="BK1368" s="151">
        <f>ROUND(I1368*H1368,3)</f>
        <v>0</v>
      </c>
      <c r="BL1368" s="205" t="s">
        <v>238</v>
      </c>
      <c r="BM1368" s="287" t="s">
        <v>1886</v>
      </c>
    </row>
    <row r="1369" spans="1:65" s="11" customFormat="1">
      <c r="B1369" s="152"/>
      <c r="D1369" s="153" t="s">
        <v>147</v>
      </c>
      <c r="E1369" s="154" t="s">
        <v>1</v>
      </c>
      <c r="F1369" s="155" t="s">
        <v>1887</v>
      </c>
      <c r="H1369" s="156">
        <v>1</v>
      </c>
      <c r="I1369" s="157"/>
      <c r="L1369" s="152"/>
      <c r="M1369" s="158"/>
      <c r="N1369" s="159"/>
      <c r="O1369" s="159"/>
      <c r="P1369" s="159"/>
      <c r="Q1369" s="159"/>
      <c r="R1369" s="159"/>
      <c r="S1369" s="159"/>
      <c r="T1369" s="160"/>
      <c r="AT1369" s="154" t="s">
        <v>147</v>
      </c>
      <c r="AU1369" s="154" t="s">
        <v>145</v>
      </c>
      <c r="AV1369" s="11" t="s">
        <v>145</v>
      </c>
      <c r="AW1369" s="11" t="s">
        <v>33</v>
      </c>
      <c r="AX1369" s="11" t="s">
        <v>80</v>
      </c>
      <c r="AY1369" s="154" t="s">
        <v>137</v>
      </c>
    </row>
    <row r="1370" spans="1:65" s="254" customFormat="1" ht="37.700000000000003" customHeight="1">
      <c r="A1370" s="204"/>
      <c r="B1370" s="139"/>
      <c r="C1370" s="288" t="s">
        <v>1888</v>
      </c>
      <c r="D1370" s="288" t="s">
        <v>164</v>
      </c>
      <c r="E1370" s="289" t="s">
        <v>1889</v>
      </c>
      <c r="F1370" s="290" t="s">
        <v>1890</v>
      </c>
      <c r="G1370" s="291" t="s">
        <v>167</v>
      </c>
      <c r="H1370" s="292">
        <v>1</v>
      </c>
      <c r="I1370" s="293"/>
      <c r="J1370" s="292">
        <f>ROUND(I1370*H1370,3)</f>
        <v>0</v>
      </c>
      <c r="K1370" s="294"/>
      <c r="L1370" s="183"/>
      <c r="M1370" s="295" t="s">
        <v>1</v>
      </c>
      <c r="N1370" s="296" t="s">
        <v>44</v>
      </c>
      <c r="O1370" s="49"/>
      <c r="P1370" s="285">
        <f>O1370*H1370</f>
        <v>0</v>
      </c>
      <c r="Q1370" s="285">
        <v>1.7500000000000002E-2</v>
      </c>
      <c r="R1370" s="285">
        <f>Q1370*H1370</f>
        <v>1.7500000000000002E-2</v>
      </c>
      <c r="S1370" s="285">
        <v>0</v>
      </c>
      <c r="T1370" s="286">
        <f>S1370*H1370</f>
        <v>0</v>
      </c>
      <c r="U1370" s="204"/>
      <c r="V1370" s="204"/>
      <c r="W1370" s="204"/>
      <c r="X1370" s="204"/>
      <c r="Y1370" s="204"/>
      <c r="Z1370" s="204"/>
      <c r="AA1370" s="204"/>
      <c r="AB1370" s="204"/>
      <c r="AC1370" s="204"/>
      <c r="AD1370" s="204"/>
      <c r="AE1370" s="204"/>
      <c r="AR1370" s="287" t="s">
        <v>577</v>
      </c>
      <c r="AT1370" s="287" t="s">
        <v>164</v>
      </c>
      <c r="AU1370" s="287" t="s">
        <v>145</v>
      </c>
      <c r="AY1370" s="205" t="s">
        <v>137</v>
      </c>
      <c r="BE1370" s="150">
        <f>IF(N1370="základná",J1370,0)</f>
        <v>0</v>
      </c>
      <c r="BF1370" s="150">
        <f>IF(N1370="znížená",J1370,0)</f>
        <v>0</v>
      </c>
      <c r="BG1370" s="150">
        <f>IF(N1370="zákl. prenesená",J1370,0)</f>
        <v>0</v>
      </c>
      <c r="BH1370" s="150">
        <f>IF(N1370="zníž. prenesená",J1370,0)</f>
        <v>0</v>
      </c>
      <c r="BI1370" s="150">
        <f>IF(N1370="nulová",J1370,0)</f>
        <v>0</v>
      </c>
      <c r="BJ1370" s="205" t="s">
        <v>145</v>
      </c>
      <c r="BK1370" s="151">
        <f>ROUND(I1370*H1370,3)</f>
        <v>0</v>
      </c>
      <c r="BL1370" s="205" t="s">
        <v>238</v>
      </c>
      <c r="BM1370" s="287" t="s">
        <v>1891</v>
      </c>
    </row>
    <row r="1371" spans="1:65" s="11" customFormat="1">
      <c r="B1371" s="152"/>
      <c r="D1371" s="153" t="s">
        <v>147</v>
      </c>
      <c r="E1371" s="154" t="s">
        <v>1</v>
      </c>
      <c r="F1371" s="155" t="s">
        <v>1892</v>
      </c>
      <c r="H1371" s="156">
        <v>1</v>
      </c>
      <c r="I1371" s="157"/>
      <c r="L1371" s="152"/>
      <c r="M1371" s="158"/>
      <c r="N1371" s="159"/>
      <c r="O1371" s="159"/>
      <c r="P1371" s="159"/>
      <c r="Q1371" s="159"/>
      <c r="R1371" s="159"/>
      <c r="S1371" s="159"/>
      <c r="T1371" s="160"/>
      <c r="AT1371" s="154" t="s">
        <v>147</v>
      </c>
      <c r="AU1371" s="154" t="s">
        <v>145</v>
      </c>
      <c r="AV1371" s="11" t="s">
        <v>145</v>
      </c>
      <c r="AW1371" s="11" t="s">
        <v>33</v>
      </c>
      <c r="AX1371" s="11" t="s">
        <v>80</v>
      </c>
      <c r="AY1371" s="154" t="s">
        <v>137</v>
      </c>
    </row>
    <row r="1372" spans="1:65" s="254" customFormat="1" ht="14.45" customHeight="1">
      <c r="A1372" s="204"/>
      <c r="B1372" s="139"/>
      <c r="C1372" s="276" t="s">
        <v>1893</v>
      </c>
      <c r="D1372" s="276" t="s">
        <v>139</v>
      </c>
      <c r="E1372" s="277" t="s">
        <v>1894</v>
      </c>
      <c r="F1372" s="278" t="s">
        <v>1895</v>
      </c>
      <c r="G1372" s="279" t="s">
        <v>167</v>
      </c>
      <c r="H1372" s="280">
        <v>4</v>
      </c>
      <c r="I1372" s="281"/>
      <c r="J1372" s="280">
        <f>ROUND(I1372*H1372,3)</f>
        <v>0</v>
      </c>
      <c r="K1372" s="282"/>
      <c r="L1372" s="30"/>
      <c r="M1372" s="283" t="s">
        <v>1</v>
      </c>
      <c r="N1372" s="284" t="s">
        <v>44</v>
      </c>
      <c r="O1372" s="49"/>
      <c r="P1372" s="285">
        <f>O1372*H1372</f>
        <v>0</v>
      </c>
      <c r="Q1372" s="285">
        <v>3.0000000000000001E-5</v>
      </c>
      <c r="R1372" s="285">
        <f>Q1372*H1372</f>
        <v>1.2E-4</v>
      </c>
      <c r="S1372" s="285">
        <v>0</v>
      </c>
      <c r="T1372" s="286">
        <f>S1372*H1372</f>
        <v>0</v>
      </c>
      <c r="U1372" s="204"/>
      <c r="V1372" s="204"/>
      <c r="W1372" s="204"/>
      <c r="X1372" s="204"/>
      <c r="Y1372" s="204"/>
      <c r="Z1372" s="204"/>
      <c r="AA1372" s="204"/>
      <c r="AB1372" s="204"/>
      <c r="AC1372" s="204"/>
      <c r="AD1372" s="204"/>
      <c r="AE1372" s="204"/>
      <c r="AR1372" s="287" t="s">
        <v>238</v>
      </c>
      <c r="AT1372" s="287" t="s">
        <v>139</v>
      </c>
      <c r="AU1372" s="287" t="s">
        <v>145</v>
      </c>
      <c r="AY1372" s="205" t="s">
        <v>137</v>
      </c>
      <c r="BE1372" s="150">
        <f>IF(N1372="základná",J1372,0)</f>
        <v>0</v>
      </c>
      <c r="BF1372" s="150">
        <f>IF(N1372="znížená",J1372,0)</f>
        <v>0</v>
      </c>
      <c r="BG1372" s="150">
        <f>IF(N1372="zákl. prenesená",J1372,0)</f>
        <v>0</v>
      </c>
      <c r="BH1372" s="150">
        <f>IF(N1372="zníž. prenesená",J1372,0)</f>
        <v>0</v>
      </c>
      <c r="BI1372" s="150">
        <f>IF(N1372="nulová",J1372,0)</f>
        <v>0</v>
      </c>
      <c r="BJ1372" s="205" t="s">
        <v>145</v>
      </c>
      <c r="BK1372" s="151">
        <f>ROUND(I1372*H1372,3)</f>
        <v>0</v>
      </c>
      <c r="BL1372" s="205" t="s">
        <v>238</v>
      </c>
      <c r="BM1372" s="287" t="s">
        <v>1896</v>
      </c>
    </row>
    <row r="1373" spans="1:65" s="11" customFormat="1">
      <c r="B1373" s="152"/>
      <c r="D1373" s="153" t="s">
        <v>147</v>
      </c>
      <c r="E1373" s="154" t="s">
        <v>1</v>
      </c>
      <c r="F1373" s="155" t="s">
        <v>1897</v>
      </c>
      <c r="H1373" s="156">
        <v>3</v>
      </c>
      <c r="I1373" s="157"/>
      <c r="L1373" s="152"/>
      <c r="M1373" s="158"/>
      <c r="N1373" s="159"/>
      <c r="O1373" s="159"/>
      <c r="P1373" s="159"/>
      <c r="Q1373" s="159"/>
      <c r="R1373" s="159"/>
      <c r="S1373" s="159"/>
      <c r="T1373" s="160"/>
      <c r="AT1373" s="154" t="s">
        <v>147</v>
      </c>
      <c r="AU1373" s="154" t="s">
        <v>145</v>
      </c>
      <c r="AV1373" s="11" t="s">
        <v>145</v>
      </c>
      <c r="AW1373" s="11" t="s">
        <v>33</v>
      </c>
      <c r="AX1373" s="11" t="s">
        <v>72</v>
      </c>
      <c r="AY1373" s="154" t="s">
        <v>137</v>
      </c>
    </row>
    <row r="1374" spans="1:65" s="11" customFormat="1">
      <c r="B1374" s="152"/>
      <c r="D1374" s="153" t="s">
        <v>147</v>
      </c>
      <c r="E1374" s="154" t="s">
        <v>1</v>
      </c>
      <c r="F1374" s="155" t="s">
        <v>1898</v>
      </c>
      <c r="H1374" s="156">
        <v>1</v>
      </c>
      <c r="I1374" s="157"/>
      <c r="L1374" s="152"/>
      <c r="M1374" s="158"/>
      <c r="N1374" s="159"/>
      <c r="O1374" s="159"/>
      <c r="P1374" s="159"/>
      <c r="Q1374" s="159"/>
      <c r="R1374" s="159"/>
      <c r="S1374" s="159"/>
      <c r="T1374" s="160"/>
      <c r="AT1374" s="154" t="s">
        <v>147</v>
      </c>
      <c r="AU1374" s="154" t="s">
        <v>145</v>
      </c>
      <c r="AV1374" s="11" t="s">
        <v>145</v>
      </c>
      <c r="AW1374" s="11" t="s">
        <v>33</v>
      </c>
      <c r="AX1374" s="11" t="s">
        <v>72</v>
      </c>
      <c r="AY1374" s="154" t="s">
        <v>137</v>
      </c>
    </row>
    <row r="1375" spans="1:65" s="13" customFormat="1">
      <c r="B1375" s="169"/>
      <c r="D1375" s="153" t="s">
        <v>147</v>
      </c>
      <c r="E1375" s="170" t="s">
        <v>1</v>
      </c>
      <c r="F1375" s="171" t="s">
        <v>158</v>
      </c>
      <c r="H1375" s="172">
        <v>4</v>
      </c>
      <c r="I1375" s="173"/>
      <c r="L1375" s="169"/>
      <c r="M1375" s="174"/>
      <c r="N1375" s="175"/>
      <c r="O1375" s="175"/>
      <c r="P1375" s="175"/>
      <c r="Q1375" s="175"/>
      <c r="R1375" s="175"/>
      <c r="S1375" s="175"/>
      <c r="T1375" s="176"/>
      <c r="AT1375" s="170" t="s">
        <v>147</v>
      </c>
      <c r="AU1375" s="170" t="s">
        <v>145</v>
      </c>
      <c r="AV1375" s="13" t="s">
        <v>144</v>
      </c>
      <c r="AW1375" s="13" t="s">
        <v>33</v>
      </c>
      <c r="AX1375" s="13" t="s">
        <v>80</v>
      </c>
      <c r="AY1375" s="170" t="s">
        <v>137</v>
      </c>
    </row>
    <row r="1376" spans="1:65" s="254" customFormat="1" ht="14.45" customHeight="1">
      <c r="A1376" s="204"/>
      <c r="B1376" s="139"/>
      <c r="C1376" s="288" t="s">
        <v>1899</v>
      </c>
      <c r="D1376" s="288" t="s">
        <v>164</v>
      </c>
      <c r="E1376" s="289" t="s">
        <v>1900</v>
      </c>
      <c r="F1376" s="290" t="s">
        <v>1901</v>
      </c>
      <c r="G1376" s="291" t="s">
        <v>167</v>
      </c>
      <c r="H1376" s="292">
        <v>3</v>
      </c>
      <c r="I1376" s="293"/>
      <c r="J1376" s="292">
        <f>ROUND(I1376*H1376,3)</f>
        <v>0</v>
      </c>
      <c r="K1376" s="294"/>
      <c r="L1376" s="183"/>
      <c r="M1376" s="295" t="s">
        <v>1</v>
      </c>
      <c r="N1376" s="296" t="s">
        <v>44</v>
      </c>
      <c r="O1376" s="49"/>
      <c r="P1376" s="285">
        <f>O1376*H1376</f>
        <v>0</v>
      </c>
      <c r="Q1376" s="285">
        <v>1.39E-3</v>
      </c>
      <c r="R1376" s="285">
        <f>Q1376*H1376</f>
        <v>4.1700000000000001E-3</v>
      </c>
      <c r="S1376" s="285">
        <v>0</v>
      </c>
      <c r="T1376" s="286">
        <f>S1376*H1376</f>
        <v>0</v>
      </c>
      <c r="U1376" s="204"/>
      <c r="V1376" s="204"/>
      <c r="W1376" s="204"/>
      <c r="X1376" s="204"/>
      <c r="Y1376" s="204"/>
      <c r="Z1376" s="204"/>
      <c r="AA1376" s="204"/>
      <c r="AB1376" s="204"/>
      <c r="AC1376" s="204"/>
      <c r="AD1376" s="204"/>
      <c r="AE1376" s="204"/>
      <c r="AR1376" s="287" t="s">
        <v>577</v>
      </c>
      <c r="AT1376" s="287" t="s">
        <v>164</v>
      </c>
      <c r="AU1376" s="287" t="s">
        <v>145</v>
      </c>
      <c r="AY1376" s="205" t="s">
        <v>137</v>
      </c>
      <c r="BE1376" s="150">
        <f>IF(N1376="základná",J1376,0)</f>
        <v>0</v>
      </c>
      <c r="BF1376" s="150">
        <f>IF(N1376="znížená",J1376,0)</f>
        <v>0</v>
      </c>
      <c r="BG1376" s="150">
        <f>IF(N1376="zákl. prenesená",J1376,0)</f>
        <v>0</v>
      </c>
      <c r="BH1376" s="150">
        <f>IF(N1376="zníž. prenesená",J1376,0)</f>
        <v>0</v>
      </c>
      <c r="BI1376" s="150">
        <f>IF(N1376="nulová",J1376,0)</f>
        <v>0</v>
      </c>
      <c r="BJ1376" s="205" t="s">
        <v>145</v>
      </c>
      <c r="BK1376" s="151">
        <f>ROUND(I1376*H1376,3)</f>
        <v>0</v>
      </c>
      <c r="BL1376" s="205" t="s">
        <v>238</v>
      </c>
      <c r="BM1376" s="287" t="s">
        <v>1902</v>
      </c>
    </row>
    <row r="1377" spans="1:65" s="254" customFormat="1" ht="14.45" customHeight="1">
      <c r="A1377" s="204"/>
      <c r="B1377" s="139"/>
      <c r="C1377" s="288" t="s">
        <v>1903</v>
      </c>
      <c r="D1377" s="288" t="s">
        <v>164</v>
      </c>
      <c r="E1377" s="289" t="s">
        <v>1904</v>
      </c>
      <c r="F1377" s="290" t="s">
        <v>1905</v>
      </c>
      <c r="G1377" s="291" t="s">
        <v>167</v>
      </c>
      <c r="H1377" s="292">
        <v>1</v>
      </c>
      <c r="I1377" s="293"/>
      <c r="J1377" s="292">
        <f>ROUND(I1377*H1377,3)</f>
        <v>0</v>
      </c>
      <c r="K1377" s="294"/>
      <c r="L1377" s="183"/>
      <c r="M1377" s="295" t="s">
        <v>1</v>
      </c>
      <c r="N1377" s="296" t="s">
        <v>44</v>
      </c>
      <c r="O1377" s="49"/>
      <c r="P1377" s="285">
        <f>O1377*H1377</f>
        <v>0</v>
      </c>
      <c r="Q1377" s="285">
        <v>1.08E-3</v>
      </c>
      <c r="R1377" s="285">
        <f>Q1377*H1377</f>
        <v>1.08E-3</v>
      </c>
      <c r="S1377" s="285">
        <v>0</v>
      </c>
      <c r="T1377" s="286">
        <f>S1377*H1377</f>
        <v>0</v>
      </c>
      <c r="U1377" s="204"/>
      <c r="V1377" s="204"/>
      <c r="W1377" s="204"/>
      <c r="X1377" s="204"/>
      <c r="Y1377" s="204"/>
      <c r="Z1377" s="204"/>
      <c r="AA1377" s="204"/>
      <c r="AB1377" s="204"/>
      <c r="AC1377" s="204"/>
      <c r="AD1377" s="204"/>
      <c r="AE1377" s="204"/>
      <c r="AR1377" s="287" t="s">
        <v>577</v>
      </c>
      <c r="AT1377" s="287" t="s">
        <v>164</v>
      </c>
      <c r="AU1377" s="287" t="s">
        <v>145</v>
      </c>
      <c r="AY1377" s="205" t="s">
        <v>137</v>
      </c>
      <c r="BE1377" s="150">
        <f>IF(N1377="základná",J1377,0)</f>
        <v>0</v>
      </c>
      <c r="BF1377" s="150">
        <f>IF(N1377="znížená",J1377,0)</f>
        <v>0</v>
      </c>
      <c r="BG1377" s="150">
        <f>IF(N1377="zákl. prenesená",J1377,0)</f>
        <v>0</v>
      </c>
      <c r="BH1377" s="150">
        <f>IF(N1377="zníž. prenesená",J1377,0)</f>
        <v>0</v>
      </c>
      <c r="BI1377" s="150">
        <f>IF(N1377="nulová",J1377,0)</f>
        <v>0</v>
      </c>
      <c r="BJ1377" s="205" t="s">
        <v>145</v>
      </c>
      <c r="BK1377" s="151">
        <f>ROUND(I1377*H1377,3)</f>
        <v>0</v>
      </c>
      <c r="BL1377" s="205" t="s">
        <v>238</v>
      </c>
      <c r="BM1377" s="287" t="s">
        <v>1906</v>
      </c>
    </row>
    <row r="1378" spans="1:65" s="254" customFormat="1" ht="14.45" customHeight="1">
      <c r="A1378" s="204"/>
      <c r="B1378" s="139"/>
      <c r="C1378" s="276" t="s">
        <v>1907</v>
      </c>
      <c r="D1378" s="276" t="s">
        <v>139</v>
      </c>
      <c r="E1378" s="277" t="s">
        <v>1908</v>
      </c>
      <c r="F1378" s="278" t="s">
        <v>1909</v>
      </c>
      <c r="G1378" s="279" t="s">
        <v>325</v>
      </c>
      <c r="H1378" s="280">
        <v>2</v>
      </c>
      <c r="I1378" s="281"/>
      <c r="J1378" s="280">
        <f>ROUND(I1378*H1378,3)</f>
        <v>0</v>
      </c>
      <c r="K1378" s="282"/>
      <c r="L1378" s="30"/>
      <c r="M1378" s="283" t="s">
        <v>1</v>
      </c>
      <c r="N1378" s="284" t="s">
        <v>44</v>
      </c>
      <c r="O1378" s="49"/>
      <c r="P1378" s="285">
        <f>O1378*H1378</f>
        <v>0</v>
      </c>
      <c r="Q1378" s="285">
        <v>0</v>
      </c>
      <c r="R1378" s="285">
        <f>Q1378*H1378</f>
        <v>0</v>
      </c>
      <c r="S1378" s="285">
        <v>0</v>
      </c>
      <c r="T1378" s="286">
        <f>S1378*H1378</f>
        <v>0</v>
      </c>
      <c r="U1378" s="204"/>
      <c r="V1378" s="204"/>
      <c r="W1378" s="204"/>
      <c r="X1378" s="204"/>
      <c r="Y1378" s="204"/>
      <c r="Z1378" s="204"/>
      <c r="AA1378" s="204"/>
      <c r="AB1378" s="204"/>
      <c r="AC1378" s="204"/>
      <c r="AD1378" s="204"/>
      <c r="AE1378" s="204"/>
      <c r="AR1378" s="287" t="s">
        <v>238</v>
      </c>
      <c r="AT1378" s="287" t="s">
        <v>139</v>
      </c>
      <c r="AU1378" s="287" t="s">
        <v>145</v>
      </c>
      <c r="AY1378" s="205" t="s">
        <v>137</v>
      </c>
      <c r="BE1378" s="150">
        <f>IF(N1378="základná",J1378,0)</f>
        <v>0</v>
      </c>
      <c r="BF1378" s="150">
        <f>IF(N1378="znížená",J1378,0)</f>
        <v>0</v>
      </c>
      <c r="BG1378" s="150">
        <f>IF(N1378="zákl. prenesená",J1378,0)</f>
        <v>0</v>
      </c>
      <c r="BH1378" s="150">
        <f>IF(N1378="zníž. prenesená",J1378,0)</f>
        <v>0</v>
      </c>
      <c r="BI1378" s="150">
        <f>IF(N1378="nulová",J1378,0)</f>
        <v>0</v>
      </c>
      <c r="BJ1378" s="205" t="s">
        <v>145</v>
      </c>
      <c r="BK1378" s="151">
        <f>ROUND(I1378*H1378,3)</f>
        <v>0</v>
      </c>
      <c r="BL1378" s="205" t="s">
        <v>238</v>
      </c>
      <c r="BM1378" s="287" t="s">
        <v>1910</v>
      </c>
    </row>
    <row r="1379" spans="1:65" s="11" customFormat="1">
      <c r="B1379" s="152"/>
      <c r="D1379" s="153" t="s">
        <v>147</v>
      </c>
      <c r="E1379" s="154" t="s">
        <v>1</v>
      </c>
      <c r="F1379" s="155" t="s">
        <v>1911</v>
      </c>
      <c r="H1379" s="156">
        <v>2</v>
      </c>
      <c r="I1379" s="157"/>
      <c r="L1379" s="152"/>
      <c r="M1379" s="158"/>
      <c r="N1379" s="159"/>
      <c r="O1379" s="159"/>
      <c r="P1379" s="159"/>
      <c r="Q1379" s="159"/>
      <c r="R1379" s="159"/>
      <c r="S1379" s="159"/>
      <c r="T1379" s="160"/>
      <c r="AT1379" s="154" t="s">
        <v>147</v>
      </c>
      <c r="AU1379" s="154" t="s">
        <v>145</v>
      </c>
      <c r="AV1379" s="11" t="s">
        <v>145</v>
      </c>
      <c r="AW1379" s="11" t="s">
        <v>33</v>
      </c>
      <c r="AX1379" s="11" t="s">
        <v>80</v>
      </c>
      <c r="AY1379" s="154" t="s">
        <v>137</v>
      </c>
    </row>
    <row r="1380" spans="1:65" s="254" customFormat="1" ht="24.2" customHeight="1">
      <c r="A1380" s="204"/>
      <c r="B1380" s="139"/>
      <c r="C1380" s="288" t="s">
        <v>1912</v>
      </c>
      <c r="D1380" s="288" t="s">
        <v>164</v>
      </c>
      <c r="E1380" s="289" t="s">
        <v>1913</v>
      </c>
      <c r="F1380" s="290" t="s">
        <v>1914</v>
      </c>
      <c r="G1380" s="291" t="s">
        <v>325</v>
      </c>
      <c r="H1380" s="292">
        <v>2</v>
      </c>
      <c r="I1380" s="293"/>
      <c r="J1380" s="292">
        <f>ROUND(I1380*H1380,3)</f>
        <v>0</v>
      </c>
      <c r="K1380" s="294"/>
      <c r="L1380" s="183"/>
      <c r="M1380" s="295" t="s">
        <v>1</v>
      </c>
      <c r="N1380" s="296" t="s">
        <v>44</v>
      </c>
      <c r="O1380" s="49"/>
      <c r="P1380" s="285">
        <f>O1380*H1380</f>
        <v>0</v>
      </c>
      <c r="Q1380" s="285">
        <v>0</v>
      </c>
      <c r="R1380" s="285">
        <f>Q1380*H1380</f>
        <v>0</v>
      </c>
      <c r="S1380" s="285">
        <v>0</v>
      </c>
      <c r="T1380" s="286">
        <f>S1380*H1380</f>
        <v>0</v>
      </c>
      <c r="U1380" s="204"/>
      <c r="V1380" s="204"/>
      <c r="W1380" s="204"/>
      <c r="X1380" s="204"/>
      <c r="Y1380" s="204"/>
      <c r="Z1380" s="204"/>
      <c r="AA1380" s="204"/>
      <c r="AB1380" s="204"/>
      <c r="AC1380" s="204"/>
      <c r="AD1380" s="204"/>
      <c r="AE1380" s="204"/>
      <c r="AR1380" s="287" t="s">
        <v>577</v>
      </c>
      <c r="AT1380" s="287" t="s">
        <v>164</v>
      </c>
      <c r="AU1380" s="287" t="s">
        <v>145</v>
      </c>
      <c r="AY1380" s="205" t="s">
        <v>137</v>
      </c>
      <c r="BE1380" s="150">
        <f>IF(N1380="základná",J1380,0)</f>
        <v>0</v>
      </c>
      <c r="BF1380" s="150">
        <f>IF(N1380="znížená",J1380,0)</f>
        <v>0</v>
      </c>
      <c r="BG1380" s="150">
        <f>IF(N1380="zákl. prenesená",J1380,0)</f>
        <v>0</v>
      </c>
      <c r="BH1380" s="150">
        <f>IF(N1380="zníž. prenesená",J1380,0)</f>
        <v>0</v>
      </c>
      <c r="BI1380" s="150">
        <f>IF(N1380="nulová",J1380,0)</f>
        <v>0</v>
      </c>
      <c r="BJ1380" s="205" t="s">
        <v>145</v>
      </c>
      <c r="BK1380" s="151">
        <f>ROUND(I1380*H1380,3)</f>
        <v>0</v>
      </c>
      <c r="BL1380" s="205" t="s">
        <v>238</v>
      </c>
      <c r="BM1380" s="287" t="s">
        <v>1915</v>
      </c>
    </row>
    <row r="1381" spans="1:65" s="14" customFormat="1">
      <c r="B1381" s="186"/>
      <c r="D1381" s="153" t="s">
        <v>147</v>
      </c>
      <c r="E1381" s="187" t="s">
        <v>1</v>
      </c>
      <c r="F1381" s="188" t="s">
        <v>1916</v>
      </c>
      <c r="H1381" s="187" t="s">
        <v>1</v>
      </c>
      <c r="I1381" s="189"/>
      <c r="L1381" s="186"/>
      <c r="M1381" s="190"/>
      <c r="N1381" s="191"/>
      <c r="O1381" s="191"/>
      <c r="P1381" s="191"/>
      <c r="Q1381" s="191"/>
      <c r="R1381" s="191"/>
      <c r="S1381" s="191"/>
      <c r="T1381" s="192"/>
      <c r="AT1381" s="187" t="s">
        <v>147</v>
      </c>
      <c r="AU1381" s="187" t="s">
        <v>145</v>
      </c>
      <c r="AV1381" s="14" t="s">
        <v>80</v>
      </c>
      <c r="AW1381" s="14" t="s">
        <v>33</v>
      </c>
      <c r="AX1381" s="14" t="s">
        <v>72</v>
      </c>
      <c r="AY1381" s="187" t="s">
        <v>137</v>
      </c>
    </row>
    <row r="1382" spans="1:65" s="14" customFormat="1">
      <c r="B1382" s="186"/>
      <c r="D1382" s="153" t="s">
        <v>147</v>
      </c>
      <c r="E1382" s="187" t="s">
        <v>1</v>
      </c>
      <c r="F1382" s="188" t="s">
        <v>1917</v>
      </c>
      <c r="H1382" s="187" t="s">
        <v>1</v>
      </c>
      <c r="I1382" s="189"/>
      <c r="L1382" s="186"/>
      <c r="M1382" s="190"/>
      <c r="N1382" s="191"/>
      <c r="O1382" s="191"/>
      <c r="P1382" s="191"/>
      <c r="Q1382" s="191"/>
      <c r="R1382" s="191"/>
      <c r="S1382" s="191"/>
      <c r="T1382" s="192"/>
      <c r="AT1382" s="187" t="s">
        <v>147</v>
      </c>
      <c r="AU1382" s="187" t="s">
        <v>145</v>
      </c>
      <c r="AV1382" s="14" t="s">
        <v>80</v>
      </c>
      <c r="AW1382" s="14" t="s">
        <v>33</v>
      </c>
      <c r="AX1382" s="14" t="s">
        <v>72</v>
      </c>
      <c r="AY1382" s="187" t="s">
        <v>137</v>
      </c>
    </row>
    <row r="1383" spans="1:65" s="14" customFormat="1" ht="22.5">
      <c r="B1383" s="186"/>
      <c r="D1383" s="153" t="s">
        <v>147</v>
      </c>
      <c r="E1383" s="187" t="s">
        <v>1</v>
      </c>
      <c r="F1383" s="188" t="s">
        <v>1918</v>
      </c>
      <c r="H1383" s="187" t="s">
        <v>1</v>
      </c>
      <c r="I1383" s="189"/>
      <c r="L1383" s="186"/>
      <c r="M1383" s="190"/>
      <c r="N1383" s="191"/>
      <c r="O1383" s="191"/>
      <c r="P1383" s="191"/>
      <c r="Q1383" s="191"/>
      <c r="R1383" s="191"/>
      <c r="S1383" s="191"/>
      <c r="T1383" s="192"/>
      <c r="AT1383" s="187" t="s">
        <v>147</v>
      </c>
      <c r="AU1383" s="187" t="s">
        <v>145</v>
      </c>
      <c r="AV1383" s="14" t="s">
        <v>80</v>
      </c>
      <c r="AW1383" s="14" t="s">
        <v>33</v>
      </c>
      <c r="AX1383" s="14" t="s">
        <v>72</v>
      </c>
      <c r="AY1383" s="187" t="s">
        <v>137</v>
      </c>
    </row>
    <row r="1384" spans="1:65" s="14" customFormat="1">
      <c r="B1384" s="186"/>
      <c r="D1384" s="153" t="s">
        <v>147</v>
      </c>
      <c r="E1384" s="187" t="s">
        <v>1</v>
      </c>
      <c r="F1384" s="188" t="s">
        <v>1919</v>
      </c>
      <c r="H1384" s="187" t="s">
        <v>1</v>
      </c>
      <c r="I1384" s="189"/>
      <c r="L1384" s="186"/>
      <c r="M1384" s="190"/>
      <c r="N1384" s="191"/>
      <c r="O1384" s="191"/>
      <c r="P1384" s="191"/>
      <c r="Q1384" s="191"/>
      <c r="R1384" s="191"/>
      <c r="S1384" s="191"/>
      <c r="T1384" s="192"/>
      <c r="AT1384" s="187" t="s">
        <v>147</v>
      </c>
      <c r="AU1384" s="187" t="s">
        <v>145</v>
      </c>
      <c r="AV1384" s="14" t="s">
        <v>80</v>
      </c>
      <c r="AW1384" s="14" t="s">
        <v>33</v>
      </c>
      <c r="AX1384" s="14" t="s">
        <v>72</v>
      </c>
      <c r="AY1384" s="187" t="s">
        <v>137</v>
      </c>
    </row>
    <row r="1385" spans="1:65" s="14" customFormat="1">
      <c r="B1385" s="186"/>
      <c r="D1385" s="153" t="s">
        <v>147</v>
      </c>
      <c r="E1385" s="187" t="s">
        <v>1</v>
      </c>
      <c r="F1385" s="188" t="s">
        <v>1920</v>
      </c>
      <c r="H1385" s="187" t="s">
        <v>1</v>
      </c>
      <c r="I1385" s="189"/>
      <c r="L1385" s="186"/>
      <c r="M1385" s="190"/>
      <c r="N1385" s="191"/>
      <c r="O1385" s="191"/>
      <c r="P1385" s="191"/>
      <c r="Q1385" s="191"/>
      <c r="R1385" s="191"/>
      <c r="S1385" s="191"/>
      <c r="T1385" s="192"/>
      <c r="AT1385" s="187" t="s">
        <v>147</v>
      </c>
      <c r="AU1385" s="187" t="s">
        <v>145</v>
      </c>
      <c r="AV1385" s="14" t="s">
        <v>80</v>
      </c>
      <c r="AW1385" s="14" t="s">
        <v>33</v>
      </c>
      <c r="AX1385" s="14" t="s">
        <v>72</v>
      </c>
      <c r="AY1385" s="187" t="s">
        <v>137</v>
      </c>
    </row>
    <row r="1386" spans="1:65" s="14" customFormat="1">
      <c r="B1386" s="186"/>
      <c r="D1386" s="153" t="s">
        <v>147</v>
      </c>
      <c r="E1386" s="187" t="s">
        <v>1</v>
      </c>
      <c r="F1386" s="188" t="s">
        <v>1921</v>
      </c>
      <c r="H1386" s="187" t="s">
        <v>1</v>
      </c>
      <c r="I1386" s="189"/>
      <c r="L1386" s="186"/>
      <c r="M1386" s="190"/>
      <c r="N1386" s="191"/>
      <c r="O1386" s="191"/>
      <c r="P1386" s="191"/>
      <c r="Q1386" s="191"/>
      <c r="R1386" s="191"/>
      <c r="S1386" s="191"/>
      <c r="T1386" s="192"/>
      <c r="AT1386" s="187" t="s">
        <v>147</v>
      </c>
      <c r="AU1386" s="187" t="s">
        <v>145</v>
      </c>
      <c r="AV1386" s="14" t="s">
        <v>80</v>
      </c>
      <c r="AW1386" s="14" t="s">
        <v>33</v>
      </c>
      <c r="AX1386" s="14" t="s">
        <v>72</v>
      </c>
      <c r="AY1386" s="187" t="s">
        <v>137</v>
      </c>
    </row>
    <row r="1387" spans="1:65" s="14" customFormat="1">
      <c r="B1387" s="186"/>
      <c r="D1387" s="153" t="s">
        <v>147</v>
      </c>
      <c r="E1387" s="187" t="s">
        <v>1</v>
      </c>
      <c r="F1387" s="188" t="s">
        <v>1922</v>
      </c>
      <c r="H1387" s="187" t="s">
        <v>1</v>
      </c>
      <c r="I1387" s="189"/>
      <c r="L1387" s="186"/>
      <c r="M1387" s="190"/>
      <c r="N1387" s="191"/>
      <c r="O1387" s="191"/>
      <c r="P1387" s="191"/>
      <c r="Q1387" s="191"/>
      <c r="R1387" s="191"/>
      <c r="S1387" s="191"/>
      <c r="T1387" s="192"/>
      <c r="AT1387" s="187" t="s">
        <v>147</v>
      </c>
      <c r="AU1387" s="187" t="s">
        <v>145</v>
      </c>
      <c r="AV1387" s="14" t="s">
        <v>80</v>
      </c>
      <c r="AW1387" s="14" t="s">
        <v>33</v>
      </c>
      <c r="AX1387" s="14" t="s">
        <v>72</v>
      </c>
      <c r="AY1387" s="187" t="s">
        <v>137</v>
      </c>
    </row>
    <row r="1388" spans="1:65" s="14" customFormat="1">
      <c r="B1388" s="186"/>
      <c r="D1388" s="153" t="s">
        <v>147</v>
      </c>
      <c r="E1388" s="187" t="s">
        <v>1</v>
      </c>
      <c r="F1388" s="188" t="s">
        <v>1923</v>
      </c>
      <c r="H1388" s="187" t="s">
        <v>1</v>
      </c>
      <c r="I1388" s="189"/>
      <c r="L1388" s="186"/>
      <c r="M1388" s="190"/>
      <c r="N1388" s="191"/>
      <c r="O1388" s="191"/>
      <c r="P1388" s="191"/>
      <c r="Q1388" s="191"/>
      <c r="R1388" s="191"/>
      <c r="S1388" s="191"/>
      <c r="T1388" s="192"/>
      <c r="AT1388" s="187" t="s">
        <v>147</v>
      </c>
      <c r="AU1388" s="187" t="s">
        <v>145</v>
      </c>
      <c r="AV1388" s="14" t="s">
        <v>80</v>
      </c>
      <c r="AW1388" s="14" t="s">
        <v>33</v>
      </c>
      <c r="AX1388" s="14" t="s">
        <v>72</v>
      </c>
      <c r="AY1388" s="187" t="s">
        <v>137</v>
      </c>
    </row>
    <row r="1389" spans="1:65" s="11" customFormat="1">
      <c r="B1389" s="152"/>
      <c r="D1389" s="153" t="s">
        <v>147</v>
      </c>
      <c r="E1389" s="154" t="s">
        <v>1</v>
      </c>
      <c r="F1389" s="155" t="s">
        <v>145</v>
      </c>
      <c r="H1389" s="156">
        <v>2</v>
      </c>
      <c r="I1389" s="157"/>
      <c r="L1389" s="152"/>
      <c r="M1389" s="158"/>
      <c r="N1389" s="159"/>
      <c r="O1389" s="159"/>
      <c r="P1389" s="159"/>
      <c r="Q1389" s="159"/>
      <c r="R1389" s="159"/>
      <c r="S1389" s="159"/>
      <c r="T1389" s="160"/>
      <c r="AT1389" s="154" t="s">
        <v>147</v>
      </c>
      <c r="AU1389" s="154" t="s">
        <v>145</v>
      </c>
      <c r="AV1389" s="11" t="s">
        <v>145</v>
      </c>
      <c r="AW1389" s="11" t="s">
        <v>33</v>
      </c>
      <c r="AX1389" s="11" t="s">
        <v>80</v>
      </c>
      <c r="AY1389" s="154" t="s">
        <v>137</v>
      </c>
    </row>
    <row r="1390" spans="1:65" s="254" customFormat="1" ht="37.700000000000003" customHeight="1">
      <c r="A1390" s="204"/>
      <c r="B1390" s="139"/>
      <c r="C1390" s="288" t="s">
        <v>1924</v>
      </c>
      <c r="D1390" s="288" t="s">
        <v>164</v>
      </c>
      <c r="E1390" s="289" t="s">
        <v>1925</v>
      </c>
      <c r="F1390" s="290" t="s">
        <v>1926</v>
      </c>
      <c r="G1390" s="291" t="s">
        <v>325</v>
      </c>
      <c r="H1390" s="292">
        <v>2</v>
      </c>
      <c r="I1390" s="293"/>
      <c r="J1390" s="292">
        <f>ROUND(I1390*H1390,3)</f>
        <v>0</v>
      </c>
      <c r="K1390" s="294"/>
      <c r="L1390" s="183"/>
      <c r="M1390" s="295" t="s">
        <v>1</v>
      </c>
      <c r="N1390" s="296" t="s">
        <v>44</v>
      </c>
      <c r="O1390" s="49"/>
      <c r="P1390" s="285">
        <f>O1390*H1390</f>
        <v>0</v>
      </c>
      <c r="Q1390" s="285">
        <v>0</v>
      </c>
      <c r="R1390" s="285">
        <f>Q1390*H1390</f>
        <v>0</v>
      </c>
      <c r="S1390" s="285">
        <v>0</v>
      </c>
      <c r="T1390" s="286">
        <f>S1390*H1390</f>
        <v>0</v>
      </c>
      <c r="U1390" s="204"/>
      <c r="V1390" s="204"/>
      <c r="W1390" s="204"/>
      <c r="X1390" s="204"/>
      <c r="Y1390" s="204"/>
      <c r="Z1390" s="204"/>
      <c r="AA1390" s="204"/>
      <c r="AB1390" s="204"/>
      <c r="AC1390" s="204"/>
      <c r="AD1390" s="204"/>
      <c r="AE1390" s="204"/>
      <c r="AR1390" s="287" t="s">
        <v>577</v>
      </c>
      <c r="AT1390" s="287" t="s">
        <v>164</v>
      </c>
      <c r="AU1390" s="287" t="s">
        <v>145</v>
      </c>
      <c r="AY1390" s="205" t="s">
        <v>137</v>
      </c>
      <c r="BE1390" s="150">
        <f>IF(N1390="základná",J1390,0)</f>
        <v>0</v>
      </c>
      <c r="BF1390" s="150">
        <f>IF(N1390="znížená",J1390,0)</f>
        <v>0</v>
      </c>
      <c r="BG1390" s="150">
        <f>IF(N1390="zákl. prenesená",J1390,0)</f>
        <v>0</v>
      </c>
      <c r="BH1390" s="150">
        <f>IF(N1390="zníž. prenesená",J1390,0)</f>
        <v>0</v>
      </c>
      <c r="BI1390" s="150">
        <f>IF(N1390="nulová",J1390,0)</f>
        <v>0</v>
      </c>
      <c r="BJ1390" s="205" t="s">
        <v>145</v>
      </c>
      <c r="BK1390" s="151">
        <f>ROUND(I1390*H1390,3)</f>
        <v>0</v>
      </c>
      <c r="BL1390" s="205" t="s">
        <v>238</v>
      </c>
      <c r="BM1390" s="287" t="s">
        <v>1927</v>
      </c>
    </row>
    <row r="1391" spans="1:65" s="11" customFormat="1">
      <c r="B1391" s="152"/>
      <c r="D1391" s="153" t="s">
        <v>147</v>
      </c>
      <c r="E1391" s="154" t="s">
        <v>1</v>
      </c>
      <c r="F1391" s="155" t="s">
        <v>145</v>
      </c>
      <c r="H1391" s="156">
        <v>2</v>
      </c>
      <c r="I1391" s="157"/>
      <c r="L1391" s="152"/>
      <c r="M1391" s="158"/>
      <c r="N1391" s="159"/>
      <c r="O1391" s="159"/>
      <c r="P1391" s="159"/>
      <c r="Q1391" s="159"/>
      <c r="R1391" s="159"/>
      <c r="S1391" s="159"/>
      <c r="T1391" s="160"/>
      <c r="AT1391" s="154" t="s">
        <v>147</v>
      </c>
      <c r="AU1391" s="154" t="s">
        <v>145</v>
      </c>
      <c r="AV1391" s="11" t="s">
        <v>145</v>
      </c>
      <c r="AW1391" s="11" t="s">
        <v>33</v>
      </c>
      <c r="AX1391" s="11" t="s">
        <v>80</v>
      </c>
      <c r="AY1391" s="154" t="s">
        <v>137</v>
      </c>
    </row>
    <row r="1392" spans="1:65" s="254" customFormat="1" ht="14.45" customHeight="1">
      <c r="A1392" s="204"/>
      <c r="B1392" s="139"/>
      <c r="C1392" s="288" t="s">
        <v>1928</v>
      </c>
      <c r="D1392" s="288" t="s">
        <v>164</v>
      </c>
      <c r="E1392" s="289" t="s">
        <v>1929</v>
      </c>
      <c r="F1392" s="290" t="s">
        <v>1930</v>
      </c>
      <c r="G1392" s="291" t="s">
        <v>325</v>
      </c>
      <c r="H1392" s="292">
        <v>2</v>
      </c>
      <c r="I1392" s="293"/>
      <c r="J1392" s="292">
        <f>ROUND(I1392*H1392,3)</f>
        <v>0</v>
      </c>
      <c r="K1392" s="294"/>
      <c r="L1392" s="183"/>
      <c r="M1392" s="295" t="s">
        <v>1</v>
      </c>
      <c r="N1392" s="296" t="s">
        <v>44</v>
      </c>
      <c r="O1392" s="49"/>
      <c r="P1392" s="285">
        <f>O1392*H1392</f>
        <v>0</v>
      </c>
      <c r="Q1392" s="285">
        <v>0</v>
      </c>
      <c r="R1392" s="285">
        <f>Q1392*H1392</f>
        <v>0</v>
      </c>
      <c r="S1392" s="285">
        <v>0</v>
      </c>
      <c r="T1392" s="286">
        <f>S1392*H1392</f>
        <v>0</v>
      </c>
      <c r="U1392" s="204"/>
      <c r="V1392" s="204"/>
      <c r="W1392" s="204"/>
      <c r="X1392" s="204"/>
      <c r="Y1392" s="204"/>
      <c r="Z1392" s="204"/>
      <c r="AA1392" s="204"/>
      <c r="AB1392" s="204"/>
      <c r="AC1392" s="204"/>
      <c r="AD1392" s="204"/>
      <c r="AE1392" s="204"/>
      <c r="AR1392" s="287" t="s">
        <v>577</v>
      </c>
      <c r="AT1392" s="287" t="s">
        <v>164</v>
      </c>
      <c r="AU1392" s="287" t="s">
        <v>145</v>
      </c>
      <c r="AY1392" s="205" t="s">
        <v>137</v>
      </c>
      <c r="BE1392" s="150">
        <f>IF(N1392="základná",J1392,0)</f>
        <v>0</v>
      </c>
      <c r="BF1392" s="150">
        <f>IF(N1392="znížená",J1392,0)</f>
        <v>0</v>
      </c>
      <c r="BG1392" s="150">
        <f>IF(N1392="zákl. prenesená",J1392,0)</f>
        <v>0</v>
      </c>
      <c r="BH1392" s="150">
        <f>IF(N1392="zníž. prenesená",J1392,0)</f>
        <v>0</v>
      </c>
      <c r="BI1392" s="150">
        <f>IF(N1392="nulová",J1392,0)</f>
        <v>0</v>
      </c>
      <c r="BJ1392" s="205" t="s">
        <v>145</v>
      </c>
      <c r="BK1392" s="151">
        <f>ROUND(I1392*H1392,3)</f>
        <v>0</v>
      </c>
      <c r="BL1392" s="205" t="s">
        <v>238</v>
      </c>
      <c r="BM1392" s="287" t="s">
        <v>1931</v>
      </c>
    </row>
    <row r="1393" spans="1:65" s="14" customFormat="1" ht="22.5">
      <c r="B1393" s="186"/>
      <c r="D1393" s="153" t="s">
        <v>147</v>
      </c>
      <c r="E1393" s="187" t="s">
        <v>1</v>
      </c>
      <c r="F1393" s="188" t="s">
        <v>1932</v>
      </c>
      <c r="H1393" s="187" t="s">
        <v>1</v>
      </c>
      <c r="I1393" s="189"/>
      <c r="L1393" s="186"/>
      <c r="M1393" s="190"/>
      <c r="N1393" s="191"/>
      <c r="O1393" s="191"/>
      <c r="P1393" s="191"/>
      <c r="Q1393" s="191"/>
      <c r="R1393" s="191"/>
      <c r="S1393" s="191"/>
      <c r="T1393" s="192"/>
      <c r="AT1393" s="187" t="s">
        <v>147</v>
      </c>
      <c r="AU1393" s="187" t="s">
        <v>145</v>
      </c>
      <c r="AV1393" s="14" t="s">
        <v>80</v>
      </c>
      <c r="AW1393" s="14" t="s">
        <v>33</v>
      </c>
      <c r="AX1393" s="14" t="s">
        <v>72</v>
      </c>
      <c r="AY1393" s="187" t="s">
        <v>137</v>
      </c>
    </row>
    <row r="1394" spans="1:65" s="14" customFormat="1">
      <c r="B1394" s="186"/>
      <c r="D1394" s="153" t="s">
        <v>147</v>
      </c>
      <c r="E1394" s="187" t="s">
        <v>1</v>
      </c>
      <c r="F1394" s="188" t="s">
        <v>1933</v>
      </c>
      <c r="H1394" s="187" t="s">
        <v>1</v>
      </c>
      <c r="I1394" s="189"/>
      <c r="L1394" s="186"/>
      <c r="M1394" s="190"/>
      <c r="N1394" s="191"/>
      <c r="O1394" s="191"/>
      <c r="P1394" s="191"/>
      <c r="Q1394" s="191"/>
      <c r="R1394" s="191"/>
      <c r="S1394" s="191"/>
      <c r="T1394" s="192"/>
      <c r="AT1394" s="187" t="s">
        <v>147</v>
      </c>
      <c r="AU1394" s="187" t="s">
        <v>145</v>
      </c>
      <c r="AV1394" s="14" t="s">
        <v>80</v>
      </c>
      <c r="AW1394" s="14" t="s">
        <v>33</v>
      </c>
      <c r="AX1394" s="14" t="s">
        <v>72</v>
      </c>
      <c r="AY1394" s="187" t="s">
        <v>137</v>
      </c>
    </row>
    <row r="1395" spans="1:65" s="11" customFormat="1">
      <c r="B1395" s="152"/>
      <c r="D1395" s="153" t="s">
        <v>147</v>
      </c>
      <c r="E1395" s="154" t="s">
        <v>1</v>
      </c>
      <c r="F1395" s="155" t="s">
        <v>145</v>
      </c>
      <c r="H1395" s="156">
        <v>2</v>
      </c>
      <c r="I1395" s="157"/>
      <c r="L1395" s="152"/>
      <c r="M1395" s="158"/>
      <c r="N1395" s="159"/>
      <c r="O1395" s="159"/>
      <c r="P1395" s="159"/>
      <c r="Q1395" s="159"/>
      <c r="R1395" s="159"/>
      <c r="S1395" s="159"/>
      <c r="T1395" s="160"/>
      <c r="AT1395" s="154" t="s">
        <v>147</v>
      </c>
      <c r="AU1395" s="154" t="s">
        <v>145</v>
      </c>
      <c r="AV1395" s="11" t="s">
        <v>145</v>
      </c>
      <c r="AW1395" s="11" t="s">
        <v>33</v>
      </c>
      <c r="AX1395" s="11" t="s">
        <v>80</v>
      </c>
      <c r="AY1395" s="154" t="s">
        <v>137</v>
      </c>
    </row>
    <row r="1396" spans="1:65" s="254" customFormat="1" ht="14.45" customHeight="1">
      <c r="A1396" s="204"/>
      <c r="B1396" s="139"/>
      <c r="C1396" s="288" t="s">
        <v>1934</v>
      </c>
      <c r="D1396" s="288" t="s">
        <v>164</v>
      </c>
      <c r="E1396" s="289" t="s">
        <v>1935</v>
      </c>
      <c r="F1396" s="290" t="s">
        <v>1936</v>
      </c>
      <c r="G1396" s="291" t="s">
        <v>325</v>
      </c>
      <c r="H1396" s="292">
        <v>2</v>
      </c>
      <c r="I1396" s="293"/>
      <c r="J1396" s="292">
        <f>ROUND(I1396*H1396,3)</f>
        <v>0</v>
      </c>
      <c r="K1396" s="294"/>
      <c r="L1396" s="183"/>
      <c r="M1396" s="295" t="s">
        <v>1</v>
      </c>
      <c r="N1396" s="296" t="s">
        <v>44</v>
      </c>
      <c r="O1396" s="49"/>
      <c r="P1396" s="285">
        <f>O1396*H1396</f>
        <v>0</v>
      </c>
      <c r="Q1396" s="285">
        <v>0</v>
      </c>
      <c r="R1396" s="285">
        <f>Q1396*H1396</f>
        <v>0</v>
      </c>
      <c r="S1396" s="285">
        <v>0</v>
      </c>
      <c r="T1396" s="286">
        <f>S1396*H1396</f>
        <v>0</v>
      </c>
      <c r="U1396" s="204"/>
      <c r="V1396" s="204"/>
      <c r="W1396" s="204"/>
      <c r="X1396" s="204"/>
      <c r="Y1396" s="204"/>
      <c r="Z1396" s="204"/>
      <c r="AA1396" s="204"/>
      <c r="AB1396" s="204"/>
      <c r="AC1396" s="204"/>
      <c r="AD1396" s="204"/>
      <c r="AE1396" s="204"/>
      <c r="AR1396" s="287" t="s">
        <v>577</v>
      </c>
      <c r="AT1396" s="287" t="s">
        <v>164</v>
      </c>
      <c r="AU1396" s="287" t="s">
        <v>145</v>
      </c>
      <c r="AY1396" s="205" t="s">
        <v>137</v>
      </c>
      <c r="BE1396" s="150">
        <f>IF(N1396="základná",J1396,0)</f>
        <v>0</v>
      </c>
      <c r="BF1396" s="150">
        <f>IF(N1396="znížená",J1396,0)</f>
        <v>0</v>
      </c>
      <c r="BG1396" s="150">
        <f>IF(N1396="zákl. prenesená",J1396,0)</f>
        <v>0</v>
      </c>
      <c r="BH1396" s="150">
        <f>IF(N1396="zníž. prenesená",J1396,0)</f>
        <v>0</v>
      </c>
      <c r="BI1396" s="150">
        <f>IF(N1396="nulová",J1396,0)</f>
        <v>0</v>
      </c>
      <c r="BJ1396" s="205" t="s">
        <v>145</v>
      </c>
      <c r="BK1396" s="151">
        <f>ROUND(I1396*H1396,3)</f>
        <v>0</v>
      </c>
      <c r="BL1396" s="205" t="s">
        <v>238</v>
      </c>
      <c r="BM1396" s="287" t="s">
        <v>1937</v>
      </c>
    </row>
    <row r="1397" spans="1:65" s="14" customFormat="1" ht="33.75">
      <c r="B1397" s="186"/>
      <c r="D1397" s="153" t="s">
        <v>147</v>
      </c>
      <c r="E1397" s="187" t="s">
        <v>1</v>
      </c>
      <c r="F1397" s="188" t="s">
        <v>1938</v>
      </c>
      <c r="H1397" s="187" t="s">
        <v>1</v>
      </c>
      <c r="I1397" s="189"/>
      <c r="L1397" s="186"/>
      <c r="M1397" s="190"/>
      <c r="N1397" s="191"/>
      <c r="O1397" s="191"/>
      <c r="P1397" s="191"/>
      <c r="Q1397" s="191"/>
      <c r="R1397" s="191"/>
      <c r="S1397" s="191"/>
      <c r="T1397" s="192"/>
      <c r="AT1397" s="187" t="s">
        <v>147</v>
      </c>
      <c r="AU1397" s="187" t="s">
        <v>145</v>
      </c>
      <c r="AV1397" s="14" t="s">
        <v>80</v>
      </c>
      <c r="AW1397" s="14" t="s">
        <v>33</v>
      </c>
      <c r="AX1397" s="14" t="s">
        <v>72</v>
      </c>
      <c r="AY1397" s="187" t="s">
        <v>137</v>
      </c>
    </row>
    <row r="1398" spans="1:65" s="14" customFormat="1" ht="22.5">
      <c r="B1398" s="186"/>
      <c r="D1398" s="153" t="s">
        <v>147</v>
      </c>
      <c r="E1398" s="187" t="s">
        <v>1</v>
      </c>
      <c r="F1398" s="188" t="s">
        <v>1939</v>
      </c>
      <c r="H1398" s="187" t="s">
        <v>1</v>
      </c>
      <c r="I1398" s="189"/>
      <c r="L1398" s="186"/>
      <c r="M1398" s="190"/>
      <c r="N1398" s="191"/>
      <c r="O1398" s="191"/>
      <c r="P1398" s="191"/>
      <c r="Q1398" s="191"/>
      <c r="R1398" s="191"/>
      <c r="S1398" s="191"/>
      <c r="T1398" s="192"/>
      <c r="AT1398" s="187" t="s">
        <v>147</v>
      </c>
      <c r="AU1398" s="187" t="s">
        <v>145</v>
      </c>
      <c r="AV1398" s="14" t="s">
        <v>80</v>
      </c>
      <c r="AW1398" s="14" t="s">
        <v>33</v>
      </c>
      <c r="AX1398" s="14" t="s">
        <v>72</v>
      </c>
      <c r="AY1398" s="187" t="s">
        <v>137</v>
      </c>
    </row>
    <row r="1399" spans="1:65" s="11" customFormat="1">
      <c r="B1399" s="152"/>
      <c r="D1399" s="153" t="s">
        <v>147</v>
      </c>
      <c r="E1399" s="154" t="s">
        <v>1</v>
      </c>
      <c r="F1399" s="155" t="s">
        <v>145</v>
      </c>
      <c r="H1399" s="156">
        <v>2</v>
      </c>
      <c r="I1399" s="157"/>
      <c r="L1399" s="152"/>
      <c r="M1399" s="158"/>
      <c r="N1399" s="159"/>
      <c r="O1399" s="159"/>
      <c r="P1399" s="159"/>
      <c r="Q1399" s="159"/>
      <c r="R1399" s="159"/>
      <c r="S1399" s="159"/>
      <c r="T1399" s="160"/>
      <c r="AT1399" s="154" t="s">
        <v>147</v>
      </c>
      <c r="AU1399" s="154" t="s">
        <v>145</v>
      </c>
      <c r="AV1399" s="11" t="s">
        <v>145</v>
      </c>
      <c r="AW1399" s="11" t="s">
        <v>33</v>
      </c>
      <c r="AX1399" s="11" t="s">
        <v>80</v>
      </c>
      <c r="AY1399" s="154" t="s">
        <v>137</v>
      </c>
    </row>
    <row r="1400" spans="1:65" s="254" customFormat="1" ht="14.45" customHeight="1">
      <c r="A1400" s="204"/>
      <c r="B1400" s="139"/>
      <c r="C1400" s="288" t="s">
        <v>1940</v>
      </c>
      <c r="D1400" s="288" t="s">
        <v>164</v>
      </c>
      <c r="E1400" s="289" t="s">
        <v>1941</v>
      </c>
      <c r="F1400" s="290" t="s">
        <v>1942</v>
      </c>
      <c r="G1400" s="291" t="s">
        <v>325</v>
      </c>
      <c r="H1400" s="292">
        <v>2</v>
      </c>
      <c r="I1400" s="293"/>
      <c r="J1400" s="292">
        <f>ROUND(I1400*H1400,3)</f>
        <v>0</v>
      </c>
      <c r="K1400" s="294"/>
      <c r="L1400" s="183"/>
      <c r="M1400" s="295" t="s">
        <v>1</v>
      </c>
      <c r="N1400" s="296" t="s">
        <v>44</v>
      </c>
      <c r="O1400" s="49"/>
      <c r="P1400" s="285">
        <f>O1400*H1400</f>
        <v>0</v>
      </c>
      <c r="Q1400" s="285">
        <v>0</v>
      </c>
      <c r="R1400" s="285">
        <f>Q1400*H1400</f>
        <v>0</v>
      </c>
      <c r="S1400" s="285">
        <v>0</v>
      </c>
      <c r="T1400" s="286">
        <f>S1400*H1400</f>
        <v>0</v>
      </c>
      <c r="U1400" s="204"/>
      <c r="V1400" s="204"/>
      <c r="W1400" s="204"/>
      <c r="X1400" s="204"/>
      <c r="Y1400" s="204"/>
      <c r="Z1400" s="204"/>
      <c r="AA1400" s="204"/>
      <c r="AB1400" s="204"/>
      <c r="AC1400" s="204"/>
      <c r="AD1400" s="204"/>
      <c r="AE1400" s="204"/>
      <c r="AR1400" s="287" t="s">
        <v>577</v>
      </c>
      <c r="AT1400" s="287" t="s">
        <v>164</v>
      </c>
      <c r="AU1400" s="287" t="s">
        <v>145</v>
      </c>
      <c r="AY1400" s="205" t="s">
        <v>137</v>
      </c>
      <c r="BE1400" s="150">
        <f>IF(N1400="základná",J1400,0)</f>
        <v>0</v>
      </c>
      <c r="BF1400" s="150">
        <f>IF(N1400="znížená",J1400,0)</f>
        <v>0</v>
      </c>
      <c r="BG1400" s="150">
        <f>IF(N1400="zákl. prenesená",J1400,0)</f>
        <v>0</v>
      </c>
      <c r="BH1400" s="150">
        <f>IF(N1400="zníž. prenesená",J1400,0)</f>
        <v>0</v>
      </c>
      <c r="BI1400" s="150">
        <f>IF(N1400="nulová",J1400,0)</f>
        <v>0</v>
      </c>
      <c r="BJ1400" s="205" t="s">
        <v>145</v>
      </c>
      <c r="BK1400" s="151">
        <f>ROUND(I1400*H1400,3)</f>
        <v>0</v>
      </c>
      <c r="BL1400" s="205" t="s">
        <v>238</v>
      </c>
      <c r="BM1400" s="287" t="s">
        <v>1943</v>
      </c>
    </row>
    <row r="1401" spans="1:65" s="14" customFormat="1" ht="22.5">
      <c r="B1401" s="186"/>
      <c r="D1401" s="153" t="s">
        <v>147</v>
      </c>
      <c r="E1401" s="187" t="s">
        <v>1</v>
      </c>
      <c r="F1401" s="188" t="s">
        <v>1944</v>
      </c>
      <c r="H1401" s="187" t="s">
        <v>1</v>
      </c>
      <c r="I1401" s="189"/>
      <c r="L1401" s="186"/>
      <c r="M1401" s="190"/>
      <c r="N1401" s="191"/>
      <c r="O1401" s="191"/>
      <c r="P1401" s="191"/>
      <c r="Q1401" s="191"/>
      <c r="R1401" s="191"/>
      <c r="S1401" s="191"/>
      <c r="T1401" s="192"/>
      <c r="AT1401" s="187" t="s">
        <v>147</v>
      </c>
      <c r="AU1401" s="187" t="s">
        <v>145</v>
      </c>
      <c r="AV1401" s="14" t="s">
        <v>80</v>
      </c>
      <c r="AW1401" s="14" t="s">
        <v>33</v>
      </c>
      <c r="AX1401" s="14" t="s">
        <v>72</v>
      </c>
      <c r="AY1401" s="187" t="s">
        <v>137</v>
      </c>
    </row>
    <row r="1402" spans="1:65" s="14" customFormat="1">
      <c r="B1402" s="186"/>
      <c r="D1402" s="153" t="s">
        <v>147</v>
      </c>
      <c r="E1402" s="187" t="s">
        <v>1</v>
      </c>
      <c r="F1402" s="188" t="s">
        <v>1945</v>
      </c>
      <c r="H1402" s="187" t="s">
        <v>1</v>
      </c>
      <c r="I1402" s="189"/>
      <c r="L1402" s="186"/>
      <c r="M1402" s="190"/>
      <c r="N1402" s="191"/>
      <c r="O1402" s="191"/>
      <c r="P1402" s="191"/>
      <c r="Q1402" s="191"/>
      <c r="R1402" s="191"/>
      <c r="S1402" s="191"/>
      <c r="T1402" s="192"/>
      <c r="AT1402" s="187" t="s">
        <v>147</v>
      </c>
      <c r="AU1402" s="187" t="s">
        <v>145</v>
      </c>
      <c r="AV1402" s="14" t="s">
        <v>80</v>
      </c>
      <c r="AW1402" s="14" t="s">
        <v>33</v>
      </c>
      <c r="AX1402" s="14" t="s">
        <v>72</v>
      </c>
      <c r="AY1402" s="187" t="s">
        <v>137</v>
      </c>
    </row>
    <row r="1403" spans="1:65" s="11" customFormat="1">
      <c r="B1403" s="152"/>
      <c r="D1403" s="153" t="s">
        <v>147</v>
      </c>
      <c r="E1403" s="154" t="s">
        <v>1</v>
      </c>
      <c r="F1403" s="155" t="s">
        <v>145</v>
      </c>
      <c r="H1403" s="156">
        <v>2</v>
      </c>
      <c r="I1403" s="157"/>
      <c r="L1403" s="152"/>
      <c r="M1403" s="158"/>
      <c r="N1403" s="159"/>
      <c r="O1403" s="159"/>
      <c r="P1403" s="159"/>
      <c r="Q1403" s="159"/>
      <c r="R1403" s="159"/>
      <c r="S1403" s="159"/>
      <c r="T1403" s="160"/>
      <c r="AT1403" s="154" t="s">
        <v>147</v>
      </c>
      <c r="AU1403" s="154" t="s">
        <v>145</v>
      </c>
      <c r="AV1403" s="11" t="s">
        <v>145</v>
      </c>
      <c r="AW1403" s="11" t="s">
        <v>33</v>
      </c>
      <c r="AX1403" s="11" t="s">
        <v>80</v>
      </c>
      <c r="AY1403" s="154" t="s">
        <v>137</v>
      </c>
    </row>
    <row r="1404" spans="1:65" s="254" customFormat="1" ht="24.2" customHeight="1">
      <c r="A1404" s="204"/>
      <c r="B1404" s="139"/>
      <c r="C1404" s="276" t="s">
        <v>1946</v>
      </c>
      <c r="D1404" s="276" t="s">
        <v>139</v>
      </c>
      <c r="E1404" s="277" t="s">
        <v>1947</v>
      </c>
      <c r="F1404" s="278" t="s">
        <v>1948</v>
      </c>
      <c r="G1404" s="279" t="s">
        <v>325</v>
      </c>
      <c r="H1404" s="280">
        <v>1</v>
      </c>
      <c r="I1404" s="281"/>
      <c r="J1404" s="280">
        <f>ROUND(I1404*H1404,3)</f>
        <v>0</v>
      </c>
      <c r="K1404" s="282"/>
      <c r="L1404" s="30"/>
      <c r="M1404" s="283" t="s">
        <v>1</v>
      </c>
      <c r="N1404" s="284" t="s">
        <v>44</v>
      </c>
      <c r="O1404" s="49"/>
      <c r="P1404" s="285">
        <f>O1404*H1404</f>
        <v>0</v>
      </c>
      <c r="Q1404" s="285">
        <v>0</v>
      </c>
      <c r="R1404" s="285">
        <f>Q1404*H1404</f>
        <v>0</v>
      </c>
      <c r="S1404" s="285">
        <v>0</v>
      </c>
      <c r="T1404" s="286">
        <f>S1404*H1404</f>
        <v>0</v>
      </c>
      <c r="U1404" s="204"/>
      <c r="V1404" s="204"/>
      <c r="W1404" s="204"/>
      <c r="X1404" s="204"/>
      <c r="Y1404" s="204"/>
      <c r="Z1404" s="204"/>
      <c r="AA1404" s="204"/>
      <c r="AB1404" s="204"/>
      <c r="AC1404" s="204"/>
      <c r="AD1404" s="204"/>
      <c r="AE1404" s="204"/>
      <c r="AR1404" s="287" t="s">
        <v>238</v>
      </c>
      <c r="AT1404" s="287" t="s">
        <v>139</v>
      </c>
      <c r="AU1404" s="287" t="s">
        <v>145</v>
      </c>
      <c r="AY1404" s="205" t="s">
        <v>137</v>
      </c>
      <c r="BE1404" s="150">
        <f>IF(N1404="základná",J1404,0)</f>
        <v>0</v>
      </c>
      <c r="BF1404" s="150">
        <f>IF(N1404="znížená",J1404,0)</f>
        <v>0</v>
      </c>
      <c r="BG1404" s="150">
        <f>IF(N1404="zákl. prenesená",J1404,0)</f>
        <v>0</v>
      </c>
      <c r="BH1404" s="150">
        <f>IF(N1404="zníž. prenesená",J1404,0)</f>
        <v>0</v>
      </c>
      <c r="BI1404" s="150">
        <f>IF(N1404="nulová",J1404,0)</f>
        <v>0</v>
      </c>
      <c r="BJ1404" s="205" t="s">
        <v>145</v>
      </c>
      <c r="BK1404" s="151">
        <f>ROUND(I1404*H1404,3)</f>
        <v>0</v>
      </c>
      <c r="BL1404" s="205" t="s">
        <v>238</v>
      </c>
      <c r="BM1404" s="287" t="s">
        <v>1949</v>
      </c>
    </row>
    <row r="1405" spans="1:65" s="11" customFormat="1">
      <c r="B1405" s="152"/>
      <c r="D1405" s="153" t="s">
        <v>147</v>
      </c>
      <c r="E1405" s="154" t="s">
        <v>1</v>
      </c>
      <c r="F1405" s="155" t="s">
        <v>1950</v>
      </c>
      <c r="H1405" s="156">
        <v>1</v>
      </c>
      <c r="I1405" s="157"/>
      <c r="L1405" s="152"/>
      <c r="M1405" s="158"/>
      <c r="N1405" s="159"/>
      <c r="O1405" s="159"/>
      <c r="P1405" s="159"/>
      <c r="Q1405" s="159"/>
      <c r="R1405" s="159"/>
      <c r="S1405" s="159"/>
      <c r="T1405" s="160"/>
      <c r="AT1405" s="154" t="s">
        <v>147</v>
      </c>
      <c r="AU1405" s="154" t="s">
        <v>145</v>
      </c>
      <c r="AV1405" s="11" t="s">
        <v>145</v>
      </c>
      <c r="AW1405" s="11" t="s">
        <v>33</v>
      </c>
      <c r="AX1405" s="11" t="s">
        <v>80</v>
      </c>
      <c r="AY1405" s="154" t="s">
        <v>137</v>
      </c>
    </row>
    <row r="1406" spans="1:65" s="254" customFormat="1" ht="14.45" customHeight="1">
      <c r="A1406" s="204"/>
      <c r="B1406" s="139"/>
      <c r="C1406" s="288" t="s">
        <v>1951</v>
      </c>
      <c r="D1406" s="288" t="s">
        <v>164</v>
      </c>
      <c r="E1406" s="289" t="s">
        <v>1952</v>
      </c>
      <c r="F1406" s="290" t="s">
        <v>1953</v>
      </c>
      <c r="G1406" s="291" t="s">
        <v>325</v>
      </c>
      <c r="H1406" s="292">
        <v>1</v>
      </c>
      <c r="I1406" s="293"/>
      <c r="J1406" s="292">
        <f>ROUND(I1406*H1406,3)</f>
        <v>0</v>
      </c>
      <c r="K1406" s="294"/>
      <c r="L1406" s="183"/>
      <c r="M1406" s="295" t="s">
        <v>1</v>
      </c>
      <c r="N1406" s="296" t="s">
        <v>44</v>
      </c>
      <c r="O1406" s="49"/>
      <c r="P1406" s="285">
        <f>O1406*H1406</f>
        <v>0</v>
      </c>
      <c r="Q1406" s="285">
        <v>0</v>
      </c>
      <c r="R1406" s="285">
        <f>Q1406*H1406</f>
        <v>0</v>
      </c>
      <c r="S1406" s="285">
        <v>0</v>
      </c>
      <c r="T1406" s="286">
        <f>S1406*H1406</f>
        <v>0</v>
      </c>
      <c r="U1406" s="204"/>
      <c r="V1406" s="204"/>
      <c r="W1406" s="204"/>
      <c r="X1406" s="204"/>
      <c r="Y1406" s="204"/>
      <c r="Z1406" s="204"/>
      <c r="AA1406" s="204"/>
      <c r="AB1406" s="204"/>
      <c r="AC1406" s="204"/>
      <c r="AD1406" s="204"/>
      <c r="AE1406" s="204"/>
      <c r="AR1406" s="287" t="s">
        <v>577</v>
      </c>
      <c r="AT1406" s="287" t="s">
        <v>164</v>
      </c>
      <c r="AU1406" s="287" t="s">
        <v>145</v>
      </c>
      <c r="AY1406" s="205" t="s">
        <v>137</v>
      </c>
      <c r="BE1406" s="150">
        <f>IF(N1406="základná",J1406,0)</f>
        <v>0</v>
      </c>
      <c r="BF1406" s="150">
        <f>IF(N1406="znížená",J1406,0)</f>
        <v>0</v>
      </c>
      <c r="BG1406" s="150">
        <f>IF(N1406="zákl. prenesená",J1406,0)</f>
        <v>0</v>
      </c>
      <c r="BH1406" s="150">
        <f>IF(N1406="zníž. prenesená",J1406,0)</f>
        <v>0</v>
      </c>
      <c r="BI1406" s="150">
        <f>IF(N1406="nulová",J1406,0)</f>
        <v>0</v>
      </c>
      <c r="BJ1406" s="205" t="s">
        <v>145</v>
      </c>
      <c r="BK1406" s="151">
        <f>ROUND(I1406*H1406,3)</f>
        <v>0</v>
      </c>
      <c r="BL1406" s="205" t="s">
        <v>238</v>
      </c>
      <c r="BM1406" s="287" t="s">
        <v>1954</v>
      </c>
    </row>
    <row r="1407" spans="1:65" s="14" customFormat="1">
      <c r="B1407" s="186"/>
      <c r="D1407" s="153" t="s">
        <v>147</v>
      </c>
      <c r="E1407" s="187" t="s">
        <v>1</v>
      </c>
      <c r="F1407" s="188" t="s">
        <v>1955</v>
      </c>
      <c r="H1407" s="187" t="s">
        <v>1</v>
      </c>
      <c r="I1407" s="189"/>
      <c r="L1407" s="186"/>
      <c r="M1407" s="190"/>
      <c r="N1407" s="191"/>
      <c r="O1407" s="191"/>
      <c r="P1407" s="191"/>
      <c r="Q1407" s="191"/>
      <c r="R1407" s="191"/>
      <c r="S1407" s="191"/>
      <c r="T1407" s="192"/>
      <c r="AT1407" s="187" t="s">
        <v>147</v>
      </c>
      <c r="AU1407" s="187" t="s">
        <v>145</v>
      </c>
      <c r="AV1407" s="14" t="s">
        <v>80</v>
      </c>
      <c r="AW1407" s="14" t="s">
        <v>33</v>
      </c>
      <c r="AX1407" s="14" t="s">
        <v>72</v>
      </c>
      <c r="AY1407" s="187" t="s">
        <v>137</v>
      </c>
    </row>
    <row r="1408" spans="1:65" s="14" customFormat="1">
      <c r="B1408" s="186"/>
      <c r="D1408" s="153" t="s">
        <v>147</v>
      </c>
      <c r="E1408" s="187" t="s">
        <v>1</v>
      </c>
      <c r="F1408" s="188" t="s">
        <v>1956</v>
      </c>
      <c r="H1408" s="187" t="s">
        <v>1</v>
      </c>
      <c r="I1408" s="189"/>
      <c r="L1408" s="186"/>
      <c r="M1408" s="190"/>
      <c r="N1408" s="191"/>
      <c r="O1408" s="191"/>
      <c r="P1408" s="191"/>
      <c r="Q1408" s="191"/>
      <c r="R1408" s="191"/>
      <c r="S1408" s="191"/>
      <c r="T1408" s="192"/>
      <c r="AT1408" s="187" t="s">
        <v>147</v>
      </c>
      <c r="AU1408" s="187" t="s">
        <v>145</v>
      </c>
      <c r="AV1408" s="14" t="s">
        <v>80</v>
      </c>
      <c r="AW1408" s="14" t="s">
        <v>33</v>
      </c>
      <c r="AX1408" s="14" t="s">
        <v>72</v>
      </c>
      <c r="AY1408" s="187" t="s">
        <v>137</v>
      </c>
    </row>
    <row r="1409" spans="1:65" s="14" customFormat="1">
      <c r="B1409" s="186"/>
      <c r="D1409" s="153" t="s">
        <v>147</v>
      </c>
      <c r="E1409" s="187" t="s">
        <v>1</v>
      </c>
      <c r="F1409" s="188" t="s">
        <v>1957</v>
      </c>
      <c r="H1409" s="187" t="s">
        <v>1</v>
      </c>
      <c r="I1409" s="189"/>
      <c r="L1409" s="186"/>
      <c r="M1409" s="190"/>
      <c r="N1409" s="191"/>
      <c r="O1409" s="191"/>
      <c r="P1409" s="191"/>
      <c r="Q1409" s="191"/>
      <c r="R1409" s="191"/>
      <c r="S1409" s="191"/>
      <c r="T1409" s="192"/>
      <c r="AT1409" s="187" t="s">
        <v>147</v>
      </c>
      <c r="AU1409" s="187" t="s">
        <v>145</v>
      </c>
      <c r="AV1409" s="14" t="s">
        <v>80</v>
      </c>
      <c r="AW1409" s="14" t="s">
        <v>33</v>
      </c>
      <c r="AX1409" s="14" t="s">
        <v>72</v>
      </c>
      <c r="AY1409" s="187" t="s">
        <v>137</v>
      </c>
    </row>
    <row r="1410" spans="1:65" s="14" customFormat="1">
      <c r="B1410" s="186"/>
      <c r="D1410" s="153" t="s">
        <v>147</v>
      </c>
      <c r="E1410" s="187" t="s">
        <v>1</v>
      </c>
      <c r="F1410" s="188" t="s">
        <v>1958</v>
      </c>
      <c r="H1410" s="187" t="s">
        <v>1</v>
      </c>
      <c r="I1410" s="189"/>
      <c r="L1410" s="186"/>
      <c r="M1410" s="190"/>
      <c r="N1410" s="191"/>
      <c r="O1410" s="191"/>
      <c r="P1410" s="191"/>
      <c r="Q1410" s="191"/>
      <c r="R1410" s="191"/>
      <c r="S1410" s="191"/>
      <c r="T1410" s="192"/>
      <c r="AT1410" s="187" t="s">
        <v>147</v>
      </c>
      <c r="AU1410" s="187" t="s">
        <v>145</v>
      </c>
      <c r="AV1410" s="14" t="s">
        <v>80</v>
      </c>
      <c r="AW1410" s="14" t="s">
        <v>33</v>
      </c>
      <c r="AX1410" s="14" t="s">
        <v>72</v>
      </c>
      <c r="AY1410" s="187" t="s">
        <v>137</v>
      </c>
    </row>
    <row r="1411" spans="1:65" s="14" customFormat="1">
      <c r="B1411" s="186"/>
      <c r="D1411" s="153" t="s">
        <v>147</v>
      </c>
      <c r="E1411" s="187" t="s">
        <v>1</v>
      </c>
      <c r="F1411" s="188" t="s">
        <v>1959</v>
      </c>
      <c r="H1411" s="187" t="s">
        <v>1</v>
      </c>
      <c r="I1411" s="189"/>
      <c r="L1411" s="186"/>
      <c r="M1411" s="190"/>
      <c r="N1411" s="191"/>
      <c r="O1411" s="191"/>
      <c r="P1411" s="191"/>
      <c r="Q1411" s="191"/>
      <c r="R1411" s="191"/>
      <c r="S1411" s="191"/>
      <c r="T1411" s="192"/>
      <c r="AT1411" s="187" t="s">
        <v>147</v>
      </c>
      <c r="AU1411" s="187" t="s">
        <v>145</v>
      </c>
      <c r="AV1411" s="14" t="s">
        <v>80</v>
      </c>
      <c r="AW1411" s="14" t="s">
        <v>33</v>
      </c>
      <c r="AX1411" s="14" t="s">
        <v>72</v>
      </c>
      <c r="AY1411" s="187" t="s">
        <v>137</v>
      </c>
    </row>
    <row r="1412" spans="1:65" s="14" customFormat="1">
      <c r="B1412" s="186"/>
      <c r="D1412" s="153" t="s">
        <v>147</v>
      </c>
      <c r="E1412" s="187" t="s">
        <v>1</v>
      </c>
      <c r="F1412" s="188" t="s">
        <v>1922</v>
      </c>
      <c r="H1412" s="187" t="s">
        <v>1</v>
      </c>
      <c r="I1412" s="189"/>
      <c r="L1412" s="186"/>
      <c r="M1412" s="190"/>
      <c r="N1412" s="191"/>
      <c r="O1412" s="191"/>
      <c r="P1412" s="191"/>
      <c r="Q1412" s="191"/>
      <c r="R1412" s="191"/>
      <c r="S1412" s="191"/>
      <c r="T1412" s="192"/>
      <c r="AT1412" s="187" t="s">
        <v>147</v>
      </c>
      <c r="AU1412" s="187" t="s">
        <v>145</v>
      </c>
      <c r="AV1412" s="14" t="s">
        <v>80</v>
      </c>
      <c r="AW1412" s="14" t="s">
        <v>33</v>
      </c>
      <c r="AX1412" s="14" t="s">
        <v>72</v>
      </c>
      <c r="AY1412" s="187" t="s">
        <v>137</v>
      </c>
    </row>
    <row r="1413" spans="1:65" s="14" customFormat="1" ht="22.5">
      <c r="B1413" s="186"/>
      <c r="D1413" s="153" t="s">
        <v>147</v>
      </c>
      <c r="E1413" s="187" t="s">
        <v>1</v>
      </c>
      <c r="F1413" s="188" t="s">
        <v>1918</v>
      </c>
      <c r="H1413" s="187" t="s">
        <v>1</v>
      </c>
      <c r="I1413" s="189"/>
      <c r="L1413" s="186"/>
      <c r="M1413" s="190"/>
      <c r="N1413" s="191"/>
      <c r="O1413" s="191"/>
      <c r="P1413" s="191"/>
      <c r="Q1413" s="191"/>
      <c r="R1413" s="191"/>
      <c r="S1413" s="191"/>
      <c r="T1413" s="192"/>
      <c r="AT1413" s="187" t="s">
        <v>147</v>
      </c>
      <c r="AU1413" s="187" t="s">
        <v>145</v>
      </c>
      <c r="AV1413" s="14" t="s">
        <v>80</v>
      </c>
      <c r="AW1413" s="14" t="s">
        <v>33</v>
      </c>
      <c r="AX1413" s="14" t="s">
        <v>72</v>
      </c>
      <c r="AY1413" s="187" t="s">
        <v>137</v>
      </c>
    </row>
    <row r="1414" spans="1:65" s="14" customFormat="1">
      <c r="B1414" s="186"/>
      <c r="D1414" s="153" t="s">
        <v>147</v>
      </c>
      <c r="E1414" s="187" t="s">
        <v>1</v>
      </c>
      <c r="F1414" s="188" t="s">
        <v>1923</v>
      </c>
      <c r="H1414" s="187" t="s">
        <v>1</v>
      </c>
      <c r="I1414" s="189"/>
      <c r="L1414" s="186"/>
      <c r="M1414" s="190"/>
      <c r="N1414" s="191"/>
      <c r="O1414" s="191"/>
      <c r="P1414" s="191"/>
      <c r="Q1414" s="191"/>
      <c r="R1414" s="191"/>
      <c r="S1414" s="191"/>
      <c r="T1414" s="192"/>
      <c r="AT1414" s="187" t="s">
        <v>147</v>
      </c>
      <c r="AU1414" s="187" t="s">
        <v>145</v>
      </c>
      <c r="AV1414" s="14" t="s">
        <v>80</v>
      </c>
      <c r="AW1414" s="14" t="s">
        <v>33</v>
      </c>
      <c r="AX1414" s="14" t="s">
        <v>72</v>
      </c>
      <c r="AY1414" s="187" t="s">
        <v>137</v>
      </c>
    </row>
    <row r="1415" spans="1:65" s="11" customFormat="1">
      <c r="B1415" s="152"/>
      <c r="D1415" s="153" t="s">
        <v>147</v>
      </c>
      <c r="E1415" s="154" t="s">
        <v>1</v>
      </c>
      <c r="F1415" s="155" t="s">
        <v>80</v>
      </c>
      <c r="H1415" s="156">
        <v>1</v>
      </c>
      <c r="I1415" s="157"/>
      <c r="L1415" s="152"/>
      <c r="M1415" s="158"/>
      <c r="N1415" s="159"/>
      <c r="O1415" s="159"/>
      <c r="P1415" s="159"/>
      <c r="Q1415" s="159"/>
      <c r="R1415" s="159"/>
      <c r="S1415" s="159"/>
      <c r="T1415" s="160"/>
      <c r="AT1415" s="154" t="s">
        <v>147</v>
      </c>
      <c r="AU1415" s="154" t="s">
        <v>145</v>
      </c>
      <c r="AV1415" s="11" t="s">
        <v>145</v>
      </c>
      <c r="AW1415" s="11" t="s">
        <v>33</v>
      </c>
      <c r="AX1415" s="11" t="s">
        <v>80</v>
      </c>
      <c r="AY1415" s="154" t="s">
        <v>137</v>
      </c>
    </row>
    <row r="1416" spans="1:65" s="254" customFormat="1" ht="24.2" customHeight="1">
      <c r="A1416" s="204"/>
      <c r="B1416" s="139"/>
      <c r="C1416" s="288" t="s">
        <v>1960</v>
      </c>
      <c r="D1416" s="288" t="s">
        <v>164</v>
      </c>
      <c r="E1416" s="289" t="s">
        <v>1961</v>
      </c>
      <c r="F1416" s="290" t="s">
        <v>1962</v>
      </c>
      <c r="G1416" s="291" t="s">
        <v>325</v>
      </c>
      <c r="H1416" s="292">
        <v>1</v>
      </c>
      <c r="I1416" s="293"/>
      <c r="J1416" s="292">
        <f>ROUND(I1416*H1416,3)</f>
        <v>0</v>
      </c>
      <c r="K1416" s="294"/>
      <c r="L1416" s="183"/>
      <c r="M1416" s="295" t="s">
        <v>1</v>
      </c>
      <c r="N1416" s="296" t="s">
        <v>44</v>
      </c>
      <c r="O1416" s="49"/>
      <c r="P1416" s="285">
        <f>O1416*H1416</f>
        <v>0</v>
      </c>
      <c r="Q1416" s="285">
        <v>0</v>
      </c>
      <c r="R1416" s="285">
        <f>Q1416*H1416</f>
        <v>0</v>
      </c>
      <c r="S1416" s="285">
        <v>0</v>
      </c>
      <c r="T1416" s="286">
        <f>S1416*H1416</f>
        <v>0</v>
      </c>
      <c r="U1416" s="204"/>
      <c r="V1416" s="204"/>
      <c r="W1416" s="204"/>
      <c r="X1416" s="204"/>
      <c r="Y1416" s="204"/>
      <c r="Z1416" s="204"/>
      <c r="AA1416" s="204"/>
      <c r="AB1416" s="204"/>
      <c r="AC1416" s="204"/>
      <c r="AD1416" s="204"/>
      <c r="AE1416" s="204"/>
      <c r="AR1416" s="287" t="s">
        <v>577</v>
      </c>
      <c r="AT1416" s="287" t="s">
        <v>164</v>
      </c>
      <c r="AU1416" s="287" t="s">
        <v>145</v>
      </c>
      <c r="AY1416" s="205" t="s">
        <v>137</v>
      </c>
      <c r="BE1416" s="150">
        <f>IF(N1416="základná",J1416,0)</f>
        <v>0</v>
      </c>
      <c r="BF1416" s="150">
        <f>IF(N1416="znížená",J1416,0)</f>
        <v>0</v>
      </c>
      <c r="BG1416" s="150">
        <f>IF(N1416="zákl. prenesená",J1416,0)</f>
        <v>0</v>
      </c>
      <c r="BH1416" s="150">
        <f>IF(N1416="zníž. prenesená",J1416,0)</f>
        <v>0</v>
      </c>
      <c r="BI1416" s="150">
        <f>IF(N1416="nulová",J1416,0)</f>
        <v>0</v>
      </c>
      <c r="BJ1416" s="205" t="s">
        <v>145</v>
      </c>
      <c r="BK1416" s="151">
        <f>ROUND(I1416*H1416,3)</f>
        <v>0</v>
      </c>
      <c r="BL1416" s="205" t="s">
        <v>238</v>
      </c>
      <c r="BM1416" s="287" t="s">
        <v>1963</v>
      </c>
    </row>
    <row r="1417" spans="1:65" s="11" customFormat="1">
      <c r="B1417" s="152"/>
      <c r="D1417" s="153" t="s">
        <v>147</v>
      </c>
      <c r="E1417" s="154" t="s">
        <v>1</v>
      </c>
      <c r="F1417" s="155" t="s">
        <v>1964</v>
      </c>
      <c r="H1417" s="156">
        <v>1</v>
      </c>
      <c r="I1417" s="157"/>
      <c r="L1417" s="152"/>
      <c r="M1417" s="158"/>
      <c r="N1417" s="159"/>
      <c r="O1417" s="159"/>
      <c r="P1417" s="159"/>
      <c r="Q1417" s="159"/>
      <c r="R1417" s="159"/>
      <c r="S1417" s="159"/>
      <c r="T1417" s="160"/>
      <c r="AT1417" s="154" t="s">
        <v>147</v>
      </c>
      <c r="AU1417" s="154" t="s">
        <v>145</v>
      </c>
      <c r="AV1417" s="11" t="s">
        <v>145</v>
      </c>
      <c r="AW1417" s="11" t="s">
        <v>33</v>
      </c>
      <c r="AX1417" s="11" t="s">
        <v>80</v>
      </c>
      <c r="AY1417" s="154" t="s">
        <v>137</v>
      </c>
    </row>
    <row r="1418" spans="1:65" s="254" customFormat="1" ht="24.2" customHeight="1">
      <c r="A1418" s="204"/>
      <c r="B1418" s="139"/>
      <c r="C1418" s="288" t="s">
        <v>1965</v>
      </c>
      <c r="D1418" s="288" t="s">
        <v>164</v>
      </c>
      <c r="E1418" s="289" t="s">
        <v>1966</v>
      </c>
      <c r="F1418" s="290" t="s">
        <v>1967</v>
      </c>
      <c r="G1418" s="291" t="s">
        <v>325</v>
      </c>
      <c r="H1418" s="292">
        <v>1</v>
      </c>
      <c r="I1418" s="293"/>
      <c r="J1418" s="292">
        <f>ROUND(I1418*H1418,3)</f>
        <v>0</v>
      </c>
      <c r="K1418" s="294"/>
      <c r="L1418" s="183"/>
      <c r="M1418" s="295" t="s">
        <v>1</v>
      </c>
      <c r="N1418" s="296" t="s">
        <v>44</v>
      </c>
      <c r="O1418" s="49"/>
      <c r="P1418" s="285">
        <f>O1418*H1418</f>
        <v>0</v>
      </c>
      <c r="Q1418" s="285">
        <v>0</v>
      </c>
      <c r="R1418" s="285">
        <f>Q1418*H1418</f>
        <v>0</v>
      </c>
      <c r="S1418" s="285">
        <v>0</v>
      </c>
      <c r="T1418" s="286">
        <f>S1418*H1418</f>
        <v>0</v>
      </c>
      <c r="U1418" s="204"/>
      <c r="V1418" s="204"/>
      <c r="W1418" s="204"/>
      <c r="X1418" s="204"/>
      <c r="Y1418" s="204"/>
      <c r="Z1418" s="204"/>
      <c r="AA1418" s="204"/>
      <c r="AB1418" s="204"/>
      <c r="AC1418" s="204"/>
      <c r="AD1418" s="204"/>
      <c r="AE1418" s="204"/>
      <c r="AR1418" s="287" t="s">
        <v>577</v>
      </c>
      <c r="AT1418" s="287" t="s">
        <v>164</v>
      </c>
      <c r="AU1418" s="287" t="s">
        <v>145</v>
      </c>
      <c r="AY1418" s="205" t="s">
        <v>137</v>
      </c>
      <c r="BE1418" s="150">
        <f>IF(N1418="základná",J1418,0)</f>
        <v>0</v>
      </c>
      <c r="BF1418" s="150">
        <f>IF(N1418="znížená",J1418,0)</f>
        <v>0</v>
      </c>
      <c r="BG1418" s="150">
        <f>IF(N1418="zákl. prenesená",J1418,0)</f>
        <v>0</v>
      </c>
      <c r="BH1418" s="150">
        <f>IF(N1418="zníž. prenesená",J1418,0)</f>
        <v>0</v>
      </c>
      <c r="BI1418" s="150">
        <f>IF(N1418="nulová",J1418,0)</f>
        <v>0</v>
      </c>
      <c r="BJ1418" s="205" t="s">
        <v>145</v>
      </c>
      <c r="BK1418" s="151">
        <f>ROUND(I1418*H1418,3)</f>
        <v>0</v>
      </c>
      <c r="BL1418" s="205" t="s">
        <v>238</v>
      </c>
      <c r="BM1418" s="287" t="s">
        <v>1968</v>
      </c>
    </row>
    <row r="1419" spans="1:65" s="14" customFormat="1" ht="22.5">
      <c r="B1419" s="186"/>
      <c r="D1419" s="153" t="s">
        <v>147</v>
      </c>
      <c r="E1419" s="187" t="s">
        <v>1</v>
      </c>
      <c r="F1419" s="188" t="s">
        <v>1969</v>
      </c>
      <c r="H1419" s="187" t="s">
        <v>1</v>
      </c>
      <c r="I1419" s="189"/>
      <c r="L1419" s="186"/>
      <c r="M1419" s="190"/>
      <c r="N1419" s="191"/>
      <c r="O1419" s="191"/>
      <c r="P1419" s="191"/>
      <c r="Q1419" s="191"/>
      <c r="R1419" s="191"/>
      <c r="S1419" s="191"/>
      <c r="T1419" s="192"/>
      <c r="AT1419" s="187" t="s">
        <v>147</v>
      </c>
      <c r="AU1419" s="187" t="s">
        <v>145</v>
      </c>
      <c r="AV1419" s="14" t="s">
        <v>80</v>
      </c>
      <c r="AW1419" s="14" t="s">
        <v>33</v>
      </c>
      <c r="AX1419" s="14" t="s">
        <v>72</v>
      </c>
      <c r="AY1419" s="187" t="s">
        <v>137</v>
      </c>
    </row>
    <row r="1420" spans="1:65" s="11" customFormat="1">
      <c r="B1420" s="152"/>
      <c r="D1420" s="153" t="s">
        <v>147</v>
      </c>
      <c r="E1420" s="154" t="s">
        <v>1</v>
      </c>
      <c r="F1420" s="155" t="s">
        <v>80</v>
      </c>
      <c r="H1420" s="156">
        <v>1</v>
      </c>
      <c r="I1420" s="157"/>
      <c r="L1420" s="152"/>
      <c r="M1420" s="158"/>
      <c r="N1420" s="159"/>
      <c r="O1420" s="159"/>
      <c r="P1420" s="159"/>
      <c r="Q1420" s="159"/>
      <c r="R1420" s="159"/>
      <c r="S1420" s="159"/>
      <c r="T1420" s="160"/>
      <c r="AT1420" s="154" t="s">
        <v>147</v>
      </c>
      <c r="AU1420" s="154" t="s">
        <v>145</v>
      </c>
      <c r="AV1420" s="11" t="s">
        <v>145</v>
      </c>
      <c r="AW1420" s="11" t="s">
        <v>33</v>
      </c>
      <c r="AX1420" s="11" t="s">
        <v>80</v>
      </c>
      <c r="AY1420" s="154" t="s">
        <v>137</v>
      </c>
    </row>
    <row r="1421" spans="1:65" s="254" customFormat="1" ht="24.2" customHeight="1">
      <c r="A1421" s="204"/>
      <c r="B1421" s="139"/>
      <c r="C1421" s="276" t="s">
        <v>1970</v>
      </c>
      <c r="D1421" s="276" t="s">
        <v>139</v>
      </c>
      <c r="E1421" s="277" t="s">
        <v>1971</v>
      </c>
      <c r="F1421" s="278" t="s">
        <v>1972</v>
      </c>
      <c r="G1421" s="279" t="s">
        <v>289</v>
      </c>
      <c r="H1421" s="281"/>
      <c r="I1421" s="281"/>
      <c r="J1421" s="280">
        <f>ROUND(I1421*H1421,3)</f>
        <v>0</v>
      </c>
      <c r="K1421" s="282"/>
      <c r="L1421" s="30"/>
      <c r="M1421" s="283" t="s">
        <v>1</v>
      </c>
      <c r="N1421" s="284" t="s">
        <v>44</v>
      </c>
      <c r="O1421" s="49"/>
      <c r="P1421" s="285">
        <f>O1421*H1421</f>
        <v>0</v>
      </c>
      <c r="Q1421" s="285">
        <v>0</v>
      </c>
      <c r="R1421" s="285">
        <f>Q1421*H1421</f>
        <v>0</v>
      </c>
      <c r="S1421" s="285">
        <v>0</v>
      </c>
      <c r="T1421" s="286">
        <f>S1421*H1421</f>
        <v>0</v>
      </c>
      <c r="U1421" s="204"/>
      <c r="V1421" s="204"/>
      <c r="W1421" s="204"/>
      <c r="X1421" s="204"/>
      <c r="Y1421" s="204"/>
      <c r="Z1421" s="204"/>
      <c r="AA1421" s="204"/>
      <c r="AB1421" s="204"/>
      <c r="AC1421" s="204"/>
      <c r="AD1421" s="204"/>
      <c r="AE1421" s="204"/>
      <c r="AR1421" s="287" t="s">
        <v>238</v>
      </c>
      <c r="AT1421" s="287" t="s">
        <v>139</v>
      </c>
      <c r="AU1421" s="287" t="s">
        <v>145</v>
      </c>
      <c r="AY1421" s="205" t="s">
        <v>137</v>
      </c>
      <c r="BE1421" s="150">
        <f>IF(N1421="základná",J1421,0)</f>
        <v>0</v>
      </c>
      <c r="BF1421" s="150">
        <f>IF(N1421="znížená",J1421,0)</f>
        <v>0</v>
      </c>
      <c r="BG1421" s="150">
        <f>IF(N1421="zákl. prenesená",J1421,0)</f>
        <v>0</v>
      </c>
      <c r="BH1421" s="150">
        <f>IF(N1421="zníž. prenesená",J1421,0)</f>
        <v>0</v>
      </c>
      <c r="BI1421" s="150">
        <f>IF(N1421="nulová",J1421,0)</f>
        <v>0</v>
      </c>
      <c r="BJ1421" s="205" t="s">
        <v>145</v>
      </c>
      <c r="BK1421" s="151">
        <f>ROUND(I1421*H1421,3)</f>
        <v>0</v>
      </c>
      <c r="BL1421" s="205" t="s">
        <v>238</v>
      </c>
      <c r="BM1421" s="287" t="s">
        <v>1973</v>
      </c>
    </row>
    <row r="1422" spans="1:65" s="10" customFormat="1" ht="22.7" customHeight="1">
      <c r="B1422" s="126"/>
      <c r="D1422" s="127" t="s">
        <v>71</v>
      </c>
      <c r="E1422" s="137" t="s">
        <v>1974</v>
      </c>
      <c r="F1422" s="137" t="s">
        <v>1975</v>
      </c>
      <c r="I1422" s="129"/>
      <c r="J1422" s="138">
        <f>BK1422</f>
        <v>0</v>
      </c>
      <c r="L1422" s="126"/>
      <c r="M1422" s="131"/>
      <c r="N1422" s="132"/>
      <c r="O1422" s="132"/>
      <c r="P1422" s="133">
        <f>SUM(P1423:P1493)</f>
        <v>0</v>
      </c>
      <c r="Q1422" s="132"/>
      <c r="R1422" s="133">
        <f>SUM(R1423:R1493)</f>
        <v>4.5000000000000004E-4</v>
      </c>
      <c r="S1422" s="132"/>
      <c r="T1422" s="134">
        <f>SUM(T1423:T1493)</f>
        <v>0</v>
      </c>
      <c r="AR1422" s="127" t="s">
        <v>145</v>
      </c>
      <c r="AT1422" s="135" t="s">
        <v>71</v>
      </c>
      <c r="AU1422" s="135" t="s">
        <v>80</v>
      </c>
      <c r="AY1422" s="127" t="s">
        <v>137</v>
      </c>
      <c r="BK1422" s="136">
        <f>SUM(BK1423:BK1493)</f>
        <v>0</v>
      </c>
    </row>
    <row r="1423" spans="1:65" s="254" customFormat="1" ht="76.349999999999994" customHeight="1">
      <c r="A1423" s="204"/>
      <c r="B1423" s="139"/>
      <c r="C1423" s="276" t="s">
        <v>1976</v>
      </c>
      <c r="D1423" s="276" t="s">
        <v>139</v>
      </c>
      <c r="E1423" s="277" t="s">
        <v>1977</v>
      </c>
      <c r="F1423" s="278" t="s">
        <v>1978</v>
      </c>
      <c r="G1423" s="279" t="s">
        <v>167</v>
      </c>
      <c r="H1423" s="280">
        <v>1</v>
      </c>
      <c r="I1423" s="281"/>
      <c r="J1423" s="280">
        <f>ROUND(I1423*H1423,3)</f>
        <v>0</v>
      </c>
      <c r="K1423" s="282"/>
      <c r="L1423" s="30"/>
      <c r="M1423" s="283" t="s">
        <v>1</v>
      </c>
      <c r="N1423" s="284" t="s">
        <v>44</v>
      </c>
      <c r="O1423" s="49"/>
      <c r="P1423" s="285">
        <f>O1423*H1423</f>
        <v>0</v>
      </c>
      <c r="Q1423" s="285">
        <v>0</v>
      </c>
      <c r="R1423" s="285">
        <f>Q1423*H1423</f>
        <v>0</v>
      </c>
      <c r="S1423" s="285">
        <v>0</v>
      </c>
      <c r="T1423" s="286">
        <f>S1423*H1423</f>
        <v>0</v>
      </c>
      <c r="U1423" s="204"/>
      <c r="V1423" s="204"/>
      <c r="W1423" s="204"/>
      <c r="X1423" s="204"/>
      <c r="Y1423" s="204"/>
      <c r="Z1423" s="204"/>
      <c r="AA1423" s="204"/>
      <c r="AB1423" s="204"/>
      <c r="AC1423" s="204"/>
      <c r="AD1423" s="204"/>
      <c r="AE1423" s="204"/>
      <c r="AR1423" s="287" t="s">
        <v>238</v>
      </c>
      <c r="AT1423" s="287" t="s">
        <v>139</v>
      </c>
      <c r="AU1423" s="287" t="s">
        <v>145</v>
      </c>
      <c r="AY1423" s="205" t="s">
        <v>137</v>
      </c>
      <c r="BE1423" s="150">
        <f>IF(N1423="základná",J1423,0)</f>
        <v>0</v>
      </c>
      <c r="BF1423" s="150">
        <f>IF(N1423="znížená",J1423,0)</f>
        <v>0</v>
      </c>
      <c r="BG1423" s="150">
        <f>IF(N1423="zákl. prenesená",J1423,0)</f>
        <v>0</v>
      </c>
      <c r="BH1423" s="150">
        <f>IF(N1423="zníž. prenesená",J1423,0)</f>
        <v>0</v>
      </c>
      <c r="BI1423" s="150">
        <f>IF(N1423="nulová",J1423,0)</f>
        <v>0</v>
      </c>
      <c r="BJ1423" s="205" t="s">
        <v>145</v>
      </c>
      <c r="BK1423" s="151">
        <f>ROUND(I1423*H1423,3)</f>
        <v>0</v>
      </c>
      <c r="BL1423" s="205" t="s">
        <v>238</v>
      </c>
      <c r="BM1423" s="287" t="s">
        <v>1979</v>
      </c>
    </row>
    <row r="1424" spans="1:65" s="254" customFormat="1" ht="48.95" customHeight="1">
      <c r="A1424" s="204"/>
      <c r="B1424" s="139"/>
      <c r="C1424" s="276" t="s">
        <v>1980</v>
      </c>
      <c r="D1424" s="276" t="s">
        <v>139</v>
      </c>
      <c r="E1424" s="277" t="s">
        <v>1981</v>
      </c>
      <c r="F1424" s="278" t="s">
        <v>1982</v>
      </c>
      <c r="G1424" s="279" t="s">
        <v>167</v>
      </c>
      <c r="H1424" s="280">
        <v>4</v>
      </c>
      <c r="I1424" s="281"/>
      <c r="J1424" s="280">
        <f>ROUND(I1424*H1424,3)</f>
        <v>0</v>
      </c>
      <c r="K1424" s="282"/>
      <c r="L1424" s="30"/>
      <c r="M1424" s="283" t="s">
        <v>1</v>
      </c>
      <c r="N1424" s="284" t="s">
        <v>44</v>
      </c>
      <c r="O1424" s="49"/>
      <c r="P1424" s="285">
        <f>O1424*H1424</f>
        <v>0</v>
      </c>
      <c r="Q1424" s="285">
        <v>0</v>
      </c>
      <c r="R1424" s="285">
        <f>Q1424*H1424</f>
        <v>0</v>
      </c>
      <c r="S1424" s="285">
        <v>0</v>
      </c>
      <c r="T1424" s="286">
        <f>S1424*H1424</f>
        <v>0</v>
      </c>
      <c r="U1424" s="204"/>
      <c r="V1424" s="204"/>
      <c r="W1424" s="204"/>
      <c r="X1424" s="204"/>
      <c r="Y1424" s="204"/>
      <c r="Z1424" s="204"/>
      <c r="AA1424" s="204"/>
      <c r="AB1424" s="204"/>
      <c r="AC1424" s="204"/>
      <c r="AD1424" s="204"/>
      <c r="AE1424" s="204"/>
      <c r="AR1424" s="287" t="s">
        <v>238</v>
      </c>
      <c r="AT1424" s="287" t="s">
        <v>139</v>
      </c>
      <c r="AU1424" s="287" t="s">
        <v>145</v>
      </c>
      <c r="AY1424" s="205" t="s">
        <v>137</v>
      </c>
      <c r="BE1424" s="150">
        <f>IF(N1424="základná",J1424,0)</f>
        <v>0</v>
      </c>
      <c r="BF1424" s="150">
        <f>IF(N1424="znížená",J1424,0)</f>
        <v>0</v>
      </c>
      <c r="BG1424" s="150">
        <f>IF(N1424="zákl. prenesená",J1424,0)</f>
        <v>0</v>
      </c>
      <c r="BH1424" s="150">
        <f>IF(N1424="zníž. prenesená",J1424,0)</f>
        <v>0</v>
      </c>
      <c r="BI1424" s="150">
        <f>IF(N1424="nulová",J1424,0)</f>
        <v>0</v>
      </c>
      <c r="BJ1424" s="205" t="s">
        <v>145</v>
      </c>
      <c r="BK1424" s="151">
        <f>ROUND(I1424*H1424,3)</f>
        <v>0</v>
      </c>
      <c r="BL1424" s="205" t="s">
        <v>238</v>
      </c>
      <c r="BM1424" s="287" t="s">
        <v>1983</v>
      </c>
    </row>
    <row r="1425" spans="1:65" s="14" customFormat="1" ht="22.5">
      <c r="B1425" s="186"/>
      <c r="D1425" s="153" t="s">
        <v>147</v>
      </c>
      <c r="E1425" s="187" t="s">
        <v>1</v>
      </c>
      <c r="F1425" s="188" t="s">
        <v>1984</v>
      </c>
      <c r="H1425" s="187" t="s">
        <v>1</v>
      </c>
      <c r="I1425" s="189"/>
      <c r="L1425" s="186"/>
      <c r="M1425" s="190"/>
      <c r="N1425" s="191"/>
      <c r="O1425" s="191"/>
      <c r="P1425" s="191"/>
      <c r="Q1425" s="191"/>
      <c r="R1425" s="191"/>
      <c r="S1425" s="191"/>
      <c r="T1425" s="192"/>
      <c r="AT1425" s="187" t="s">
        <v>147</v>
      </c>
      <c r="AU1425" s="187" t="s">
        <v>145</v>
      </c>
      <c r="AV1425" s="14" t="s">
        <v>80</v>
      </c>
      <c r="AW1425" s="14" t="s">
        <v>33</v>
      </c>
      <c r="AX1425" s="14" t="s">
        <v>72</v>
      </c>
      <c r="AY1425" s="187" t="s">
        <v>137</v>
      </c>
    </row>
    <row r="1426" spans="1:65" s="11" customFormat="1">
      <c r="B1426" s="152"/>
      <c r="D1426" s="153" t="s">
        <v>147</v>
      </c>
      <c r="E1426" s="154" t="s">
        <v>1</v>
      </c>
      <c r="F1426" s="155" t="s">
        <v>1985</v>
      </c>
      <c r="H1426" s="156">
        <v>1</v>
      </c>
      <c r="I1426" s="157"/>
      <c r="L1426" s="152"/>
      <c r="M1426" s="158"/>
      <c r="N1426" s="159"/>
      <c r="O1426" s="159"/>
      <c r="P1426" s="159"/>
      <c r="Q1426" s="159"/>
      <c r="R1426" s="159"/>
      <c r="S1426" s="159"/>
      <c r="T1426" s="160"/>
      <c r="AT1426" s="154" t="s">
        <v>147</v>
      </c>
      <c r="AU1426" s="154" t="s">
        <v>145</v>
      </c>
      <c r="AV1426" s="11" t="s">
        <v>145</v>
      </c>
      <c r="AW1426" s="11" t="s">
        <v>33</v>
      </c>
      <c r="AX1426" s="11" t="s">
        <v>72</v>
      </c>
      <c r="AY1426" s="154" t="s">
        <v>137</v>
      </c>
    </row>
    <row r="1427" spans="1:65" s="11" customFormat="1">
      <c r="B1427" s="152"/>
      <c r="D1427" s="153" t="s">
        <v>147</v>
      </c>
      <c r="E1427" s="154" t="s">
        <v>1</v>
      </c>
      <c r="F1427" s="155" t="s">
        <v>1986</v>
      </c>
      <c r="H1427" s="156">
        <v>3</v>
      </c>
      <c r="I1427" s="157"/>
      <c r="L1427" s="152"/>
      <c r="M1427" s="158"/>
      <c r="N1427" s="159"/>
      <c r="O1427" s="159"/>
      <c r="P1427" s="159"/>
      <c r="Q1427" s="159"/>
      <c r="R1427" s="159"/>
      <c r="S1427" s="159"/>
      <c r="T1427" s="160"/>
      <c r="AT1427" s="154" t="s">
        <v>147</v>
      </c>
      <c r="AU1427" s="154" t="s">
        <v>145</v>
      </c>
      <c r="AV1427" s="11" t="s">
        <v>145</v>
      </c>
      <c r="AW1427" s="11" t="s">
        <v>33</v>
      </c>
      <c r="AX1427" s="11" t="s">
        <v>72</v>
      </c>
      <c r="AY1427" s="154" t="s">
        <v>137</v>
      </c>
    </row>
    <row r="1428" spans="1:65" s="13" customFormat="1">
      <c r="B1428" s="169"/>
      <c r="D1428" s="153" t="s">
        <v>147</v>
      </c>
      <c r="E1428" s="170" t="s">
        <v>1</v>
      </c>
      <c r="F1428" s="171" t="s">
        <v>158</v>
      </c>
      <c r="H1428" s="172">
        <v>4</v>
      </c>
      <c r="I1428" s="173"/>
      <c r="L1428" s="169"/>
      <c r="M1428" s="174"/>
      <c r="N1428" s="175"/>
      <c r="O1428" s="175"/>
      <c r="P1428" s="175"/>
      <c r="Q1428" s="175"/>
      <c r="R1428" s="175"/>
      <c r="S1428" s="175"/>
      <c r="T1428" s="176"/>
      <c r="AT1428" s="170" t="s">
        <v>147</v>
      </c>
      <c r="AU1428" s="170" t="s">
        <v>145</v>
      </c>
      <c r="AV1428" s="13" t="s">
        <v>144</v>
      </c>
      <c r="AW1428" s="13" t="s">
        <v>33</v>
      </c>
      <c r="AX1428" s="13" t="s">
        <v>80</v>
      </c>
      <c r="AY1428" s="170" t="s">
        <v>137</v>
      </c>
    </row>
    <row r="1429" spans="1:65" s="254" customFormat="1" ht="48.95" customHeight="1">
      <c r="A1429" s="204"/>
      <c r="B1429" s="139"/>
      <c r="C1429" s="276" t="s">
        <v>1987</v>
      </c>
      <c r="D1429" s="276" t="s">
        <v>139</v>
      </c>
      <c r="E1429" s="277" t="s">
        <v>1988</v>
      </c>
      <c r="F1429" s="278" t="s">
        <v>1989</v>
      </c>
      <c r="G1429" s="279" t="s">
        <v>167</v>
      </c>
      <c r="H1429" s="280">
        <v>3</v>
      </c>
      <c r="I1429" s="281"/>
      <c r="J1429" s="280">
        <f t="shared" ref="J1429:J1446" si="20">ROUND(I1429*H1429,3)</f>
        <v>0</v>
      </c>
      <c r="K1429" s="282"/>
      <c r="L1429" s="30"/>
      <c r="M1429" s="283" t="s">
        <v>1</v>
      </c>
      <c r="N1429" s="284" t="s">
        <v>44</v>
      </c>
      <c r="O1429" s="49"/>
      <c r="P1429" s="285">
        <f t="shared" ref="P1429:P1446" si="21">O1429*H1429</f>
        <v>0</v>
      </c>
      <c r="Q1429" s="285">
        <v>0</v>
      </c>
      <c r="R1429" s="285">
        <f t="shared" ref="R1429:R1446" si="22">Q1429*H1429</f>
        <v>0</v>
      </c>
      <c r="S1429" s="285">
        <v>0</v>
      </c>
      <c r="T1429" s="286">
        <f t="shared" ref="T1429:T1446" si="23">S1429*H1429</f>
        <v>0</v>
      </c>
      <c r="U1429" s="204"/>
      <c r="V1429" s="204"/>
      <c r="W1429" s="204"/>
      <c r="X1429" s="204"/>
      <c r="Y1429" s="204"/>
      <c r="Z1429" s="204"/>
      <c r="AA1429" s="204"/>
      <c r="AB1429" s="204"/>
      <c r="AC1429" s="204"/>
      <c r="AD1429" s="204"/>
      <c r="AE1429" s="204"/>
      <c r="AR1429" s="287" t="s">
        <v>238</v>
      </c>
      <c r="AT1429" s="287" t="s">
        <v>139</v>
      </c>
      <c r="AU1429" s="287" t="s">
        <v>145</v>
      </c>
      <c r="AY1429" s="205" t="s">
        <v>137</v>
      </c>
      <c r="BE1429" s="150">
        <f t="shared" ref="BE1429:BE1446" si="24">IF(N1429="základná",J1429,0)</f>
        <v>0</v>
      </c>
      <c r="BF1429" s="150">
        <f t="shared" ref="BF1429:BF1446" si="25">IF(N1429="znížená",J1429,0)</f>
        <v>0</v>
      </c>
      <c r="BG1429" s="150">
        <f t="shared" ref="BG1429:BG1446" si="26">IF(N1429="zákl. prenesená",J1429,0)</f>
        <v>0</v>
      </c>
      <c r="BH1429" s="150">
        <f t="shared" ref="BH1429:BH1446" si="27">IF(N1429="zníž. prenesená",J1429,0)</f>
        <v>0</v>
      </c>
      <c r="BI1429" s="150">
        <f t="shared" ref="BI1429:BI1446" si="28">IF(N1429="nulová",J1429,0)</f>
        <v>0</v>
      </c>
      <c r="BJ1429" s="205" t="s">
        <v>145</v>
      </c>
      <c r="BK1429" s="151">
        <f t="shared" ref="BK1429:BK1446" si="29">ROUND(I1429*H1429,3)</f>
        <v>0</v>
      </c>
      <c r="BL1429" s="205" t="s">
        <v>238</v>
      </c>
      <c r="BM1429" s="287" t="s">
        <v>1990</v>
      </c>
    </row>
    <row r="1430" spans="1:65" s="254" customFormat="1" ht="48.95" customHeight="1">
      <c r="A1430" s="204"/>
      <c r="B1430" s="139"/>
      <c r="C1430" s="276" t="s">
        <v>1991</v>
      </c>
      <c r="D1430" s="276" t="s">
        <v>139</v>
      </c>
      <c r="E1430" s="277" t="s">
        <v>1992</v>
      </c>
      <c r="F1430" s="278" t="s">
        <v>1993</v>
      </c>
      <c r="G1430" s="279" t="s">
        <v>167</v>
      </c>
      <c r="H1430" s="280">
        <v>2</v>
      </c>
      <c r="I1430" s="281"/>
      <c r="J1430" s="280">
        <f t="shared" si="20"/>
        <v>0</v>
      </c>
      <c r="K1430" s="282"/>
      <c r="L1430" s="30"/>
      <c r="M1430" s="283" t="s">
        <v>1</v>
      </c>
      <c r="N1430" s="284" t="s">
        <v>44</v>
      </c>
      <c r="O1430" s="49"/>
      <c r="P1430" s="285">
        <f t="shared" si="21"/>
        <v>0</v>
      </c>
      <c r="Q1430" s="285">
        <v>0</v>
      </c>
      <c r="R1430" s="285">
        <f t="shared" si="22"/>
        <v>0</v>
      </c>
      <c r="S1430" s="285">
        <v>0</v>
      </c>
      <c r="T1430" s="286">
        <f t="shared" si="23"/>
        <v>0</v>
      </c>
      <c r="U1430" s="204"/>
      <c r="V1430" s="204"/>
      <c r="W1430" s="204"/>
      <c r="X1430" s="204"/>
      <c r="Y1430" s="204"/>
      <c r="Z1430" s="204"/>
      <c r="AA1430" s="204"/>
      <c r="AB1430" s="204"/>
      <c r="AC1430" s="204"/>
      <c r="AD1430" s="204"/>
      <c r="AE1430" s="204"/>
      <c r="AR1430" s="287" t="s">
        <v>238</v>
      </c>
      <c r="AT1430" s="287" t="s">
        <v>139</v>
      </c>
      <c r="AU1430" s="287" t="s">
        <v>145</v>
      </c>
      <c r="AY1430" s="205" t="s">
        <v>137</v>
      </c>
      <c r="BE1430" s="150">
        <f t="shared" si="24"/>
        <v>0</v>
      </c>
      <c r="BF1430" s="150">
        <f t="shared" si="25"/>
        <v>0</v>
      </c>
      <c r="BG1430" s="150">
        <f t="shared" si="26"/>
        <v>0</v>
      </c>
      <c r="BH1430" s="150">
        <f t="shared" si="27"/>
        <v>0</v>
      </c>
      <c r="BI1430" s="150">
        <f t="shared" si="28"/>
        <v>0</v>
      </c>
      <c r="BJ1430" s="205" t="s">
        <v>145</v>
      </c>
      <c r="BK1430" s="151">
        <f t="shared" si="29"/>
        <v>0</v>
      </c>
      <c r="BL1430" s="205" t="s">
        <v>238</v>
      </c>
      <c r="BM1430" s="287" t="s">
        <v>1994</v>
      </c>
    </row>
    <row r="1431" spans="1:65" s="254" customFormat="1" ht="37.700000000000003" customHeight="1">
      <c r="A1431" s="204"/>
      <c r="B1431" s="139"/>
      <c r="C1431" s="276" t="s">
        <v>1995</v>
      </c>
      <c r="D1431" s="276" t="s">
        <v>139</v>
      </c>
      <c r="E1431" s="277" t="s">
        <v>1996</v>
      </c>
      <c r="F1431" s="278" t="s">
        <v>1997</v>
      </c>
      <c r="G1431" s="279" t="s">
        <v>167</v>
      </c>
      <c r="H1431" s="280">
        <v>3</v>
      </c>
      <c r="I1431" s="281"/>
      <c r="J1431" s="280">
        <f t="shared" si="20"/>
        <v>0</v>
      </c>
      <c r="K1431" s="282"/>
      <c r="L1431" s="30"/>
      <c r="M1431" s="283" t="s">
        <v>1</v>
      </c>
      <c r="N1431" s="284" t="s">
        <v>44</v>
      </c>
      <c r="O1431" s="49"/>
      <c r="P1431" s="285">
        <f t="shared" si="21"/>
        <v>0</v>
      </c>
      <c r="Q1431" s="285">
        <v>0</v>
      </c>
      <c r="R1431" s="285">
        <f t="shared" si="22"/>
        <v>0</v>
      </c>
      <c r="S1431" s="285">
        <v>0</v>
      </c>
      <c r="T1431" s="286">
        <f t="shared" si="23"/>
        <v>0</v>
      </c>
      <c r="U1431" s="204"/>
      <c r="V1431" s="204"/>
      <c r="W1431" s="204"/>
      <c r="X1431" s="204"/>
      <c r="Y1431" s="204"/>
      <c r="Z1431" s="204"/>
      <c r="AA1431" s="204"/>
      <c r="AB1431" s="204"/>
      <c r="AC1431" s="204"/>
      <c r="AD1431" s="204"/>
      <c r="AE1431" s="204"/>
      <c r="AR1431" s="287" t="s">
        <v>238</v>
      </c>
      <c r="AT1431" s="287" t="s">
        <v>139</v>
      </c>
      <c r="AU1431" s="287" t="s">
        <v>145</v>
      </c>
      <c r="AY1431" s="205" t="s">
        <v>137</v>
      </c>
      <c r="BE1431" s="150">
        <f t="shared" si="24"/>
        <v>0</v>
      </c>
      <c r="BF1431" s="150">
        <f t="shared" si="25"/>
        <v>0</v>
      </c>
      <c r="BG1431" s="150">
        <f t="shared" si="26"/>
        <v>0</v>
      </c>
      <c r="BH1431" s="150">
        <f t="shared" si="27"/>
        <v>0</v>
      </c>
      <c r="BI1431" s="150">
        <f t="shared" si="28"/>
        <v>0</v>
      </c>
      <c r="BJ1431" s="205" t="s">
        <v>145</v>
      </c>
      <c r="BK1431" s="151">
        <f t="shared" si="29"/>
        <v>0</v>
      </c>
      <c r="BL1431" s="205" t="s">
        <v>238</v>
      </c>
      <c r="BM1431" s="287" t="s">
        <v>1998</v>
      </c>
    </row>
    <row r="1432" spans="1:65" s="254" customFormat="1" ht="48.95" customHeight="1">
      <c r="A1432" s="204"/>
      <c r="B1432" s="139"/>
      <c r="C1432" s="276" t="s">
        <v>1999</v>
      </c>
      <c r="D1432" s="276" t="s">
        <v>139</v>
      </c>
      <c r="E1432" s="277" t="s">
        <v>2000</v>
      </c>
      <c r="F1432" s="278" t="s">
        <v>2001</v>
      </c>
      <c r="G1432" s="279" t="s">
        <v>167</v>
      </c>
      <c r="H1432" s="280">
        <v>1</v>
      </c>
      <c r="I1432" s="281"/>
      <c r="J1432" s="280">
        <f t="shared" si="20"/>
        <v>0</v>
      </c>
      <c r="K1432" s="282"/>
      <c r="L1432" s="30"/>
      <c r="M1432" s="283" t="s">
        <v>1</v>
      </c>
      <c r="N1432" s="284" t="s">
        <v>44</v>
      </c>
      <c r="O1432" s="49"/>
      <c r="P1432" s="285">
        <f t="shared" si="21"/>
        <v>0</v>
      </c>
      <c r="Q1432" s="285">
        <v>0</v>
      </c>
      <c r="R1432" s="285">
        <f t="shared" si="22"/>
        <v>0</v>
      </c>
      <c r="S1432" s="285">
        <v>0</v>
      </c>
      <c r="T1432" s="286">
        <f t="shared" si="23"/>
        <v>0</v>
      </c>
      <c r="U1432" s="204"/>
      <c r="V1432" s="204"/>
      <c r="W1432" s="204"/>
      <c r="X1432" s="204"/>
      <c r="Y1432" s="204"/>
      <c r="Z1432" s="204"/>
      <c r="AA1432" s="204"/>
      <c r="AB1432" s="204"/>
      <c r="AC1432" s="204"/>
      <c r="AD1432" s="204"/>
      <c r="AE1432" s="204"/>
      <c r="AR1432" s="287" t="s">
        <v>238</v>
      </c>
      <c r="AT1432" s="287" t="s">
        <v>139</v>
      </c>
      <c r="AU1432" s="287" t="s">
        <v>145</v>
      </c>
      <c r="AY1432" s="205" t="s">
        <v>137</v>
      </c>
      <c r="BE1432" s="150">
        <f t="shared" si="24"/>
        <v>0</v>
      </c>
      <c r="BF1432" s="150">
        <f t="shared" si="25"/>
        <v>0</v>
      </c>
      <c r="BG1432" s="150">
        <f t="shared" si="26"/>
        <v>0</v>
      </c>
      <c r="BH1432" s="150">
        <f t="shared" si="27"/>
        <v>0</v>
      </c>
      <c r="BI1432" s="150">
        <f t="shared" si="28"/>
        <v>0</v>
      </c>
      <c r="BJ1432" s="205" t="s">
        <v>145</v>
      </c>
      <c r="BK1432" s="151">
        <f t="shared" si="29"/>
        <v>0</v>
      </c>
      <c r="BL1432" s="205" t="s">
        <v>238</v>
      </c>
      <c r="BM1432" s="287" t="s">
        <v>2002</v>
      </c>
    </row>
    <row r="1433" spans="1:65" s="254" customFormat="1" ht="48.95" customHeight="1">
      <c r="A1433" s="204"/>
      <c r="B1433" s="139"/>
      <c r="C1433" s="276" t="s">
        <v>2003</v>
      </c>
      <c r="D1433" s="276" t="s">
        <v>139</v>
      </c>
      <c r="E1433" s="277" t="s">
        <v>2004</v>
      </c>
      <c r="F1433" s="278" t="s">
        <v>2005</v>
      </c>
      <c r="G1433" s="279" t="s">
        <v>167</v>
      </c>
      <c r="H1433" s="280">
        <v>1</v>
      </c>
      <c r="I1433" s="281"/>
      <c r="J1433" s="280">
        <f t="shared" si="20"/>
        <v>0</v>
      </c>
      <c r="K1433" s="282"/>
      <c r="L1433" s="30"/>
      <c r="M1433" s="283" t="s">
        <v>1</v>
      </c>
      <c r="N1433" s="284" t="s">
        <v>44</v>
      </c>
      <c r="O1433" s="49"/>
      <c r="P1433" s="285">
        <f t="shared" si="21"/>
        <v>0</v>
      </c>
      <c r="Q1433" s="285">
        <v>0</v>
      </c>
      <c r="R1433" s="285">
        <f t="shared" si="22"/>
        <v>0</v>
      </c>
      <c r="S1433" s="285">
        <v>0</v>
      </c>
      <c r="T1433" s="286">
        <f t="shared" si="23"/>
        <v>0</v>
      </c>
      <c r="U1433" s="204"/>
      <c r="V1433" s="204"/>
      <c r="W1433" s="204"/>
      <c r="X1433" s="204"/>
      <c r="Y1433" s="204"/>
      <c r="Z1433" s="204"/>
      <c r="AA1433" s="204"/>
      <c r="AB1433" s="204"/>
      <c r="AC1433" s="204"/>
      <c r="AD1433" s="204"/>
      <c r="AE1433" s="204"/>
      <c r="AR1433" s="287" t="s">
        <v>238</v>
      </c>
      <c r="AT1433" s="287" t="s">
        <v>139</v>
      </c>
      <c r="AU1433" s="287" t="s">
        <v>145</v>
      </c>
      <c r="AY1433" s="205" t="s">
        <v>137</v>
      </c>
      <c r="BE1433" s="150">
        <f t="shared" si="24"/>
        <v>0</v>
      </c>
      <c r="BF1433" s="150">
        <f t="shared" si="25"/>
        <v>0</v>
      </c>
      <c r="BG1433" s="150">
        <f t="shared" si="26"/>
        <v>0</v>
      </c>
      <c r="BH1433" s="150">
        <f t="shared" si="27"/>
        <v>0</v>
      </c>
      <c r="BI1433" s="150">
        <f t="shared" si="28"/>
        <v>0</v>
      </c>
      <c r="BJ1433" s="205" t="s">
        <v>145</v>
      </c>
      <c r="BK1433" s="151">
        <f t="shared" si="29"/>
        <v>0</v>
      </c>
      <c r="BL1433" s="205" t="s">
        <v>238</v>
      </c>
      <c r="BM1433" s="287" t="s">
        <v>2006</v>
      </c>
    </row>
    <row r="1434" spans="1:65" s="254" customFormat="1" ht="48.95" customHeight="1">
      <c r="A1434" s="204"/>
      <c r="B1434" s="139"/>
      <c r="C1434" s="276" t="s">
        <v>2007</v>
      </c>
      <c r="D1434" s="276" t="s">
        <v>139</v>
      </c>
      <c r="E1434" s="277" t="s">
        <v>2008</v>
      </c>
      <c r="F1434" s="278" t="s">
        <v>2009</v>
      </c>
      <c r="G1434" s="279" t="s">
        <v>167</v>
      </c>
      <c r="H1434" s="280">
        <v>1</v>
      </c>
      <c r="I1434" s="281"/>
      <c r="J1434" s="280">
        <f t="shared" si="20"/>
        <v>0</v>
      </c>
      <c r="K1434" s="282"/>
      <c r="L1434" s="30"/>
      <c r="M1434" s="283" t="s">
        <v>1</v>
      </c>
      <c r="N1434" s="284" t="s">
        <v>44</v>
      </c>
      <c r="O1434" s="49"/>
      <c r="P1434" s="285">
        <f t="shared" si="21"/>
        <v>0</v>
      </c>
      <c r="Q1434" s="285">
        <v>0</v>
      </c>
      <c r="R1434" s="285">
        <f t="shared" si="22"/>
        <v>0</v>
      </c>
      <c r="S1434" s="285">
        <v>0</v>
      </c>
      <c r="T1434" s="286">
        <f t="shared" si="23"/>
        <v>0</v>
      </c>
      <c r="U1434" s="204"/>
      <c r="V1434" s="204"/>
      <c r="W1434" s="204"/>
      <c r="X1434" s="204"/>
      <c r="Y1434" s="204"/>
      <c r="Z1434" s="204"/>
      <c r="AA1434" s="204"/>
      <c r="AB1434" s="204"/>
      <c r="AC1434" s="204"/>
      <c r="AD1434" s="204"/>
      <c r="AE1434" s="204"/>
      <c r="AR1434" s="287" t="s">
        <v>238</v>
      </c>
      <c r="AT1434" s="287" t="s">
        <v>139</v>
      </c>
      <c r="AU1434" s="287" t="s">
        <v>145</v>
      </c>
      <c r="AY1434" s="205" t="s">
        <v>137</v>
      </c>
      <c r="BE1434" s="150">
        <f t="shared" si="24"/>
        <v>0</v>
      </c>
      <c r="BF1434" s="150">
        <f t="shared" si="25"/>
        <v>0</v>
      </c>
      <c r="BG1434" s="150">
        <f t="shared" si="26"/>
        <v>0</v>
      </c>
      <c r="BH1434" s="150">
        <f t="shared" si="27"/>
        <v>0</v>
      </c>
      <c r="BI1434" s="150">
        <f t="shared" si="28"/>
        <v>0</v>
      </c>
      <c r="BJ1434" s="205" t="s">
        <v>145</v>
      </c>
      <c r="BK1434" s="151">
        <f t="shared" si="29"/>
        <v>0</v>
      </c>
      <c r="BL1434" s="205" t="s">
        <v>238</v>
      </c>
      <c r="BM1434" s="287" t="s">
        <v>2010</v>
      </c>
    </row>
    <row r="1435" spans="1:65" s="254" customFormat="1" ht="48.95" customHeight="1">
      <c r="A1435" s="204"/>
      <c r="B1435" s="139"/>
      <c r="C1435" s="276" t="s">
        <v>2011</v>
      </c>
      <c r="D1435" s="276" t="s">
        <v>139</v>
      </c>
      <c r="E1435" s="277" t="s">
        <v>2012</v>
      </c>
      <c r="F1435" s="278" t="s">
        <v>2013</v>
      </c>
      <c r="G1435" s="279" t="s">
        <v>167</v>
      </c>
      <c r="H1435" s="280">
        <v>1</v>
      </c>
      <c r="I1435" s="281"/>
      <c r="J1435" s="280">
        <f t="shared" si="20"/>
        <v>0</v>
      </c>
      <c r="K1435" s="282"/>
      <c r="L1435" s="30"/>
      <c r="M1435" s="283" t="s">
        <v>1</v>
      </c>
      <c r="N1435" s="284" t="s">
        <v>44</v>
      </c>
      <c r="O1435" s="49"/>
      <c r="P1435" s="285">
        <f t="shared" si="21"/>
        <v>0</v>
      </c>
      <c r="Q1435" s="285">
        <v>0</v>
      </c>
      <c r="R1435" s="285">
        <f t="shared" si="22"/>
        <v>0</v>
      </c>
      <c r="S1435" s="285">
        <v>0</v>
      </c>
      <c r="T1435" s="286">
        <f t="shared" si="23"/>
        <v>0</v>
      </c>
      <c r="U1435" s="204"/>
      <c r="V1435" s="204"/>
      <c r="W1435" s="204"/>
      <c r="X1435" s="204"/>
      <c r="Y1435" s="204"/>
      <c r="Z1435" s="204"/>
      <c r="AA1435" s="204"/>
      <c r="AB1435" s="204"/>
      <c r="AC1435" s="204"/>
      <c r="AD1435" s="204"/>
      <c r="AE1435" s="204"/>
      <c r="AR1435" s="287" t="s">
        <v>238</v>
      </c>
      <c r="AT1435" s="287" t="s">
        <v>139</v>
      </c>
      <c r="AU1435" s="287" t="s">
        <v>145</v>
      </c>
      <c r="AY1435" s="205" t="s">
        <v>137</v>
      </c>
      <c r="BE1435" s="150">
        <f t="shared" si="24"/>
        <v>0</v>
      </c>
      <c r="BF1435" s="150">
        <f t="shared" si="25"/>
        <v>0</v>
      </c>
      <c r="BG1435" s="150">
        <f t="shared" si="26"/>
        <v>0</v>
      </c>
      <c r="BH1435" s="150">
        <f t="shared" si="27"/>
        <v>0</v>
      </c>
      <c r="BI1435" s="150">
        <f t="shared" si="28"/>
        <v>0</v>
      </c>
      <c r="BJ1435" s="205" t="s">
        <v>145</v>
      </c>
      <c r="BK1435" s="151">
        <f t="shared" si="29"/>
        <v>0</v>
      </c>
      <c r="BL1435" s="205" t="s">
        <v>238</v>
      </c>
      <c r="BM1435" s="287" t="s">
        <v>2014</v>
      </c>
    </row>
    <row r="1436" spans="1:65" s="254" customFormat="1" ht="48.95" customHeight="1">
      <c r="A1436" s="204"/>
      <c r="B1436" s="139"/>
      <c r="C1436" s="276" t="s">
        <v>2015</v>
      </c>
      <c r="D1436" s="276" t="s">
        <v>139</v>
      </c>
      <c r="E1436" s="277" t="s">
        <v>2016</v>
      </c>
      <c r="F1436" s="278" t="s">
        <v>2017</v>
      </c>
      <c r="G1436" s="279" t="s">
        <v>167</v>
      </c>
      <c r="H1436" s="280">
        <v>1</v>
      </c>
      <c r="I1436" s="281"/>
      <c r="J1436" s="280">
        <f t="shared" si="20"/>
        <v>0</v>
      </c>
      <c r="K1436" s="282"/>
      <c r="L1436" s="30"/>
      <c r="M1436" s="283" t="s">
        <v>1</v>
      </c>
      <c r="N1436" s="284" t="s">
        <v>44</v>
      </c>
      <c r="O1436" s="49"/>
      <c r="P1436" s="285">
        <f t="shared" si="21"/>
        <v>0</v>
      </c>
      <c r="Q1436" s="285">
        <v>0</v>
      </c>
      <c r="R1436" s="285">
        <f t="shared" si="22"/>
        <v>0</v>
      </c>
      <c r="S1436" s="285">
        <v>0</v>
      </c>
      <c r="T1436" s="286">
        <f t="shared" si="23"/>
        <v>0</v>
      </c>
      <c r="U1436" s="204"/>
      <c r="V1436" s="204"/>
      <c r="W1436" s="204"/>
      <c r="X1436" s="204"/>
      <c r="Y1436" s="204"/>
      <c r="Z1436" s="204"/>
      <c r="AA1436" s="204"/>
      <c r="AB1436" s="204"/>
      <c r="AC1436" s="204"/>
      <c r="AD1436" s="204"/>
      <c r="AE1436" s="204"/>
      <c r="AR1436" s="287" t="s">
        <v>238</v>
      </c>
      <c r="AT1436" s="287" t="s">
        <v>139</v>
      </c>
      <c r="AU1436" s="287" t="s">
        <v>145</v>
      </c>
      <c r="AY1436" s="205" t="s">
        <v>137</v>
      </c>
      <c r="BE1436" s="150">
        <f t="shared" si="24"/>
        <v>0</v>
      </c>
      <c r="BF1436" s="150">
        <f t="shared" si="25"/>
        <v>0</v>
      </c>
      <c r="BG1436" s="150">
        <f t="shared" si="26"/>
        <v>0</v>
      </c>
      <c r="BH1436" s="150">
        <f t="shared" si="27"/>
        <v>0</v>
      </c>
      <c r="BI1436" s="150">
        <f t="shared" si="28"/>
        <v>0</v>
      </c>
      <c r="BJ1436" s="205" t="s">
        <v>145</v>
      </c>
      <c r="BK1436" s="151">
        <f t="shared" si="29"/>
        <v>0</v>
      </c>
      <c r="BL1436" s="205" t="s">
        <v>238</v>
      </c>
      <c r="BM1436" s="287" t="s">
        <v>2018</v>
      </c>
    </row>
    <row r="1437" spans="1:65" s="254" customFormat="1" ht="37.700000000000003" customHeight="1">
      <c r="A1437" s="204"/>
      <c r="B1437" s="139"/>
      <c r="C1437" s="276" t="s">
        <v>2019</v>
      </c>
      <c r="D1437" s="276" t="s">
        <v>139</v>
      </c>
      <c r="E1437" s="277" t="s">
        <v>2020</v>
      </c>
      <c r="F1437" s="278" t="s">
        <v>2021</v>
      </c>
      <c r="G1437" s="279" t="s">
        <v>167</v>
      </c>
      <c r="H1437" s="280">
        <v>2</v>
      </c>
      <c r="I1437" s="281"/>
      <c r="J1437" s="280">
        <f t="shared" si="20"/>
        <v>0</v>
      </c>
      <c r="K1437" s="282"/>
      <c r="L1437" s="30"/>
      <c r="M1437" s="283" t="s">
        <v>1</v>
      </c>
      <c r="N1437" s="284" t="s">
        <v>44</v>
      </c>
      <c r="O1437" s="49"/>
      <c r="P1437" s="285">
        <f t="shared" si="21"/>
        <v>0</v>
      </c>
      <c r="Q1437" s="285">
        <v>0</v>
      </c>
      <c r="R1437" s="285">
        <f t="shared" si="22"/>
        <v>0</v>
      </c>
      <c r="S1437" s="285">
        <v>0</v>
      </c>
      <c r="T1437" s="286">
        <f t="shared" si="23"/>
        <v>0</v>
      </c>
      <c r="U1437" s="204"/>
      <c r="V1437" s="204"/>
      <c r="W1437" s="204"/>
      <c r="X1437" s="204"/>
      <c r="Y1437" s="204"/>
      <c r="Z1437" s="204"/>
      <c r="AA1437" s="204"/>
      <c r="AB1437" s="204"/>
      <c r="AC1437" s="204"/>
      <c r="AD1437" s="204"/>
      <c r="AE1437" s="204"/>
      <c r="AR1437" s="287" t="s">
        <v>238</v>
      </c>
      <c r="AT1437" s="287" t="s">
        <v>139</v>
      </c>
      <c r="AU1437" s="287" t="s">
        <v>145</v>
      </c>
      <c r="AY1437" s="205" t="s">
        <v>137</v>
      </c>
      <c r="BE1437" s="150">
        <f t="shared" si="24"/>
        <v>0</v>
      </c>
      <c r="BF1437" s="150">
        <f t="shared" si="25"/>
        <v>0</v>
      </c>
      <c r="BG1437" s="150">
        <f t="shared" si="26"/>
        <v>0</v>
      </c>
      <c r="BH1437" s="150">
        <f t="shared" si="27"/>
        <v>0</v>
      </c>
      <c r="BI1437" s="150">
        <f t="shared" si="28"/>
        <v>0</v>
      </c>
      <c r="BJ1437" s="205" t="s">
        <v>145</v>
      </c>
      <c r="BK1437" s="151">
        <f t="shared" si="29"/>
        <v>0</v>
      </c>
      <c r="BL1437" s="205" t="s">
        <v>238</v>
      </c>
      <c r="BM1437" s="287" t="s">
        <v>2022</v>
      </c>
    </row>
    <row r="1438" spans="1:65" s="254" customFormat="1" ht="37.700000000000003" customHeight="1">
      <c r="A1438" s="204"/>
      <c r="B1438" s="139"/>
      <c r="C1438" s="276" t="s">
        <v>2023</v>
      </c>
      <c r="D1438" s="276" t="s">
        <v>139</v>
      </c>
      <c r="E1438" s="277" t="s">
        <v>2024</v>
      </c>
      <c r="F1438" s="278" t="s">
        <v>2025</v>
      </c>
      <c r="G1438" s="279" t="s">
        <v>167</v>
      </c>
      <c r="H1438" s="280">
        <v>7</v>
      </c>
      <c r="I1438" s="281"/>
      <c r="J1438" s="280">
        <f t="shared" si="20"/>
        <v>0</v>
      </c>
      <c r="K1438" s="282"/>
      <c r="L1438" s="30"/>
      <c r="M1438" s="283" t="s">
        <v>1</v>
      </c>
      <c r="N1438" s="284" t="s">
        <v>44</v>
      </c>
      <c r="O1438" s="49"/>
      <c r="P1438" s="285">
        <f t="shared" si="21"/>
        <v>0</v>
      </c>
      <c r="Q1438" s="285">
        <v>0</v>
      </c>
      <c r="R1438" s="285">
        <f t="shared" si="22"/>
        <v>0</v>
      </c>
      <c r="S1438" s="285">
        <v>0</v>
      </c>
      <c r="T1438" s="286">
        <f t="shared" si="23"/>
        <v>0</v>
      </c>
      <c r="U1438" s="204"/>
      <c r="V1438" s="204"/>
      <c r="W1438" s="204"/>
      <c r="X1438" s="204"/>
      <c r="Y1438" s="204"/>
      <c r="Z1438" s="204"/>
      <c r="AA1438" s="204"/>
      <c r="AB1438" s="204"/>
      <c r="AC1438" s="204"/>
      <c r="AD1438" s="204"/>
      <c r="AE1438" s="204"/>
      <c r="AR1438" s="287" t="s">
        <v>238</v>
      </c>
      <c r="AT1438" s="287" t="s">
        <v>139</v>
      </c>
      <c r="AU1438" s="287" t="s">
        <v>145</v>
      </c>
      <c r="AY1438" s="205" t="s">
        <v>137</v>
      </c>
      <c r="BE1438" s="150">
        <f t="shared" si="24"/>
        <v>0</v>
      </c>
      <c r="BF1438" s="150">
        <f t="shared" si="25"/>
        <v>0</v>
      </c>
      <c r="BG1438" s="150">
        <f t="shared" si="26"/>
        <v>0</v>
      </c>
      <c r="BH1438" s="150">
        <f t="shared" si="27"/>
        <v>0</v>
      </c>
      <c r="BI1438" s="150">
        <f t="shared" si="28"/>
        <v>0</v>
      </c>
      <c r="BJ1438" s="205" t="s">
        <v>145</v>
      </c>
      <c r="BK1438" s="151">
        <f t="shared" si="29"/>
        <v>0</v>
      </c>
      <c r="BL1438" s="205" t="s">
        <v>238</v>
      </c>
      <c r="BM1438" s="287" t="s">
        <v>2026</v>
      </c>
    </row>
    <row r="1439" spans="1:65" s="254" customFormat="1" ht="62.85" customHeight="1">
      <c r="A1439" s="204"/>
      <c r="B1439" s="139"/>
      <c r="C1439" s="276" t="s">
        <v>2027</v>
      </c>
      <c r="D1439" s="276" t="s">
        <v>139</v>
      </c>
      <c r="E1439" s="277" t="s">
        <v>2028</v>
      </c>
      <c r="F1439" s="278" t="s">
        <v>2029</v>
      </c>
      <c r="G1439" s="279" t="s">
        <v>167</v>
      </c>
      <c r="H1439" s="280">
        <v>1</v>
      </c>
      <c r="I1439" s="281"/>
      <c r="J1439" s="280">
        <f t="shared" si="20"/>
        <v>0</v>
      </c>
      <c r="K1439" s="282"/>
      <c r="L1439" s="30"/>
      <c r="M1439" s="283" t="s">
        <v>1</v>
      </c>
      <c r="N1439" s="284" t="s">
        <v>44</v>
      </c>
      <c r="O1439" s="49"/>
      <c r="P1439" s="285">
        <f t="shared" si="21"/>
        <v>0</v>
      </c>
      <c r="Q1439" s="285">
        <v>0</v>
      </c>
      <c r="R1439" s="285">
        <f t="shared" si="22"/>
        <v>0</v>
      </c>
      <c r="S1439" s="285">
        <v>0</v>
      </c>
      <c r="T1439" s="286">
        <f t="shared" si="23"/>
        <v>0</v>
      </c>
      <c r="U1439" s="204"/>
      <c r="V1439" s="204"/>
      <c r="W1439" s="204"/>
      <c r="X1439" s="204"/>
      <c r="Y1439" s="204"/>
      <c r="Z1439" s="204"/>
      <c r="AA1439" s="204"/>
      <c r="AB1439" s="204"/>
      <c r="AC1439" s="204"/>
      <c r="AD1439" s="204"/>
      <c r="AE1439" s="204"/>
      <c r="AR1439" s="287" t="s">
        <v>238</v>
      </c>
      <c r="AT1439" s="287" t="s">
        <v>139</v>
      </c>
      <c r="AU1439" s="287" t="s">
        <v>145</v>
      </c>
      <c r="AY1439" s="205" t="s">
        <v>137</v>
      </c>
      <c r="BE1439" s="150">
        <f t="shared" si="24"/>
        <v>0</v>
      </c>
      <c r="BF1439" s="150">
        <f t="shared" si="25"/>
        <v>0</v>
      </c>
      <c r="BG1439" s="150">
        <f t="shared" si="26"/>
        <v>0</v>
      </c>
      <c r="BH1439" s="150">
        <f t="shared" si="27"/>
        <v>0</v>
      </c>
      <c r="BI1439" s="150">
        <f t="shared" si="28"/>
        <v>0</v>
      </c>
      <c r="BJ1439" s="205" t="s">
        <v>145</v>
      </c>
      <c r="BK1439" s="151">
        <f t="shared" si="29"/>
        <v>0</v>
      </c>
      <c r="BL1439" s="205" t="s">
        <v>238</v>
      </c>
      <c r="BM1439" s="287" t="s">
        <v>2030</v>
      </c>
    </row>
    <row r="1440" spans="1:65" s="254" customFormat="1" ht="48.95" customHeight="1">
      <c r="A1440" s="204"/>
      <c r="B1440" s="139"/>
      <c r="C1440" s="276" t="s">
        <v>2031</v>
      </c>
      <c r="D1440" s="276" t="s">
        <v>139</v>
      </c>
      <c r="E1440" s="277" t="s">
        <v>2032</v>
      </c>
      <c r="F1440" s="278" t="s">
        <v>2033</v>
      </c>
      <c r="G1440" s="279" t="s">
        <v>167</v>
      </c>
      <c r="H1440" s="280">
        <v>7</v>
      </c>
      <c r="I1440" s="281"/>
      <c r="J1440" s="280">
        <f t="shared" si="20"/>
        <v>0</v>
      </c>
      <c r="K1440" s="282"/>
      <c r="L1440" s="30"/>
      <c r="M1440" s="283" t="s">
        <v>1</v>
      </c>
      <c r="N1440" s="284" t="s">
        <v>44</v>
      </c>
      <c r="O1440" s="49"/>
      <c r="P1440" s="285">
        <f t="shared" si="21"/>
        <v>0</v>
      </c>
      <c r="Q1440" s="285">
        <v>0</v>
      </c>
      <c r="R1440" s="285">
        <f t="shared" si="22"/>
        <v>0</v>
      </c>
      <c r="S1440" s="285">
        <v>0</v>
      </c>
      <c r="T1440" s="286">
        <f t="shared" si="23"/>
        <v>0</v>
      </c>
      <c r="U1440" s="204"/>
      <c r="V1440" s="204"/>
      <c r="W1440" s="204"/>
      <c r="X1440" s="204"/>
      <c r="Y1440" s="204"/>
      <c r="Z1440" s="204"/>
      <c r="AA1440" s="204"/>
      <c r="AB1440" s="204"/>
      <c r="AC1440" s="204"/>
      <c r="AD1440" s="204"/>
      <c r="AE1440" s="204"/>
      <c r="AR1440" s="287" t="s">
        <v>238</v>
      </c>
      <c r="AT1440" s="287" t="s">
        <v>139</v>
      </c>
      <c r="AU1440" s="287" t="s">
        <v>145</v>
      </c>
      <c r="AY1440" s="205" t="s">
        <v>137</v>
      </c>
      <c r="BE1440" s="150">
        <f t="shared" si="24"/>
        <v>0</v>
      </c>
      <c r="BF1440" s="150">
        <f t="shared" si="25"/>
        <v>0</v>
      </c>
      <c r="BG1440" s="150">
        <f t="shared" si="26"/>
        <v>0</v>
      </c>
      <c r="BH1440" s="150">
        <f t="shared" si="27"/>
        <v>0</v>
      </c>
      <c r="BI1440" s="150">
        <f t="shared" si="28"/>
        <v>0</v>
      </c>
      <c r="BJ1440" s="205" t="s">
        <v>145</v>
      </c>
      <c r="BK1440" s="151">
        <f t="shared" si="29"/>
        <v>0</v>
      </c>
      <c r="BL1440" s="205" t="s">
        <v>238</v>
      </c>
      <c r="BM1440" s="287" t="s">
        <v>2034</v>
      </c>
    </row>
    <row r="1441" spans="1:65" s="254" customFormat="1" ht="48.95" customHeight="1">
      <c r="A1441" s="204"/>
      <c r="B1441" s="139"/>
      <c r="C1441" s="276" t="s">
        <v>2035</v>
      </c>
      <c r="D1441" s="276" t="s">
        <v>139</v>
      </c>
      <c r="E1441" s="277" t="s">
        <v>2036</v>
      </c>
      <c r="F1441" s="278" t="s">
        <v>2037</v>
      </c>
      <c r="G1441" s="279" t="s">
        <v>167</v>
      </c>
      <c r="H1441" s="280">
        <v>2</v>
      </c>
      <c r="I1441" s="281"/>
      <c r="J1441" s="280">
        <f t="shared" si="20"/>
        <v>0</v>
      </c>
      <c r="K1441" s="282"/>
      <c r="L1441" s="30"/>
      <c r="M1441" s="283" t="s">
        <v>1</v>
      </c>
      <c r="N1441" s="284" t="s">
        <v>44</v>
      </c>
      <c r="O1441" s="49"/>
      <c r="P1441" s="285">
        <f t="shared" si="21"/>
        <v>0</v>
      </c>
      <c r="Q1441" s="285">
        <v>0</v>
      </c>
      <c r="R1441" s="285">
        <f t="shared" si="22"/>
        <v>0</v>
      </c>
      <c r="S1441" s="285">
        <v>0</v>
      </c>
      <c r="T1441" s="286">
        <f t="shared" si="23"/>
        <v>0</v>
      </c>
      <c r="U1441" s="204"/>
      <c r="V1441" s="204"/>
      <c r="W1441" s="204"/>
      <c r="X1441" s="204"/>
      <c r="Y1441" s="204"/>
      <c r="Z1441" s="204"/>
      <c r="AA1441" s="204"/>
      <c r="AB1441" s="204"/>
      <c r="AC1441" s="204"/>
      <c r="AD1441" s="204"/>
      <c r="AE1441" s="204"/>
      <c r="AR1441" s="287" t="s">
        <v>238</v>
      </c>
      <c r="AT1441" s="287" t="s">
        <v>139</v>
      </c>
      <c r="AU1441" s="287" t="s">
        <v>145</v>
      </c>
      <c r="AY1441" s="205" t="s">
        <v>137</v>
      </c>
      <c r="BE1441" s="150">
        <f t="shared" si="24"/>
        <v>0</v>
      </c>
      <c r="BF1441" s="150">
        <f t="shared" si="25"/>
        <v>0</v>
      </c>
      <c r="BG1441" s="150">
        <f t="shared" si="26"/>
        <v>0</v>
      </c>
      <c r="BH1441" s="150">
        <f t="shared" si="27"/>
        <v>0</v>
      </c>
      <c r="BI1441" s="150">
        <f t="shared" si="28"/>
        <v>0</v>
      </c>
      <c r="BJ1441" s="205" t="s">
        <v>145</v>
      </c>
      <c r="BK1441" s="151">
        <f t="shared" si="29"/>
        <v>0</v>
      </c>
      <c r="BL1441" s="205" t="s">
        <v>238</v>
      </c>
      <c r="BM1441" s="287" t="s">
        <v>2038</v>
      </c>
    </row>
    <row r="1442" spans="1:65" s="254" customFormat="1" ht="48.95" customHeight="1">
      <c r="A1442" s="204"/>
      <c r="B1442" s="139"/>
      <c r="C1442" s="276" t="s">
        <v>2039</v>
      </c>
      <c r="D1442" s="276" t="s">
        <v>139</v>
      </c>
      <c r="E1442" s="277" t="s">
        <v>2040</v>
      </c>
      <c r="F1442" s="278" t="s">
        <v>2041</v>
      </c>
      <c r="G1442" s="279" t="s">
        <v>167</v>
      </c>
      <c r="H1442" s="280">
        <v>1</v>
      </c>
      <c r="I1442" s="281"/>
      <c r="J1442" s="280">
        <f t="shared" si="20"/>
        <v>0</v>
      </c>
      <c r="K1442" s="282"/>
      <c r="L1442" s="30"/>
      <c r="M1442" s="283" t="s">
        <v>1</v>
      </c>
      <c r="N1442" s="284" t="s">
        <v>44</v>
      </c>
      <c r="O1442" s="49"/>
      <c r="P1442" s="285">
        <f t="shared" si="21"/>
        <v>0</v>
      </c>
      <c r="Q1442" s="285">
        <v>0</v>
      </c>
      <c r="R1442" s="285">
        <f t="shared" si="22"/>
        <v>0</v>
      </c>
      <c r="S1442" s="285">
        <v>0</v>
      </c>
      <c r="T1442" s="286">
        <f t="shared" si="23"/>
        <v>0</v>
      </c>
      <c r="U1442" s="204"/>
      <c r="V1442" s="204"/>
      <c r="W1442" s="204"/>
      <c r="X1442" s="204"/>
      <c r="Y1442" s="204"/>
      <c r="Z1442" s="204"/>
      <c r="AA1442" s="204"/>
      <c r="AB1442" s="204"/>
      <c r="AC1442" s="204"/>
      <c r="AD1442" s="204"/>
      <c r="AE1442" s="204"/>
      <c r="AR1442" s="287" t="s">
        <v>238</v>
      </c>
      <c r="AT1442" s="287" t="s">
        <v>139</v>
      </c>
      <c r="AU1442" s="287" t="s">
        <v>145</v>
      </c>
      <c r="AY1442" s="205" t="s">
        <v>137</v>
      </c>
      <c r="BE1442" s="150">
        <f t="shared" si="24"/>
        <v>0</v>
      </c>
      <c r="BF1442" s="150">
        <f t="shared" si="25"/>
        <v>0</v>
      </c>
      <c r="BG1442" s="150">
        <f t="shared" si="26"/>
        <v>0</v>
      </c>
      <c r="BH1442" s="150">
        <f t="shared" si="27"/>
        <v>0</v>
      </c>
      <c r="BI1442" s="150">
        <f t="shared" si="28"/>
        <v>0</v>
      </c>
      <c r="BJ1442" s="205" t="s">
        <v>145</v>
      </c>
      <c r="BK1442" s="151">
        <f t="shared" si="29"/>
        <v>0</v>
      </c>
      <c r="BL1442" s="205" t="s">
        <v>238</v>
      </c>
      <c r="BM1442" s="287" t="s">
        <v>2042</v>
      </c>
    </row>
    <row r="1443" spans="1:65" s="254" customFormat="1" ht="48.95" customHeight="1">
      <c r="A1443" s="204"/>
      <c r="B1443" s="139"/>
      <c r="C1443" s="276" t="s">
        <v>2043</v>
      </c>
      <c r="D1443" s="276" t="s">
        <v>139</v>
      </c>
      <c r="E1443" s="277" t="s">
        <v>2044</v>
      </c>
      <c r="F1443" s="278" t="s">
        <v>2045</v>
      </c>
      <c r="G1443" s="279" t="s">
        <v>269</v>
      </c>
      <c r="H1443" s="280">
        <v>14.5</v>
      </c>
      <c r="I1443" s="281"/>
      <c r="J1443" s="280">
        <f t="shared" si="20"/>
        <v>0</v>
      </c>
      <c r="K1443" s="282"/>
      <c r="L1443" s="30"/>
      <c r="M1443" s="283" t="s">
        <v>1</v>
      </c>
      <c r="N1443" s="284" t="s">
        <v>44</v>
      </c>
      <c r="O1443" s="49"/>
      <c r="P1443" s="285">
        <f t="shared" si="21"/>
        <v>0</v>
      </c>
      <c r="Q1443" s="285">
        <v>0</v>
      </c>
      <c r="R1443" s="285">
        <f t="shared" si="22"/>
        <v>0</v>
      </c>
      <c r="S1443" s="285">
        <v>0</v>
      </c>
      <c r="T1443" s="286">
        <f t="shared" si="23"/>
        <v>0</v>
      </c>
      <c r="U1443" s="204"/>
      <c r="V1443" s="204"/>
      <c r="W1443" s="204"/>
      <c r="X1443" s="204"/>
      <c r="Y1443" s="204"/>
      <c r="Z1443" s="204"/>
      <c r="AA1443" s="204"/>
      <c r="AB1443" s="204"/>
      <c r="AC1443" s="204"/>
      <c r="AD1443" s="204"/>
      <c r="AE1443" s="204"/>
      <c r="AR1443" s="287" t="s">
        <v>238</v>
      </c>
      <c r="AT1443" s="287" t="s">
        <v>139</v>
      </c>
      <c r="AU1443" s="287" t="s">
        <v>145</v>
      </c>
      <c r="AY1443" s="205" t="s">
        <v>137</v>
      </c>
      <c r="BE1443" s="150">
        <f t="shared" si="24"/>
        <v>0</v>
      </c>
      <c r="BF1443" s="150">
        <f t="shared" si="25"/>
        <v>0</v>
      </c>
      <c r="BG1443" s="150">
        <f t="shared" si="26"/>
        <v>0</v>
      </c>
      <c r="BH1443" s="150">
        <f t="shared" si="27"/>
        <v>0</v>
      </c>
      <c r="BI1443" s="150">
        <f t="shared" si="28"/>
        <v>0</v>
      </c>
      <c r="BJ1443" s="205" t="s">
        <v>145</v>
      </c>
      <c r="BK1443" s="151">
        <f t="shared" si="29"/>
        <v>0</v>
      </c>
      <c r="BL1443" s="205" t="s">
        <v>238</v>
      </c>
      <c r="BM1443" s="287" t="s">
        <v>2046</v>
      </c>
    </row>
    <row r="1444" spans="1:65" s="254" customFormat="1" ht="37.700000000000003" customHeight="1">
      <c r="A1444" s="204"/>
      <c r="B1444" s="139"/>
      <c r="C1444" s="276" t="s">
        <v>2047</v>
      </c>
      <c r="D1444" s="276" t="s">
        <v>139</v>
      </c>
      <c r="E1444" s="277" t="s">
        <v>2048</v>
      </c>
      <c r="F1444" s="278" t="s">
        <v>2049</v>
      </c>
      <c r="G1444" s="279" t="s">
        <v>269</v>
      </c>
      <c r="H1444" s="280">
        <v>23</v>
      </c>
      <c r="I1444" s="281"/>
      <c r="J1444" s="280">
        <f t="shared" si="20"/>
        <v>0</v>
      </c>
      <c r="K1444" s="282"/>
      <c r="L1444" s="30"/>
      <c r="M1444" s="283" t="s">
        <v>1</v>
      </c>
      <c r="N1444" s="284" t="s">
        <v>44</v>
      </c>
      <c r="O1444" s="49"/>
      <c r="P1444" s="285">
        <f t="shared" si="21"/>
        <v>0</v>
      </c>
      <c r="Q1444" s="285">
        <v>0</v>
      </c>
      <c r="R1444" s="285">
        <f t="shared" si="22"/>
        <v>0</v>
      </c>
      <c r="S1444" s="285">
        <v>0</v>
      </c>
      <c r="T1444" s="286">
        <f t="shared" si="23"/>
        <v>0</v>
      </c>
      <c r="U1444" s="204"/>
      <c r="V1444" s="204"/>
      <c r="W1444" s="204"/>
      <c r="X1444" s="204"/>
      <c r="Y1444" s="204"/>
      <c r="Z1444" s="204"/>
      <c r="AA1444" s="204"/>
      <c r="AB1444" s="204"/>
      <c r="AC1444" s="204"/>
      <c r="AD1444" s="204"/>
      <c r="AE1444" s="204"/>
      <c r="AR1444" s="287" t="s">
        <v>238</v>
      </c>
      <c r="AT1444" s="287" t="s">
        <v>139</v>
      </c>
      <c r="AU1444" s="287" t="s">
        <v>145</v>
      </c>
      <c r="AY1444" s="205" t="s">
        <v>137</v>
      </c>
      <c r="BE1444" s="150">
        <f t="shared" si="24"/>
        <v>0</v>
      </c>
      <c r="BF1444" s="150">
        <f t="shared" si="25"/>
        <v>0</v>
      </c>
      <c r="BG1444" s="150">
        <f t="shared" si="26"/>
        <v>0</v>
      </c>
      <c r="BH1444" s="150">
        <f t="shared" si="27"/>
        <v>0</v>
      </c>
      <c r="BI1444" s="150">
        <f t="shared" si="28"/>
        <v>0</v>
      </c>
      <c r="BJ1444" s="205" t="s">
        <v>145</v>
      </c>
      <c r="BK1444" s="151">
        <f t="shared" si="29"/>
        <v>0</v>
      </c>
      <c r="BL1444" s="205" t="s">
        <v>238</v>
      </c>
      <c r="BM1444" s="287" t="s">
        <v>2050</v>
      </c>
    </row>
    <row r="1445" spans="1:65" s="254" customFormat="1" ht="48.95" customHeight="1">
      <c r="A1445" s="204"/>
      <c r="B1445" s="139"/>
      <c r="C1445" s="276" t="s">
        <v>2051</v>
      </c>
      <c r="D1445" s="276" t="s">
        <v>139</v>
      </c>
      <c r="E1445" s="277" t="s">
        <v>2052</v>
      </c>
      <c r="F1445" s="278" t="s">
        <v>2053</v>
      </c>
      <c r="G1445" s="279" t="s">
        <v>167</v>
      </c>
      <c r="H1445" s="280">
        <v>1</v>
      </c>
      <c r="I1445" s="281"/>
      <c r="J1445" s="280">
        <f t="shared" si="20"/>
        <v>0</v>
      </c>
      <c r="K1445" s="282"/>
      <c r="L1445" s="30"/>
      <c r="M1445" s="283" t="s">
        <v>1</v>
      </c>
      <c r="N1445" s="284" t="s">
        <v>44</v>
      </c>
      <c r="O1445" s="49"/>
      <c r="P1445" s="285">
        <f t="shared" si="21"/>
        <v>0</v>
      </c>
      <c r="Q1445" s="285">
        <v>0</v>
      </c>
      <c r="R1445" s="285">
        <f t="shared" si="22"/>
        <v>0</v>
      </c>
      <c r="S1445" s="285">
        <v>0</v>
      </c>
      <c r="T1445" s="286">
        <f t="shared" si="23"/>
        <v>0</v>
      </c>
      <c r="U1445" s="204"/>
      <c r="V1445" s="204"/>
      <c r="W1445" s="204"/>
      <c r="X1445" s="204"/>
      <c r="Y1445" s="204"/>
      <c r="Z1445" s="204"/>
      <c r="AA1445" s="204"/>
      <c r="AB1445" s="204"/>
      <c r="AC1445" s="204"/>
      <c r="AD1445" s="204"/>
      <c r="AE1445" s="204"/>
      <c r="AR1445" s="287" t="s">
        <v>238</v>
      </c>
      <c r="AT1445" s="287" t="s">
        <v>139</v>
      </c>
      <c r="AU1445" s="287" t="s">
        <v>145</v>
      </c>
      <c r="AY1445" s="205" t="s">
        <v>137</v>
      </c>
      <c r="BE1445" s="150">
        <f t="shared" si="24"/>
        <v>0</v>
      </c>
      <c r="BF1445" s="150">
        <f t="shared" si="25"/>
        <v>0</v>
      </c>
      <c r="BG1445" s="150">
        <f t="shared" si="26"/>
        <v>0</v>
      </c>
      <c r="BH1445" s="150">
        <f t="shared" si="27"/>
        <v>0</v>
      </c>
      <c r="BI1445" s="150">
        <f t="shared" si="28"/>
        <v>0</v>
      </c>
      <c r="BJ1445" s="205" t="s">
        <v>145</v>
      </c>
      <c r="BK1445" s="151">
        <f t="shared" si="29"/>
        <v>0</v>
      </c>
      <c r="BL1445" s="205" t="s">
        <v>238</v>
      </c>
      <c r="BM1445" s="287" t="s">
        <v>2054</v>
      </c>
    </row>
    <row r="1446" spans="1:65" s="254" customFormat="1" ht="62.85" customHeight="1">
      <c r="A1446" s="204"/>
      <c r="B1446" s="139"/>
      <c r="C1446" s="276" t="s">
        <v>2055</v>
      </c>
      <c r="D1446" s="276" t="s">
        <v>139</v>
      </c>
      <c r="E1446" s="277" t="s">
        <v>2056</v>
      </c>
      <c r="F1446" s="278" t="s">
        <v>2057</v>
      </c>
      <c r="G1446" s="279" t="s">
        <v>142</v>
      </c>
      <c r="H1446" s="280">
        <v>33</v>
      </c>
      <c r="I1446" s="281"/>
      <c r="J1446" s="280">
        <f t="shared" si="20"/>
        <v>0</v>
      </c>
      <c r="K1446" s="282"/>
      <c r="L1446" s="30"/>
      <c r="M1446" s="283" t="s">
        <v>1</v>
      </c>
      <c r="N1446" s="284" t="s">
        <v>44</v>
      </c>
      <c r="O1446" s="49"/>
      <c r="P1446" s="285">
        <f t="shared" si="21"/>
        <v>0</v>
      </c>
      <c r="Q1446" s="285">
        <v>0</v>
      </c>
      <c r="R1446" s="285">
        <f t="shared" si="22"/>
        <v>0</v>
      </c>
      <c r="S1446" s="285">
        <v>0</v>
      </c>
      <c r="T1446" s="286">
        <f t="shared" si="23"/>
        <v>0</v>
      </c>
      <c r="U1446" s="204"/>
      <c r="V1446" s="204"/>
      <c r="W1446" s="204"/>
      <c r="X1446" s="204"/>
      <c r="Y1446" s="204"/>
      <c r="Z1446" s="204"/>
      <c r="AA1446" s="204"/>
      <c r="AB1446" s="204"/>
      <c r="AC1446" s="204"/>
      <c r="AD1446" s="204"/>
      <c r="AE1446" s="204"/>
      <c r="AR1446" s="287" t="s">
        <v>238</v>
      </c>
      <c r="AT1446" s="287" t="s">
        <v>139</v>
      </c>
      <c r="AU1446" s="287" t="s">
        <v>145</v>
      </c>
      <c r="AY1446" s="205" t="s">
        <v>137</v>
      </c>
      <c r="BE1446" s="150">
        <f t="shared" si="24"/>
        <v>0</v>
      </c>
      <c r="BF1446" s="150">
        <f t="shared" si="25"/>
        <v>0</v>
      </c>
      <c r="BG1446" s="150">
        <f t="shared" si="26"/>
        <v>0</v>
      </c>
      <c r="BH1446" s="150">
        <f t="shared" si="27"/>
        <v>0</v>
      </c>
      <c r="BI1446" s="150">
        <f t="shared" si="28"/>
        <v>0</v>
      </c>
      <c r="BJ1446" s="205" t="s">
        <v>145</v>
      </c>
      <c r="BK1446" s="151">
        <f t="shared" si="29"/>
        <v>0</v>
      </c>
      <c r="BL1446" s="205" t="s">
        <v>238</v>
      </c>
      <c r="BM1446" s="287" t="s">
        <v>2058</v>
      </c>
    </row>
    <row r="1447" spans="1:65" s="14" customFormat="1">
      <c r="B1447" s="186"/>
      <c r="D1447" s="153" t="s">
        <v>147</v>
      </c>
      <c r="E1447" s="187" t="s">
        <v>1</v>
      </c>
      <c r="F1447" s="188" t="s">
        <v>2059</v>
      </c>
      <c r="H1447" s="187" t="s">
        <v>1</v>
      </c>
      <c r="I1447" s="189"/>
      <c r="L1447" s="186"/>
      <c r="M1447" s="190"/>
      <c r="N1447" s="191"/>
      <c r="O1447" s="191"/>
      <c r="P1447" s="191"/>
      <c r="Q1447" s="191"/>
      <c r="R1447" s="191"/>
      <c r="S1447" s="191"/>
      <c r="T1447" s="192"/>
      <c r="AT1447" s="187" t="s">
        <v>147</v>
      </c>
      <c r="AU1447" s="187" t="s">
        <v>145</v>
      </c>
      <c r="AV1447" s="14" t="s">
        <v>80</v>
      </c>
      <c r="AW1447" s="14" t="s">
        <v>33</v>
      </c>
      <c r="AX1447" s="14" t="s">
        <v>72</v>
      </c>
      <c r="AY1447" s="187" t="s">
        <v>137</v>
      </c>
    </row>
    <row r="1448" spans="1:65" s="11" customFormat="1">
      <c r="B1448" s="152"/>
      <c r="D1448" s="153" t="s">
        <v>147</v>
      </c>
      <c r="E1448" s="154" t="s">
        <v>1</v>
      </c>
      <c r="F1448" s="155" t="s">
        <v>2060</v>
      </c>
      <c r="H1448" s="156">
        <v>33</v>
      </c>
      <c r="I1448" s="157"/>
      <c r="L1448" s="152"/>
      <c r="M1448" s="158"/>
      <c r="N1448" s="159"/>
      <c r="O1448" s="159"/>
      <c r="P1448" s="159"/>
      <c r="Q1448" s="159"/>
      <c r="R1448" s="159"/>
      <c r="S1448" s="159"/>
      <c r="T1448" s="160"/>
      <c r="AT1448" s="154" t="s">
        <v>147</v>
      </c>
      <c r="AU1448" s="154" t="s">
        <v>145</v>
      </c>
      <c r="AV1448" s="11" t="s">
        <v>145</v>
      </c>
      <c r="AW1448" s="11" t="s">
        <v>33</v>
      </c>
      <c r="AX1448" s="11" t="s">
        <v>72</v>
      </c>
      <c r="AY1448" s="154" t="s">
        <v>137</v>
      </c>
    </row>
    <row r="1449" spans="1:65" s="13" customFormat="1">
      <c r="B1449" s="169"/>
      <c r="D1449" s="153" t="s">
        <v>147</v>
      </c>
      <c r="E1449" s="170" t="s">
        <v>1</v>
      </c>
      <c r="F1449" s="171" t="s">
        <v>158</v>
      </c>
      <c r="H1449" s="172">
        <v>33</v>
      </c>
      <c r="I1449" s="173"/>
      <c r="L1449" s="169"/>
      <c r="M1449" s="174"/>
      <c r="N1449" s="175"/>
      <c r="O1449" s="175"/>
      <c r="P1449" s="175"/>
      <c r="Q1449" s="175"/>
      <c r="R1449" s="175"/>
      <c r="S1449" s="175"/>
      <c r="T1449" s="176"/>
      <c r="AT1449" s="170" t="s">
        <v>147</v>
      </c>
      <c r="AU1449" s="170" t="s">
        <v>145</v>
      </c>
      <c r="AV1449" s="13" t="s">
        <v>144</v>
      </c>
      <c r="AW1449" s="13" t="s">
        <v>33</v>
      </c>
      <c r="AX1449" s="13" t="s">
        <v>80</v>
      </c>
      <c r="AY1449" s="170" t="s">
        <v>137</v>
      </c>
    </row>
    <row r="1450" spans="1:65" s="254" customFormat="1" ht="37.700000000000003" customHeight="1">
      <c r="A1450" s="204"/>
      <c r="B1450" s="139"/>
      <c r="C1450" s="276" t="s">
        <v>2061</v>
      </c>
      <c r="D1450" s="276" t="s">
        <v>139</v>
      </c>
      <c r="E1450" s="277" t="s">
        <v>2062</v>
      </c>
      <c r="F1450" s="278" t="s">
        <v>2063</v>
      </c>
      <c r="G1450" s="279" t="s">
        <v>167</v>
      </c>
      <c r="H1450" s="280">
        <v>2</v>
      </c>
      <c r="I1450" s="281"/>
      <c r="J1450" s="280">
        <f>ROUND(I1450*H1450,3)</f>
        <v>0</v>
      </c>
      <c r="K1450" s="282"/>
      <c r="L1450" s="30"/>
      <c r="M1450" s="283" t="s">
        <v>1</v>
      </c>
      <c r="N1450" s="284" t="s">
        <v>44</v>
      </c>
      <c r="O1450" s="49"/>
      <c r="P1450" s="285">
        <f>O1450*H1450</f>
        <v>0</v>
      </c>
      <c r="Q1450" s="285">
        <v>0</v>
      </c>
      <c r="R1450" s="285">
        <f>Q1450*H1450</f>
        <v>0</v>
      </c>
      <c r="S1450" s="285">
        <v>0</v>
      </c>
      <c r="T1450" s="286">
        <f>S1450*H1450</f>
        <v>0</v>
      </c>
      <c r="U1450" s="204"/>
      <c r="V1450" s="204"/>
      <c r="W1450" s="204"/>
      <c r="X1450" s="204"/>
      <c r="Y1450" s="204"/>
      <c r="Z1450" s="204"/>
      <c r="AA1450" s="204"/>
      <c r="AB1450" s="204"/>
      <c r="AC1450" s="204"/>
      <c r="AD1450" s="204"/>
      <c r="AE1450" s="204"/>
      <c r="AR1450" s="287" t="s">
        <v>238</v>
      </c>
      <c r="AT1450" s="287" t="s">
        <v>139</v>
      </c>
      <c r="AU1450" s="287" t="s">
        <v>145</v>
      </c>
      <c r="AY1450" s="205" t="s">
        <v>137</v>
      </c>
      <c r="BE1450" s="150">
        <f>IF(N1450="základná",J1450,0)</f>
        <v>0</v>
      </c>
      <c r="BF1450" s="150">
        <f>IF(N1450="znížená",J1450,0)</f>
        <v>0</v>
      </c>
      <c r="BG1450" s="150">
        <f>IF(N1450="zákl. prenesená",J1450,0)</f>
        <v>0</v>
      </c>
      <c r="BH1450" s="150">
        <f>IF(N1450="zníž. prenesená",J1450,0)</f>
        <v>0</v>
      </c>
      <c r="BI1450" s="150">
        <f>IF(N1450="nulová",J1450,0)</f>
        <v>0</v>
      </c>
      <c r="BJ1450" s="205" t="s">
        <v>145</v>
      </c>
      <c r="BK1450" s="151">
        <f>ROUND(I1450*H1450,3)</f>
        <v>0</v>
      </c>
      <c r="BL1450" s="205" t="s">
        <v>238</v>
      </c>
      <c r="BM1450" s="287" t="s">
        <v>2064</v>
      </c>
    </row>
    <row r="1451" spans="1:65" s="14" customFormat="1" ht="22.5">
      <c r="B1451" s="186"/>
      <c r="D1451" s="153" t="s">
        <v>147</v>
      </c>
      <c r="E1451" s="187" t="s">
        <v>1</v>
      </c>
      <c r="F1451" s="188" t="s">
        <v>2065</v>
      </c>
      <c r="H1451" s="187" t="s">
        <v>1</v>
      </c>
      <c r="I1451" s="189"/>
      <c r="L1451" s="186"/>
      <c r="M1451" s="190"/>
      <c r="N1451" s="191"/>
      <c r="O1451" s="191"/>
      <c r="P1451" s="191"/>
      <c r="Q1451" s="191"/>
      <c r="R1451" s="191"/>
      <c r="S1451" s="191"/>
      <c r="T1451" s="192"/>
      <c r="AT1451" s="187" t="s">
        <v>147</v>
      </c>
      <c r="AU1451" s="187" t="s">
        <v>145</v>
      </c>
      <c r="AV1451" s="14" t="s">
        <v>80</v>
      </c>
      <c r="AW1451" s="14" t="s">
        <v>33</v>
      </c>
      <c r="AX1451" s="14" t="s">
        <v>72</v>
      </c>
      <c r="AY1451" s="187" t="s">
        <v>137</v>
      </c>
    </row>
    <row r="1452" spans="1:65" s="14" customFormat="1">
      <c r="B1452" s="186"/>
      <c r="D1452" s="153" t="s">
        <v>147</v>
      </c>
      <c r="E1452" s="187" t="s">
        <v>1</v>
      </c>
      <c r="F1452" s="188" t="s">
        <v>2066</v>
      </c>
      <c r="H1452" s="187" t="s">
        <v>1</v>
      </c>
      <c r="I1452" s="189"/>
      <c r="L1452" s="186"/>
      <c r="M1452" s="190"/>
      <c r="N1452" s="191"/>
      <c r="O1452" s="191"/>
      <c r="P1452" s="191"/>
      <c r="Q1452" s="191"/>
      <c r="R1452" s="191"/>
      <c r="S1452" s="191"/>
      <c r="T1452" s="192"/>
      <c r="AT1452" s="187" t="s">
        <v>147</v>
      </c>
      <c r="AU1452" s="187" t="s">
        <v>145</v>
      </c>
      <c r="AV1452" s="14" t="s">
        <v>80</v>
      </c>
      <c r="AW1452" s="14" t="s">
        <v>33</v>
      </c>
      <c r="AX1452" s="14" t="s">
        <v>72</v>
      </c>
      <c r="AY1452" s="187" t="s">
        <v>137</v>
      </c>
    </row>
    <row r="1453" spans="1:65" s="14" customFormat="1">
      <c r="B1453" s="186"/>
      <c r="D1453" s="153" t="s">
        <v>147</v>
      </c>
      <c r="E1453" s="187" t="s">
        <v>1</v>
      </c>
      <c r="F1453" s="188" t="s">
        <v>2067</v>
      </c>
      <c r="H1453" s="187" t="s">
        <v>1</v>
      </c>
      <c r="I1453" s="189"/>
      <c r="L1453" s="186"/>
      <c r="M1453" s="190"/>
      <c r="N1453" s="191"/>
      <c r="O1453" s="191"/>
      <c r="P1453" s="191"/>
      <c r="Q1453" s="191"/>
      <c r="R1453" s="191"/>
      <c r="S1453" s="191"/>
      <c r="T1453" s="192"/>
      <c r="AT1453" s="187" t="s">
        <v>147</v>
      </c>
      <c r="AU1453" s="187" t="s">
        <v>145</v>
      </c>
      <c r="AV1453" s="14" t="s">
        <v>80</v>
      </c>
      <c r="AW1453" s="14" t="s">
        <v>33</v>
      </c>
      <c r="AX1453" s="14" t="s">
        <v>72</v>
      </c>
      <c r="AY1453" s="187" t="s">
        <v>137</v>
      </c>
    </row>
    <row r="1454" spans="1:65" s="14" customFormat="1">
      <c r="B1454" s="186"/>
      <c r="D1454" s="153" t="s">
        <v>147</v>
      </c>
      <c r="E1454" s="187" t="s">
        <v>1</v>
      </c>
      <c r="F1454" s="188" t="s">
        <v>2068</v>
      </c>
      <c r="H1454" s="187" t="s">
        <v>1</v>
      </c>
      <c r="I1454" s="189"/>
      <c r="L1454" s="186"/>
      <c r="M1454" s="190"/>
      <c r="N1454" s="191"/>
      <c r="O1454" s="191"/>
      <c r="P1454" s="191"/>
      <c r="Q1454" s="191"/>
      <c r="R1454" s="191"/>
      <c r="S1454" s="191"/>
      <c r="T1454" s="192"/>
      <c r="AT1454" s="187" t="s">
        <v>147</v>
      </c>
      <c r="AU1454" s="187" t="s">
        <v>145</v>
      </c>
      <c r="AV1454" s="14" t="s">
        <v>80</v>
      </c>
      <c r="AW1454" s="14" t="s">
        <v>33</v>
      </c>
      <c r="AX1454" s="14" t="s">
        <v>72</v>
      </c>
      <c r="AY1454" s="187" t="s">
        <v>137</v>
      </c>
    </row>
    <row r="1455" spans="1:65" s="14" customFormat="1" ht="22.5">
      <c r="B1455" s="186"/>
      <c r="D1455" s="153" t="s">
        <v>147</v>
      </c>
      <c r="E1455" s="187" t="s">
        <v>1</v>
      </c>
      <c r="F1455" s="188" t="s">
        <v>2069</v>
      </c>
      <c r="H1455" s="187" t="s">
        <v>1</v>
      </c>
      <c r="I1455" s="189"/>
      <c r="L1455" s="186"/>
      <c r="M1455" s="190"/>
      <c r="N1455" s="191"/>
      <c r="O1455" s="191"/>
      <c r="P1455" s="191"/>
      <c r="Q1455" s="191"/>
      <c r="R1455" s="191"/>
      <c r="S1455" s="191"/>
      <c r="T1455" s="192"/>
      <c r="AT1455" s="187" t="s">
        <v>147</v>
      </c>
      <c r="AU1455" s="187" t="s">
        <v>145</v>
      </c>
      <c r="AV1455" s="14" t="s">
        <v>80</v>
      </c>
      <c r="AW1455" s="14" t="s">
        <v>33</v>
      </c>
      <c r="AX1455" s="14" t="s">
        <v>72</v>
      </c>
      <c r="AY1455" s="187" t="s">
        <v>137</v>
      </c>
    </row>
    <row r="1456" spans="1:65" s="14" customFormat="1" ht="22.5">
      <c r="B1456" s="186"/>
      <c r="D1456" s="153" t="s">
        <v>147</v>
      </c>
      <c r="E1456" s="187" t="s">
        <v>1</v>
      </c>
      <c r="F1456" s="188" t="s">
        <v>2070</v>
      </c>
      <c r="H1456" s="187" t="s">
        <v>1</v>
      </c>
      <c r="I1456" s="189"/>
      <c r="L1456" s="186"/>
      <c r="M1456" s="190"/>
      <c r="N1456" s="191"/>
      <c r="O1456" s="191"/>
      <c r="P1456" s="191"/>
      <c r="Q1456" s="191"/>
      <c r="R1456" s="191"/>
      <c r="S1456" s="191"/>
      <c r="T1456" s="192"/>
      <c r="AT1456" s="187" t="s">
        <v>147</v>
      </c>
      <c r="AU1456" s="187" t="s">
        <v>145</v>
      </c>
      <c r="AV1456" s="14" t="s">
        <v>80</v>
      </c>
      <c r="AW1456" s="14" t="s">
        <v>33</v>
      </c>
      <c r="AX1456" s="14" t="s">
        <v>72</v>
      </c>
      <c r="AY1456" s="187" t="s">
        <v>137</v>
      </c>
    </row>
    <row r="1457" spans="1:65" s="11" customFormat="1">
      <c r="B1457" s="152"/>
      <c r="D1457" s="153" t="s">
        <v>147</v>
      </c>
      <c r="E1457" s="154" t="s">
        <v>1</v>
      </c>
      <c r="F1457" s="155" t="s">
        <v>145</v>
      </c>
      <c r="H1457" s="156">
        <v>2</v>
      </c>
      <c r="I1457" s="157"/>
      <c r="L1457" s="152"/>
      <c r="M1457" s="158"/>
      <c r="N1457" s="159"/>
      <c r="O1457" s="159"/>
      <c r="P1457" s="159"/>
      <c r="Q1457" s="159"/>
      <c r="R1457" s="159"/>
      <c r="S1457" s="159"/>
      <c r="T1457" s="160"/>
      <c r="AT1457" s="154" t="s">
        <v>147</v>
      </c>
      <c r="AU1457" s="154" t="s">
        <v>145</v>
      </c>
      <c r="AV1457" s="11" t="s">
        <v>145</v>
      </c>
      <c r="AW1457" s="11" t="s">
        <v>33</v>
      </c>
      <c r="AX1457" s="11" t="s">
        <v>80</v>
      </c>
      <c r="AY1457" s="154" t="s">
        <v>137</v>
      </c>
    </row>
    <row r="1458" spans="1:65" s="254" customFormat="1" ht="24.2" customHeight="1">
      <c r="A1458" s="204"/>
      <c r="B1458" s="139"/>
      <c r="C1458" s="276" t="s">
        <v>2071</v>
      </c>
      <c r="D1458" s="276" t="s">
        <v>139</v>
      </c>
      <c r="E1458" s="277" t="s">
        <v>2072</v>
      </c>
      <c r="F1458" s="278" t="s">
        <v>2073</v>
      </c>
      <c r="G1458" s="279" t="s">
        <v>325</v>
      </c>
      <c r="H1458" s="280">
        <v>2</v>
      </c>
      <c r="I1458" s="281"/>
      <c r="J1458" s="280">
        <f>ROUND(I1458*H1458,3)</f>
        <v>0</v>
      </c>
      <c r="K1458" s="282"/>
      <c r="L1458" s="30"/>
      <c r="M1458" s="283" t="s">
        <v>1</v>
      </c>
      <c r="N1458" s="284" t="s">
        <v>44</v>
      </c>
      <c r="O1458" s="49"/>
      <c r="P1458" s="285">
        <f>O1458*H1458</f>
        <v>0</v>
      </c>
      <c r="Q1458" s="285">
        <v>0</v>
      </c>
      <c r="R1458" s="285">
        <f>Q1458*H1458</f>
        <v>0</v>
      </c>
      <c r="S1458" s="285">
        <v>0</v>
      </c>
      <c r="T1458" s="286">
        <f>S1458*H1458</f>
        <v>0</v>
      </c>
      <c r="U1458" s="204"/>
      <c r="V1458" s="204"/>
      <c r="W1458" s="204"/>
      <c r="X1458" s="204"/>
      <c r="Y1458" s="204"/>
      <c r="Z1458" s="204"/>
      <c r="AA1458" s="204"/>
      <c r="AB1458" s="204"/>
      <c r="AC1458" s="204"/>
      <c r="AD1458" s="204"/>
      <c r="AE1458" s="204"/>
      <c r="AR1458" s="287" t="s">
        <v>238</v>
      </c>
      <c r="AT1458" s="287" t="s">
        <v>139</v>
      </c>
      <c r="AU1458" s="287" t="s">
        <v>145</v>
      </c>
      <c r="AY1458" s="205" t="s">
        <v>137</v>
      </c>
      <c r="BE1458" s="150">
        <f>IF(N1458="základná",J1458,0)</f>
        <v>0</v>
      </c>
      <c r="BF1458" s="150">
        <f>IF(N1458="znížená",J1458,0)</f>
        <v>0</v>
      </c>
      <c r="BG1458" s="150">
        <f>IF(N1458="zákl. prenesená",J1458,0)</f>
        <v>0</v>
      </c>
      <c r="BH1458" s="150">
        <f>IF(N1458="zníž. prenesená",J1458,0)</f>
        <v>0</v>
      </c>
      <c r="BI1458" s="150">
        <f>IF(N1458="nulová",J1458,0)</f>
        <v>0</v>
      </c>
      <c r="BJ1458" s="205" t="s">
        <v>145</v>
      </c>
      <c r="BK1458" s="151">
        <f>ROUND(I1458*H1458,3)</f>
        <v>0</v>
      </c>
      <c r="BL1458" s="205" t="s">
        <v>238</v>
      </c>
      <c r="BM1458" s="287" t="s">
        <v>2074</v>
      </c>
    </row>
    <row r="1459" spans="1:65" s="14" customFormat="1" ht="22.5">
      <c r="B1459" s="186"/>
      <c r="D1459" s="153" t="s">
        <v>147</v>
      </c>
      <c r="E1459" s="187" t="s">
        <v>1</v>
      </c>
      <c r="F1459" s="188" t="s">
        <v>2075</v>
      </c>
      <c r="H1459" s="187" t="s">
        <v>1</v>
      </c>
      <c r="I1459" s="189"/>
      <c r="L1459" s="186"/>
      <c r="M1459" s="190"/>
      <c r="N1459" s="191"/>
      <c r="O1459" s="191"/>
      <c r="P1459" s="191"/>
      <c r="Q1459" s="191"/>
      <c r="R1459" s="191"/>
      <c r="S1459" s="191"/>
      <c r="T1459" s="192"/>
      <c r="AT1459" s="187" t="s">
        <v>147</v>
      </c>
      <c r="AU1459" s="187" t="s">
        <v>145</v>
      </c>
      <c r="AV1459" s="14" t="s">
        <v>80</v>
      </c>
      <c r="AW1459" s="14" t="s">
        <v>33</v>
      </c>
      <c r="AX1459" s="14" t="s">
        <v>72</v>
      </c>
      <c r="AY1459" s="187" t="s">
        <v>137</v>
      </c>
    </row>
    <row r="1460" spans="1:65" s="14" customFormat="1" ht="22.5">
      <c r="B1460" s="186"/>
      <c r="D1460" s="153" t="s">
        <v>147</v>
      </c>
      <c r="E1460" s="187" t="s">
        <v>1</v>
      </c>
      <c r="F1460" s="188" t="s">
        <v>2076</v>
      </c>
      <c r="H1460" s="187" t="s">
        <v>1</v>
      </c>
      <c r="I1460" s="189"/>
      <c r="L1460" s="186"/>
      <c r="M1460" s="190"/>
      <c r="N1460" s="191"/>
      <c r="O1460" s="191"/>
      <c r="P1460" s="191"/>
      <c r="Q1460" s="191"/>
      <c r="R1460" s="191"/>
      <c r="S1460" s="191"/>
      <c r="T1460" s="192"/>
      <c r="AT1460" s="187" t="s">
        <v>147</v>
      </c>
      <c r="AU1460" s="187" t="s">
        <v>145</v>
      </c>
      <c r="AV1460" s="14" t="s">
        <v>80</v>
      </c>
      <c r="AW1460" s="14" t="s">
        <v>33</v>
      </c>
      <c r="AX1460" s="14" t="s">
        <v>72</v>
      </c>
      <c r="AY1460" s="187" t="s">
        <v>137</v>
      </c>
    </row>
    <row r="1461" spans="1:65" s="14" customFormat="1" ht="22.5">
      <c r="B1461" s="186"/>
      <c r="D1461" s="153" t="s">
        <v>147</v>
      </c>
      <c r="E1461" s="187" t="s">
        <v>1</v>
      </c>
      <c r="F1461" s="188" t="s">
        <v>2077</v>
      </c>
      <c r="H1461" s="187" t="s">
        <v>1</v>
      </c>
      <c r="I1461" s="189"/>
      <c r="L1461" s="186"/>
      <c r="M1461" s="190"/>
      <c r="N1461" s="191"/>
      <c r="O1461" s="191"/>
      <c r="P1461" s="191"/>
      <c r="Q1461" s="191"/>
      <c r="R1461" s="191"/>
      <c r="S1461" s="191"/>
      <c r="T1461" s="192"/>
      <c r="AT1461" s="187" t="s">
        <v>147</v>
      </c>
      <c r="AU1461" s="187" t="s">
        <v>145</v>
      </c>
      <c r="AV1461" s="14" t="s">
        <v>80</v>
      </c>
      <c r="AW1461" s="14" t="s">
        <v>33</v>
      </c>
      <c r="AX1461" s="14" t="s">
        <v>72</v>
      </c>
      <c r="AY1461" s="187" t="s">
        <v>137</v>
      </c>
    </row>
    <row r="1462" spans="1:65" s="14" customFormat="1" ht="22.5">
      <c r="B1462" s="186"/>
      <c r="D1462" s="153" t="s">
        <v>147</v>
      </c>
      <c r="E1462" s="187" t="s">
        <v>1</v>
      </c>
      <c r="F1462" s="188" t="s">
        <v>2078</v>
      </c>
      <c r="H1462" s="187" t="s">
        <v>1</v>
      </c>
      <c r="I1462" s="189"/>
      <c r="L1462" s="186"/>
      <c r="M1462" s="190"/>
      <c r="N1462" s="191"/>
      <c r="O1462" s="191"/>
      <c r="P1462" s="191"/>
      <c r="Q1462" s="191"/>
      <c r="R1462" s="191"/>
      <c r="S1462" s="191"/>
      <c r="T1462" s="192"/>
      <c r="AT1462" s="187" t="s">
        <v>147</v>
      </c>
      <c r="AU1462" s="187" t="s">
        <v>145</v>
      </c>
      <c r="AV1462" s="14" t="s">
        <v>80</v>
      </c>
      <c r="AW1462" s="14" t="s">
        <v>33</v>
      </c>
      <c r="AX1462" s="14" t="s">
        <v>72</v>
      </c>
      <c r="AY1462" s="187" t="s">
        <v>137</v>
      </c>
    </row>
    <row r="1463" spans="1:65" s="14" customFormat="1">
      <c r="B1463" s="186"/>
      <c r="D1463" s="153" t="s">
        <v>147</v>
      </c>
      <c r="E1463" s="187" t="s">
        <v>1</v>
      </c>
      <c r="F1463" s="188" t="s">
        <v>2079</v>
      </c>
      <c r="H1463" s="187" t="s">
        <v>1</v>
      </c>
      <c r="I1463" s="189"/>
      <c r="L1463" s="186"/>
      <c r="M1463" s="190"/>
      <c r="N1463" s="191"/>
      <c r="O1463" s="191"/>
      <c r="P1463" s="191"/>
      <c r="Q1463" s="191"/>
      <c r="R1463" s="191"/>
      <c r="S1463" s="191"/>
      <c r="T1463" s="192"/>
      <c r="AT1463" s="187" t="s">
        <v>147</v>
      </c>
      <c r="AU1463" s="187" t="s">
        <v>145</v>
      </c>
      <c r="AV1463" s="14" t="s">
        <v>80</v>
      </c>
      <c r="AW1463" s="14" t="s">
        <v>33</v>
      </c>
      <c r="AX1463" s="14" t="s">
        <v>72</v>
      </c>
      <c r="AY1463" s="187" t="s">
        <v>137</v>
      </c>
    </row>
    <row r="1464" spans="1:65" s="14" customFormat="1">
      <c r="B1464" s="186"/>
      <c r="D1464" s="153" t="s">
        <v>147</v>
      </c>
      <c r="E1464" s="187" t="s">
        <v>1</v>
      </c>
      <c r="F1464" s="188" t="s">
        <v>2080</v>
      </c>
      <c r="H1464" s="187" t="s">
        <v>1</v>
      </c>
      <c r="I1464" s="189"/>
      <c r="L1464" s="186"/>
      <c r="M1464" s="190"/>
      <c r="N1464" s="191"/>
      <c r="O1464" s="191"/>
      <c r="P1464" s="191"/>
      <c r="Q1464" s="191"/>
      <c r="R1464" s="191"/>
      <c r="S1464" s="191"/>
      <c r="T1464" s="192"/>
      <c r="AT1464" s="187" t="s">
        <v>147</v>
      </c>
      <c r="AU1464" s="187" t="s">
        <v>145</v>
      </c>
      <c r="AV1464" s="14" t="s">
        <v>80</v>
      </c>
      <c r="AW1464" s="14" t="s">
        <v>33</v>
      </c>
      <c r="AX1464" s="14" t="s">
        <v>72</v>
      </c>
      <c r="AY1464" s="187" t="s">
        <v>137</v>
      </c>
    </row>
    <row r="1465" spans="1:65" s="11" customFormat="1">
      <c r="B1465" s="152"/>
      <c r="D1465" s="153" t="s">
        <v>147</v>
      </c>
      <c r="E1465" s="154" t="s">
        <v>1</v>
      </c>
      <c r="F1465" s="155" t="s">
        <v>145</v>
      </c>
      <c r="H1465" s="156">
        <v>2</v>
      </c>
      <c r="I1465" s="157"/>
      <c r="L1465" s="152"/>
      <c r="M1465" s="158"/>
      <c r="N1465" s="159"/>
      <c r="O1465" s="159"/>
      <c r="P1465" s="159"/>
      <c r="Q1465" s="159"/>
      <c r="R1465" s="159"/>
      <c r="S1465" s="159"/>
      <c r="T1465" s="160"/>
      <c r="AT1465" s="154" t="s">
        <v>147</v>
      </c>
      <c r="AU1465" s="154" t="s">
        <v>145</v>
      </c>
      <c r="AV1465" s="11" t="s">
        <v>145</v>
      </c>
      <c r="AW1465" s="11" t="s">
        <v>33</v>
      </c>
      <c r="AX1465" s="11" t="s">
        <v>80</v>
      </c>
      <c r="AY1465" s="154" t="s">
        <v>137</v>
      </c>
    </row>
    <row r="1466" spans="1:65" s="254" customFormat="1" ht="24.2" customHeight="1">
      <c r="A1466" s="204"/>
      <c r="B1466" s="139"/>
      <c r="C1466" s="276" t="s">
        <v>2081</v>
      </c>
      <c r="D1466" s="276" t="s">
        <v>139</v>
      </c>
      <c r="E1466" s="277" t="s">
        <v>2082</v>
      </c>
      <c r="F1466" s="278" t="s">
        <v>2083</v>
      </c>
      <c r="G1466" s="279" t="s">
        <v>325</v>
      </c>
      <c r="H1466" s="280">
        <v>2</v>
      </c>
      <c r="I1466" s="281"/>
      <c r="J1466" s="280">
        <f>ROUND(I1466*H1466,3)</f>
        <v>0</v>
      </c>
      <c r="K1466" s="282"/>
      <c r="L1466" s="30"/>
      <c r="M1466" s="283" t="s">
        <v>1</v>
      </c>
      <c r="N1466" s="284" t="s">
        <v>44</v>
      </c>
      <c r="O1466" s="49"/>
      <c r="P1466" s="285">
        <f>O1466*H1466</f>
        <v>0</v>
      </c>
      <c r="Q1466" s="285">
        <v>0</v>
      </c>
      <c r="R1466" s="285">
        <f>Q1466*H1466</f>
        <v>0</v>
      </c>
      <c r="S1466" s="285">
        <v>0</v>
      </c>
      <c r="T1466" s="286">
        <f>S1466*H1466</f>
        <v>0</v>
      </c>
      <c r="U1466" s="204"/>
      <c r="V1466" s="204"/>
      <c r="W1466" s="204"/>
      <c r="X1466" s="204"/>
      <c r="Y1466" s="204"/>
      <c r="Z1466" s="204"/>
      <c r="AA1466" s="204"/>
      <c r="AB1466" s="204"/>
      <c r="AC1466" s="204"/>
      <c r="AD1466" s="204"/>
      <c r="AE1466" s="204"/>
      <c r="AR1466" s="287" t="s">
        <v>238</v>
      </c>
      <c r="AT1466" s="287" t="s">
        <v>139</v>
      </c>
      <c r="AU1466" s="287" t="s">
        <v>145</v>
      </c>
      <c r="AY1466" s="205" t="s">
        <v>137</v>
      </c>
      <c r="BE1466" s="150">
        <f>IF(N1466="základná",J1466,0)</f>
        <v>0</v>
      </c>
      <c r="BF1466" s="150">
        <f>IF(N1466="znížená",J1466,0)</f>
        <v>0</v>
      </c>
      <c r="BG1466" s="150">
        <f>IF(N1466="zákl. prenesená",J1466,0)</f>
        <v>0</v>
      </c>
      <c r="BH1466" s="150">
        <f>IF(N1466="zníž. prenesená",J1466,0)</f>
        <v>0</v>
      </c>
      <c r="BI1466" s="150">
        <f>IF(N1466="nulová",J1466,0)</f>
        <v>0</v>
      </c>
      <c r="BJ1466" s="205" t="s">
        <v>145</v>
      </c>
      <c r="BK1466" s="151">
        <f>ROUND(I1466*H1466,3)</f>
        <v>0</v>
      </c>
      <c r="BL1466" s="205" t="s">
        <v>238</v>
      </c>
      <c r="BM1466" s="287" t="s">
        <v>2084</v>
      </c>
    </row>
    <row r="1467" spans="1:65" s="14" customFormat="1" ht="22.5">
      <c r="B1467" s="186"/>
      <c r="D1467" s="153" t="s">
        <v>147</v>
      </c>
      <c r="E1467" s="187" t="s">
        <v>1</v>
      </c>
      <c r="F1467" s="188" t="s">
        <v>2085</v>
      </c>
      <c r="H1467" s="187" t="s">
        <v>1</v>
      </c>
      <c r="I1467" s="189"/>
      <c r="L1467" s="186"/>
      <c r="M1467" s="190"/>
      <c r="N1467" s="191"/>
      <c r="O1467" s="191"/>
      <c r="P1467" s="191"/>
      <c r="Q1467" s="191"/>
      <c r="R1467" s="191"/>
      <c r="S1467" s="191"/>
      <c r="T1467" s="192"/>
      <c r="AT1467" s="187" t="s">
        <v>147</v>
      </c>
      <c r="AU1467" s="187" t="s">
        <v>145</v>
      </c>
      <c r="AV1467" s="14" t="s">
        <v>80</v>
      </c>
      <c r="AW1467" s="14" t="s">
        <v>33</v>
      </c>
      <c r="AX1467" s="14" t="s">
        <v>72</v>
      </c>
      <c r="AY1467" s="187" t="s">
        <v>137</v>
      </c>
    </row>
    <row r="1468" spans="1:65" s="14" customFormat="1" ht="22.5">
      <c r="B1468" s="186"/>
      <c r="D1468" s="153" t="s">
        <v>147</v>
      </c>
      <c r="E1468" s="187" t="s">
        <v>1</v>
      </c>
      <c r="F1468" s="188" t="s">
        <v>2086</v>
      </c>
      <c r="H1468" s="187" t="s">
        <v>1</v>
      </c>
      <c r="I1468" s="189"/>
      <c r="L1468" s="186"/>
      <c r="M1468" s="190"/>
      <c r="N1468" s="191"/>
      <c r="O1468" s="191"/>
      <c r="P1468" s="191"/>
      <c r="Q1468" s="191"/>
      <c r="R1468" s="191"/>
      <c r="S1468" s="191"/>
      <c r="T1468" s="192"/>
      <c r="AT1468" s="187" t="s">
        <v>147</v>
      </c>
      <c r="AU1468" s="187" t="s">
        <v>145</v>
      </c>
      <c r="AV1468" s="14" t="s">
        <v>80</v>
      </c>
      <c r="AW1468" s="14" t="s">
        <v>33</v>
      </c>
      <c r="AX1468" s="14" t="s">
        <v>72</v>
      </c>
      <c r="AY1468" s="187" t="s">
        <v>137</v>
      </c>
    </row>
    <row r="1469" spans="1:65" s="14" customFormat="1">
      <c r="B1469" s="186"/>
      <c r="D1469" s="153" t="s">
        <v>147</v>
      </c>
      <c r="E1469" s="187" t="s">
        <v>1</v>
      </c>
      <c r="F1469" s="188" t="s">
        <v>2087</v>
      </c>
      <c r="H1469" s="187" t="s">
        <v>1</v>
      </c>
      <c r="I1469" s="189"/>
      <c r="L1469" s="186"/>
      <c r="M1469" s="190"/>
      <c r="N1469" s="191"/>
      <c r="O1469" s="191"/>
      <c r="P1469" s="191"/>
      <c r="Q1469" s="191"/>
      <c r="R1469" s="191"/>
      <c r="S1469" s="191"/>
      <c r="T1469" s="192"/>
      <c r="AT1469" s="187" t="s">
        <v>147</v>
      </c>
      <c r="AU1469" s="187" t="s">
        <v>145</v>
      </c>
      <c r="AV1469" s="14" t="s">
        <v>80</v>
      </c>
      <c r="AW1469" s="14" t="s">
        <v>33</v>
      </c>
      <c r="AX1469" s="14" t="s">
        <v>72</v>
      </c>
      <c r="AY1469" s="187" t="s">
        <v>137</v>
      </c>
    </row>
    <row r="1470" spans="1:65" s="14" customFormat="1">
      <c r="B1470" s="186"/>
      <c r="D1470" s="153" t="s">
        <v>147</v>
      </c>
      <c r="E1470" s="187" t="s">
        <v>1</v>
      </c>
      <c r="F1470" s="188" t="s">
        <v>2088</v>
      </c>
      <c r="H1470" s="187" t="s">
        <v>1</v>
      </c>
      <c r="I1470" s="189"/>
      <c r="L1470" s="186"/>
      <c r="M1470" s="190"/>
      <c r="N1470" s="191"/>
      <c r="O1470" s="191"/>
      <c r="P1470" s="191"/>
      <c r="Q1470" s="191"/>
      <c r="R1470" s="191"/>
      <c r="S1470" s="191"/>
      <c r="T1470" s="192"/>
      <c r="AT1470" s="187" t="s">
        <v>147</v>
      </c>
      <c r="AU1470" s="187" t="s">
        <v>145</v>
      </c>
      <c r="AV1470" s="14" t="s">
        <v>80</v>
      </c>
      <c r="AW1470" s="14" t="s">
        <v>33</v>
      </c>
      <c r="AX1470" s="14" t="s">
        <v>72</v>
      </c>
      <c r="AY1470" s="187" t="s">
        <v>137</v>
      </c>
    </row>
    <row r="1471" spans="1:65" s="11" customFormat="1">
      <c r="B1471" s="152"/>
      <c r="D1471" s="153" t="s">
        <v>147</v>
      </c>
      <c r="E1471" s="154" t="s">
        <v>1</v>
      </c>
      <c r="F1471" s="155" t="s">
        <v>145</v>
      </c>
      <c r="H1471" s="156">
        <v>2</v>
      </c>
      <c r="I1471" s="157"/>
      <c r="L1471" s="152"/>
      <c r="M1471" s="158"/>
      <c r="N1471" s="159"/>
      <c r="O1471" s="159"/>
      <c r="P1471" s="159"/>
      <c r="Q1471" s="159"/>
      <c r="R1471" s="159"/>
      <c r="S1471" s="159"/>
      <c r="T1471" s="160"/>
      <c r="AT1471" s="154" t="s">
        <v>147</v>
      </c>
      <c r="AU1471" s="154" t="s">
        <v>145</v>
      </c>
      <c r="AV1471" s="11" t="s">
        <v>145</v>
      </c>
      <c r="AW1471" s="11" t="s">
        <v>33</v>
      </c>
      <c r="AX1471" s="11" t="s">
        <v>80</v>
      </c>
      <c r="AY1471" s="154" t="s">
        <v>137</v>
      </c>
    </row>
    <row r="1472" spans="1:65" s="254" customFormat="1" ht="24.2" customHeight="1">
      <c r="A1472" s="204"/>
      <c r="B1472" s="139"/>
      <c r="C1472" s="276" t="s">
        <v>2089</v>
      </c>
      <c r="D1472" s="276" t="s">
        <v>139</v>
      </c>
      <c r="E1472" s="277" t="s">
        <v>2090</v>
      </c>
      <c r="F1472" s="278" t="s">
        <v>2091</v>
      </c>
      <c r="G1472" s="279" t="s">
        <v>325</v>
      </c>
      <c r="H1472" s="280">
        <v>2</v>
      </c>
      <c r="I1472" s="281"/>
      <c r="J1472" s="280">
        <f>ROUND(I1472*H1472,3)</f>
        <v>0</v>
      </c>
      <c r="K1472" s="282"/>
      <c r="L1472" s="30"/>
      <c r="M1472" s="283" t="s">
        <v>1</v>
      </c>
      <c r="N1472" s="284" t="s">
        <v>44</v>
      </c>
      <c r="O1472" s="49"/>
      <c r="P1472" s="285">
        <f>O1472*H1472</f>
        <v>0</v>
      </c>
      <c r="Q1472" s="285">
        <v>0</v>
      </c>
      <c r="R1472" s="285">
        <f>Q1472*H1472</f>
        <v>0</v>
      </c>
      <c r="S1472" s="285">
        <v>0</v>
      </c>
      <c r="T1472" s="286">
        <f>S1472*H1472</f>
        <v>0</v>
      </c>
      <c r="U1472" s="204"/>
      <c r="V1472" s="204"/>
      <c r="W1472" s="204"/>
      <c r="X1472" s="204"/>
      <c r="Y1472" s="204"/>
      <c r="Z1472" s="204"/>
      <c r="AA1472" s="204"/>
      <c r="AB1472" s="204"/>
      <c r="AC1472" s="204"/>
      <c r="AD1472" s="204"/>
      <c r="AE1472" s="204"/>
      <c r="AR1472" s="287" t="s">
        <v>238</v>
      </c>
      <c r="AT1472" s="287" t="s">
        <v>139</v>
      </c>
      <c r="AU1472" s="287" t="s">
        <v>145</v>
      </c>
      <c r="AY1472" s="205" t="s">
        <v>137</v>
      </c>
      <c r="BE1472" s="150">
        <f>IF(N1472="základná",J1472,0)</f>
        <v>0</v>
      </c>
      <c r="BF1472" s="150">
        <f>IF(N1472="znížená",J1472,0)</f>
        <v>0</v>
      </c>
      <c r="BG1472" s="150">
        <f>IF(N1472="zákl. prenesená",J1472,0)</f>
        <v>0</v>
      </c>
      <c r="BH1472" s="150">
        <f>IF(N1472="zníž. prenesená",J1472,0)</f>
        <v>0</v>
      </c>
      <c r="BI1472" s="150">
        <f>IF(N1472="nulová",J1472,0)</f>
        <v>0</v>
      </c>
      <c r="BJ1472" s="205" t="s">
        <v>145</v>
      </c>
      <c r="BK1472" s="151">
        <f>ROUND(I1472*H1472,3)</f>
        <v>0</v>
      </c>
      <c r="BL1472" s="205" t="s">
        <v>238</v>
      </c>
      <c r="BM1472" s="287" t="s">
        <v>2092</v>
      </c>
    </row>
    <row r="1473" spans="1:65" s="14" customFormat="1" ht="22.5">
      <c r="B1473" s="186"/>
      <c r="D1473" s="153" t="s">
        <v>147</v>
      </c>
      <c r="E1473" s="187" t="s">
        <v>1</v>
      </c>
      <c r="F1473" s="188" t="s">
        <v>2093</v>
      </c>
      <c r="H1473" s="187" t="s">
        <v>1</v>
      </c>
      <c r="I1473" s="189"/>
      <c r="L1473" s="186"/>
      <c r="M1473" s="190"/>
      <c r="N1473" s="191"/>
      <c r="O1473" s="191"/>
      <c r="P1473" s="191"/>
      <c r="Q1473" s="191"/>
      <c r="R1473" s="191"/>
      <c r="S1473" s="191"/>
      <c r="T1473" s="192"/>
      <c r="AT1473" s="187" t="s">
        <v>147</v>
      </c>
      <c r="AU1473" s="187" t="s">
        <v>145</v>
      </c>
      <c r="AV1473" s="14" t="s">
        <v>80</v>
      </c>
      <c r="AW1473" s="14" t="s">
        <v>33</v>
      </c>
      <c r="AX1473" s="14" t="s">
        <v>72</v>
      </c>
      <c r="AY1473" s="187" t="s">
        <v>137</v>
      </c>
    </row>
    <row r="1474" spans="1:65" s="14" customFormat="1" ht="22.5">
      <c r="B1474" s="186"/>
      <c r="D1474" s="153" t="s">
        <v>147</v>
      </c>
      <c r="E1474" s="187" t="s">
        <v>1</v>
      </c>
      <c r="F1474" s="188" t="s">
        <v>2094</v>
      </c>
      <c r="H1474" s="187" t="s">
        <v>1</v>
      </c>
      <c r="I1474" s="189"/>
      <c r="L1474" s="186"/>
      <c r="M1474" s="190"/>
      <c r="N1474" s="191"/>
      <c r="O1474" s="191"/>
      <c r="P1474" s="191"/>
      <c r="Q1474" s="191"/>
      <c r="R1474" s="191"/>
      <c r="S1474" s="191"/>
      <c r="T1474" s="192"/>
      <c r="AT1474" s="187" t="s">
        <v>147</v>
      </c>
      <c r="AU1474" s="187" t="s">
        <v>145</v>
      </c>
      <c r="AV1474" s="14" t="s">
        <v>80</v>
      </c>
      <c r="AW1474" s="14" t="s">
        <v>33</v>
      </c>
      <c r="AX1474" s="14" t="s">
        <v>72</v>
      </c>
      <c r="AY1474" s="187" t="s">
        <v>137</v>
      </c>
    </row>
    <row r="1475" spans="1:65" s="14" customFormat="1" ht="22.5">
      <c r="B1475" s="186"/>
      <c r="D1475" s="153" t="s">
        <v>147</v>
      </c>
      <c r="E1475" s="187" t="s">
        <v>1</v>
      </c>
      <c r="F1475" s="188" t="s">
        <v>2077</v>
      </c>
      <c r="H1475" s="187" t="s">
        <v>1</v>
      </c>
      <c r="I1475" s="189"/>
      <c r="L1475" s="186"/>
      <c r="M1475" s="190"/>
      <c r="N1475" s="191"/>
      <c r="O1475" s="191"/>
      <c r="P1475" s="191"/>
      <c r="Q1475" s="191"/>
      <c r="R1475" s="191"/>
      <c r="S1475" s="191"/>
      <c r="T1475" s="192"/>
      <c r="AT1475" s="187" t="s">
        <v>147</v>
      </c>
      <c r="AU1475" s="187" t="s">
        <v>145</v>
      </c>
      <c r="AV1475" s="14" t="s">
        <v>80</v>
      </c>
      <c r="AW1475" s="14" t="s">
        <v>33</v>
      </c>
      <c r="AX1475" s="14" t="s">
        <v>72</v>
      </c>
      <c r="AY1475" s="187" t="s">
        <v>137</v>
      </c>
    </row>
    <row r="1476" spans="1:65" s="14" customFormat="1" ht="22.5">
      <c r="B1476" s="186"/>
      <c r="D1476" s="153" t="s">
        <v>147</v>
      </c>
      <c r="E1476" s="187" t="s">
        <v>1</v>
      </c>
      <c r="F1476" s="188" t="s">
        <v>2078</v>
      </c>
      <c r="H1476" s="187" t="s">
        <v>1</v>
      </c>
      <c r="I1476" s="189"/>
      <c r="L1476" s="186"/>
      <c r="M1476" s="190"/>
      <c r="N1476" s="191"/>
      <c r="O1476" s="191"/>
      <c r="P1476" s="191"/>
      <c r="Q1476" s="191"/>
      <c r="R1476" s="191"/>
      <c r="S1476" s="191"/>
      <c r="T1476" s="192"/>
      <c r="AT1476" s="187" t="s">
        <v>147</v>
      </c>
      <c r="AU1476" s="187" t="s">
        <v>145</v>
      </c>
      <c r="AV1476" s="14" t="s">
        <v>80</v>
      </c>
      <c r="AW1476" s="14" t="s">
        <v>33</v>
      </c>
      <c r="AX1476" s="14" t="s">
        <v>72</v>
      </c>
      <c r="AY1476" s="187" t="s">
        <v>137</v>
      </c>
    </row>
    <row r="1477" spans="1:65" s="14" customFormat="1">
      <c r="B1477" s="186"/>
      <c r="D1477" s="153" t="s">
        <v>147</v>
      </c>
      <c r="E1477" s="187" t="s">
        <v>1</v>
      </c>
      <c r="F1477" s="188" t="s">
        <v>2095</v>
      </c>
      <c r="H1477" s="187" t="s">
        <v>1</v>
      </c>
      <c r="I1477" s="189"/>
      <c r="L1477" s="186"/>
      <c r="M1477" s="190"/>
      <c r="N1477" s="191"/>
      <c r="O1477" s="191"/>
      <c r="P1477" s="191"/>
      <c r="Q1477" s="191"/>
      <c r="R1477" s="191"/>
      <c r="S1477" s="191"/>
      <c r="T1477" s="192"/>
      <c r="AT1477" s="187" t="s">
        <v>147</v>
      </c>
      <c r="AU1477" s="187" t="s">
        <v>145</v>
      </c>
      <c r="AV1477" s="14" t="s">
        <v>80</v>
      </c>
      <c r="AW1477" s="14" t="s">
        <v>33</v>
      </c>
      <c r="AX1477" s="14" t="s">
        <v>72</v>
      </c>
      <c r="AY1477" s="187" t="s">
        <v>137</v>
      </c>
    </row>
    <row r="1478" spans="1:65" s="14" customFormat="1">
      <c r="B1478" s="186"/>
      <c r="D1478" s="153" t="s">
        <v>147</v>
      </c>
      <c r="E1478" s="187" t="s">
        <v>1</v>
      </c>
      <c r="F1478" s="188" t="s">
        <v>2096</v>
      </c>
      <c r="H1478" s="187" t="s">
        <v>1</v>
      </c>
      <c r="I1478" s="189"/>
      <c r="L1478" s="186"/>
      <c r="M1478" s="190"/>
      <c r="N1478" s="191"/>
      <c r="O1478" s="191"/>
      <c r="P1478" s="191"/>
      <c r="Q1478" s="191"/>
      <c r="R1478" s="191"/>
      <c r="S1478" s="191"/>
      <c r="T1478" s="192"/>
      <c r="AT1478" s="187" t="s">
        <v>147</v>
      </c>
      <c r="AU1478" s="187" t="s">
        <v>145</v>
      </c>
      <c r="AV1478" s="14" t="s">
        <v>80</v>
      </c>
      <c r="AW1478" s="14" t="s">
        <v>33</v>
      </c>
      <c r="AX1478" s="14" t="s">
        <v>72</v>
      </c>
      <c r="AY1478" s="187" t="s">
        <v>137</v>
      </c>
    </row>
    <row r="1479" spans="1:65" s="11" customFormat="1">
      <c r="B1479" s="152"/>
      <c r="D1479" s="153" t="s">
        <v>147</v>
      </c>
      <c r="E1479" s="154" t="s">
        <v>1</v>
      </c>
      <c r="F1479" s="155" t="s">
        <v>145</v>
      </c>
      <c r="H1479" s="156">
        <v>2</v>
      </c>
      <c r="I1479" s="157"/>
      <c r="L1479" s="152"/>
      <c r="M1479" s="158"/>
      <c r="N1479" s="159"/>
      <c r="O1479" s="159"/>
      <c r="P1479" s="159"/>
      <c r="Q1479" s="159"/>
      <c r="R1479" s="159"/>
      <c r="S1479" s="159"/>
      <c r="T1479" s="160"/>
      <c r="AT1479" s="154" t="s">
        <v>147</v>
      </c>
      <c r="AU1479" s="154" t="s">
        <v>145</v>
      </c>
      <c r="AV1479" s="11" t="s">
        <v>145</v>
      </c>
      <c r="AW1479" s="11" t="s">
        <v>33</v>
      </c>
      <c r="AX1479" s="11" t="s">
        <v>80</v>
      </c>
      <c r="AY1479" s="154" t="s">
        <v>137</v>
      </c>
    </row>
    <row r="1480" spans="1:65" s="254" customFormat="1" ht="48.95" customHeight="1">
      <c r="A1480" s="204"/>
      <c r="B1480" s="139"/>
      <c r="C1480" s="276" t="s">
        <v>2097</v>
      </c>
      <c r="D1480" s="276" t="s">
        <v>139</v>
      </c>
      <c r="E1480" s="277" t="s">
        <v>2098</v>
      </c>
      <c r="F1480" s="278" t="s">
        <v>2099</v>
      </c>
      <c r="G1480" s="279" t="s">
        <v>142</v>
      </c>
      <c r="H1480" s="280">
        <v>45.014000000000003</v>
      </c>
      <c r="I1480" s="281"/>
      <c r="J1480" s="280">
        <f>ROUND(I1480*H1480,3)</f>
        <v>0</v>
      </c>
      <c r="K1480" s="282"/>
      <c r="L1480" s="30"/>
      <c r="M1480" s="283" t="s">
        <v>1</v>
      </c>
      <c r="N1480" s="284" t="s">
        <v>44</v>
      </c>
      <c r="O1480" s="49"/>
      <c r="P1480" s="285">
        <f>O1480*H1480</f>
        <v>0</v>
      </c>
      <c r="Q1480" s="285">
        <v>0</v>
      </c>
      <c r="R1480" s="285">
        <f>Q1480*H1480</f>
        <v>0</v>
      </c>
      <c r="S1480" s="285">
        <v>0</v>
      </c>
      <c r="T1480" s="286">
        <f>S1480*H1480</f>
        <v>0</v>
      </c>
      <c r="U1480" s="204"/>
      <c r="V1480" s="204"/>
      <c r="W1480" s="204"/>
      <c r="X1480" s="204"/>
      <c r="Y1480" s="204"/>
      <c r="Z1480" s="204"/>
      <c r="AA1480" s="204"/>
      <c r="AB1480" s="204"/>
      <c r="AC1480" s="204"/>
      <c r="AD1480" s="204"/>
      <c r="AE1480" s="204"/>
      <c r="AR1480" s="287" t="s">
        <v>238</v>
      </c>
      <c r="AT1480" s="287" t="s">
        <v>139</v>
      </c>
      <c r="AU1480" s="287" t="s">
        <v>145</v>
      </c>
      <c r="AY1480" s="205" t="s">
        <v>137</v>
      </c>
      <c r="BE1480" s="150">
        <f>IF(N1480="základná",J1480,0)</f>
        <v>0</v>
      </c>
      <c r="BF1480" s="150">
        <f>IF(N1480="znížená",J1480,0)</f>
        <v>0</v>
      </c>
      <c r="BG1480" s="150">
        <f>IF(N1480="zákl. prenesená",J1480,0)</f>
        <v>0</v>
      </c>
      <c r="BH1480" s="150">
        <f>IF(N1480="zníž. prenesená",J1480,0)</f>
        <v>0</v>
      </c>
      <c r="BI1480" s="150">
        <f>IF(N1480="nulová",J1480,0)</f>
        <v>0</v>
      </c>
      <c r="BJ1480" s="205" t="s">
        <v>145</v>
      </c>
      <c r="BK1480" s="151">
        <f>ROUND(I1480*H1480,3)</f>
        <v>0</v>
      </c>
      <c r="BL1480" s="205" t="s">
        <v>238</v>
      </c>
      <c r="BM1480" s="287" t="s">
        <v>2100</v>
      </c>
    </row>
    <row r="1481" spans="1:65" s="14" customFormat="1">
      <c r="B1481" s="186"/>
      <c r="D1481" s="153" t="s">
        <v>147</v>
      </c>
      <c r="E1481" s="187" t="s">
        <v>1</v>
      </c>
      <c r="F1481" s="188" t="s">
        <v>1829</v>
      </c>
      <c r="H1481" s="187" t="s">
        <v>1</v>
      </c>
      <c r="I1481" s="189"/>
      <c r="L1481" s="186"/>
      <c r="M1481" s="190"/>
      <c r="N1481" s="191"/>
      <c r="O1481" s="191"/>
      <c r="P1481" s="191"/>
      <c r="Q1481" s="191"/>
      <c r="R1481" s="191"/>
      <c r="S1481" s="191"/>
      <c r="T1481" s="192"/>
      <c r="AT1481" s="187" t="s">
        <v>147</v>
      </c>
      <c r="AU1481" s="187" t="s">
        <v>145</v>
      </c>
      <c r="AV1481" s="14" t="s">
        <v>80</v>
      </c>
      <c r="AW1481" s="14" t="s">
        <v>33</v>
      </c>
      <c r="AX1481" s="14" t="s">
        <v>72</v>
      </c>
      <c r="AY1481" s="187" t="s">
        <v>137</v>
      </c>
    </row>
    <row r="1482" spans="1:65" s="11" customFormat="1">
      <c r="B1482" s="152"/>
      <c r="D1482" s="153" t="s">
        <v>147</v>
      </c>
      <c r="E1482" s="154" t="s">
        <v>1</v>
      </c>
      <c r="F1482" s="155" t="s">
        <v>2101</v>
      </c>
      <c r="H1482" s="156">
        <v>45.014000000000003</v>
      </c>
      <c r="I1482" s="157"/>
      <c r="L1482" s="152"/>
      <c r="M1482" s="158"/>
      <c r="N1482" s="159"/>
      <c r="O1482" s="159"/>
      <c r="P1482" s="159"/>
      <c r="Q1482" s="159"/>
      <c r="R1482" s="159"/>
      <c r="S1482" s="159"/>
      <c r="T1482" s="160"/>
      <c r="AT1482" s="154" t="s">
        <v>147</v>
      </c>
      <c r="AU1482" s="154" t="s">
        <v>145</v>
      </c>
      <c r="AV1482" s="11" t="s">
        <v>145</v>
      </c>
      <c r="AW1482" s="11" t="s">
        <v>33</v>
      </c>
      <c r="AX1482" s="11" t="s">
        <v>72</v>
      </c>
      <c r="AY1482" s="154" t="s">
        <v>137</v>
      </c>
    </row>
    <row r="1483" spans="1:65" s="13" customFormat="1">
      <c r="B1483" s="169"/>
      <c r="D1483" s="153" t="s">
        <v>147</v>
      </c>
      <c r="E1483" s="170" t="s">
        <v>1</v>
      </c>
      <c r="F1483" s="171" t="s">
        <v>158</v>
      </c>
      <c r="H1483" s="172">
        <v>45.014000000000003</v>
      </c>
      <c r="I1483" s="173"/>
      <c r="L1483" s="169"/>
      <c r="M1483" s="174"/>
      <c r="N1483" s="175"/>
      <c r="O1483" s="175"/>
      <c r="P1483" s="175"/>
      <c r="Q1483" s="175"/>
      <c r="R1483" s="175"/>
      <c r="S1483" s="175"/>
      <c r="T1483" s="176"/>
      <c r="AT1483" s="170" t="s">
        <v>147</v>
      </c>
      <c r="AU1483" s="170" t="s">
        <v>145</v>
      </c>
      <c r="AV1483" s="13" t="s">
        <v>144</v>
      </c>
      <c r="AW1483" s="13" t="s">
        <v>33</v>
      </c>
      <c r="AX1483" s="13" t="s">
        <v>80</v>
      </c>
      <c r="AY1483" s="170" t="s">
        <v>137</v>
      </c>
    </row>
    <row r="1484" spans="1:65" s="254" customFormat="1" ht="24.2" customHeight="1">
      <c r="A1484" s="204"/>
      <c r="B1484" s="139"/>
      <c r="C1484" s="276" t="s">
        <v>2102</v>
      </c>
      <c r="D1484" s="276" t="s">
        <v>139</v>
      </c>
      <c r="E1484" s="277" t="s">
        <v>2103</v>
      </c>
      <c r="F1484" s="278" t="s">
        <v>2104</v>
      </c>
      <c r="G1484" s="279" t="s">
        <v>142</v>
      </c>
      <c r="H1484" s="280">
        <v>1.54</v>
      </c>
      <c r="I1484" s="281"/>
      <c r="J1484" s="280">
        <f>ROUND(I1484*H1484,3)</f>
        <v>0</v>
      </c>
      <c r="K1484" s="282"/>
      <c r="L1484" s="30"/>
      <c r="M1484" s="283" t="s">
        <v>1</v>
      </c>
      <c r="N1484" s="284" t="s">
        <v>44</v>
      </c>
      <c r="O1484" s="49"/>
      <c r="P1484" s="285">
        <f>O1484*H1484</f>
        <v>0</v>
      </c>
      <c r="Q1484" s="285">
        <v>0</v>
      </c>
      <c r="R1484" s="285">
        <f>Q1484*H1484</f>
        <v>0</v>
      </c>
      <c r="S1484" s="285">
        <v>0</v>
      </c>
      <c r="T1484" s="286">
        <f>S1484*H1484</f>
        <v>0</v>
      </c>
      <c r="U1484" s="204"/>
      <c r="V1484" s="204"/>
      <c r="W1484" s="204"/>
      <c r="X1484" s="204"/>
      <c r="Y1484" s="204"/>
      <c r="Z1484" s="204"/>
      <c r="AA1484" s="204"/>
      <c r="AB1484" s="204"/>
      <c r="AC1484" s="204"/>
      <c r="AD1484" s="204"/>
      <c r="AE1484" s="204"/>
      <c r="AR1484" s="287" t="s">
        <v>238</v>
      </c>
      <c r="AT1484" s="287" t="s">
        <v>139</v>
      </c>
      <c r="AU1484" s="287" t="s">
        <v>145</v>
      </c>
      <c r="AY1484" s="205" t="s">
        <v>137</v>
      </c>
      <c r="BE1484" s="150">
        <f>IF(N1484="základná",J1484,0)</f>
        <v>0</v>
      </c>
      <c r="BF1484" s="150">
        <f>IF(N1484="znížená",J1484,0)</f>
        <v>0</v>
      </c>
      <c r="BG1484" s="150">
        <f>IF(N1484="zákl. prenesená",J1484,0)</f>
        <v>0</v>
      </c>
      <c r="BH1484" s="150">
        <f>IF(N1484="zníž. prenesená",J1484,0)</f>
        <v>0</v>
      </c>
      <c r="BI1484" s="150">
        <f>IF(N1484="nulová",J1484,0)</f>
        <v>0</v>
      </c>
      <c r="BJ1484" s="205" t="s">
        <v>145</v>
      </c>
      <c r="BK1484" s="151">
        <f>ROUND(I1484*H1484,3)</f>
        <v>0</v>
      </c>
      <c r="BL1484" s="205" t="s">
        <v>238</v>
      </c>
      <c r="BM1484" s="287" t="s">
        <v>2105</v>
      </c>
    </row>
    <row r="1485" spans="1:65" s="11" customFormat="1">
      <c r="B1485" s="152"/>
      <c r="D1485" s="153" t="s">
        <v>147</v>
      </c>
      <c r="E1485" s="154" t="s">
        <v>1</v>
      </c>
      <c r="F1485" s="155" t="s">
        <v>2106</v>
      </c>
      <c r="H1485" s="156">
        <v>1.54</v>
      </c>
      <c r="I1485" s="157"/>
      <c r="L1485" s="152"/>
      <c r="M1485" s="158"/>
      <c r="N1485" s="159"/>
      <c r="O1485" s="159"/>
      <c r="P1485" s="159"/>
      <c r="Q1485" s="159"/>
      <c r="R1485" s="159"/>
      <c r="S1485" s="159"/>
      <c r="T1485" s="160"/>
      <c r="AT1485" s="154" t="s">
        <v>147</v>
      </c>
      <c r="AU1485" s="154" t="s">
        <v>145</v>
      </c>
      <c r="AV1485" s="11" t="s">
        <v>145</v>
      </c>
      <c r="AW1485" s="11" t="s">
        <v>33</v>
      </c>
      <c r="AX1485" s="11" t="s">
        <v>80</v>
      </c>
      <c r="AY1485" s="154" t="s">
        <v>137</v>
      </c>
    </row>
    <row r="1486" spans="1:65" s="254" customFormat="1" ht="14.45" customHeight="1">
      <c r="A1486" s="204"/>
      <c r="B1486" s="139"/>
      <c r="C1486" s="276" t="s">
        <v>2107</v>
      </c>
      <c r="D1486" s="276" t="s">
        <v>139</v>
      </c>
      <c r="E1486" s="277" t="s">
        <v>2108</v>
      </c>
      <c r="F1486" s="278" t="s">
        <v>2109</v>
      </c>
      <c r="G1486" s="279" t="s">
        <v>269</v>
      </c>
      <c r="H1486" s="280">
        <v>5</v>
      </c>
      <c r="I1486" s="281"/>
      <c r="J1486" s="280">
        <f>ROUND(I1486*H1486,3)</f>
        <v>0</v>
      </c>
      <c r="K1486" s="282"/>
      <c r="L1486" s="30"/>
      <c r="M1486" s="283" t="s">
        <v>1</v>
      </c>
      <c r="N1486" s="284" t="s">
        <v>44</v>
      </c>
      <c r="O1486" s="49"/>
      <c r="P1486" s="285">
        <f>O1486*H1486</f>
        <v>0</v>
      </c>
      <c r="Q1486" s="285">
        <v>9.0000000000000006E-5</v>
      </c>
      <c r="R1486" s="285">
        <f>Q1486*H1486</f>
        <v>4.5000000000000004E-4</v>
      </c>
      <c r="S1486" s="285">
        <v>0</v>
      </c>
      <c r="T1486" s="286">
        <f>S1486*H1486</f>
        <v>0</v>
      </c>
      <c r="U1486" s="204"/>
      <c r="V1486" s="204"/>
      <c r="W1486" s="204"/>
      <c r="X1486" s="204"/>
      <c r="Y1486" s="204"/>
      <c r="Z1486" s="204"/>
      <c r="AA1486" s="204"/>
      <c r="AB1486" s="204"/>
      <c r="AC1486" s="204"/>
      <c r="AD1486" s="204"/>
      <c r="AE1486" s="204"/>
      <c r="AR1486" s="287" t="s">
        <v>238</v>
      </c>
      <c r="AT1486" s="287" t="s">
        <v>139</v>
      </c>
      <c r="AU1486" s="287" t="s">
        <v>145</v>
      </c>
      <c r="AY1486" s="205" t="s">
        <v>137</v>
      </c>
      <c r="BE1486" s="150">
        <f>IF(N1486="základná",J1486,0)</f>
        <v>0</v>
      </c>
      <c r="BF1486" s="150">
        <f>IF(N1486="znížená",J1486,0)</f>
        <v>0</v>
      </c>
      <c r="BG1486" s="150">
        <f>IF(N1486="zákl. prenesená",J1486,0)</f>
        <v>0</v>
      </c>
      <c r="BH1486" s="150">
        <f>IF(N1486="zníž. prenesená",J1486,0)</f>
        <v>0</v>
      </c>
      <c r="BI1486" s="150">
        <f>IF(N1486="nulová",J1486,0)</f>
        <v>0</v>
      </c>
      <c r="BJ1486" s="205" t="s">
        <v>145</v>
      </c>
      <c r="BK1486" s="151">
        <f>ROUND(I1486*H1486,3)</f>
        <v>0</v>
      </c>
      <c r="BL1486" s="205" t="s">
        <v>238</v>
      </c>
      <c r="BM1486" s="287" t="s">
        <v>2110</v>
      </c>
    </row>
    <row r="1487" spans="1:65" s="11" customFormat="1">
      <c r="B1487" s="152"/>
      <c r="D1487" s="153" t="s">
        <v>147</v>
      </c>
      <c r="E1487" s="154" t="s">
        <v>1</v>
      </c>
      <c r="F1487" s="155" t="s">
        <v>2111</v>
      </c>
      <c r="H1487" s="156">
        <v>5</v>
      </c>
      <c r="I1487" s="157"/>
      <c r="L1487" s="152"/>
      <c r="M1487" s="158"/>
      <c r="N1487" s="159"/>
      <c r="O1487" s="159"/>
      <c r="P1487" s="159"/>
      <c r="Q1487" s="159"/>
      <c r="R1487" s="159"/>
      <c r="S1487" s="159"/>
      <c r="T1487" s="160"/>
      <c r="AT1487" s="154" t="s">
        <v>147</v>
      </c>
      <c r="AU1487" s="154" t="s">
        <v>145</v>
      </c>
      <c r="AV1487" s="11" t="s">
        <v>145</v>
      </c>
      <c r="AW1487" s="11" t="s">
        <v>33</v>
      </c>
      <c r="AX1487" s="11" t="s">
        <v>80</v>
      </c>
      <c r="AY1487" s="154" t="s">
        <v>137</v>
      </c>
    </row>
    <row r="1488" spans="1:65" s="254" customFormat="1" ht="37.700000000000003" customHeight="1">
      <c r="A1488" s="204"/>
      <c r="B1488" s="139"/>
      <c r="C1488" s="288" t="s">
        <v>2112</v>
      </c>
      <c r="D1488" s="288" t="s">
        <v>164</v>
      </c>
      <c r="E1488" s="289" t="s">
        <v>2113</v>
      </c>
      <c r="F1488" s="290" t="s">
        <v>2114</v>
      </c>
      <c r="G1488" s="291" t="s">
        <v>167</v>
      </c>
      <c r="H1488" s="292">
        <v>1</v>
      </c>
      <c r="I1488" s="293"/>
      <c r="J1488" s="292">
        <f>ROUND(I1488*H1488,3)</f>
        <v>0</v>
      </c>
      <c r="K1488" s="294"/>
      <c r="L1488" s="183"/>
      <c r="M1488" s="295" t="s">
        <v>1</v>
      </c>
      <c r="N1488" s="296" t="s">
        <v>44</v>
      </c>
      <c r="O1488" s="49"/>
      <c r="P1488" s="285">
        <f>O1488*H1488</f>
        <v>0</v>
      </c>
      <c r="Q1488" s="285">
        <v>0</v>
      </c>
      <c r="R1488" s="285">
        <f>Q1488*H1488</f>
        <v>0</v>
      </c>
      <c r="S1488" s="285">
        <v>0</v>
      </c>
      <c r="T1488" s="286">
        <f>S1488*H1488</f>
        <v>0</v>
      </c>
      <c r="U1488" s="204"/>
      <c r="V1488" s="204"/>
      <c r="W1488" s="204"/>
      <c r="X1488" s="204"/>
      <c r="Y1488" s="204"/>
      <c r="Z1488" s="204"/>
      <c r="AA1488" s="204"/>
      <c r="AB1488" s="204"/>
      <c r="AC1488" s="204"/>
      <c r="AD1488" s="204"/>
      <c r="AE1488" s="204"/>
      <c r="AR1488" s="287" t="s">
        <v>577</v>
      </c>
      <c r="AT1488" s="287" t="s">
        <v>164</v>
      </c>
      <c r="AU1488" s="287" t="s">
        <v>145</v>
      </c>
      <c r="AY1488" s="205" t="s">
        <v>137</v>
      </c>
      <c r="BE1488" s="150">
        <f>IF(N1488="základná",J1488,0)</f>
        <v>0</v>
      </c>
      <c r="BF1488" s="150">
        <f>IF(N1488="znížená",J1488,0)</f>
        <v>0</v>
      </c>
      <c r="BG1488" s="150">
        <f>IF(N1488="zákl. prenesená",J1488,0)</f>
        <v>0</v>
      </c>
      <c r="BH1488" s="150">
        <f>IF(N1488="zníž. prenesená",J1488,0)</f>
        <v>0</v>
      </c>
      <c r="BI1488" s="150">
        <f>IF(N1488="nulová",J1488,0)</f>
        <v>0</v>
      </c>
      <c r="BJ1488" s="205" t="s">
        <v>145</v>
      </c>
      <c r="BK1488" s="151">
        <f>ROUND(I1488*H1488,3)</f>
        <v>0</v>
      </c>
      <c r="BL1488" s="205" t="s">
        <v>238</v>
      </c>
      <c r="BM1488" s="287" t="s">
        <v>2115</v>
      </c>
    </row>
    <row r="1489" spans="1:65" s="254" customFormat="1" ht="14.45" customHeight="1">
      <c r="A1489" s="204"/>
      <c r="B1489" s="139"/>
      <c r="C1489" s="288" t="s">
        <v>2116</v>
      </c>
      <c r="D1489" s="288" t="s">
        <v>164</v>
      </c>
      <c r="E1489" s="289" t="s">
        <v>2117</v>
      </c>
      <c r="F1489" s="290" t="s">
        <v>2118</v>
      </c>
      <c r="G1489" s="291" t="s">
        <v>2119</v>
      </c>
      <c r="H1489" s="292">
        <v>1</v>
      </c>
      <c r="I1489" s="293"/>
      <c r="J1489" s="292">
        <f>ROUND(I1489*H1489,3)</f>
        <v>0</v>
      </c>
      <c r="K1489" s="294"/>
      <c r="L1489" s="183"/>
      <c r="M1489" s="295" t="s">
        <v>1</v>
      </c>
      <c r="N1489" s="296" t="s">
        <v>44</v>
      </c>
      <c r="O1489" s="49"/>
      <c r="P1489" s="285">
        <f>O1489*H1489</f>
        <v>0</v>
      </c>
      <c r="Q1489" s="285">
        <v>0</v>
      </c>
      <c r="R1489" s="285">
        <f>Q1489*H1489</f>
        <v>0</v>
      </c>
      <c r="S1489" s="285">
        <v>0</v>
      </c>
      <c r="T1489" s="286">
        <f>S1489*H1489</f>
        <v>0</v>
      </c>
      <c r="U1489" s="204"/>
      <c r="V1489" s="204"/>
      <c r="W1489" s="204"/>
      <c r="X1489" s="204"/>
      <c r="Y1489" s="204"/>
      <c r="Z1489" s="204"/>
      <c r="AA1489" s="204"/>
      <c r="AB1489" s="204"/>
      <c r="AC1489" s="204"/>
      <c r="AD1489" s="204"/>
      <c r="AE1489" s="204"/>
      <c r="AR1489" s="287" t="s">
        <v>577</v>
      </c>
      <c r="AT1489" s="287" t="s">
        <v>164</v>
      </c>
      <c r="AU1489" s="287" t="s">
        <v>145</v>
      </c>
      <c r="AY1489" s="205" t="s">
        <v>137</v>
      </c>
      <c r="BE1489" s="150">
        <f>IF(N1489="základná",J1489,0)</f>
        <v>0</v>
      </c>
      <c r="BF1489" s="150">
        <f>IF(N1489="znížená",J1489,0)</f>
        <v>0</v>
      </c>
      <c r="BG1489" s="150">
        <f>IF(N1489="zákl. prenesená",J1489,0)</f>
        <v>0</v>
      </c>
      <c r="BH1489" s="150">
        <f>IF(N1489="zníž. prenesená",J1489,0)</f>
        <v>0</v>
      </c>
      <c r="BI1489" s="150">
        <f>IF(N1489="nulová",J1489,0)</f>
        <v>0</v>
      </c>
      <c r="BJ1489" s="205" t="s">
        <v>145</v>
      </c>
      <c r="BK1489" s="151">
        <f>ROUND(I1489*H1489,3)</f>
        <v>0</v>
      </c>
      <c r="BL1489" s="205" t="s">
        <v>238</v>
      </c>
      <c r="BM1489" s="287" t="s">
        <v>2120</v>
      </c>
    </row>
    <row r="1490" spans="1:65" s="254" customFormat="1" ht="37.700000000000003" customHeight="1">
      <c r="A1490" s="204"/>
      <c r="B1490" s="139"/>
      <c r="C1490" s="276" t="s">
        <v>2121</v>
      </c>
      <c r="D1490" s="276" t="s">
        <v>139</v>
      </c>
      <c r="E1490" s="277" t="s">
        <v>2122</v>
      </c>
      <c r="F1490" s="278" t="s">
        <v>2123</v>
      </c>
      <c r="G1490" s="279" t="s">
        <v>142</v>
      </c>
      <c r="H1490" s="280">
        <v>153.9</v>
      </c>
      <c r="I1490" s="281"/>
      <c r="J1490" s="280">
        <f>ROUND(I1490*H1490,3)</f>
        <v>0</v>
      </c>
      <c r="K1490" s="282"/>
      <c r="L1490" s="30"/>
      <c r="M1490" s="283" t="s">
        <v>1</v>
      </c>
      <c r="N1490" s="284" t="s">
        <v>44</v>
      </c>
      <c r="O1490" s="49"/>
      <c r="P1490" s="285">
        <f>O1490*H1490</f>
        <v>0</v>
      </c>
      <c r="Q1490" s="285">
        <v>0</v>
      </c>
      <c r="R1490" s="285">
        <f>Q1490*H1490</f>
        <v>0</v>
      </c>
      <c r="S1490" s="285">
        <v>0</v>
      </c>
      <c r="T1490" s="286">
        <f>S1490*H1490</f>
        <v>0</v>
      </c>
      <c r="U1490" s="204"/>
      <c r="V1490" s="204"/>
      <c r="W1490" s="204"/>
      <c r="X1490" s="204"/>
      <c r="Y1490" s="204"/>
      <c r="Z1490" s="204"/>
      <c r="AA1490" s="204"/>
      <c r="AB1490" s="204"/>
      <c r="AC1490" s="204"/>
      <c r="AD1490" s="204"/>
      <c r="AE1490" s="204"/>
      <c r="AR1490" s="287" t="s">
        <v>238</v>
      </c>
      <c r="AT1490" s="287" t="s">
        <v>139</v>
      </c>
      <c r="AU1490" s="287" t="s">
        <v>145</v>
      </c>
      <c r="AY1490" s="205" t="s">
        <v>137</v>
      </c>
      <c r="BE1490" s="150">
        <f>IF(N1490="základná",J1490,0)</f>
        <v>0</v>
      </c>
      <c r="BF1490" s="150">
        <f>IF(N1490="znížená",J1490,0)</f>
        <v>0</v>
      </c>
      <c r="BG1490" s="150">
        <f>IF(N1490="zákl. prenesená",J1490,0)</f>
        <v>0</v>
      </c>
      <c r="BH1490" s="150">
        <f>IF(N1490="zníž. prenesená",J1490,0)</f>
        <v>0</v>
      </c>
      <c r="BI1490" s="150">
        <f>IF(N1490="nulová",J1490,0)</f>
        <v>0</v>
      </c>
      <c r="BJ1490" s="205" t="s">
        <v>145</v>
      </c>
      <c r="BK1490" s="151">
        <f>ROUND(I1490*H1490,3)</f>
        <v>0</v>
      </c>
      <c r="BL1490" s="205" t="s">
        <v>238</v>
      </c>
      <c r="BM1490" s="287" t="s">
        <v>2124</v>
      </c>
    </row>
    <row r="1491" spans="1:65" s="11" customFormat="1">
      <c r="B1491" s="152"/>
      <c r="D1491" s="153" t="s">
        <v>147</v>
      </c>
      <c r="E1491" s="154" t="s">
        <v>1</v>
      </c>
      <c r="F1491" s="155" t="s">
        <v>2125</v>
      </c>
      <c r="H1491" s="156">
        <v>153.9</v>
      </c>
      <c r="I1491" s="157"/>
      <c r="L1491" s="152"/>
      <c r="M1491" s="158"/>
      <c r="N1491" s="159"/>
      <c r="O1491" s="159"/>
      <c r="P1491" s="159"/>
      <c r="Q1491" s="159"/>
      <c r="R1491" s="159"/>
      <c r="S1491" s="159"/>
      <c r="T1491" s="160"/>
      <c r="AT1491" s="154" t="s">
        <v>147</v>
      </c>
      <c r="AU1491" s="154" t="s">
        <v>145</v>
      </c>
      <c r="AV1491" s="11" t="s">
        <v>145</v>
      </c>
      <c r="AW1491" s="11" t="s">
        <v>33</v>
      </c>
      <c r="AX1491" s="11" t="s">
        <v>72</v>
      </c>
      <c r="AY1491" s="154" t="s">
        <v>137</v>
      </c>
    </row>
    <row r="1492" spans="1:65" s="13" customFormat="1">
      <c r="B1492" s="169"/>
      <c r="D1492" s="153" t="s">
        <v>147</v>
      </c>
      <c r="E1492" s="170" t="s">
        <v>1</v>
      </c>
      <c r="F1492" s="171" t="s">
        <v>158</v>
      </c>
      <c r="H1492" s="172">
        <v>153.9</v>
      </c>
      <c r="I1492" s="173"/>
      <c r="L1492" s="169"/>
      <c r="M1492" s="174"/>
      <c r="N1492" s="175"/>
      <c r="O1492" s="175"/>
      <c r="P1492" s="175"/>
      <c r="Q1492" s="175"/>
      <c r="R1492" s="175"/>
      <c r="S1492" s="175"/>
      <c r="T1492" s="176"/>
      <c r="AT1492" s="170" t="s">
        <v>147</v>
      </c>
      <c r="AU1492" s="170" t="s">
        <v>145</v>
      </c>
      <c r="AV1492" s="13" t="s">
        <v>144</v>
      </c>
      <c r="AW1492" s="13" t="s">
        <v>33</v>
      </c>
      <c r="AX1492" s="13" t="s">
        <v>80</v>
      </c>
      <c r="AY1492" s="170" t="s">
        <v>137</v>
      </c>
    </row>
    <row r="1493" spans="1:65" s="254" customFormat="1" ht="24.2" customHeight="1">
      <c r="A1493" s="204"/>
      <c r="B1493" s="139"/>
      <c r="C1493" s="276" t="s">
        <v>2126</v>
      </c>
      <c r="D1493" s="276" t="s">
        <v>139</v>
      </c>
      <c r="E1493" s="277" t="s">
        <v>2127</v>
      </c>
      <c r="F1493" s="278" t="s">
        <v>2128</v>
      </c>
      <c r="G1493" s="279" t="s">
        <v>289</v>
      </c>
      <c r="H1493" s="281"/>
      <c r="I1493" s="281"/>
      <c r="J1493" s="280">
        <f>ROUND(I1493*H1493,3)</f>
        <v>0</v>
      </c>
      <c r="K1493" s="282"/>
      <c r="L1493" s="30"/>
      <c r="M1493" s="283" t="s">
        <v>1</v>
      </c>
      <c r="N1493" s="284" t="s">
        <v>44</v>
      </c>
      <c r="O1493" s="49"/>
      <c r="P1493" s="285">
        <f>O1493*H1493</f>
        <v>0</v>
      </c>
      <c r="Q1493" s="285">
        <v>0</v>
      </c>
      <c r="R1493" s="285">
        <f>Q1493*H1493</f>
        <v>0</v>
      </c>
      <c r="S1493" s="285">
        <v>0</v>
      </c>
      <c r="T1493" s="286">
        <f>S1493*H1493</f>
        <v>0</v>
      </c>
      <c r="U1493" s="204"/>
      <c r="V1493" s="204"/>
      <c r="W1493" s="204"/>
      <c r="X1493" s="204"/>
      <c r="Y1493" s="204"/>
      <c r="Z1493" s="204"/>
      <c r="AA1493" s="204"/>
      <c r="AB1493" s="204"/>
      <c r="AC1493" s="204"/>
      <c r="AD1493" s="204"/>
      <c r="AE1493" s="204"/>
      <c r="AR1493" s="287" t="s">
        <v>238</v>
      </c>
      <c r="AT1493" s="287" t="s">
        <v>139</v>
      </c>
      <c r="AU1493" s="287" t="s">
        <v>145</v>
      </c>
      <c r="AY1493" s="205" t="s">
        <v>137</v>
      </c>
      <c r="BE1493" s="150">
        <f>IF(N1493="základná",J1493,0)</f>
        <v>0</v>
      </c>
      <c r="BF1493" s="150">
        <f>IF(N1493="znížená",J1493,0)</f>
        <v>0</v>
      </c>
      <c r="BG1493" s="150">
        <f>IF(N1493="zákl. prenesená",J1493,0)</f>
        <v>0</v>
      </c>
      <c r="BH1493" s="150">
        <f>IF(N1493="zníž. prenesená",J1493,0)</f>
        <v>0</v>
      </c>
      <c r="BI1493" s="150">
        <f>IF(N1493="nulová",J1493,0)</f>
        <v>0</v>
      </c>
      <c r="BJ1493" s="205" t="s">
        <v>145</v>
      </c>
      <c r="BK1493" s="151">
        <f>ROUND(I1493*H1493,3)</f>
        <v>0</v>
      </c>
      <c r="BL1493" s="205" t="s">
        <v>238</v>
      </c>
      <c r="BM1493" s="287" t="s">
        <v>2129</v>
      </c>
    </row>
    <row r="1494" spans="1:65" s="10" customFormat="1" ht="22.7" customHeight="1">
      <c r="B1494" s="126"/>
      <c r="D1494" s="127" t="s">
        <v>71</v>
      </c>
      <c r="E1494" s="137" t="s">
        <v>2130</v>
      </c>
      <c r="F1494" s="137" t="s">
        <v>2131</v>
      </c>
      <c r="I1494" s="129"/>
      <c r="J1494" s="138">
        <f>BK1494</f>
        <v>0</v>
      </c>
      <c r="L1494" s="126"/>
      <c r="M1494" s="131"/>
      <c r="N1494" s="132"/>
      <c r="O1494" s="132"/>
      <c r="P1494" s="133">
        <f>SUM(P1495:P1501)</f>
        <v>0</v>
      </c>
      <c r="Q1494" s="132"/>
      <c r="R1494" s="133">
        <f>SUM(R1495:R1501)</f>
        <v>0</v>
      </c>
      <c r="S1494" s="132"/>
      <c r="T1494" s="134">
        <f>SUM(T1495:T1501)</f>
        <v>0</v>
      </c>
      <c r="AR1494" s="127" t="s">
        <v>145</v>
      </c>
      <c r="AT1494" s="135" t="s">
        <v>71</v>
      </c>
      <c r="AU1494" s="135" t="s">
        <v>80</v>
      </c>
      <c r="AY1494" s="127" t="s">
        <v>137</v>
      </c>
      <c r="BK1494" s="136">
        <f>SUM(BK1495:BK1501)</f>
        <v>0</v>
      </c>
    </row>
    <row r="1495" spans="1:65" s="254" customFormat="1" ht="37.700000000000003" customHeight="1">
      <c r="A1495" s="204"/>
      <c r="B1495" s="139"/>
      <c r="C1495" s="276" t="s">
        <v>2132</v>
      </c>
      <c r="D1495" s="276" t="s">
        <v>139</v>
      </c>
      <c r="E1495" s="277" t="s">
        <v>2133</v>
      </c>
      <c r="F1495" s="278" t="s">
        <v>2134</v>
      </c>
      <c r="G1495" s="279" t="s">
        <v>167</v>
      </c>
      <c r="H1495" s="280">
        <v>4</v>
      </c>
      <c r="I1495" s="281"/>
      <c r="J1495" s="280">
        <f>ROUND(I1495*H1495,3)</f>
        <v>0</v>
      </c>
      <c r="K1495" s="282"/>
      <c r="L1495" s="30"/>
      <c r="M1495" s="283" t="s">
        <v>1</v>
      </c>
      <c r="N1495" s="284" t="s">
        <v>44</v>
      </c>
      <c r="O1495" s="49"/>
      <c r="P1495" s="285">
        <f>O1495*H1495</f>
        <v>0</v>
      </c>
      <c r="Q1495" s="285">
        <v>0</v>
      </c>
      <c r="R1495" s="285">
        <f>Q1495*H1495</f>
        <v>0</v>
      </c>
      <c r="S1495" s="285">
        <v>0</v>
      </c>
      <c r="T1495" s="286">
        <f>S1495*H1495</f>
        <v>0</v>
      </c>
      <c r="U1495" s="204"/>
      <c r="V1495" s="204"/>
      <c r="W1495" s="204"/>
      <c r="X1495" s="204"/>
      <c r="Y1495" s="204"/>
      <c r="Z1495" s="204"/>
      <c r="AA1495" s="204"/>
      <c r="AB1495" s="204"/>
      <c r="AC1495" s="204"/>
      <c r="AD1495" s="204"/>
      <c r="AE1495" s="204"/>
      <c r="AR1495" s="287" t="s">
        <v>238</v>
      </c>
      <c r="AT1495" s="287" t="s">
        <v>139</v>
      </c>
      <c r="AU1495" s="287" t="s">
        <v>145</v>
      </c>
      <c r="AY1495" s="205" t="s">
        <v>137</v>
      </c>
      <c r="BE1495" s="150">
        <f>IF(N1495="základná",J1495,0)</f>
        <v>0</v>
      </c>
      <c r="BF1495" s="150">
        <f>IF(N1495="znížená",J1495,0)</f>
        <v>0</v>
      </c>
      <c r="BG1495" s="150">
        <f>IF(N1495="zákl. prenesená",J1495,0)</f>
        <v>0</v>
      </c>
      <c r="BH1495" s="150">
        <f>IF(N1495="zníž. prenesená",J1495,0)</f>
        <v>0</v>
      </c>
      <c r="BI1495" s="150">
        <f>IF(N1495="nulová",J1495,0)</f>
        <v>0</v>
      </c>
      <c r="BJ1495" s="205" t="s">
        <v>145</v>
      </c>
      <c r="BK1495" s="151">
        <f>ROUND(I1495*H1495,3)</f>
        <v>0</v>
      </c>
      <c r="BL1495" s="205" t="s">
        <v>238</v>
      </c>
      <c r="BM1495" s="287" t="s">
        <v>2135</v>
      </c>
    </row>
    <row r="1496" spans="1:65" s="11" customFormat="1">
      <c r="B1496" s="152"/>
      <c r="D1496" s="153" t="s">
        <v>147</v>
      </c>
      <c r="E1496" s="154" t="s">
        <v>1</v>
      </c>
      <c r="F1496" s="155" t="s">
        <v>2136</v>
      </c>
      <c r="H1496" s="156">
        <v>4</v>
      </c>
      <c r="I1496" s="157"/>
      <c r="L1496" s="152"/>
      <c r="M1496" s="158"/>
      <c r="N1496" s="159"/>
      <c r="O1496" s="159"/>
      <c r="P1496" s="159"/>
      <c r="Q1496" s="159"/>
      <c r="R1496" s="159"/>
      <c r="S1496" s="159"/>
      <c r="T1496" s="160"/>
      <c r="AT1496" s="154" t="s">
        <v>147</v>
      </c>
      <c r="AU1496" s="154" t="s">
        <v>145</v>
      </c>
      <c r="AV1496" s="11" t="s">
        <v>145</v>
      </c>
      <c r="AW1496" s="11" t="s">
        <v>33</v>
      </c>
      <c r="AX1496" s="11" t="s">
        <v>80</v>
      </c>
      <c r="AY1496" s="154" t="s">
        <v>137</v>
      </c>
    </row>
    <row r="1497" spans="1:65" s="254" customFormat="1" ht="48.95" customHeight="1">
      <c r="A1497" s="204"/>
      <c r="B1497" s="139"/>
      <c r="C1497" s="276" t="s">
        <v>2137</v>
      </c>
      <c r="D1497" s="276" t="s">
        <v>139</v>
      </c>
      <c r="E1497" s="277" t="s">
        <v>2138</v>
      </c>
      <c r="F1497" s="278" t="s">
        <v>2139</v>
      </c>
      <c r="G1497" s="279" t="s">
        <v>167</v>
      </c>
      <c r="H1497" s="280">
        <v>1</v>
      </c>
      <c r="I1497" s="281"/>
      <c r="J1497" s="280">
        <f>ROUND(I1497*H1497,3)</f>
        <v>0</v>
      </c>
      <c r="K1497" s="282"/>
      <c r="L1497" s="30"/>
      <c r="M1497" s="283" t="s">
        <v>1</v>
      </c>
      <c r="N1497" s="284" t="s">
        <v>44</v>
      </c>
      <c r="O1497" s="49"/>
      <c r="P1497" s="285">
        <f>O1497*H1497</f>
        <v>0</v>
      </c>
      <c r="Q1497" s="285">
        <v>0</v>
      </c>
      <c r="R1497" s="285">
        <f>Q1497*H1497</f>
        <v>0</v>
      </c>
      <c r="S1497" s="285">
        <v>0</v>
      </c>
      <c r="T1497" s="286">
        <f>S1497*H1497</f>
        <v>0</v>
      </c>
      <c r="U1497" s="204"/>
      <c r="V1497" s="204"/>
      <c r="W1497" s="204"/>
      <c r="X1497" s="204"/>
      <c r="Y1497" s="204"/>
      <c r="Z1497" s="204"/>
      <c r="AA1497" s="204"/>
      <c r="AB1497" s="204"/>
      <c r="AC1497" s="204"/>
      <c r="AD1497" s="204"/>
      <c r="AE1497" s="204"/>
      <c r="AR1497" s="287" t="s">
        <v>238</v>
      </c>
      <c r="AT1497" s="287" t="s">
        <v>139</v>
      </c>
      <c r="AU1497" s="287" t="s">
        <v>145</v>
      </c>
      <c r="AY1497" s="205" t="s">
        <v>137</v>
      </c>
      <c r="BE1497" s="150">
        <f>IF(N1497="základná",J1497,0)</f>
        <v>0</v>
      </c>
      <c r="BF1497" s="150">
        <f>IF(N1497="znížená",J1497,0)</f>
        <v>0</v>
      </c>
      <c r="BG1497" s="150">
        <f>IF(N1497="zákl. prenesená",J1497,0)</f>
        <v>0</v>
      </c>
      <c r="BH1497" s="150">
        <f>IF(N1497="zníž. prenesená",J1497,0)</f>
        <v>0</v>
      </c>
      <c r="BI1497" s="150">
        <f>IF(N1497="nulová",J1497,0)</f>
        <v>0</v>
      </c>
      <c r="BJ1497" s="205" t="s">
        <v>145</v>
      </c>
      <c r="BK1497" s="151">
        <f>ROUND(I1497*H1497,3)</f>
        <v>0</v>
      </c>
      <c r="BL1497" s="205" t="s">
        <v>238</v>
      </c>
      <c r="BM1497" s="287" t="s">
        <v>2140</v>
      </c>
    </row>
    <row r="1498" spans="1:65" s="11" customFormat="1">
      <c r="B1498" s="152"/>
      <c r="D1498" s="153" t="s">
        <v>147</v>
      </c>
      <c r="E1498" s="154" t="s">
        <v>1</v>
      </c>
      <c r="F1498" s="155" t="s">
        <v>2141</v>
      </c>
      <c r="H1498" s="156">
        <v>1</v>
      </c>
      <c r="I1498" s="157"/>
      <c r="L1498" s="152"/>
      <c r="M1498" s="158"/>
      <c r="N1498" s="159"/>
      <c r="O1498" s="159"/>
      <c r="P1498" s="159"/>
      <c r="Q1498" s="159"/>
      <c r="R1498" s="159"/>
      <c r="S1498" s="159"/>
      <c r="T1498" s="160"/>
      <c r="AT1498" s="154" t="s">
        <v>147</v>
      </c>
      <c r="AU1498" s="154" t="s">
        <v>145</v>
      </c>
      <c r="AV1498" s="11" t="s">
        <v>145</v>
      </c>
      <c r="AW1498" s="11" t="s">
        <v>33</v>
      </c>
      <c r="AX1498" s="11" t="s">
        <v>80</v>
      </c>
      <c r="AY1498" s="154" t="s">
        <v>137</v>
      </c>
    </row>
    <row r="1499" spans="1:65" s="254" customFormat="1" ht="14.45" customHeight="1">
      <c r="A1499" s="204"/>
      <c r="B1499" s="139"/>
      <c r="C1499" s="276" t="s">
        <v>2142</v>
      </c>
      <c r="D1499" s="276" t="s">
        <v>139</v>
      </c>
      <c r="E1499" s="277" t="s">
        <v>2143</v>
      </c>
      <c r="F1499" s="278" t="s">
        <v>2144</v>
      </c>
      <c r="G1499" s="279" t="s">
        <v>167</v>
      </c>
      <c r="H1499" s="280">
        <v>13</v>
      </c>
      <c r="I1499" s="281"/>
      <c r="J1499" s="280">
        <f>ROUND(I1499*H1499,3)</f>
        <v>0</v>
      </c>
      <c r="K1499" s="282"/>
      <c r="L1499" s="30"/>
      <c r="M1499" s="283" t="s">
        <v>1</v>
      </c>
      <c r="N1499" s="284" t="s">
        <v>44</v>
      </c>
      <c r="O1499" s="49"/>
      <c r="P1499" s="285">
        <f>O1499*H1499</f>
        <v>0</v>
      </c>
      <c r="Q1499" s="285">
        <v>0</v>
      </c>
      <c r="R1499" s="285">
        <f>Q1499*H1499</f>
        <v>0</v>
      </c>
      <c r="S1499" s="285">
        <v>0</v>
      </c>
      <c r="T1499" s="286">
        <f>S1499*H1499</f>
        <v>0</v>
      </c>
      <c r="U1499" s="204"/>
      <c r="V1499" s="204"/>
      <c r="W1499" s="204"/>
      <c r="X1499" s="204"/>
      <c r="Y1499" s="204"/>
      <c r="Z1499" s="204"/>
      <c r="AA1499" s="204"/>
      <c r="AB1499" s="204"/>
      <c r="AC1499" s="204"/>
      <c r="AD1499" s="204"/>
      <c r="AE1499" s="204"/>
      <c r="AR1499" s="287" t="s">
        <v>238</v>
      </c>
      <c r="AT1499" s="287" t="s">
        <v>139</v>
      </c>
      <c r="AU1499" s="287" t="s">
        <v>145</v>
      </c>
      <c r="AY1499" s="205" t="s">
        <v>137</v>
      </c>
      <c r="BE1499" s="150">
        <f>IF(N1499="základná",J1499,0)</f>
        <v>0</v>
      </c>
      <c r="BF1499" s="150">
        <f>IF(N1499="znížená",J1499,0)</f>
        <v>0</v>
      </c>
      <c r="BG1499" s="150">
        <f>IF(N1499="zákl. prenesená",J1499,0)</f>
        <v>0</v>
      </c>
      <c r="BH1499" s="150">
        <f>IF(N1499="zníž. prenesená",J1499,0)</f>
        <v>0</v>
      </c>
      <c r="BI1499" s="150">
        <f>IF(N1499="nulová",J1499,0)</f>
        <v>0</v>
      </c>
      <c r="BJ1499" s="205" t="s">
        <v>145</v>
      </c>
      <c r="BK1499" s="151">
        <f>ROUND(I1499*H1499,3)</f>
        <v>0</v>
      </c>
      <c r="BL1499" s="205" t="s">
        <v>238</v>
      </c>
      <c r="BM1499" s="287" t="s">
        <v>2145</v>
      </c>
    </row>
    <row r="1500" spans="1:65" s="254" customFormat="1" ht="37.700000000000003" customHeight="1">
      <c r="A1500" s="204"/>
      <c r="B1500" s="139"/>
      <c r="C1500" s="288" t="s">
        <v>2146</v>
      </c>
      <c r="D1500" s="288" t="s">
        <v>164</v>
      </c>
      <c r="E1500" s="289" t="s">
        <v>2147</v>
      </c>
      <c r="F1500" s="290" t="s">
        <v>2148</v>
      </c>
      <c r="G1500" s="291" t="s">
        <v>167</v>
      </c>
      <c r="H1500" s="292">
        <v>13</v>
      </c>
      <c r="I1500" s="293"/>
      <c r="J1500" s="292">
        <f>ROUND(I1500*H1500,3)</f>
        <v>0</v>
      </c>
      <c r="K1500" s="294"/>
      <c r="L1500" s="183"/>
      <c r="M1500" s="295" t="s">
        <v>1</v>
      </c>
      <c r="N1500" s="296" t="s">
        <v>44</v>
      </c>
      <c r="O1500" s="49"/>
      <c r="P1500" s="285">
        <f>O1500*H1500</f>
        <v>0</v>
      </c>
      <c r="Q1500" s="285">
        <v>0</v>
      </c>
      <c r="R1500" s="285">
        <f>Q1500*H1500</f>
        <v>0</v>
      </c>
      <c r="S1500" s="285">
        <v>0</v>
      </c>
      <c r="T1500" s="286">
        <f>S1500*H1500</f>
        <v>0</v>
      </c>
      <c r="U1500" s="204"/>
      <c r="V1500" s="204"/>
      <c r="W1500" s="204"/>
      <c r="X1500" s="204"/>
      <c r="Y1500" s="204"/>
      <c r="Z1500" s="204"/>
      <c r="AA1500" s="204"/>
      <c r="AB1500" s="204"/>
      <c r="AC1500" s="204"/>
      <c r="AD1500" s="204"/>
      <c r="AE1500" s="204"/>
      <c r="AR1500" s="287" t="s">
        <v>577</v>
      </c>
      <c r="AT1500" s="287" t="s">
        <v>164</v>
      </c>
      <c r="AU1500" s="287" t="s">
        <v>145</v>
      </c>
      <c r="AY1500" s="205" t="s">
        <v>137</v>
      </c>
      <c r="BE1500" s="150">
        <f>IF(N1500="základná",J1500,0)</f>
        <v>0</v>
      </c>
      <c r="BF1500" s="150">
        <f>IF(N1500="znížená",J1500,0)</f>
        <v>0</v>
      </c>
      <c r="BG1500" s="150">
        <f>IF(N1500="zákl. prenesená",J1500,0)</f>
        <v>0</v>
      </c>
      <c r="BH1500" s="150">
        <f>IF(N1500="zníž. prenesená",J1500,0)</f>
        <v>0</v>
      </c>
      <c r="BI1500" s="150">
        <f>IF(N1500="nulová",J1500,0)</f>
        <v>0</v>
      </c>
      <c r="BJ1500" s="205" t="s">
        <v>145</v>
      </c>
      <c r="BK1500" s="151">
        <f>ROUND(I1500*H1500,3)</f>
        <v>0</v>
      </c>
      <c r="BL1500" s="205" t="s">
        <v>238</v>
      </c>
      <c r="BM1500" s="287" t="s">
        <v>2149</v>
      </c>
    </row>
    <row r="1501" spans="1:65" s="254" customFormat="1" ht="24.2" customHeight="1">
      <c r="A1501" s="204"/>
      <c r="B1501" s="139"/>
      <c r="C1501" s="276" t="s">
        <v>2150</v>
      </c>
      <c r="D1501" s="276" t="s">
        <v>139</v>
      </c>
      <c r="E1501" s="277" t="s">
        <v>2151</v>
      </c>
      <c r="F1501" s="278" t="s">
        <v>2152</v>
      </c>
      <c r="G1501" s="279" t="s">
        <v>289</v>
      </c>
      <c r="H1501" s="281"/>
      <c r="I1501" s="281"/>
      <c r="J1501" s="280">
        <f>ROUND(I1501*H1501,3)</f>
        <v>0</v>
      </c>
      <c r="K1501" s="282"/>
      <c r="L1501" s="30"/>
      <c r="M1501" s="283" t="s">
        <v>1</v>
      </c>
      <c r="N1501" s="284" t="s">
        <v>44</v>
      </c>
      <c r="O1501" s="49"/>
      <c r="P1501" s="285">
        <f>O1501*H1501</f>
        <v>0</v>
      </c>
      <c r="Q1501" s="285">
        <v>0</v>
      </c>
      <c r="R1501" s="285">
        <f>Q1501*H1501</f>
        <v>0</v>
      </c>
      <c r="S1501" s="285">
        <v>0</v>
      </c>
      <c r="T1501" s="286">
        <f>S1501*H1501</f>
        <v>0</v>
      </c>
      <c r="U1501" s="204"/>
      <c r="V1501" s="204"/>
      <c r="W1501" s="204"/>
      <c r="X1501" s="204"/>
      <c r="Y1501" s="204"/>
      <c r="Z1501" s="204"/>
      <c r="AA1501" s="204"/>
      <c r="AB1501" s="204"/>
      <c r="AC1501" s="204"/>
      <c r="AD1501" s="204"/>
      <c r="AE1501" s="204"/>
      <c r="AR1501" s="287" t="s">
        <v>238</v>
      </c>
      <c r="AT1501" s="287" t="s">
        <v>139</v>
      </c>
      <c r="AU1501" s="287" t="s">
        <v>145</v>
      </c>
      <c r="AY1501" s="205" t="s">
        <v>137</v>
      </c>
      <c r="BE1501" s="150">
        <f>IF(N1501="základná",J1501,0)</f>
        <v>0</v>
      </c>
      <c r="BF1501" s="150">
        <f>IF(N1501="znížená",J1501,0)</f>
        <v>0</v>
      </c>
      <c r="BG1501" s="150">
        <f>IF(N1501="zákl. prenesená",J1501,0)</f>
        <v>0</v>
      </c>
      <c r="BH1501" s="150">
        <f>IF(N1501="zníž. prenesená",J1501,0)</f>
        <v>0</v>
      </c>
      <c r="BI1501" s="150">
        <f>IF(N1501="nulová",J1501,0)</f>
        <v>0</v>
      </c>
      <c r="BJ1501" s="205" t="s">
        <v>145</v>
      </c>
      <c r="BK1501" s="151">
        <f>ROUND(I1501*H1501,3)</f>
        <v>0</v>
      </c>
      <c r="BL1501" s="205" t="s">
        <v>238</v>
      </c>
      <c r="BM1501" s="287" t="s">
        <v>2153</v>
      </c>
    </row>
    <row r="1502" spans="1:65" s="10" customFormat="1" ht="22.7" customHeight="1">
      <c r="B1502" s="126"/>
      <c r="D1502" s="127" t="s">
        <v>71</v>
      </c>
      <c r="E1502" s="137" t="s">
        <v>2154</v>
      </c>
      <c r="F1502" s="137" t="s">
        <v>2155</v>
      </c>
      <c r="I1502" s="129"/>
      <c r="J1502" s="138">
        <f>BK1502</f>
        <v>0</v>
      </c>
      <c r="L1502" s="126"/>
      <c r="M1502" s="131"/>
      <c r="N1502" s="132"/>
      <c r="O1502" s="132"/>
      <c r="P1502" s="133">
        <f>SUM(P1503:P1514)</f>
        <v>0</v>
      </c>
      <c r="Q1502" s="132"/>
      <c r="R1502" s="133">
        <f>SUM(R1503:R1514)</f>
        <v>0.17438976</v>
      </c>
      <c r="S1502" s="132"/>
      <c r="T1502" s="134">
        <f>SUM(T1503:T1514)</f>
        <v>0</v>
      </c>
      <c r="AR1502" s="127" t="s">
        <v>145</v>
      </c>
      <c r="AT1502" s="135" t="s">
        <v>71</v>
      </c>
      <c r="AU1502" s="135" t="s">
        <v>80</v>
      </c>
      <c r="AY1502" s="127" t="s">
        <v>137</v>
      </c>
      <c r="BK1502" s="136">
        <f>SUM(BK1503:BK1514)</f>
        <v>0</v>
      </c>
    </row>
    <row r="1503" spans="1:65" s="254" customFormat="1" ht="24.2" customHeight="1">
      <c r="A1503" s="204"/>
      <c r="B1503" s="139"/>
      <c r="C1503" s="276" t="s">
        <v>2156</v>
      </c>
      <c r="D1503" s="276" t="s">
        <v>139</v>
      </c>
      <c r="E1503" s="277" t="s">
        <v>2157</v>
      </c>
      <c r="F1503" s="278" t="s">
        <v>2158</v>
      </c>
      <c r="G1503" s="279" t="s">
        <v>269</v>
      </c>
      <c r="H1503" s="280">
        <v>11</v>
      </c>
      <c r="I1503" s="281"/>
      <c r="J1503" s="280">
        <f>ROUND(I1503*H1503,3)</f>
        <v>0</v>
      </c>
      <c r="K1503" s="282"/>
      <c r="L1503" s="30"/>
      <c r="M1503" s="283" t="s">
        <v>1</v>
      </c>
      <c r="N1503" s="284" t="s">
        <v>44</v>
      </c>
      <c r="O1503" s="49"/>
      <c r="P1503" s="285">
        <f>O1503*H1503</f>
        <v>0</v>
      </c>
      <c r="Q1503" s="285">
        <v>2.6700000000000001E-3</v>
      </c>
      <c r="R1503" s="285">
        <f>Q1503*H1503</f>
        <v>2.937E-2</v>
      </c>
      <c r="S1503" s="285">
        <v>0</v>
      </c>
      <c r="T1503" s="286">
        <f>S1503*H1503</f>
        <v>0</v>
      </c>
      <c r="U1503" s="204"/>
      <c r="V1503" s="204"/>
      <c r="W1503" s="204"/>
      <c r="X1503" s="204"/>
      <c r="Y1503" s="204"/>
      <c r="Z1503" s="204"/>
      <c r="AA1503" s="204"/>
      <c r="AB1503" s="204"/>
      <c r="AC1503" s="204"/>
      <c r="AD1503" s="204"/>
      <c r="AE1503" s="204"/>
      <c r="AR1503" s="287" t="s">
        <v>238</v>
      </c>
      <c r="AT1503" s="287" t="s">
        <v>139</v>
      </c>
      <c r="AU1503" s="287" t="s">
        <v>145</v>
      </c>
      <c r="AY1503" s="205" t="s">
        <v>137</v>
      </c>
      <c r="BE1503" s="150">
        <f>IF(N1503="základná",J1503,0)</f>
        <v>0</v>
      </c>
      <c r="BF1503" s="150">
        <f>IF(N1503="znížená",J1503,0)</f>
        <v>0</v>
      </c>
      <c r="BG1503" s="150">
        <f>IF(N1503="zákl. prenesená",J1503,0)</f>
        <v>0</v>
      </c>
      <c r="BH1503" s="150">
        <f>IF(N1503="zníž. prenesená",J1503,0)</f>
        <v>0</v>
      </c>
      <c r="BI1503" s="150">
        <f>IF(N1503="nulová",J1503,0)</f>
        <v>0</v>
      </c>
      <c r="BJ1503" s="205" t="s">
        <v>145</v>
      </c>
      <c r="BK1503" s="151">
        <f>ROUND(I1503*H1503,3)</f>
        <v>0</v>
      </c>
      <c r="BL1503" s="205" t="s">
        <v>238</v>
      </c>
      <c r="BM1503" s="287" t="s">
        <v>2159</v>
      </c>
    </row>
    <row r="1504" spans="1:65" s="14" customFormat="1">
      <c r="B1504" s="186"/>
      <c r="D1504" s="153" t="s">
        <v>147</v>
      </c>
      <c r="E1504" s="187" t="s">
        <v>1</v>
      </c>
      <c r="F1504" s="188" t="s">
        <v>988</v>
      </c>
      <c r="H1504" s="187" t="s">
        <v>1</v>
      </c>
      <c r="I1504" s="189"/>
      <c r="L1504" s="186"/>
      <c r="M1504" s="190"/>
      <c r="N1504" s="191"/>
      <c r="O1504" s="191"/>
      <c r="P1504" s="191"/>
      <c r="Q1504" s="191"/>
      <c r="R1504" s="191"/>
      <c r="S1504" s="191"/>
      <c r="T1504" s="192"/>
      <c r="AT1504" s="187" t="s">
        <v>147</v>
      </c>
      <c r="AU1504" s="187" t="s">
        <v>145</v>
      </c>
      <c r="AV1504" s="14" t="s">
        <v>80</v>
      </c>
      <c r="AW1504" s="14" t="s">
        <v>33</v>
      </c>
      <c r="AX1504" s="14" t="s">
        <v>72</v>
      </c>
      <c r="AY1504" s="187" t="s">
        <v>137</v>
      </c>
    </row>
    <row r="1505" spans="1:65" s="11" customFormat="1">
      <c r="B1505" s="152"/>
      <c r="D1505" s="153" t="s">
        <v>147</v>
      </c>
      <c r="E1505" s="154" t="s">
        <v>1</v>
      </c>
      <c r="F1505" s="155" t="s">
        <v>2160</v>
      </c>
      <c r="H1505" s="156">
        <v>11</v>
      </c>
      <c r="I1505" s="157"/>
      <c r="L1505" s="152"/>
      <c r="M1505" s="158"/>
      <c r="N1505" s="159"/>
      <c r="O1505" s="159"/>
      <c r="P1505" s="159"/>
      <c r="Q1505" s="159"/>
      <c r="R1505" s="159"/>
      <c r="S1505" s="159"/>
      <c r="T1505" s="160"/>
      <c r="AT1505" s="154" t="s">
        <v>147</v>
      </c>
      <c r="AU1505" s="154" t="s">
        <v>145</v>
      </c>
      <c r="AV1505" s="11" t="s">
        <v>145</v>
      </c>
      <c r="AW1505" s="11" t="s">
        <v>33</v>
      </c>
      <c r="AX1505" s="11" t="s">
        <v>72</v>
      </c>
      <c r="AY1505" s="154" t="s">
        <v>137</v>
      </c>
    </row>
    <row r="1506" spans="1:65" s="13" customFormat="1">
      <c r="B1506" s="169"/>
      <c r="D1506" s="153" t="s">
        <v>147</v>
      </c>
      <c r="E1506" s="170" t="s">
        <v>1</v>
      </c>
      <c r="F1506" s="171" t="s">
        <v>158</v>
      </c>
      <c r="H1506" s="172">
        <v>11</v>
      </c>
      <c r="I1506" s="173"/>
      <c r="L1506" s="169"/>
      <c r="M1506" s="174"/>
      <c r="N1506" s="175"/>
      <c r="O1506" s="175"/>
      <c r="P1506" s="175"/>
      <c r="Q1506" s="175"/>
      <c r="R1506" s="175"/>
      <c r="S1506" s="175"/>
      <c r="T1506" s="176"/>
      <c r="AT1506" s="170" t="s">
        <v>147</v>
      </c>
      <c r="AU1506" s="170" t="s">
        <v>145</v>
      </c>
      <c r="AV1506" s="13" t="s">
        <v>144</v>
      </c>
      <c r="AW1506" s="13" t="s">
        <v>33</v>
      </c>
      <c r="AX1506" s="13" t="s">
        <v>80</v>
      </c>
      <c r="AY1506" s="170" t="s">
        <v>137</v>
      </c>
    </row>
    <row r="1507" spans="1:65" s="254" customFormat="1" ht="24.2" customHeight="1">
      <c r="A1507" s="204"/>
      <c r="B1507" s="139"/>
      <c r="C1507" s="276" t="s">
        <v>2161</v>
      </c>
      <c r="D1507" s="276" t="s">
        <v>139</v>
      </c>
      <c r="E1507" s="277" t="s">
        <v>2162</v>
      </c>
      <c r="F1507" s="278" t="s">
        <v>2163</v>
      </c>
      <c r="G1507" s="279" t="s">
        <v>142</v>
      </c>
      <c r="H1507" s="280">
        <v>8.8000000000000007</v>
      </c>
      <c r="I1507" s="281"/>
      <c r="J1507" s="280">
        <f>ROUND(I1507*H1507,3)</f>
        <v>0</v>
      </c>
      <c r="K1507" s="282"/>
      <c r="L1507" s="30"/>
      <c r="M1507" s="283" t="s">
        <v>1</v>
      </c>
      <c r="N1507" s="284" t="s">
        <v>44</v>
      </c>
      <c r="O1507" s="49"/>
      <c r="P1507" s="285">
        <f>O1507*H1507</f>
        <v>0</v>
      </c>
      <c r="Q1507" s="285">
        <v>3.8500000000000001E-3</v>
      </c>
      <c r="R1507" s="285">
        <f>Q1507*H1507</f>
        <v>3.388E-2</v>
      </c>
      <c r="S1507" s="285">
        <v>0</v>
      </c>
      <c r="T1507" s="286">
        <f>S1507*H1507</f>
        <v>0</v>
      </c>
      <c r="U1507" s="204"/>
      <c r="V1507" s="204"/>
      <c r="W1507" s="204"/>
      <c r="X1507" s="204"/>
      <c r="Y1507" s="204"/>
      <c r="Z1507" s="204"/>
      <c r="AA1507" s="204"/>
      <c r="AB1507" s="204"/>
      <c r="AC1507" s="204"/>
      <c r="AD1507" s="204"/>
      <c r="AE1507" s="204"/>
      <c r="AR1507" s="287" t="s">
        <v>238</v>
      </c>
      <c r="AT1507" s="287" t="s">
        <v>139</v>
      </c>
      <c r="AU1507" s="287" t="s">
        <v>145</v>
      </c>
      <c r="AY1507" s="205" t="s">
        <v>137</v>
      </c>
      <c r="BE1507" s="150">
        <f>IF(N1507="základná",J1507,0)</f>
        <v>0</v>
      </c>
      <c r="BF1507" s="150">
        <f>IF(N1507="znížená",J1507,0)</f>
        <v>0</v>
      </c>
      <c r="BG1507" s="150">
        <f>IF(N1507="zákl. prenesená",J1507,0)</f>
        <v>0</v>
      </c>
      <c r="BH1507" s="150">
        <f>IF(N1507="zníž. prenesená",J1507,0)</f>
        <v>0</v>
      </c>
      <c r="BI1507" s="150">
        <f>IF(N1507="nulová",J1507,0)</f>
        <v>0</v>
      </c>
      <c r="BJ1507" s="205" t="s">
        <v>145</v>
      </c>
      <c r="BK1507" s="151">
        <f>ROUND(I1507*H1507,3)</f>
        <v>0</v>
      </c>
      <c r="BL1507" s="205" t="s">
        <v>238</v>
      </c>
      <c r="BM1507" s="287" t="s">
        <v>2164</v>
      </c>
    </row>
    <row r="1508" spans="1:65" s="11" customFormat="1">
      <c r="B1508" s="152"/>
      <c r="D1508" s="153" t="s">
        <v>147</v>
      </c>
      <c r="E1508" s="154" t="s">
        <v>1</v>
      </c>
      <c r="F1508" s="155" t="s">
        <v>1331</v>
      </c>
      <c r="H1508" s="156">
        <v>8.8000000000000007</v>
      </c>
      <c r="I1508" s="157"/>
      <c r="L1508" s="152"/>
      <c r="M1508" s="158"/>
      <c r="N1508" s="159"/>
      <c r="O1508" s="159"/>
      <c r="P1508" s="159"/>
      <c r="Q1508" s="159"/>
      <c r="R1508" s="159"/>
      <c r="S1508" s="159"/>
      <c r="T1508" s="160"/>
      <c r="AT1508" s="154" t="s">
        <v>147</v>
      </c>
      <c r="AU1508" s="154" t="s">
        <v>145</v>
      </c>
      <c r="AV1508" s="11" t="s">
        <v>145</v>
      </c>
      <c r="AW1508" s="11" t="s">
        <v>33</v>
      </c>
      <c r="AX1508" s="11" t="s">
        <v>72</v>
      </c>
      <c r="AY1508" s="154" t="s">
        <v>137</v>
      </c>
    </row>
    <row r="1509" spans="1:65" s="13" customFormat="1">
      <c r="B1509" s="169"/>
      <c r="D1509" s="153" t="s">
        <v>147</v>
      </c>
      <c r="E1509" s="170" t="s">
        <v>1</v>
      </c>
      <c r="F1509" s="171" t="s">
        <v>158</v>
      </c>
      <c r="H1509" s="172">
        <v>8.8000000000000007</v>
      </c>
      <c r="I1509" s="173"/>
      <c r="L1509" s="169"/>
      <c r="M1509" s="174"/>
      <c r="N1509" s="175"/>
      <c r="O1509" s="175"/>
      <c r="P1509" s="175"/>
      <c r="Q1509" s="175"/>
      <c r="R1509" s="175"/>
      <c r="S1509" s="175"/>
      <c r="T1509" s="176"/>
      <c r="AT1509" s="170" t="s">
        <v>147</v>
      </c>
      <c r="AU1509" s="170" t="s">
        <v>145</v>
      </c>
      <c r="AV1509" s="13" t="s">
        <v>144</v>
      </c>
      <c r="AW1509" s="13" t="s">
        <v>33</v>
      </c>
      <c r="AX1509" s="13" t="s">
        <v>80</v>
      </c>
      <c r="AY1509" s="170" t="s">
        <v>137</v>
      </c>
    </row>
    <row r="1510" spans="1:65" s="254" customFormat="1" ht="24.2" customHeight="1">
      <c r="A1510" s="204"/>
      <c r="B1510" s="139"/>
      <c r="C1510" s="288" t="s">
        <v>2165</v>
      </c>
      <c r="D1510" s="288" t="s">
        <v>164</v>
      </c>
      <c r="E1510" s="289" t="s">
        <v>2166</v>
      </c>
      <c r="F1510" s="290" t="s">
        <v>2167</v>
      </c>
      <c r="G1510" s="291" t="s">
        <v>142</v>
      </c>
      <c r="H1510" s="292">
        <v>9.8179999999999996</v>
      </c>
      <c r="I1510" s="293"/>
      <c r="J1510" s="292">
        <f>ROUND(I1510*H1510,3)</f>
        <v>0</v>
      </c>
      <c r="K1510" s="294"/>
      <c r="L1510" s="183"/>
      <c r="M1510" s="295" t="s">
        <v>1</v>
      </c>
      <c r="N1510" s="296" t="s">
        <v>44</v>
      </c>
      <c r="O1510" s="49"/>
      <c r="P1510" s="285">
        <f>O1510*H1510</f>
        <v>0</v>
      </c>
      <c r="Q1510" s="285">
        <v>1.132E-2</v>
      </c>
      <c r="R1510" s="285">
        <f>Q1510*H1510</f>
        <v>0.11113976</v>
      </c>
      <c r="S1510" s="285">
        <v>0</v>
      </c>
      <c r="T1510" s="286">
        <f>S1510*H1510</f>
        <v>0</v>
      </c>
      <c r="U1510" s="204"/>
      <c r="V1510" s="204"/>
      <c r="W1510" s="204"/>
      <c r="X1510" s="204"/>
      <c r="Y1510" s="204"/>
      <c r="Z1510" s="204"/>
      <c r="AA1510" s="204"/>
      <c r="AB1510" s="204"/>
      <c r="AC1510" s="204"/>
      <c r="AD1510" s="204"/>
      <c r="AE1510" s="204"/>
      <c r="AR1510" s="287" t="s">
        <v>577</v>
      </c>
      <c r="AT1510" s="287" t="s">
        <v>164</v>
      </c>
      <c r="AU1510" s="287" t="s">
        <v>145</v>
      </c>
      <c r="AY1510" s="205" t="s">
        <v>137</v>
      </c>
      <c r="BE1510" s="150">
        <f>IF(N1510="základná",J1510,0)</f>
        <v>0</v>
      </c>
      <c r="BF1510" s="150">
        <f>IF(N1510="znížená",J1510,0)</f>
        <v>0</v>
      </c>
      <c r="BG1510" s="150">
        <f>IF(N1510="zákl. prenesená",J1510,0)</f>
        <v>0</v>
      </c>
      <c r="BH1510" s="150">
        <f>IF(N1510="zníž. prenesená",J1510,0)</f>
        <v>0</v>
      </c>
      <c r="BI1510" s="150">
        <f>IF(N1510="nulová",J1510,0)</f>
        <v>0</v>
      </c>
      <c r="BJ1510" s="205" t="s">
        <v>145</v>
      </c>
      <c r="BK1510" s="151">
        <f>ROUND(I1510*H1510,3)</f>
        <v>0</v>
      </c>
      <c r="BL1510" s="205" t="s">
        <v>238</v>
      </c>
      <c r="BM1510" s="287" t="s">
        <v>2168</v>
      </c>
    </row>
    <row r="1511" spans="1:65" s="11" customFormat="1">
      <c r="B1511" s="152"/>
      <c r="D1511" s="153" t="s">
        <v>147</v>
      </c>
      <c r="E1511" s="154" t="s">
        <v>1</v>
      </c>
      <c r="F1511" s="155" t="s">
        <v>2169</v>
      </c>
      <c r="H1511" s="156">
        <v>9.24</v>
      </c>
      <c r="I1511" s="157"/>
      <c r="L1511" s="152"/>
      <c r="M1511" s="158"/>
      <c r="N1511" s="159"/>
      <c r="O1511" s="159"/>
      <c r="P1511" s="159"/>
      <c r="Q1511" s="159"/>
      <c r="R1511" s="159"/>
      <c r="S1511" s="159"/>
      <c r="T1511" s="160"/>
      <c r="AT1511" s="154" t="s">
        <v>147</v>
      </c>
      <c r="AU1511" s="154" t="s">
        <v>145</v>
      </c>
      <c r="AV1511" s="11" t="s">
        <v>145</v>
      </c>
      <c r="AW1511" s="11" t="s">
        <v>33</v>
      </c>
      <c r="AX1511" s="11" t="s">
        <v>72</v>
      </c>
      <c r="AY1511" s="154" t="s">
        <v>137</v>
      </c>
    </row>
    <row r="1512" spans="1:65" s="11" customFormat="1">
      <c r="B1512" s="152"/>
      <c r="D1512" s="153" t="s">
        <v>147</v>
      </c>
      <c r="E1512" s="154" t="s">
        <v>1</v>
      </c>
      <c r="F1512" s="155" t="s">
        <v>2170</v>
      </c>
      <c r="H1512" s="156">
        <v>0.57799999999999996</v>
      </c>
      <c r="I1512" s="157"/>
      <c r="L1512" s="152"/>
      <c r="M1512" s="158"/>
      <c r="N1512" s="159"/>
      <c r="O1512" s="159"/>
      <c r="P1512" s="159"/>
      <c r="Q1512" s="159"/>
      <c r="R1512" s="159"/>
      <c r="S1512" s="159"/>
      <c r="T1512" s="160"/>
      <c r="AT1512" s="154" t="s">
        <v>147</v>
      </c>
      <c r="AU1512" s="154" t="s">
        <v>145</v>
      </c>
      <c r="AV1512" s="11" t="s">
        <v>145</v>
      </c>
      <c r="AW1512" s="11" t="s">
        <v>33</v>
      </c>
      <c r="AX1512" s="11" t="s">
        <v>72</v>
      </c>
      <c r="AY1512" s="154" t="s">
        <v>137</v>
      </c>
    </row>
    <row r="1513" spans="1:65" s="13" customFormat="1">
      <c r="B1513" s="169"/>
      <c r="D1513" s="153" t="s">
        <v>147</v>
      </c>
      <c r="E1513" s="170" t="s">
        <v>1</v>
      </c>
      <c r="F1513" s="171" t="s">
        <v>158</v>
      </c>
      <c r="H1513" s="172">
        <v>9.8179999999999996</v>
      </c>
      <c r="I1513" s="173"/>
      <c r="L1513" s="169"/>
      <c r="M1513" s="174"/>
      <c r="N1513" s="175"/>
      <c r="O1513" s="175"/>
      <c r="P1513" s="175"/>
      <c r="Q1513" s="175"/>
      <c r="R1513" s="175"/>
      <c r="S1513" s="175"/>
      <c r="T1513" s="176"/>
      <c r="AT1513" s="170" t="s">
        <v>147</v>
      </c>
      <c r="AU1513" s="170" t="s">
        <v>145</v>
      </c>
      <c r="AV1513" s="13" t="s">
        <v>144</v>
      </c>
      <c r="AW1513" s="13" t="s">
        <v>33</v>
      </c>
      <c r="AX1513" s="13" t="s">
        <v>80</v>
      </c>
      <c r="AY1513" s="170" t="s">
        <v>137</v>
      </c>
    </row>
    <row r="1514" spans="1:65" s="254" customFormat="1" ht="24.2" customHeight="1">
      <c r="A1514" s="204"/>
      <c r="B1514" s="139"/>
      <c r="C1514" s="276" t="s">
        <v>2171</v>
      </c>
      <c r="D1514" s="276" t="s">
        <v>139</v>
      </c>
      <c r="E1514" s="277" t="s">
        <v>2172</v>
      </c>
      <c r="F1514" s="278" t="s">
        <v>2173</v>
      </c>
      <c r="G1514" s="279" t="s">
        <v>289</v>
      </c>
      <c r="H1514" s="281"/>
      <c r="I1514" s="281"/>
      <c r="J1514" s="280">
        <f>ROUND(I1514*H1514,3)</f>
        <v>0</v>
      </c>
      <c r="K1514" s="282"/>
      <c r="L1514" s="30"/>
      <c r="M1514" s="283" t="s">
        <v>1</v>
      </c>
      <c r="N1514" s="284" t="s">
        <v>44</v>
      </c>
      <c r="O1514" s="49"/>
      <c r="P1514" s="285">
        <f>O1514*H1514</f>
        <v>0</v>
      </c>
      <c r="Q1514" s="285">
        <v>0</v>
      </c>
      <c r="R1514" s="285">
        <f>Q1514*H1514</f>
        <v>0</v>
      </c>
      <c r="S1514" s="285">
        <v>0</v>
      </c>
      <c r="T1514" s="286">
        <f>S1514*H1514</f>
        <v>0</v>
      </c>
      <c r="U1514" s="204"/>
      <c r="V1514" s="204"/>
      <c r="W1514" s="204"/>
      <c r="X1514" s="204"/>
      <c r="Y1514" s="204"/>
      <c r="Z1514" s="204"/>
      <c r="AA1514" s="204"/>
      <c r="AB1514" s="204"/>
      <c r="AC1514" s="204"/>
      <c r="AD1514" s="204"/>
      <c r="AE1514" s="204"/>
      <c r="AR1514" s="287" t="s">
        <v>238</v>
      </c>
      <c r="AT1514" s="287" t="s">
        <v>139</v>
      </c>
      <c r="AU1514" s="287" t="s">
        <v>145</v>
      </c>
      <c r="AY1514" s="205" t="s">
        <v>137</v>
      </c>
      <c r="BE1514" s="150">
        <f>IF(N1514="základná",J1514,0)</f>
        <v>0</v>
      </c>
      <c r="BF1514" s="150">
        <f>IF(N1514="znížená",J1514,0)</f>
        <v>0</v>
      </c>
      <c r="BG1514" s="150">
        <f>IF(N1514="zákl. prenesená",J1514,0)</f>
        <v>0</v>
      </c>
      <c r="BH1514" s="150">
        <f>IF(N1514="zníž. prenesená",J1514,0)</f>
        <v>0</v>
      </c>
      <c r="BI1514" s="150">
        <f>IF(N1514="nulová",J1514,0)</f>
        <v>0</v>
      </c>
      <c r="BJ1514" s="205" t="s">
        <v>145</v>
      </c>
      <c r="BK1514" s="151">
        <f>ROUND(I1514*H1514,3)</f>
        <v>0</v>
      </c>
      <c r="BL1514" s="205" t="s">
        <v>238</v>
      </c>
      <c r="BM1514" s="287" t="s">
        <v>2174</v>
      </c>
    </row>
    <row r="1515" spans="1:65" s="10" customFormat="1" ht="22.7" customHeight="1">
      <c r="B1515" s="126"/>
      <c r="D1515" s="127" t="s">
        <v>71</v>
      </c>
      <c r="E1515" s="137" t="s">
        <v>2175</v>
      </c>
      <c r="F1515" s="137" t="s">
        <v>2176</v>
      </c>
      <c r="I1515" s="129"/>
      <c r="J1515" s="138">
        <f>BK1515</f>
        <v>0</v>
      </c>
      <c r="L1515" s="126"/>
      <c r="M1515" s="131"/>
      <c r="N1515" s="132"/>
      <c r="O1515" s="132"/>
      <c r="P1515" s="133">
        <f>SUM(P1516:P1702)</f>
        <v>0</v>
      </c>
      <c r="Q1515" s="132"/>
      <c r="R1515" s="133">
        <f>SUM(R1516:R1702)</f>
        <v>1.6359237600000001</v>
      </c>
      <c r="S1515" s="132"/>
      <c r="T1515" s="134">
        <f>SUM(T1516:T1702)</f>
        <v>0</v>
      </c>
      <c r="AR1515" s="127" t="s">
        <v>145</v>
      </c>
      <c r="AT1515" s="135" t="s">
        <v>71</v>
      </c>
      <c r="AU1515" s="135" t="s">
        <v>80</v>
      </c>
      <c r="AY1515" s="127" t="s">
        <v>137</v>
      </c>
      <c r="BK1515" s="136">
        <f>SUM(BK1516:BK1702)</f>
        <v>0</v>
      </c>
    </row>
    <row r="1516" spans="1:65" s="254" customFormat="1" ht="24.2" customHeight="1">
      <c r="A1516" s="204"/>
      <c r="B1516" s="139"/>
      <c r="C1516" s="276" t="s">
        <v>2177</v>
      </c>
      <c r="D1516" s="276" t="s">
        <v>139</v>
      </c>
      <c r="E1516" s="277" t="s">
        <v>2178</v>
      </c>
      <c r="F1516" s="278" t="s">
        <v>2179</v>
      </c>
      <c r="G1516" s="279" t="s">
        <v>2180</v>
      </c>
      <c r="H1516" s="280">
        <v>146.41</v>
      </c>
      <c r="I1516" s="281"/>
      <c r="J1516" s="280">
        <f>ROUND(I1516*H1516,3)</f>
        <v>0</v>
      </c>
      <c r="K1516" s="282"/>
      <c r="L1516" s="30"/>
      <c r="M1516" s="283" t="s">
        <v>1</v>
      </c>
      <c r="N1516" s="284" t="s">
        <v>44</v>
      </c>
      <c r="O1516" s="49"/>
      <c r="P1516" s="285">
        <f>O1516*H1516</f>
        <v>0</v>
      </c>
      <c r="Q1516" s="285">
        <v>0</v>
      </c>
      <c r="R1516" s="285">
        <f>Q1516*H1516</f>
        <v>0</v>
      </c>
      <c r="S1516" s="285">
        <v>0</v>
      </c>
      <c r="T1516" s="286">
        <f>S1516*H1516</f>
        <v>0</v>
      </c>
      <c r="U1516" s="204"/>
      <c r="V1516" s="204"/>
      <c r="W1516" s="204"/>
      <c r="X1516" s="204"/>
      <c r="Y1516" s="204"/>
      <c r="Z1516" s="204"/>
      <c r="AA1516" s="204"/>
      <c r="AB1516" s="204"/>
      <c r="AC1516" s="204"/>
      <c r="AD1516" s="204"/>
      <c r="AE1516" s="204"/>
      <c r="AR1516" s="287" t="s">
        <v>238</v>
      </c>
      <c r="AT1516" s="287" t="s">
        <v>139</v>
      </c>
      <c r="AU1516" s="287" t="s">
        <v>145</v>
      </c>
      <c r="AY1516" s="205" t="s">
        <v>137</v>
      </c>
      <c r="BE1516" s="150">
        <f>IF(N1516="základná",J1516,0)</f>
        <v>0</v>
      </c>
      <c r="BF1516" s="150">
        <f>IF(N1516="znížená",J1516,0)</f>
        <v>0</v>
      </c>
      <c r="BG1516" s="150">
        <f>IF(N1516="zákl. prenesená",J1516,0)</f>
        <v>0</v>
      </c>
      <c r="BH1516" s="150">
        <f>IF(N1516="zníž. prenesená",J1516,0)</f>
        <v>0</v>
      </c>
      <c r="BI1516" s="150">
        <f>IF(N1516="nulová",J1516,0)</f>
        <v>0</v>
      </c>
      <c r="BJ1516" s="205" t="s">
        <v>145</v>
      </c>
      <c r="BK1516" s="151">
        <f>ROUND(I1516*H1516,3)</f>
        <v>0</v>
      </c>
      <c r="BL1516" s="205" t="s">
        <v>238</v>
      </c>
      <c r="BM1516" s="287" t="s">
        <v>2181</v>
      </c>
    </row>
    <row r="1517" spans="1:65" s="14" customFormat="1">
      <c r="B1517" s="186"/>
      <c r="D1517" s="153" t="s">
        <v>147</v>
      </c>
      <c r="E1517" s="187" t="s">
        <v>1</v>
      </c>
      <c r="F1517" s="188" t="s">
        <v>2182</v>
      </c>
      <c r="H1517" s="187" t="s">
        <v>1</v>
      </c>
      <c r="I1517" s="189"/>
      <c r="L1517" s="186"/>
      <c r="M1517" s="190"/>
      <c r="N1517" s="191"/>
      <c r="O1517" s="191"/>
      <c r="P1517" s="191"/>
      <c r="Q1517" s="191"/>
      <c r="R1517" s="191"/>
      <c r="S1517" s="191"/>
      <c r="T1517" s="192"/>
      <c r="AT1517" s="187" t="s">
        <v>147</v>
      </c>
      <c r="AU1517" s="187" t="s">
        <v>145</v>
      </c>
      <c r="AV1517" s="14" t="s">
        <v>80</v>
      </c>
      <c r="AW1517" s="14" t="s">
        <v>33</v>
      </c>
      <c r="AX1517" s="14" t="s">
        <v>72</v>
      </c>
      <c r="AY1517" s="187" t="s">
        <v>137</v>
      </c>
    </row>
    <row r="1518" spans="1:65" s="11" customFormat="1">
      <c r="B1518" s="152"/>
      <c r="D1518" s="153" t="s">
        <v>147</v>
      </c>
      <c r="E1518" s="154" t="s">
        <v>1</v>
      </c>
      <c r="F1518" s="155" t="s">
        <v>2183</v>
      </c>
      <c r="H1518" s="156">
        <v>80.77</v>
      </c>
      <c r="I1518" s="157"/>
      <c r="L1518" s="152"/>
      <c r="M1518" s="158"/>
      <c r="N1518" s="159"/>
      <c r="O1518" s="159"/>
      <c r="P1518" s="159"/>
      <c r="Q1518" s="159"/>
      <c r="R1518" s="159"/>
      <c r="S1518" s="159"/>
      <c r="T1518" s="160"/>
      <c r="AT1518" s="154" t="s">
        <v>147</v>
      </c>
      <c r="AU1518" s="154" t="s">
        <v>145</v>
      </c>
      <c r="AV1518" s="11" t="s">
        <v>145</v>
      </c>
      <c r="AW1518" s="11" t="s">
        <v>33</v>
      </c>
      <c r="AX1518" s="11" t="s">
        <v>72</v>
      </c>
      <c r="AY1518" s="154" t="s">
        <v>137</v>
      </c>
    </row>
    <row r="1519" spans="1:65" s="11" customFormat="1">
      <c r="B1519" s="152"/>
      <c r="D1519" s="153" t="s">
        <v>147</v>
      </c>
      <c r="E1519" s="154" t="s">
        <v>1</v>
      </c>
      <c r="F1519" s="155" t="s">
        <v>2184</v>
      </c>
      <c r="H1519" s="156">
        <v>65.64</v>
      </c>
      <c r="I1519" s="157"/>
      <c r="L1519" s="152"/>
      <c r="M1519" s="158"/>
      <c r="N1519" s="159"/>
      <c r="O1519" s="159"/>
      <c r="P1519" s="159"/>
      <c r="Q1519" s="159"/>
      <c r="R1519" s="159"/>
      <c r="S1519" s="159"/>
      <c r="T1519" s="160"/>
      <c r="AT1519" s="154" t="s">
        <v>147</v>
      </c>
      <c r="AU1519" s="154" t="s">
        <v>145</v>
      </c>
      <c r="AV1519" s="11" t="s">
        <v>145</v>
      </c>
      <c r="AW1519" s="11" t="s">
        <v>33</v>
      </c>
      <c r="AX1519" s="11" t="s">
        <v>72</v>
      </c>
      <c r="AY1519" s="154" t="s">
        <v>137</v>
      </c>
    </row>
    <row r="1520" spans="1:65" s="13" customFormat="1">
      <c r="B1520" s="169"/>
      <c r="D1520" s="153" t="s">
        <v>147</v>
      </c>
      <c r="E1520" s="170" t="s">
        <v>1</v>
      </c>
      <c r="F1520" s="171" t="s">
        <v>158</v>
      </c>
      <c r="H1520" s="172">
        <v>146.41</v>
      </c>
      <c r="I1520" s="173"/>
      <c r="L1520" s="169"/>
      <c r="M1520" s="174"/>
      <c r="N1520" s="175"/>
      <c r="O1520" s="175"/>
      <c r="P1520" s="175"/>
      <c r="Q1520" s="175"/>
      <c r="R1520" s="175"/>
      <c r="S1520" s="175"/>
      <c r="T1520" s="176"/>
      <c r="AT1520" s="170" t="s">
        <v>147</v>
      </c>
      <c r="AU1520" s="170" t="s">
        <v>145</v>
      </c>
      <c r="AV1520" s="13" t="s">
        <v>144</v>
      </c>
      <c r="AW1520" s="13" t="s">
        <v>33</v>
      </c>
      <c r="AX1520" s="13" t="s">
        <v>80</v>
      </c>
      <c r="AY1520" s="170" t="s">
        <v>137</v>
      </c>
    </row>
    <row r="1521" spans="1:65" s="254" customFormat="1" ht="24.2" customHeight="1">
      <c r="A1521" s="204"/>
      <c r="B1521" s="139"/>
      <c r="C1521" s="288" t="s">
        <v>2185</v>
      </c>
      <c r="D1521" s="288" t="s">
        <v>164</v>
      </c>
      <c r="E1521" s="289" t="s">
        <v>2186</v>
      </c>
      <c r="F1521" s="290" t="s">
        <v>2187</v>
      </c>
      <c r="G1521" s="291" t="s">
        <v>142</v>
      </c>
      <c r="H1521" s="292">
        <v>168.37200000000001</v>
      </c>
      <c r="I1521" s="293"/>
      <c r="J1521" s="292">
        <f>ROUND(I1521*H1521,3)</f>
        <v>0</v>
      </c>
      <c r="K1521" s="294"/>
      <c r="L1521" s="183"/>
      <c r="M1521" s="295" t="s">
        <v>1</v>
      </c>
      <c r="N1521" s="296" t="s">
        <v>44</v>
      </c>
      <c r="O1521" s="49"/>
      <c r="P1521" s="285">
        <f>O1521*H1521</f>
        <v>0</v>
      </c>
      <c r="Q1521" s="285">
        <v>3.3E-3</v>
      </c>
      <c r="R1521" s="285">
        <f>Q1521*H1521</f>
        <v>0.5556276</v>
      </c>
      <c r="S1521" s="285">
        <v>0</v>
      </c>
      <c r="T1521" s="286">
        <f>S1521*H1521</f>
        <v>0</v>
      </c>
      <c r="U1521" s="204"/>
      <c r="V1521" s="204"/>
      <c r="W1521" s="204"/>
      <c r="X1521" s="204"/>
      <c r="Y1521" s="204"/>
      <c r="Z1521" s="204"/>
      <c r="AA1521" s="204"/>
      <c r="AB1521" s="204"/>
      <c r="AC1521" s="204"/>
      <c r="AD1521" s="204"/>
      <c r="AE1521" s="204"/>
      <c r="AR1521" s="287" t="s">
        <v>577</v>
      </c>
      <c r="AT1521" s="287" t="s">
        <v>164</v>
      </c>
      <c r="AU1521" s="287" t="s">
        <v>145</v>
      </c>
      <c r="AY1521" s="205" t="s">
        <v>137</v>
      </c>
      <c r="BE1521" s="150">
        <f>IF(N1521="základná",J1521,0)</f>
        <v>0</v>
      </c>
      <c r="BF1521" s="150">
        <f>IF(N1521="znížená",J1521,0)</f>
        <v>0</v>
      </c>
      <c r="BG1521" s="150">
        <f>IF(N1521="zákl. prenesená",J1521,0)</f>
        <v>0</v>
      </c>
      <c r="BH1521" s="150">
        <f>IF(N1521="zníž. prenesená",J1521,0)</f>
        <v>0</v>
      </c>
      <c r="BI1521" s="150">
        <f>IF(N1521="nulová",J1521,0)</f>
        <v>0</v>
      </c>
      <c r="BJ1521" s="205" t="s">
        <v>145</v>
      </c>
      <c r="BK1521" s="151">
        <f>ROUND(I1521*H1521,3)</f>
        <v>0</v>
      </c>
      <c r="BL1521" s="205" t="s">
        <v>238</v>
      </c>
      <c r="BM1521" s="287" t="s">
        <v>2188</v>
      </c>
    </row>
    <row r="1522" spans="1:65" s="11" customFormat="1">
      <c r="B1522" s="152"/>
      <c r="D1522" s="153" t="s">
        <v>147</v>
      </c>
      <c r="E1522" s="154" t="s">
        <v>1</v>
      </c>
      <c r="F1522" s="155" t="s">
        <v>2189</v>
      </c>
      <c r="H1522" s="156">
        <v>146.41</v>
      </c>
      <c r="I1522" s="157"/>
      <c r="L1522" s="152"/>
      <c r="M1522" s="158"/>
      <c r="N1522" s="159"/>
      <c r="O1522" s="159"/>
      <c r="P1522" s="159"/>
      <c r="Q1522" s="159"/>
      <c r="R1522" s="159"/>
      <c r="S1522" s="159"/>
      <c r="T1522" s="160"/>
      <c r="AT1522" s="154" t="s">
        <v>147</v>
      </c>
      <c r="AU1522" s="154" t="s">
        <v>145</v>
      </c>
      <c r="AV1522" s="11" t="s">
        <v>145</v>
      </c>
      <c r="AW1522" s="11" t="s">
        <v>33</v>
      </c>
      <c r="AX1522" s="11" t="s">
        <v>72</v>
      </c>
      <c r="AY1522" s="154" t="s">
        <v>137</v>
      </c>
    </row>
    <row r="1523" spans="1:65" s="11" customFormat="1">
      <c r="B1523" s="152"/>
      <c r="D1523" s="153" t="s">
        <v>147</v>
      </c>
      <c r="E1523" s="154" t="s">
        <v>1</v>
      </c>
      <c r="F1523" s="155" t="s">
        <v>2190</v>
      </c>
      <c r="H1523" s="156">
        <v>21.962</v>
      </c>
      <c r="I1523" s="157"/>
      <c r="L1523" s="152"/>
      <c r="M1523" s="158"/>
      <c r="N1523" s="159"/>
      <c r="O1523" s="159"/>
      <c r="P1523" s="159"/>
      <c r="Q1523" s="159"/>
      <c r="R1523" s="159"/>
      <c r="S1523" s="159"/>
      <c r="T1523" s="160"/>
      <c r="AT1523" s="154" t="s">
        <v>147</v>
      </c>
      <c r="AU1523" s="154" t="s">
        <v>145</v>
      </c>
      <c r="AV1523" s="11" t="s">
        <v>145</v>
      </c>
      <c r="AW1523" s="11" t="s">
        <v>33</v>
      </c>
      <c r="AX1523" s="11" t="s">
        <v>72</v>
      </c>
      <c r="AY1523" s="154" t="s">
        <v>137</v>
      </c>
    </row>
    <row r="1524" spans="1:65" s="13" customFormat="1">
      <c r="B1524" s="169"/>
      <c r="D1524" s="153" t="s">
        <v>147</v>
      </c>
      <c r="E1524" s="170" t="s">
        <v>1</v>
      </c>
      <c r="F1524" s="171" t="s">
        <v>158</v>
      </c>
      <c r="H1524" s="172">
        <v>168.37200000000001</v>
      </c>
      <c r="I1524" s="173"/>
      <c r="L1524" s="169"/>
      <c r="M1524" s="174"/>
      <c r="N1524" s="175"/>
      <c r="O1524" s="175"/>
      <c r="P1524" s="175"/>
      <c r="Q1524" s="175"/>
      <c r="R1524" s="175"/>
      <c r="S1524" s="175"/>
      <c r="T1524" s="176"/>
      <c r="AT1524" s="170" t="s">
        <v>147</v>
      </c>
      <c r="AU1524" s="170" t="s">
        <v>145</v>
      </c>
      <c r="AV1524" s="13" t="s">
        <v>144</v>
      </c>
      <c r="AW1524" s="13" t="s">
        <v>33</v>
      </c>
      <c r="AX1524" s="13" t="s">
        <v>80</v>
      </c>
      <c r="AY1524" s="170" t="s">
        <v>137</v>
      </c>
    </row>
    <row r="1525" spans="1:65" s="254" customFormat="1" ht="24.2" customHeight="1">
      <c r="A1525" s="204"/>
      <c r="B1525" s="139"/>
      <c r="C1525" s="276" t="s">
        <v>2191</v>
      </c>
      <c r="D1525" s="276" t="s">
        <v>139</v>
      </c>
      <c r="E1525" s="277" t="s">
        <v>2192</v>
      </c>
      <c r="F1525" s="278" t="s">
        <v>2193</v>
      </c>
      <c r="G1525" s="279" t="s">
        <v>269</v>
      </c>
      <c r="H1525" s="280">
        <v>136.37299999999999</v>
      </c>
      <c r="I1525" s="281"/>
      <c r="J1525" s="280">
        <f>ROUND(I1525*H1525,3)</f>
        <v>0</v>
      </c>
      <c r="K1525" s="282"/>
      <c r="L1525" s="30"/>
      <c r="M1525" s="283" t="s">
        <v>1</v>
      </c>
      <c r="N1525" s="284" t="s">
        <v>44</v>
      </c>
      <c r="O1525" s="49"/>
      <c r="P1525" s="285">
        <f>O1525*H1525</f>
        <v>0</v>
      </c>
      <c r="Q1525" s="285">
        <v>0</v>
      </c>
      <c r="R1525" s="285">
        <f>Q1525*H1525</f>
        <v>0</v>
      </c>
      <c r="S1525" s="285">
        <v>0</v>
      </c>
      <c r="T1525" s="286">
        <f>S1525*H1525</f>
        <v>0</v>
      </c>
      <c r="U1525" s="204"/>
      <c r="V1525" s="204"/>
      <c r="W1525" s="204"/>
      <c r="X1525" s="204"/>
      <c r="Y1525" s="204"/>
      <c r="Z1525" s="204"/>
      <c r="AA1525" s="204"/>
      <c r="AB1525" s="204"/>
      <c r="AC1525" s="204"/>
      <c r="AD1525" s="204"/>
      <c r="AE1525" s="204"/>
      <c r="AR1525" s="287" t="s">
        <v>238</v>
      </c>
      <c r="AT1525" s="287" t="s">
        <v>139</v>
      </c>
      <c r="AU1525" s="287" t="s">
        <v>145</v>
      </c>
      <c r="AY1525" s="205" t="s">
        <v>137</v>
      </c>
      <c r="BE1525" s="150">
        <f>IF(N1525="základná",J1525,0)</f>
        <v>0</v>
      </c>
      <c r="BF1525" s="150">
        <f>IF(N1525="znížená",J1525,0)</f>
        <v>0</v>
      </c>
      <c r="BG1525" s="150">
        <f>IF(N1525="zákl. prenesená",J1525,0)</f>
        <v>0</v>
      </c>
      <c r="BH1525" s="150">
        <f>IF(N1525="zníž. prenesená",J1525,0)</f>
        <v>0</v>
      </c>
      <c r="BI1525" s="150">
        <f>IF(N1525="nulová",J1525,0)</f>
        <v>0</v>
      </c>
      <c r="BJ1525" s="205" t="s">
        <v>145</v>
      </c>
      <c r="BK1525" s="151">
        <f>ROUND(I1525*H1525,3)</f>
        <v>0</v>
      </c>
      <c r="BL1525" s="205" t="s">
        <v>238</v>
      </c>
      <c r="BM1525" s="287" t="s">
        <v>2194</v>
      </c>
    </row>
    <row r="1526" spans="1:65" s="14" customFormat="1">
      <c r="B1526" s="186"/>
      <c r="D1526" s="153" t="s">
        <v>147</v>
      </c>
      <c r="E1526" s="187" t="s">
        <v>1</v>
      </c>
      <c r="F1526" s="188" t="s">
        <v>2182</v>
      </c>
      <c r="H1526" s="187" t="s">
        <v>1</v>
      </c>
      <c r="I1526" s="189"/>
      <c r="L1526" s="186"/>
      <c r="M1526" s="190"/>
      <c r="N1526" s="191"/>
      <c r="O1526" s="191"/>
      <c r="P1526" s="191"/>
      <c r="Q1526" s="191"/>
      <c r="R1526" s="191"/>
      <c r="S1526" s="191"/>
      <c r="T1526" s="192"/>
      <c r="AT1526" s="187" t="s">
        <v>147</v>
      </c>
      <c r="AU1526" s="187" t="s">
        <v>145</v>
      </c>
      <c r="AV1526" s="14" t="s">
        <v>80</v>
      </c>
      <c r="AW1526" s="14" t="s">
        <v>33</v>
      </c>
      <c r="AX1526" s="14" t="s">
        <v>72</v>
      </c>
      <c r="AY1526" s="187" t="s">
        <v>137</v>
      </c>
    </row>
    <row r="1527" spans="1:65" s="14" customFormat="1">
      <c r="B1527" s="186"/>
      <c r="D1527" s="153" t="s">
        <v>147</v>
      </c>
      <c r="E1527" s="187" t="s">
        <v>1</v>
      </c>
      <c r="F1527" s="188" t="s">
        <v>952</v>
      </c>
      <c r="H1527" s="187" t="s">
        <v>1</v>
      </c>
      <c r="I1527" s="189"/>
      <c r="L1527" s="186"/>
      <c r="M1527" s="190"/>
      <c r="N1527" s="191"/>
      <c r="O1527" s="191"/>
      <c r="P1527" s="191"/>
      <c r="Q1527" s="191"/>
      <c r="R1527" s="191"/>
      <c r="S1527" s="191"/>
      <c r="T1527" s="192"/>
      <c r="AT1527" s="187" t="s">
        <v>147</v>
      </c>
      <c r="AU1527" s="187" t="s">
        <v>145</v>
      </c>
      <c r="AV1527" s="14" t="s">
        <v>80</v>
      </c>
      <c r="AW1527" s="14" t="s">
        <v>33</v>
      </c>
      <c r="AX1527" s="14" t="s">
        <v>72</v>
      </c>
      <c r="AY1527" s="187" t="s">
        <v>137</v>
      </c>
    </row>
    <row r="1528" spans="1:65" s="14" customFormat="1">
      <c r="B1528" s="186"/>
      <c r="D1528" s="153" t="s">
        <v>147</v>
      </c>
      <c r="E1528" s="187" t="s">
        <v>1</v>
      </c>
      <c r="F1528" s="188" t="s">
        <v>2195</v>
      </c>
      <c r="H1528" s="187" t="s">
        <v>1</v>
      </c>
      <c r="I1528" s="189"/>
      <c r="L1528" s="186"/>
      <c r="M1528" s="190"/>
      <c r="N1528" s="191"/>
      <c r="O1528" s="191"/>
      <c r="P1528" s="191"/>
      <c r="Q1528" s="191"/>
      <c r="R1528" s="191"/>
      <c r="S1528" s="191"/>
      <c r="T1528" s="192"/>
      <c r="AT1528" s="187" t="s">
        <v>147</v>
      </c>
      <c r="AU1528" s="187" t="s">
        <v>145</v>
      </c>
      <c r="AV1528" s="14" t="s">
        <v>80</v>
      </c>
      <c r="AW1528" s="14" t="s">
        <v>33</v>
      </c>
      <c r="AX1528" s="14" t="s">
        <v>72</v>
      </c>
      <c r="AY1528" s="187" t="s">
        <v>137</v>
      </c>
    </row>
    <row r="1529" spans="1:65" s="11" customFormat="1">
      <c r="B1529" s="152"/>
      <c r="D1529" s="153" t="s">
        <v>147</v>
      </c>
      <c r="E1529" s="154" t="s">
        <v>1</v>
      </c>
      <c r="F1529" s="155" t="s">
        <v>2196</v>
      </c>
      <c r="H1529" s="156">
        <v>19.02</v>
      </c>
      <c r="I1529" s="157"/>
      <c r="L1529" s="152"/>
      <c r="M1529" s="158"/>
      <c r="N1529" s="159"/>
      <c r="O1529" s="159"/>
      <c r="P1529" s="159"/>
      <c r="Q1529" s="159"/>
      <c r="R1529" s="159"/>
      <c r="S1529" s="159"/>
      <c r="T1529" s="160"/>
      <c r="AT1529" s="154" t="s">
        <v>147</v>
      </c>
      <c r="AU1529" s="154" t="s">
        <v>145</v>
      </c>
      <c r="AV1529" s="11" t="s">
        <v>145</v>
      </c>
      <c r="AW1529" s="11" t="s">
        <v>33</v>
      </c>
      <c r="AX1529" s="11" t="s">
        <v>72</v>
      </c>
      <c r="AY1529" s="154" t="s">
        <v>137</v>
      </c>
    </row>
    <row r="1530" spans="1:65" s="11" customFormat="1">
      <c r="B1530" s="152"/>
      <c r="D1530" s="153" t="s">
        <v>147</v>
      </c>
      <c r="E1530" s="154" t="s">
        <v>1</v>
      </c>
      <c r="F1530" s="155" t="s">
        <v>2197</v>
      </c>
      <c r="H1530" s="156">
        <v>-3.8250000000000002</v>
      </c>
      <c r="I1530" s="157"/>
      <c r="L1530" s="152"/>
      <c r="M1530" s="158"/>
      <c r="N1530" s="159"/>
      <c r="O1530" s="159"/>
      <c r="P1530" s="159"/>
      <c r="Q1530" s="159"/>
      <c r="R1530" s="159"/>
      <c r="S1530" s="159"/>
      <c r="T1530" s="160"/>
      <c r="AT1530" s="154" t="s">
        <v>147</v>
      </c>
      <c r="AU1530" s="154" t="s">
        <v>145</v>
      </c>
      <c r="AV1530" s="11" t="s">
        <v>145</v>
      </c>
      <c r="AW1530" s="11" t="s">
        <v>33</v>
      </c>
      <c r="AX1530" s="11" t="s">
        <v>72</v>
      </c>
      <c r="AY1530" s="154" t="s">
        <v>137</v>
      </c>
    </row>
    <row r="1531" spans="1:65" s="14" customFormat="1">
      <c r="B1531" s="186"/>
      <c r="D1531" s="153" t="s">
        <v>147</v>
      </c>
      <c r="E1531" s="187" t="s">
        <v>1</v>
      </c>
      <c r="F1531" s="188" t="s">
        <v>2198</v>
      </c>
      <c r="H1531" s="187" t="s">
        <v>1</v>
      </c>
      <c r="I1531" s="189"/>
      <c r="L1531" s="186"/>
      <c r="M1531" s="190"/>
      <c r="N1531" s="191"/>
      <c r="O1531" s="191"/>
      <c r="P1531" s="191"/>
      <c r="Q1531" s="191"/>
      <c r="R1531" s="191"/>
      <c r="S1531" s="191"/>
      <c r="T1531" s="192"/>
      <c r="AT1531" s="187" t="s">
        <v>147</v>
      </c>
      <c r="AU1531" s="187" t="s">
        <v>145</v>
      </c>
      <c r="AV1531" s="14" t="s">
        <v>80</v>
      </c>
      <c r="AW1531" s="14" t="s">
        <v>33</v>
      </c>
      <c r="AX1531" s="14" t="s">
        <v>72</v>
      </c>
      <c r="AY1531" s="187" t="s">
        <v>137</v>
      </c>
    </row>
    <row r="1532" spans="1:65" s="11" customFormat="1">
      <c r="B1532" s="152"/>
      <c r="D1532" s="153" t="s">
        <v>147</v>
      </c>
      <c r="E1532" s="154" t="s">
        <v>1</v>
      </c>
      <c r="F1532" s="155" t="s">
        <v>2199</v>
      </c>
      <c r="H1532" s="156">
        <v>20.64</v>
      </c>
      <c r="I1532" s="157"/>
      <c r="L1532" s="152"/>
      <c r="M1532" s="158"/>
      <c r="N1532" s="159"/>
      <c r="O1532" s="159"/>
      <c r="P1532" s="159"/>
      <c r="Q1532" s="159"/>
      <c r="R1532" s="159"/>
      <c r="S1532" s="159"/>
      <c r="T1532" s="160"/>
      <c r="AT1532" s="154" t="s">
        <v>147</v>
      </c>
      <c r="AU1532" s="154" t="s">
        <v>145</v>
      </c>
      <c r="AV1532" s="11" t="s">
        <v>145</v>
      </c>
      <c r="AW1532" s="11" t="s">
        <v>33</v>
      </c>
      <c r="AX1532" s="11" t="s">
        <v>72</v>
      </c>
      <c r="AY1532" s="154" t="s">
        <v>137</v>
      </c>
    </row>
    <row r="1533" spans="1:65" s="11" customFormat="1">
      <c r="B1533" s="152"/>
      <c r="D1533" s="153" t="s">
        <v>147</v>
      </c>
      <c r="E1533" s="154" t="s">
        <v>1</v>
      </c>
      <c r="F1533" s="155" t="s">
        <v>2200</v>
      </c>
      <c r="H1533" s="156">
        <v>-4</v>
      </c>
      <c r="I1533" s="157"/>
      <c r="L1533" s="152"/>
      <c r="M1533" s="158"/>
      <c r="N1533" s="159"/>
      <c r="O1533" s="159"/>
      <c r="P1533" s="159"/>
      <c r="Q1533" s="159"/>
      <c r="R1533" s="159"/>
      <c r="S1533" s="159"/>
      <c r="T1533" s="160"/>
      <c r="AT1533" s="154" t="s">
        <v>147</v>
      </c>
      <c r="AU1533" s="154" t="s">
        <v>145</v>
      </c>
      <c r="AV1533" s="11" t="s">
        <v>145</v>
      </c>
      <c r="AW1533" s="11" t="s">
        <v>33</v>
      </c>
      <c r="AX1533" s="11" t="s">
        <v>72</v>
      </c>
      <c r="AY1533" s="154" t="s">
        <v>137</v>
      </c>
    </row>
    <row r="1534" spans="1:65" s="14" customFormat="1">
      <c r="B1534" s="186"/>
      <c r="D1534" s="153" t="s">
        <v>147</v>
      </c>
      <c r="E1534" s="187" t="s">
        <v>1</v>
      </c>
      <c r="F1534" s="188" t="s">
        <v>2201</v>
      </c>
      <c r="H1534" s="187" t="s">
        <v>1</v>
      </c>
      <c r="I1534" s="189"/>
      <c r="L1534" s="186"/>
      <c r="M1534" s="190"/>
      <c r="N1534" s="191"/>
      <c r="O1534" s="191"/>
      <c r="P1534" s="191"/>
      <c r="Q1534" s="191"/>
      <c r="R1534" s="191"/>
      <c r="S1534" s="191"/>
      <c r="T1534" s="192"/>
      <c r="AT1534" s="187" t="s">
        <v>147</v>
      </c>
      <c r="AU1534" s="187" t="s">
        <v>145</v>
      </c>
      <c r="AV1534" s="14" t="s">
        <v>80</v>
      </c>
      <c r="AW1534" s="14" t="s">
        <v>33</v>
      </c>
      <c r="AX1534" s="14" t="s">
        <v>72</v>
      </c>
      <c r="AY1534" s="187" t="s">
        <v>137</v>
      </c>
    </row>
    <row r="1535" spans="1:65" s="11" customFormat="1">
      <c r="B1535" s="152"/>
      <c r="D1535" s="153" t="s">
        <v>147</v>
      </c>
      <c r="E1535" s="154" t="s">
        <v>1</v>
      </c>
      <c r="F1535" s="155" t="s">
        <v>2202</v>
      </c>
      <c r="H1535" s="156">
        <v>13.72</v>
      </c>
      <c r="I1535" s="157"/>
      <c r="L1535" s="152"/>
      <c r="M1535" s="158"/>
      <c r="N1535" s="159"/>
      <c r="O1535" s="159"/>
      <c r="P1535" s="159"/>
      <c r="Q1535" s="159"/>
      <c r="R1535" s="159"/>
      <c r="S1535" s="159"/>
      <c r="T1535" s="160"/>
      <c r="AT1535" s="154" t="s">
        <v>147</v>
      </c>
      <c r="AU1535" s="154" t="s">
        <v>145</v>
      </c>
      <c r="AV1535" s="11" t="s">
        <v>145</v>
      </c>
      <c r="AW1535" s="11" t="s">
        <v>33</v>
      </c>
      <c r="AX1535" s="11" t="s">
        <v>72</v>
      </c>
      <c r="AY1535" s="154" t="s">
        <v>137</v>
      </c>
    </row>
    <row r="1536" spans="1:65" s="11" customFormat="1">
      <c r="B1536" s="152"/>
      <c r="D1536" s="153" t="s">
        <v>147</v>
      </c>
      <c r="E1536" s="154" t="s">
        <v>1</v>
      </c>
      <c r="F1536" s="155" t="s">
        <v>2203</v>
      </c>
      <c r="H1536" s="156">
        <v>-2.5</v>
      </c>
      <c r="I1536" s="157"/>
      <c r="L1536" s="152"/>
      <c r="M1536" s="158"/>
      <c r="N1536" s="159"/>
      <c r="O1536" s="159"/>
      <c r="P1536" s="159"/>
      <c r="Q1536" s="159"/>
      <c r="R1536" s="159"/>
      <c r="S1536" s="159"/>
      <c r="T1536" s="160"/>
      <c r="AT1536" s="154" t="s">
        <v>147</v>
      </c>
      <c r="AU1536" s="154" t="s">
        <v>145</v>
      </c>
      <c r="AV1536" s="11" t="s">
        <v>145</v>
      </c>
      <c r="AW1536" s="11" t="s">
        <v>33</v>
      </c>
      <c r="AX1536" s="11" t="s">
        <v>72</v>
      </c>
      <c r="AY1536" s="154" t="s">
        <v>137</v>
      </c>
    </row>
    <row r="1537" spans="2:51" s="14" customFormat="1">
      <c r="B1537" s="186"/>
      <c r="D1537" s="153" t="s">
        <v>147</v>
      </c>
      <c r="E1537" s="187" t="s">
        <v>1</v>
      </c>
      <c r="F1537" s="188" t="s">
        <v>2204</v>
      </c>
      <c r="H1537" s="187" t="s">
        <v>1</v>
      </c>
      <c r="I1537" s="189"/>
      <c r="L1537" s="186"/>
      <c r="M1537" s="190"/>
      <c r="N1537" s="191"/>
      <c r="O1537" s="191"/>
      <c r="P1537" s="191"/>
      <c r="Q1537" s="191"/>
      <c r="R1537" s="191"/>
      <c r="S1537" s="191"/>
      <c r="T1537" s="192"/>
      <c r="AT1537" s="187" t="s">
        <v>147</v>
      </c>
      <c r="AU1537" s="187" t="s">
        <v>145</v>
      </c>
      <c r="AV1537" s="14" t="s">
        <v>80</v>
      </c>
      <c r="AW1537" s="14" t="s">
        <v>33</v>
      </c>
      <c r="AX1537" s="14" t="s">
        <v>72</v>
      </c>
      <c r="AY1537" s="187" t="s">
        <v>137</v>
      </c>
    </row>
    <row r="1538" spans="2:51" s="11" customFormat="1">
      <c r="B1538" s="152"/>
      <c r="D1538" s="153" t="s">
        <v>147</v>
      </c>
      <c r="E1538" s="154" t="s">
        <v>1</v>
      </c>
      <c r="F1538" s="155" t="s">
        <v>2205</v>
      </c>
      <c r="H1538" s="156">
        <v>12.2</v>
      </c>
      <c r="I1538" s="157"/>
      <c r="L1538" s="152"/>
      <c r="M1538" s="158"/>
      <c r="N1538" s="159"/>
      <c r="O1538" s="159"/>
      <c r="P1538" s="159"/>
      <c r="Q1538" s="159"/>
      <c r="R1538" s="159"/>
      <c r="S1538" s="159"/>
      <c r="T1538" s="160"/>
      <c r="AT1538" s="154" t="s">
        <v>147</v>
      </c>
      <c r="AU1538" s="154" t="s">
        <v>145</v>
      </c>
      <c r="AV1538" s="11" t="s">
        <v>145</v>
      </c>
      <c r="AW1538" s="11" t="s">
        <v>33</v>
      </c>
      <c r="AX1538" s="11" t="s">
        <v>72</v>
      </c>
      <c r="AY1538" s="154" t="s">
        <v>137</v>
      </c>
    </row>
    <row r="1539" spans="2:51" s="14" customFormat="1">
      <c r="B1539" s="186"/>
      <c r="D1539" s="153" t="s">
        <v>147</v>
      </c>
      <c r="E1539" s="187" t="s">
        <v>1</v>
      </c>
      <c r="F1539" s="188" t="s">
        <v>2206</v>
      </c>
      <c r="H1539" s="187" t="s">
        <v>1</v>
      </c>
      <c r="I1539" s="189"/>
      <c r="L1539" s="186"/>
      <c r="M1539" s="190"/>
      <c r="N1539" s="191"/>
      <c r="O1539" s="191"/>
      <c r="P1539" s="191"/>
      <c r="Q1539" s="191"/>
      <c r="R1539" s="191"/>
      <c r="S1539" s="191"/>
      <c r="T1539" s="192"/>
      <c r="AT1539" s="187" t="s">
        <v>147</v>
      </c>
      <c r="AU1539" s="187" t="s">
        <v>145</v>
      </c>
      <c r="AV1539" s="14" t="s">
        <v>80</v>
      </c>
      <c r="AW1539" s="14" t="s">
        <v>33</v>
      </c>
      <c r="AX1539" s="14" t="s">
        <v>72</v>
      </c>
      <c r="AY1539" s="187" t="s">
        <v>137</v>
      </c>
    </row>
    <row r="1540" spans="2:51" s="11" customFormat="1">
      <c r="B1540" s="152"/>
      <c r="D1540" s="153" t="s">
        <v>147</v>
      </c>
      <c r="E1540" s="154" t="s">
        <v>1</v>
      </c>
      <c r="F1540" s="155" t="s">
        <v>2207</v>
      </c>
      <c r="H1540" s="156">
        <v>15.8</v>
      </c>
      <c r="I1540" s="157"/>
      <c r="L1540" s="152"/>
      <c r="M1540" s="158"/>
      <c r="N1540" s="159"/>
      <c r="O1540" s="159"/>
      <c r="P1540" s="159"/>
      <c r="Q1540" s="159"/>
      <c r="R1540" s="159"/>
      <c r="S1540" s="159"/>
      <c r="T1540" s="160"/>
      <c r="AT1540" s="154" t="s">
        <v>147</v>
      </c>
      <c r="AU1540" s="154" t="s">
        <v>145</v>
      </c>
      <c r="AV1540" s="11" t="s">
        <v>145</v>
      </c>
      <c r="AW1540" s="11" t="s">
        <v>33</v>
      </c>
      <c r="AX1540" s="11" t="s">
        <v>72</v>
      </c>
      <c r="AY1540" s="154" t="s">
        <v>137</v>
      </c>
    </row>
    <row r="1541" spans="2:51" s="14" customFormat="1">
      <c r="B1541" s="186"/>
      <c r="D1541" s="153" t="s">
        <v>147</v>
      </c>
      <c r="E1541" s="187" t="s">
        <v>1</v>
      </c>
      <c r="F1541" s="188" t="s">
        <v>975</v>
      </c>
      <c r="H1541" s="187" t="s">
        <v>1</v>
      </c>
      <c r="I1541" s="189"/>
      <c r="L1541" s="186"/>
      <c r="M1541" s="190"/>
      <c r="N1541" s="191"/>
      <c r="O1541" s="191"/>
      <c r="P1541" s="191"/>
      <c r="Q1541" s="191"/>
      <c r="R1541" s="191"/>
      <c r="S1541" s="191"/>
      <c r="T1541" s="192"/>
      <c r="AT1541" s="187" t="s">
        <v>147</v>
      </c>
      <c r="AU1541" s="187" t="s">
        <v>145</v>
      </c>
      <c r="AV1541" s="14" t="s">
        <v>80</v>
      </c>
      <c r="AW1541" s="14" t="s">
        <v>33</v>
      </c>
      <c r="AX1541" s="14" t="s">
        <v>72</v>
      </c>
      <c r="AY1541" s="187" t="s">
        <v>137</v>
      </c>
    </row>
    <row r="1542" spans="2:51" s="14" customFormat="1">
      <c r="B1542" s="186"/>
      <c r="D1542" s="153" t="s">
        <v>147</v>
      </c>
      <c r="E1542" s="187" t="s">
        <v>1</v>
      </c>
      <c r="F1542" s="188" t="s">
        <v>2208</v>
      </c>
      <c r="H1542" s="187" t="s">
        <v>1</v>
      </c>
      <c r="I1542" s="189"/>
      <c r="L1542" s="186"/>
      <c r="M1542" s="190"/>
      <c r="N1542" s="191"/>
      <c r="O1542" s="191"/>
      <c r="P1542" s="191"/>
      <c r="Q1542" s="191"/>
      <c r="R1542" s="191"/>
      <c r="S1542" s="191"/>
      <c r="T1542" s="192"/>
      <c r="AT1542" s="187" t="s">
        <v>147</v>
      </c>
      <c r="AU1542" s="187" t="s">
        <v>145</v>
      </c>
      <c r="AV1542" s="14" t="s">
        <v>80</v>
      </c>
      <c r="AW1542" s="14" t="s">
        <v>33</v>
      </c>
      <c r="AX1542" s="14" t="s">
        <v>72</v>
      </c>
      <c r="AY1542" s="187" t="s">
        <v>137</v>
      </c>
    </row>
    <row r="1543" spans="2:51" s="11" customFormat="1">
      <c r="B1543" s="152"/>
      <c r="D1543" s="153" t="s">
        <v>147</v>
      </c>
      <c r="E1543" s="154" t="s">
        <v>1</v>
      </c>
      <c r="F1543" s="155" t="s">
        <v>2209</v>
      </c>
      <c r="H1543" s="156">
        <v>20.64</v>
      </c>
      <c r="I1543" s="157"/>
      <c r="L1543" s="152"/>
      <c r="M1543" s="158"/>
      <c r="N1543" s="159"/>
      <c r="O1543" s="159"/>
      <c r="P1543" s="159"/>
      <c r="Q1543" s="159"/>
      <c r="R1543" s="159"/>
      <c r="S1543" s="159"/>
      <c r="T1543" s="160"/>
      <c r="AT1543" s="154" t="s">
        <v>147</v>
      </c>
      <c r="AU1543" s="154" t="s">
        <v>145</v>
      </c>
      <c r="AV1543" s="11" t="s">
        <v>145</v>
      </c>
      <c r="AW1543" s="11" t="s">
        <v>33</v>
      </c>
      <c r="AX1543" s="11" t="s">
        <v>72</v>
      </c>
      <c r="AY1543" s="154" t="s">
        <v>137</v>
      </c>
    </row>
    <row r="1544" spans="2:51" s="11" customFormat="1">
      <c r="B1544" s="152"/>
      <c r="D1544" s="153" t="s">
        <v>147</v>
      </c>
      <c r="E1544" s="154" t="s">
        <v>1</v>
      </c>
      <c r="F1544" s="155" t="s">
        <v>2200</v>
      </c>
      <c r="H1544" s="156">
        <v>-4</v>
      </c>
      <c r="I1544" s="157"/>
      <c r="L1544" s="152"/>
      <c r="M1544" s="158"/>
      <c r="N1544" s="159"/>
      <c r="O1544" s="159"/>
      <c r="P1544" s="159"/>
      <c r="Q1544" s="159"/>
      <c r="R1544" s="159"/>
      <c r="S1544" s="159"/>
      <c r="T1544" s="160"/>
      <c r="AT1544" s="154" t="s">
        <v>147</v>
      </c>
      <c r="AU1544" s="154" t="s">
        <v>145</v>
      </c>
      <c r="AV1544" s="11" t="s">
        <v>145</v>
      </c>
      <c r="AW1544" s="11" t="s">
        <v>33</v>
      </c>
      <c r="AX1544" s="11" t="s">
        <v>72</v>
      </c>
      <c r="AY1544" s="154" t="s">
        <v>137</v>
      </c>
    </row>
    <row r="1545" spans="2:51" s="14" customFormat="1">
      <c r="B1545" s="186"/>
      <c r="D1545" s="153" t="s">
        <v>147</v>
      </c>
      <c r="E1545" s="187" t="s">
        <v>1</v>
      </c>
      <c r="F1545" s="188" t="s">
        <v>2210</v>
      </c>
      <c r="H1545" s="187" t="s">
        <v>1</v>
      </c>
      <c r="I1545" s="189"/>
      <c r="L1545" s="186"/>
      <c r="M1545" s="190"/>
      <c r="N1545" s="191"/>
      <c r="O1545" s="191"/>
      <c r="P1545" s="191"/>
      <c r="Q1545" s="191"/>
      <c r="R1545" s="191"/>
      <c r="S1545" s="191"/>
      <c r="T1545" s="192"/>
      <c r="AT1545" s="187" t="s">
        <v>147</v>
      </c>
      <c r="AU1545" s="187" t="s">
        <v>145</v>
      </c>
      <c r="AV1545" s="14" t="s">
        <v>80</v>
      </c>
      <c r="AW1545" s="14" t="s">
        <v>33</v>
      </c>
      <c r="AX1545" s="14" t="s">
        <v>72</v>
      </c>
      <c r="AY1545" s="187" t="s">
        <v>137</v>
      </c>
    </row>
    <row r="1546" spans="2:51" s="11" customFormat="1">
      <c r="B1546" s="152"/>
      <c r="D1546" s="153" t="s">
        <v>147</v>
      </c>
      <c r="E1546" s="154" t="s">
        <v>1</v>
      </c>
      <c r="F1546" s="155" t="s">
        <v>2211</v>
      </c>
      <c r="H1546" s="156">
        <v>27.44</v>
      </c>
      <c r="I1546" s="157"/>
      <c r="L1546" s="152"/>
      <c r="M1546" s="158"/>
      <c r="N1546" s="159"/>
      <c r="O1546" s="159"/>
      <c r="P1546" s="159"/>
      <c r="Q1546" s="159"/>
      <c r="R1546" s="159"/>
      <c r="S1546" s="159"/>
      <c r="T1546" s="160"/>
      <c r="AT1546" s="154" t="s">
        <v>147</v>
      </c>
      <c r="AU1546" s="154" t="s">
        <v>145</v>
      </c>
      <c r="AV1546" s="11" t="s">
        <v>145</v>
      </c>
      <c r="AW1546" s="11" t="s">
        <v>33</v>
      </c>
      <c r="AX1546" s="11" t="s">
        <v>72</v>
      </c>
      <c r="AY1546" s="154" t="s">
        <v>137</v>
      </c>
    </row>
    <row r="1547" spans="2:51" s="11" customFormat="1">
      <c r="B1547" s="152"/>
      <c r="D1547" s="153" t="s">
        <v>147</v>
      </c>
      <c r="E1547" s="154" t="s">
        <v>1</v>
      </c>
      <c r="F1547" s="155" t="s">
        <v>2212</v>
      </c>
      <c r="H1547" s="156">
        <v>-5</v>
      </c>
      <c r="I1547" s="157"/>
      <c r="L1547" s="152"/>
      <c r="M1547" s="158"/>
      <c r="N1547" s="159"/>
      <c r="O1547" s="159"/>
      <c r="P1547" s="159"/>
      <c r="Q1547" s="159"/>
      <c r="R1547" s="159"/>
      <c r="S1547" s="159"/>
      <c r="T1547" s="160"/>
      <c r="AT1547" s="154" t="s">
        <v>147</v>
      </c>
      <c r="AU1547" s="154" t="s">
        <v>145</v>
      </c>
      <c r="AV1547" s="11" t="s">
        <v>145</v>
      </c>
      <c r="AW1547" s="11" t="s">
        <v>33</v>
      </c>
      <c r="AX1547" s="11" t="s">
        <v>72</v>
      </c>
      <c r="AY1547" s="154" t="s">
        <v>137</v>
      </c>
    </row>
    <row r="1548" spans="2:51" s="14" customFormat="1">
      <c r="B1548" s="186"/>
      <c r="D1548" s="153" t="s">
        <v>147</v>
      </c>
      <c r="E1548" s="187" t="s">
        <v>1</v>
      </c>
      <c r="F1548" s="188" t="s">
        <v>2213</v>
      </c>
      <c r="H1548" s="187" t="s">
        <v>1</v>
      </c>
      <c r="I1548" s="189"/>
      <c r="L1548" s="186"/>
      <c r="M1548" s="190"/>
      <c r="N1548" s="191"/>
      <c r="O1548" s="191"/>
      <c r="P1548" s="191"/>
      <c r="Q1548" s="191"/>
      <c r="R1548" s="191"/>
      <c r="S1548" s="191"/>
      <c r="T1548" s="192"/>
      <c r="AT1548" s="187" t="s">
        <v>147</v>
      </c>
      <c r="AU1548" s="187" t="s">
        <v>145</v>
      </c>
      <c r="AV1548" s="14" t="s">
        <v>80</v>
      </c>
      <c r="AW1548" s="14" t="s">
        <v>33</v>
      </c>
      <c r="AX1548" s="14" t="s">
        <v>72</v>
      </c>
      <c r="AY1548" s="187" t="s">
        <v>137</v>
      </c>
    </row>
    <row r="1549" spans="2:51" s="11" customFormat="1">
      <c r="B1549" s="152"/>
      <c r="D1549" s="153" t="s">
        <v>147</v>
      </c>
      <c r="E1549" s="154" t="s">
        <v>1</v>
      </c>
      <c r="F1549" s="155" t="s">
        <v>2214</v>
      </c>
      <c r="H1549" s="156">
        <v>19.239999999999998</v>
      </c>
      <c r="I1549" s="157"/>
      <c r="L1549" s="152"/>
      <c r="M1549" s="158"/>
      <c r="N1549" s="159"/>
      <c r="O1549" s="159"/>
      <c r="P1549" s="159"/>
      <c r="Q1549" s="159"/>
      <c r="R1549" s="159"/>
      <c r="S1549" s="159"/>
      <c r="T1549" s="160"/>
      <c r="AT1549" s="154" t="s">
        <v>147</v>
      </c>
      <c r="AU1549" s="154" t="s">
        <v>145</v>
      </c>
      <c r="AV1549" s="11" t="s">
        <v>145</v>
      </c>
      <c r="AW1549" s="11" t="s">
        <v>33</v>
      </c>
      <c r="AX1549" s="11" t="s">
        <v>72</v>
      </c>
      <c r="AY1549" s="154" t="s">
        <v>137</v>
      </c>
    </row>
    <row r="1550" spans="2:51" s="11" customFormat="1">
      <c r="B1550" s="152"/>
      <c r="D1550" s="153" t="s">
        <v>147</v>
      </c>
      <c r="E1550" s="154" t="s">
        <v>1</v>
      </c>
      <c r="F1550" s="155" t="s">
        <v>2215</v>
      </c>
      <c r="H1550" s="156">
        <v>-5.4</v>
      </c>
      <c r="I1550" s="157"/>
      <c r="L1550" s="152"/>
      <c r="M1550" s="158"/>
      <c r="N1550" s="159"/>
      <c r="O1550" s="159"/>
      <c r="P1550" s="159"/>
      <c r="Q1550" s="159"/>
      <c r="R1550" s="159"/>
      <c r="S1550" s="159"/>
      <c r="T1550" s="160"/>
      <c r="AT1550" s="154" t="s">
        <v>147</v>
      </c>
      <c r="AU1550" s="154" t="s">
        <v>145</v>
      </c>
      <c r="AV1550" s="11" t="s">
        <v>145</v>
      </c>
      <c r="AW1550" s="11" t="s">
        <v>33</v>
      </c>
      <c r="AX1550" s="11" t="s">
        <v>72</v>
      </c>
      <c r="AY1550" s="154" t="s">
        <v>137</v>
      </c>
    </row>
    <row r="1551" spans="2:51" s="12" customFormat="1">
      <c r="B1551" s="161"/>
      <c r="D1551" s="153" t="s">
        <v>147</v>
      </c>
      <c r="E1551" s="162" t="s">
        <v>1</v>
      </c>
      <c r="F1551" s="163" t="s">
        <v>150</v>
      </c>
      <c r="H1551" s="164">
        <v>123.97499999999999</v>
      </c>
      <c r="I1551" s="165"/>
      <c r="L1551" s="161"/>
      <c r="M1551" s="166"/>
      <c r="N1551" s="167"/>
      <c r="O1551" s="167"/>
      <c r="P1551" s="167"/>
      <c r="Q1551" s="167"/>
      <c r="R1551" s="167"/>
      <c r="S1551" s="167"/>
      <c r="T1551" s="168"/>
      <c r="AT1551" s="162" t="s">
        <v>147</v>
      </c>
      <c r="AU1551" s="162" t="s">
        <v>145</v>
      </c>
      <c r="AV1551" s="12" t="s">
        <v>151</v>
      </c>
      <c r="AW1551" s="12" t="s">
        <v>33</v>
      </c>
      <c r="AX1551" s="12" t="s">
        <v>72</v>
      </c>
      <c r="AY1551" s="162" t="s">
        <v>137</v>
      </c>
    </row>
    <row r="1552" spans="2:51" s="11" customFormat="1">
      <c r="B1552" s="152"/>
      <c r="D1552" s="153" t="s">
        <v>147</v>
      </c>
      <c r="E1552" s="154" t="s">
        <v>1</v>
      </c>
      <c r="F1552" s="155" t="s">
        <v>2216</v>
      </c>
      <c r="H1552" s="156">
        <v>12.398</v>
      </c>
      <c r="I1552" s="157"/>
      <c r="L1552" s="152"/>
      <c r="M1552" s="158"/>
      <c r="N1552" s="159"/>
      <c r="O1552" s="159"/>
      <c r="P1552" s="159"/>
      <c r="Q1552" s="159"/>
      <c r="R1552" s="159"/>
      <c r="S1552" s="159"/>
      <c r="T1552" s="160"/>
      <c r="AT1552" s="154" t="s">
        <v>147</v>
      </c>
      <c r="AU1552" s="154" t="s">
        <v>145</v>
      </c>
      <c r="AV1552" s="11" t="s">
        <v>145</v>
      </c>
      <c r="AW1552" s="11" t="s">
        <v>33</v>
      </c>
      <c r="AX1552" s="11" t="s">
        <v>72</v>
      </c>
      <c r="AY1552" s="154" t="s">
        <v>137</v>
      </c>
    </row>
    <row r="1553" spans="1:65" s="13" customFormat="1">
      <c r="B1553" s="169"/>
      <c r="D1553" s="153" t="s">
        <v>147</v>
      </c>
      <c r="E1553" s="170" t="s">
        <v>1</v>
      </c>
      <c r="F1553" s="171" t="s">
        <v>158</v>
      </c>
      <c r="H1553" s="172">
        <v>136.37299999999999</v>
      </c>
      <c r="I1553" s="173"/>
      <c r="L1553" s="169"/>
      <c r="M1553" s="174"/>
      <c r="N1553" s="175"/>
      <c r="O1553" s="175"/>
      <c r="P1553" s="175"/>
      <c r="Q1553" s="175"/>
      <c r="R1553" s="175"/>
      <c r="S1553" s="175"/>
      <c r="T1553" s="176"/>
      <c r="AT1553" s="170" t="s">
        <v>147</v>
      </c>
      <c r="AU1553" s="170" t="s">
        <v>145</v>
      </c>
      <c r="AV1553" s="13" t="s">
        <v>144</v>
      </c>
      <c r="AW1553" s="13" t="s">
        <v>33</v>
      </c>
      <c r="AX1553" s="13" t="s">
        <v>80</v>
      </c>
      <c r="AY1553" s="170" t="s">
        <v>137</v>
      </c>
    </row>
    <row r="1554" spans="1:65" s="254" customFormat="1" ht="37.700000000000003" customHeight="1">
      <c r="A1554" s="204"/>
      <c r="B1554" s="139"/>
      <c r="C1554" s="276" t="s">
        <v>2217</v>
      </c>
      <c r="D1554" s="276" t="s">
        <v>139</v>
      </c>
      <c r="E1554" s="277" t="s">
        <v>2218</v>
      </c>
      <c r="F1554" s="278" t="s">
        <v>2219</v>
      </c>
      <c r="G1554" s="279" t="s">
        <v>2180</v>
      </c>
      <c r="H1554" s="280">
        <v>36.04</v>
      </c>
      <c r="I1554" s="281"/>
      <c r="J1554" s="280">
        <f>ROUND(I1554*H1554,3)</f>
        <v>0</v>
      </c>
      <c r="K1554" s="282"/>
      <c r="L1554" s="30"/>
      <c r="M1554" s="283" t="s">
        <v>1</v>
      </c>
      <c r="N1554" s="284" t="s">
        <v>44</v>
      </c>
      <c r="O1554" s="49"/>
      <c r="P1554" s="285">
        <f>O1554*H1554</f>
        <v>0</v>
      </c>
      <c r="Q1554" s="285">
        <v>0</v>
      </c>
      <c r="R1554" s="285">
        <f>Q1554*H1554</f>
        <v>0</v>
      </c>
      <c r="S1554" s="285">
        <v>0</v>
      </c>
      <c r="T1554" s="286">
        <f>S1554*H1554</f>
        <v>0</v>
      </c>
      <c r="U1554" s="204"/>
      <c r="V1554" s="204"/>
      <c r="W1554" s="204"/>
      <c r="X1554" s="204"/>
      <c r="Y1554" s="204"/>
      <c r="Z1554" s="204"/>
      <c r="AA1554" s="204"/>
      <c r="AB1554" s="204"/>
      <c r="AC1554" s="204"/>
      <c r="AD1554" s="204"/>
      <c r="AE1554" s="204"/>
      <c r="AR1554" s="287" t="s">
        <v>238</v>
      </c>
      <c r="AT1554" s="287" t="s">
        <v>139</v>
      </c>
      <c r="AU1554" s="287" t="s">
        <v>145</v>
      </c>
      <c r="AY1554" s="205" t="s">
        <v>137</v>
      </c>
      <c r="BE1554" s="150">
        <f>IF(N1554="základná",J1554,0)</f>
        <v>0</v>
      </c>
      <c r="BF1554" s="150">
        <f>IF(N1554="znížená",J1554,0)</f>
        <v>0</v>
      </c>
      <c r="BG1554" s="150">
        <f>IF(N1554="zákl. prenesená",J1554,0)</f>
        <v>0</v>
      </c>
      <c r="BH1554" s="150">
        <f>IF(N1554="zníž. prenesená",J1554,0)</f>
        <v>0</v>
      </c>
      <c r="BI1554" s="150">
        <f>IF(N1554="nulová",J1554,0)</f>
        <v>0</v>
      </c>
      <c r="BJ1554" s="205" t="s">
        <v>145</v>
      </c>
      <c r="BK1554" s="151">
        <f>ROUND(I1554*H1554,3)</f>
        <v>0</v>
      </c>
      <c r="BL1554" s="205" t="s">
        <v>238</v>
      </c>
      <c r="BM1554" s="287" t="s">
        <v>2220</v>
      </c>
    </row>
    <row r="1555" spans="1:65" s="14" customFormat="1">
      <c r="B1555" s="186"/>
      <c r="D1555" s="153" t="s">
        <v>147</v>
      </c>
      <c r="E1555" s="187" t="s">
        <v>1</v>
      </c>
      <c r="F1555" s="188" t="s">
        <v>2182</v>
      </c>
      <c r="H1555" s="187" t="s">
        <v>1</v>
      </c>
      <c r="I1555" s="189"/>
      <c r="L1555" s="186"/>
      <c r="M1555" s="190"/>
      <c r="N1555" s="191"/>
      <c r="O1555" s="191"/>
      <c r="P1555" s="191"/>
      <c r="Q1555" s="191"/>
      <c r="R1555" s="191"/>
      <c r="S1555" s="191"/>
      <c r="T1555" s="192"/>
      <c r="AT1555" s="187" t="s">
        <v>147</v>
      </c>
      <c r="AU1555" s="187" t="s">
        <v>145</v>
      </c>
      <c r="AV1555" s="14" t="s">
        <v>80</v>
      </c>
      <c r="AW1555" s="14" t="s">
        <v>33</v>
      </c>
      <c r="AX1555" s="14" t="s">
        <v>72</v>
      </c>
      <c r="AY1555" s="187" t="s">
        <v>137</v>
      </c>
    </row>
    <row r="1556" spans="1:65" s="11" customFormat="1">
      <c r="B1556" s="152"/>
      <c r="D1556" s="153" t="s">
        <v>147</v>
      </c>
      <c r="E1556" s="154" t="s">
        <v>1</v>
      </c>
      <c r="F1556" s="155" t="s">
        <v>2221</v>
      </c>
      <c r="H1556" s="156">
        <v>36.04</v>
      </c>
      <c r="I1556" s="157"/>
      <c r="L1556" s="152"/>
      <c r="M1556" s="158"/>
      <c r="N1556" s="159"/>
      <c r="O1556" s="159"/>
      <c r="P1556" s="159"/>
      <c r="Q1556" s="159"/>
      <c r="R1556" s="159"/>
      <c r="S1556" s="159"/>
      <c r="T1556" s="160"/>
      <c r="AT1556" s="154" t="s">
        <v>147</v>
      </c>
      <c r="AU1556" s="154" t="s">
        <v>145</v>
      </c>
      <c r="AV1556" s="11" t="s">
        <v>145</v>
      </c>
      <c r="AW1556" s="11" t="s">
        <v>33</v>
      </c>
      <c r="AX1556" s="11" t="s">
        <v>72</v>
      </c>
      <c r="AY1556" s="154" t="s">
        <v>137</v>
      </c>
    </row>
    <row r="1557" spans="1:65" s="13" customFormat="1">
      <c r="B1557" s="169"/>
      <c r="D1557" s="153" t="s">
        <v>147</v>
      </c>
      <c r="E1557" s="170" t="s">
        <v>1</v>
      </c>
      <c r="F1557" s="171" t="s">
        <v>158</v>
      </c>
      <c r="H1557" s="172">
        <v>36.04</v>
      </c>
      <c r="I1557" s="173"/>
      <c r="L1557" s="169"/>
      <c r="M1557" s="174"/>
      <c r="N1557" s="175"/>
      <c r="O1557" s="175"/>
      <c r="P1557" s="175"/>
      <c r="Q1557" s="175"/>
      <c r="R1557" s="175"/>
      <c r="S1557" s="175"/>
      <c r="T1557" s="176"/>
      <c r="AT1557" s="170" t="s">
        <v>147</v>
      </c>
      <c r="AU1557" s="170" t="s">
        <v>145</v>
      </c>
      <c r="AV1557" s="13" t="s">
        <v>144</v>
      </c>
      <c r="AW1557" s="13" t="s">
        <v>33</v>
      </c>
      <c r="AX1557" s="13" t="s">
        <v>80</v>
      </c>
      <c r="AY1557" s="170" t="s">
        <v>137</v>
      </c>
    </row>
    <row r="1558" spans="1:65" s="254" customFormat="1" ht="24.2" customHeight="1">
      <c r="A1558" s="204"/>
      <c r="B1558" s="139"/>
      <c r="C1558" s="288" t="s">
        <v>2222</v>
      </c>
      <c r="D1558" s="288" t="s">
        <v>164</v>
      </c>
      <c r="E1558" s="289" t="s">
        <v>2223</v>
      </c>
      <c r="F1558" s="290" t="s">
        <v>2224</v>
      </c>
      <c r="G1558" s="291" t="s">
        <v>142</v>
      </c>
      <c r="H1558" s="292">
        <v>41.445999999999998</v>
      </c>
      <c r="I1558" s="293"/>
      <c r="J1558" s="292">
        <f>ROUND(I1558*H1558,3)</f>
        <v>0</v>
      </c>
      <c r="K1558" s="294"/>
      <c r="L1558" s="183"/>
      <c r="M1558" s="295" t="s">
        <v>1</v>
      </c>
      <c r="N1558" s="296" t="s">
        <v>44</v>
      </c>
      <c r="O1558" s="49"/>
      <c r="P1558" s="285">
        <f>O1558*H1558</f>
        <v>0</v>
      </c>
      <c r="Q1558" s="285">
        <v>3.5999999999999999E-3</v>
      </c>
      <c r="R1558" s="285">
        <f>Q1558*H1558</f>
        <v>0.14920559999999999</v>
      </c>
      <c r="S1558" s="285">
        <v>0</v>
      </c>
      <c r="T1558" s="286">
        <f>S1558*H1558</f>
        <v>0</v>
      </c>
      <c r="U1558" s="204"/>
      <c r="V1558" s="204"/>
      <c r="W1558" s="204"/>
      <c r="X1558" s="204"/>
      <c r="Y1558" s="204"/>
      <c r="Z1558" s="204"/>
      <c r="AA1558" s="204"/>
      <c r="AB1558" s="204"/>
      <c r="AC1558" s="204"/>
      <c r="AD1558" s="204"/>
      <c r="AE1558" s="204"/>
      <c r="AR1558" s="287" t="s">
        <v>577</v>
      </c>
      <c r="AT1558" s="287" t="s">
        <v>164</v>
      </c>
      <c r="AU1558" s="287" t="s">
        <v>145</v>
      </c>
      <c r="AY1558" s="205" t="s">
        <v>137</v>
      </c>
      <c r="BE1558" s="150">
        <f>IF(N1558="základná",J1558,0)</f>
        <v>0</v>
      </c>
      <c r="BF1558" s="150">
        <f>IF(N1558="znížená",J1558,0)</f>
        <v>0</v>
      </c>
      <c r="BG1558" s="150">
        <f>IF(N1558="zákl. prenesená",J1558,0)</f>
        <v>0</v>
      </c>
      <c r="BH1558" s="150">
        <f>IF(N1558="zníž. prenesená",J1558,0)</f>
        <v>0</v>
      </c>
      <c r="BI1558" s="150">
        <f>IF(N1558="nulová",J1558,0)</f>
        <v>0</v>
      </c>
      <c r="BJ1558" s="205" t="s">
        <v>145</v>
      </c>
      <c r="BK1558" s="151">
        <f>ROUND(I1558*H1558,3)</f>
        <v>0</v>
      </c>
      <c r="BL1558" s="205" t="s">
        <v>238</v>
      </c>
      <c r="BM1558" s="287" t="s">
        <v>2225</v>
      </c>
    </row>
    <row r="1559" spans="1:65" s="11" customFormat="1">
      <c r="B1559" s="152"/>
      <c r="D1559" s="153" t="s">
        <v>147</v>
      </c>
      <c r="E1559" s="154" t="s">
        <v>1</v>
      </c>
      <c r="F1559" s="155" t="s">
        <v>2226</v>
      </c>
      <c r="H1559" s="156">
        <v>36.04</v>
      </c>
      <c r="I1559" s="157"/>
      <c r="L1559" s="152"/>
      <c r="M1559" s="158"/>
      <c r="N1559" s="159"/>
      <c r="O1559" s="159"/>
      <c r="P1559" s="159"/>
      <c r="Q1559" s="159"/>
      <c r="R1559" s="159"/>
      <c r="S1559" s="159"/>
      <c r="T1559" s="160"/>
      <c r="AT1559" s="154" t="s">
        <v>147</v>
      </c>
      <c r="AU1559" s="154" t="s">
        <v>145</v>
      </c>
      <c r="AV1559" s="11" t="s">
        <v>145</v>
      </c>
      <c r="AW1559" s="11" t="s">
        <v>33</v>
      </c>
      <c r="AX1559" s="11" t="s">
        <v>72</v>
      </c>
      <c r="AY1559" s="154" t="s">
        <v>137</v>
      </c>
    </row>
    <row r="1560" spans="1:65" s="11" customFormat="1">
      <c r="B1560" s="152"/>
      <c r="D1560" s="153" t="s">
        <v>147</v>
      </c>
      <c r="E1560" s="154" t="s">
        <v>1</v>
      </c>
      <c r="F1560" s="155" t="s">
        <v>2227</v>
      </c>
      <c r="H1560" s="156">
        <v>5.4059999999999997</v>
      </c>
      <c r="I1560" s="157"/>
      <c r="L1560" s="152"/>
      <c r="M1560" s="158"/>
      <c r="N1560" s="159"/>
      <c r="O1560" s="159"/>
      <c r="P1560" s="159"/>
      <c r="Q1560" s="159"/>
      <c r="R1560" s="159"/>
      <c r="S1560" s="159"/>
      <c r="T1560" s="160"/>
      <c r="AT1560" s="154" t="s">
        <v>147</v>
      </c>
      <c r="AU1560" s="154" t="s">
        <v>145</v>
      </c>
      <c r="AV1560" s="11" t="s">
        <v>145</v>
      </c>
      <c r="AW1560" s="11" t="s">
        <v>33</v>
      </c>
      <c r="AX1560" s="11" t="s">
        <v>72</v>
      </c>
      <c r="AY1560" s="154" t="s">
        <v>137</v>
      </c>
    </row>
    <row r="1561" spans="1:65" s="13" customFormat="1">
      <c r="B1561" s="169"/>
      <c r="D1561" s="153" t="s">
        <v>147</v>
      </c>
      <c r="E1561" s="170" t="s">
        <v>1</v>
      </c>
      <c r="F1561" s="171" t="s">
        <v>158</v>
      </c>
      <c r="H1561" s="172">
        <v>41.445999999999998</v>
      </c>
      <c r="I1561" s="173"/>
      <c r="L1561" s="169"/>
      <c r="M1561" s="174"/>
      <c r="N1561" s="175"/>
      <c r="O1561" s="175"/>
      <c r="P1561" s="175"/>
      <c r="Q1561" s="175"/>
      <c r="R1561" s="175"/>
      <c r="S1561" s="175"/>
      <c r="T1561" s="176"/>
      <c r="AT1561" s="170" t="s">
        <v>147</v>
      </c>
      <c r="AU1561" s="170" t="s">
        <v>145</v>
      </c>
      <c r="AV1561" s="13" t="s">
        <v>144</v>
      </c>
      <c r="AW1561" s="13" t="s">
        <v>33</v>
      </c>
      <c r="AX1561" s="13" t="s">
        <v>80</v>
      </c>
      <c r="AY1561" s="170" t="s">
        <v>137</v>
      </c>
    </row>
    <row r="1562" spans="1:65" s="254" customFormat="1" ht="24.2" customHeight="1">
      <c r="A1562" s="204"/>
      <c r="B1562" s="139"/>
      <c r="C1562" s="276" t="s">
        <v>2228</v>
      </c>
      <c r="D1562" s="276" t="s">
        <v>139</v>
      </c>
      <c r="E1562" s="277" t="s">
        <v>2229</v>
      </c>
      <c r="F1562" s="278" t="s">
        <v>2230</v>
      </c>
      <c r="G1562" s="279" t="s">
        <v>269</v>
      </c>
      <c r="H1562" s="280">
        <v>59.652999999999999</v>
      </c>
      <c r="I1562" s="281"/>
      <c r="J1562" s="280">
        <f>ROUND(I1562*H1562,3)</f>
        <v>0</v>
      </c>
      <c r="K1562" s="282"/>
      <c r="L1562" s="30"/>
      <c r="M1562" s="283" t="s">
        <v>1</v>
      </c>
      <c r="N1562" s="284" t="s">
        <v>44</v>
      </c>
      <c r="O1562" s="49"/>
      <c r="P1562" s="285">
        <f>O1562*H1562</f>
        <v>0</v>
      </c>
      <c r="Q1562" s="285">
        <v>0</v>
      </c>
      <c r="R1562" s="285">
        <f>Q1562*H1562</f>
        <v>0</v>
      </c>
      <c r="S1562" s="285">
        <v>0</v>
      </c>
      <c r="T1562" s="286">
        <f>S1562*H1562</f>
        <v>0</v>
      </c>
      <c r="U1562" s="204"/>
      <c r="V1562" s="204"/>
      <c r="W1562" s="204"/>
      <c r="X1562" s="204"/>
      <c r="Y1562" s="204"/>
      <c r="Z1562" s="204"/>
      <c r="AA1562" s="204"/>
      <c r="AB1562" s="204"/>
      <c r="AC1562" s="204"/>
      <c r="AD1562" s="204"/>
      <c r="AE1562" s="204"/>
      <c r="AR1562" s="287" t="s">
        <v>238</v>
      </c>
      <c r="AT1562" s="287" t="s">
        <v>139</v>
      </c>
      <c r="AU1562" s="287" t="s">
        <v>145</v>
      </c>
      <c r="AY1562" s="205" t="s">
        <v>137</v>
      </c>
      <c r="BE1562" s="150">
        <f>IF(N1562="základná",J1562,0)</f>
        <v>0</v>
      </c>
      <c r="BF1562" s="150">
        <f>IF(N1562="znížená",J1562,0)</f>
        <v>0</v>
      </c>
      <c r="BG1562" s="150">
        <f>IF(N1562="zákl. prenesená",J1562,0)</f>
        <v>0</v>
      </c>
      <c r="BH1562" s="150">
        <f>IF(N1562="zníž. prenesená",J1562,0)</f>
        <v>0</v>
      </c>
      <c r="BI1562" s="150">
        <f>IF(N1562="nulová",J1562,0)</f>
        <v>0</v>
      </c>
      <c r="BJ1562" s="205" t="s">
        <v>145</v>
      </c>
      <c r="BK1562" s="151">
        <f>ROUND(I1562*H1562,3)</f>
        <v>0</v>
      </c>
      <c r="BL1562" s="205" t="s">
        <v>238</v>
      </c>
      <c r="BM1562" s="287" t="s">
        <v>2231</v>
      </c>
    </row>
    <row r="1563" spans="1:65" s="14" customFormat="1">
      <c r="B1563" s="186"/>
      <c r="D1563" s="153" t="s">
        <v>147</v>
      </c>
      <c r="E1563" s="187" t="s">
        <v>1</v>
      </c>
      <c r="F1563" s="188" t="s">
        <v>2182</v>
      </c>
      <c r="H1563" s="187" t="s">
        <v>1</v>
      </c>
      <c r="I1563" s="189"/>
      <c r="L1563" s="186"/>
      <c r="M1563" s="190"/>
      <c r="N1563" s="191"/>
      <c r="O1563" s="191"/>
      <c r="P1563" s="191"/>
      <c r="Q1563" s="191"/>
      <c r="R1563" s="191"/>
      <c r="S1563" s="191"/>
      <c r="T1563" s="192"/>
      <c r="AT1563" s="187" t="s">
        <v>147</v>
      </c>
      <c r="AU1563" s="187" t="s">
        <v>145</v>
      </c>
      <c r="AV1563" s="14" t="s">
        <v>80</v>
      </c>
      <c r="AW1563" s="14" t="s">
        <v>33</v>
      </c>
      <c r="AX1563" s="14" t="s">
        <v>72</v>
      </c>
      <c r="AY1563" s="187" t="s">
        <v>137</v>
      </c>
    </row>
    <row r="1564" spans="1:65" s="14" customFormat="1">
      <c r="B1564" s="186"/>
      <c r="D1564" s="153" t="s">
        <v>147</v>
      </c>
      <c r="E1564" s="187" t="s">
        <v>1</v>
      </c>
      <c r="F1564" s="188" t="s">
        <v>2232</v>
      </c>
      <c r="H1564" s="187" t="s">
        <v>1</v>
      </c>
      <c r="I1564" s="189"/>
      <c r="L1564" s="186"/>
      <c r="M1564" s="190"/>
      <c r="N1564" s="191"/>
      <c r="O1564" s="191"/>
      <c r="P1564" s="191"/>
      <c r="Q1564" s="191"/>
      <c r="R1564" s="191"/>
      <c r="S1564" s="191"/>
      <c r="T1564" s="192"/>
      <c r="AT1564" s="187" t="s">
        <v>147</v>
      </c>
      <c r="AU1564" s="187" t="s">
        <v>145</v>
      </c>
      <c r="AV1564" s="14" t="s">
        <v>80</v>
      </c>
      <c r="AW1564" s="14" t="s">
        <v>33</v>
      </c>
      <c r="AX1564" s="14" t="s">
        <v>72</v>
      </c>
      <c r="AY1564" s="187" t="s">
        <v>137</v>
      </c>
    </row>
    <row r="1565" spans="1:65" s="11" customFormat="1">
      <c r="B1565" s="152"/>
      <c r="D1565" s="153" t="s">
        <v>147</v>
      </c>
      <c r="E1565" s="154" t="s">
        <v>1</v>
      </c>
      <c r="F1565" s="155" t="s">
        <v>2233</v>
      </c>
      <c r="H1565" s="156">
        <v>8.2100000000000009</v>
      </c>
      <c r="I1565" s="157"/>
      <c r="L1565" s="152"/>
      <c r="M1565" s="158"/>
      <c r="N1565" s="159"/>
      <c r="O1565" s="159"/>
      <c r="P1565" s="159"/>
      <c r="Q1565" s="159"/>
      <c r="R1565" s="159"/>
      <c r="S1565" s="159"/>
      <c r="T1565" s="160"/>
      <c r="AT1565" s="154" t="s">
        <v>147</v>
      </c>
      <c r="AU1565" s="154" t="s">
        <v>145</v>
      </c>
      <c r="AV1565" s="11" t="s">
        <v>145</v>
      </c>
      <c r="AW1565" s="11" t="s">
        <v>33</v>
      </c>
      <c r="AX1565" s="11" t="s">
        <v>72</v>
      </c>
      <c r="AY1565" s="154" t="s">
        <v>137</v>
      </c>
    </row>
    <row r="1566" spans="1:65" s="14" customFormat="1">
      <c r="B1566" s="186"/>
      <c r="D1566" s="153" t="s">
        <v>147</v>
      </c>
      <c r="E1566" s="187" t="s">
        <v>1</v>
      </c>
      <c r="F1566" s="188" t="s">
        <v>2234</v>
      </c>
      <c r="H1566" s="187" t="s">
        <v>1</v>
      </c>
      <c r="I1566" s="189"/>
      <c r="L1566" s="186"/>
      <c r="M1566" s="190"/>
      <c r="N1566" s="191"/>
      <c r="O1566" s="191"/>
      <c r="P1566" s="191"/>
      <c r="Q1566" s="191"/>
      <c r="R1566" s="191"/>
      <c r="S1566" s="191"/>
      <c r="T1566" s="192"/>
      <c r="AT1566" s="187" t="s">
        <v>147</v>
      </c>
      <c r="AU1566" s="187" t="s">
        <v>145</v>
      </c>
      <c r="AV1566" s="14" t="s">
        <v>80</v>
      </c>
      <c r="AW1566" s="14" t="s">
        <v>33</v>
      </c>
      <c r="AX1566" s="14" t="s">
        <v>72</v>
      </c>
      <c r="AY1566" s="187" t="s">
        <v>137</v>
      </c>
    </row>
    <row r="1567" spans="1:65" s="11" customFormat="1">
      <c r="B1567" s="152"/>
      <c r="D1567" s="153" t="s">
        <v>147</v>
      </c>
      <c r="E1567" s="154" t="s">
        <v>1</v>
      </c>
      <c r="F1567" s="155" t="s">
        <v>2235</v>
      </c>
      <c r="H1567" s="156">
        <v>8</v>
      </c>
      <c r="I1567" s="157"/>
      <c r="L1567" s="152"/>
      <c r="M1567" s="158"/>
      <c r="N1567" s="159"/>
      <c r="O1567" s="159"/>
      <c r="P1567" s="159"/>
      <c r="Q1567" s="159"/>
      <c r="R1567" s="159"/>
      <c r="S1567" s="159"/>
      <c r="T1567" s="160"/>
      <c r="AT1567" s="154" t="s">
        <v>147</v>
      </c>
      <c r="AU1567" s="154" t="s">
        <v>145</v>
      </c>
      <c r="AV1567" s="11" t="s">
        <v>145</v>
      </c>
      <c r="AW1567" s="11" t="s">
        <v>33</v>
      </c>
      <c r="AX1567" s="11" t="s">
        <v>72</v>
      </c>
      <c r="AY1567" s="154" t="s">
        <v>137</v>
      </c>
    </row>
    <row r="1568" spans="1:65" s="14" customFormat="1">
      <c r="B1568" s="186"/>
      <c r="D1568" s="153" t="s">
        <v>147</v>
      </c>
      <c r="E1568" s="187" t="s">
        <v>1</v>
      </c>
      <c r="F1568" s="188" t="s">
        <v>2236</v>
      </c>
      <c r="H1568" s="187" t="s">
        <v>1</v>
      </c>
      <c r="I1568" s="189"/>
      <c r="L1568" s="186"/>
      <c r="M1568" s="190"/>
      <c r="N1568" s="191"/>
      <c r="O1568" s="191"/>
      <c r="P1568" s="191"/>
      <c r="Q1568" s="191"/>
      <c r="R1568" s="191"/>
      <c r="S1568" s="191"/>
      <c r="T1568" s="192"/>
      <c r="AT1568" s="187" t="s">
        <v>147</v>
      </c>
      <c r="AU1568" s="187" t="s">
        <v>145</v>
      </c>
      <c r="AV1568" s="14" t="s">
        <v>80</v>
      </c>
      <c r="AW1568" s="14" t="s">
        <v>33</v>
      </c>
      <c r="AX1568" s="14" t="s">
        <v>72</v>
      </c>
      <c r="AY1568" s="187" t="s">
        <v>137</v>
      </c>
    </row>
    <row r="1569" spans="1:65" s="11" customFormat="1">
      <c r="B1569" s="152"/>
      <c r="D1569" s="153" t="s">
        <v>147</v>
      </c>
      <c r="E1569" s="154" t="s">
        <v>1</v>
      </c>
      <c r="F1569" s="155" t="s">
        <v>2237</v>
      </c>
      <c r="H1569" s="156">
        <v>10</v>
      </c>
      <c r="I1569" s="157"/>
      <c r="L1569" s="152"/>
      <c r="M1569" s="158"/>
      <c r="N1569" s="159"/>
      <c r="O1569" s="159"/>
      <c r="P1569" s="159"/>
      <c r="Q1569" s="159"/>
      <c r="R1569" s="159"/>
      <c r="S1569" s="159"/>
      <c r="T1569" s="160"/>
      <c r="AT1569" s="154" t="s">
        <v>147</v>
      </c>
      <c r="AU1569" s="154" t="s">
        <v>145</v>
      </c>
      <c r="AV1569" s="11" t="s">
        <v>145</v>
      </c>
      <c r="AW1569" s="11" t="s">
        <v>33</v>
      </c>
      <c r="AX1569" s="11" t="s">
        <v>72</v>
      </c>
      <c r="AY1569" s="154" t="s">
        <v>137</v>
      </c>
    </row>
    <row r="1570" spans="1:65" s="14" customFormat="1">
      <c r="B1570" s="186"/>
      <c r="D1570" s="153" t="s">
        <v>147</v>
      </c>
      <c r="E1570" s="187" t="s">
        <v>1</v>
      </c>
      <c r="F1570" s="188" t="s">
        <v>2238</v>
      </c>
      <c r="H1570" s="187" t="s">
        <v>1</v>
      </c>
      <c r="I1570" s="189"/>
      <c r="L1570" s="186"/>
      <c r="M1570" s="190"/>
      <c r="N1570" s="191"/>
      <c r="O1570" s="191"/>
      <c r="P1570" s="191"/>
      <c r="Q1570" s="191"/>
      <c r="R1570" s="191"/>
      <c r="S1570" s="191"/>
      <c r="T1570" s="192"/>
      <c r="AT1570" s="187" t="s">
        <v>147</v>
      </c>
      <c r="AU1570" s="187" t="s">
        <v>145</v>
      </c>
      <c r="AV1570" s="14" t="s">
        <v>80</v>
      </c>
      <c r="AW1570" s="14" t="s">
        <v>33</v>
      </c>
      <c r="AX1570" s="14" t="s">
        <v>72</v>
      </c>
      <c r="AY1570" s="187" t="s">
        <v>137</v>
      </c>
    </row>
    <row r="1571" spans="1:65" s="11" customFormat="1">
      <c r="B1571" s="152"/>
      <c r="D1571" s="153" t="s">
        <v>147</v>
      </c>
      <c r="E1571" s="154" t="s">
        <v>1</v>
      </c>
      <c r="F1571" s="155" t="s">
        <v>2239</v>
      </c>
      <c r="H1571" s="156">
        <v>9.1999999999999993</v>
      </c>
      <c r="I1571" s="157"/>
      <c r="L1571" s="152"/>
      <c r="M1571" s="158"/>
      <c r="N1571" s="159"/>
      <c r="O1571" s="159"/>
      <c r="P1571" s="159"/>
      <c r="Q1571" s="159"/>
      <c r="R1571" s="159"/>
      <c r="S1571" s="159"/>
      <c r="T1571" s="160"/>
      <c r="AT1571" s="154" t="s">
        <v>147</v>
      </c>
      <c r="AU1571" s="154" t="s">
        <v>145</v>
      </c>
      <c r="AV1571" s="11" t="s">
        <v>145</v>
      </c>
      <c r="AW1571" s="11" t="s">
        <v>33</v>
      </c>
      <c r="AX1571" s="11" t="s">
        <v>72</v>
      </c>
      <c r="AY1571" s="154" t="s">
        <v>137</v>
      </c>
    </row>
    <row r="1572" spans="1:65" s="14" customFormat="1">
      <c r="B1572" s="186"/>
      <c r="D1572" s="153" t="s">
        <v>147</v>
      </c>
      <c r="E1572" s="187" t="s">
        <v>1</v>
      </c>
      <c r="F1572" s="188" t="s">
        <v>2240</v>
      </c>
      <c r="H1572" s="187" t="s">
        <v>1</v>
      </c>
      <c r="I1572" s="189"/>
      <c r="L1572" s="186"/>
      <c r="M1572" s="190"/>
      <c r="N1572" s="191"/>
      <c r="O1572" s="191"/>
      <c r="P1572" s="191"/>
      <c r="Q1572" s="191"/>
      <c r="R1572" s="191"/>
      <c r="S1572" s="191"/>
      <c r="T1572" s="192"/>
      <c r="AT1572" s="187" t="s">
        <v>147</v>
      </c>
      <c r="AU1572" s="187" t="s">
        <v>145</v>
      </c>
      <c r="AV1572" s="14" t="s">
        <v>80</v>
      </c>
      <c r="AW1572" s="14" t="s">
        <v>33</v>
      </c>
      <c r="AX1572" s="14" t="s">
        <v>72</v>
      </c>
      <c r="AY1572" s="187" t="s">
        <v>137</v>
      </c>
    </row>
    <row r="1573" spans="1:65" s="11" customFormat="1">
      <c r="B1573" s="152"/>
      <c r="D1573" s="153" t="s">
        <v>147</v>
      </c>
      <c r="E1573" s="154" t="s">
        <v>1</v>
      </c>
      <c r="F1573" s="155" t="s">
        <v>2241</v>
      </c>
      <c r="H1573" s="156">
        <v>11.52</v>
      </c>
      <c r="I1573" s="157"/>
      <c r="L1573" s="152"/>
      <c r="M1573" s="158"/>
      <c r="N1573" s="159"/>
      <c r="O1573" s="159"/>
      <c r="P1573" s="159"/>
      <c r="Q1573" s="159"/>
      <c r="R1573" s="159"/>
      <c r="S1573" s="159"/>
      <c r="T1573" s="160"/>
      <c r="AT1573" s="154" t="s">
        <v>147</v>
      </c>
      <c r="AU1573" s="154" t="s">
        <v>145</v>
      </c>
      <c r="AV1573" s="11" t="s">
        <v>145</v>
      </c>
      <c r="AW1573" s="11" t="s">
        <v>33</v>
      </c>
      <c r="AX1573" s="11" t="s">
        <v>72</v>
      </c>
      <c r="AY1573" s="154" t="s">
        <v>137</v>
      </c>
    </row>
    <row r="1574" spans="1:65" s="11" customFormat="1">
      <c r="B1574" s="152"/>
      <c r="D1574" s="153" t="s">
        <v>147</v>
      </c>
      <c r="E1574" s="154" t="s">
        <v>1</v>
      </c>
      <c r="F1574" s="155" t="s">
        <v>2242</v>
      </c>
      <c r="H1574" s="156">
        <v>-1.9</v>
      </c>
      <c r="I1574" s="157"/>
      <c r="L1574" s="152"/>
      <c r="M1574" s="158"/>
      <c r="N1574" s="159"/>
      <c r="O1574" s="159"/>
      <c r="P1574" s="159"/>
      <c r="Q1574" s="159"/>
      <c r="R1574" s="159"/>
      <c r="S1574" s="159"/>
      <c r="T1574" s="160"/>
      <c r="AT1574" s="154" t="s">
        <v>147</v>
      </c>
      <c r="AU1574" s="154" t="s">
        <v>145</v>
      </c>
      <c r="AV1574" s="11" t="s">
        <v>145</v>
      </c>
      <c r="AW1574" s="11" t="s">
        <v>33</v>
      </c>
      <c r="AX1574" s="11" t="s">
        <v>72</v>
      </c>
      <c r="AY1574" s="154" t="s">
        <v>137</v>
      </c>
    </row>
    <row r="1575" spans="1:65" s="14" customFormat="1">
      <c r="B1575" s="186"/>
      <c r="D1575" s="153" t="s">
        <v>147</v>
      </c>
      <c r="E1575" s="187" t="s">
        <v>1</v>
      </c>
      <c r="F1575" s="188" t="s">
        <v>2243</v>
      </c>
      <c r="H1575" s="187" t="s">
        <v>1</v>
      </c>
      <c r="I1575" s="189"/>
      <c r="L1575" s="186"/>
      <c r="M1575" s="190"/>
      <c r="N1575" s="191"/>
      <c r="O1575" s="191"/>
      <c r="P1575" s="191"/>
      <c r="Q1575" s="191"/>
      <c r="R1575" s="191"/>
      <c r="S1575" s="191"/>
      <c r="T1575" s="192"/>
      <c r="AT1575" s="187" t="s">
        <v>147</v>
      </c>
      <c r="AU1575" s="187" t="s">
        <v>145</v>
      </c>
      <c r="AV1575" s="14" t="s">
        <v>80</v>
      </c>
      <c r="AW1575" s="14" t="s">
        <v>33</v>
      </c>
      <c r="AX1575" s="14" t="s">
        <v>72</v>
      </c>
      <c r="AY1575" s="187" t="s">
        <v>137</v>
      </c>
    </row>
    <row r="1576" spans="1:65" s="11" customFormat="1">
      <c r="B1576" s="152"/>
      <c r="D1576" s="153" t="s">
        <v>147</v>
      </c>
      <c r="E1576" s="154" t="s">
        <v>1</v>
      </c>
      <c r="F1576" s="155" t="s">
        <v>2239</v>
      </c>
      <c r="H1576" s="156">
        <v>9.1999999999999993</v>
      </c>
      <c r="I1576" s="157"/>
      <c r="L1576" s="152"/>
      <c r="M1576" s="158"/>
      <c r="N1576" s="159"/>
      <c r="O1576" s="159"/>
      <c r="P1576" s="159"/>
      <c r="Q1576" s="159"/>
      <c r="R1576" s="159"/>
      <c r="S1576" s="159"/>
      <c r="T1576" s="160"/>
      <c r="AT1576" s="154" t="s">
        <v>147</v>
      </c>
      <c r="AU1576" s="154" t="s">
        <v>145</v>
      </c>
      <c r="AV1576" s="11" t="s">
        <v>145</v>
      </c>
      <c r="AW1576" s="11" t="s">
        <v>33</v>
      </c>
      <c r="AX1576" s="11" t="s">
        <v>72</v>
      </c>
      <c r="AY1576" s="154" t="s">
        <v>137</v>
      </c>
    </row>
    <row r="1577" spans="1:65" s="12" customFormat="1">
      <c r="B1577" s="161"/>
      <c r="D1577" s="153" t="s">
        <v>147</v>
      </c>
      <c r="E1577" s="162" t="s">
        <v>1</v>
      </c>
      <c r="F1577" s="163" t="s">
        <v>150</v>
      </c>
      <c r="H1577" s="164">
        <v>54.23</v>
      </c>
      <c r="I1577" s="165"/>
      <c r="L1577" s="161"/>
      <c r="M1577" s="166"/>
      <c r="N1577" s="167"/>
      <c r="O1577" s="167"/>
      <c r="P1577" s="167"/>
      <c r="Q1577" s="167"/>
      <c r="R1577" s="167"/>
      <c r="S1577" s="167"/>
      <c r="T1577" s="168"/>
      <c r="AT1577" s="162" t="s">
        <v>147</v>
      </c>
      <c r="AU1577" s="162" t="s">
        <v>145</v>
      </c>
      <c r="AV1577" s="12" t="s">
        <v>151</v>
      </c>
      <c r="AW1577" s="12" t="s">
        <v>33</v>
      </c>
      <c r="AX1577" s="12" t="s">
        <v>72</v>
      </c>
      <c r="AY1577" s="162" t="s">
        <v>137</v>
      </c>
    </row>
    <row r="1578" spans="1:65" s="11" customFormat="1">
      <c r="B1578" s="152"/>
      <c r="D1578" s="153" t="s">
        <v>147</v>
      </c>
      <c r="E1578" s="154" t="s">
        <v>1</v>
      </c>
      <c r="F1578" s="155" t="s">
        <v>2244</v>
      </c>
      <c r="H1578" s="156">
        <v>5.423</v>
      </c>
      <c r="I1578" s="157"/>
      <c r="L1578" s="152"/>
      <c r="M1578" s="158"/>
      <c r="N1578" s="159"/>
      <c r="O1578" s="159"/>
      <c r="P1578" s="159"/>
      <c r="Q1578" s="159"/>
      <c r="R1578" s="159"/>
      <c r="S1578" s="159"/>
      <c r="T1578" s="160"/>
      <c r="AT1578" s="154" t="s">
        <v>147</v>
      </c>
      <c r="AU1578" s="154" t="s">
        <v>145</v>
      </c>
      <c r="AV1578" s="11" t="s">
        <v>145</v>
      </c>
      <c r="AW1578" s="11" t="s">
        <v>33</v>
      </c>
      <c r="AX1578" s="11" t="s">
        <v>72</v>
      </c>
      <c r="AY1578" s="154" t="s">
        <v>137</v>
      </c>
    </row>
    <row r="1579" spans="1:65" s="13" customFormat="1">
      <c r="B1579" s="169"/>
      <c r="D1579" s="153" t="s">
        <v>147</v>
      </c>
      <c r="E1579" s="170" t="s">
        <v>1</v>
      </c>
      <c r="F1579" s="171" t="s">
        <v>158</v>
      </c>
      <c r="H1579" s="172">
        <v>59.652999999999999</v>
      </c>
      <c r="I1579" s="173"/>
      <c r="L1579" s="169"/>
      <c r="M1579" s="174"/>
      <c r="N1579" s="175"/>
      <c r="O1579" s="175"/>
      <c r="P1579" s="175"/>
      <c r="Q1579" s="175"/>
      <c r="R1579" s="175"/>
      <c r="S1579" s="175"/>
      <c r="T1579" s="176"/>
      <c r="AT1579" s="170" t="s">
        <v>147</v>
      </c>
      <c r="AU1579" s="170" t="s">
        <v>145</v>
      </c>
      <c r="AV1579" s="13" t="s">
        <v>144</v>
      </c>
      <c r="AW1579" s="13" t="s">
        <v>33</v>
      </c>
      <c r="AX1579" s="13" t="s">
        <v>80</v>
      </c>
      <c r="AY1579" s="170" t="s">
        <v>137</v>
      </c>
    </row>
    <row r="1580" spans="1:65" s="254" customFormat="1" ht="24.2" customHeight="1">
      <c r="A1580" s="204"/>
      <c r="B1580" s="139"/>
      <c r="C1580" s="276" t="s">
        <v>2245</v>
      </c>
      <c r="D1580" s="276" t="s">
        <v>139</v>
      </c>
      <c r="E1580" s="277" t="s">
        <v>2246</v>
      </c>
      <c r="F1580" s="278" t="s">
        <v>2247</v>
      </c>
      <c r="G1580" s="279" t="s">
        <v>2180</v>
      </c>
      <c r="H1580" s="280">
        <v>187.822</v>
      </c>
      <c r="I1580" s="281"/>
      <c r="J1580" s="280">
        <f>ROUND(I1580*H1580,3)</f>
        <v>0</v>
      </c>
      <c r="K1580" s="282"/>
      <c r="L1580" s="30"/>
      <c r="M1580" s="283" t="s">
        <v>1</v>
      </c>
      <c r="N1580" s="284" t="s">
        <v>44</v>
      </c>
      <c r="O1580" s="49"/>
      <c r="P1580" s="285">
        <f>O1580*H1580</f>
        <v>0</v>
      </c>
      <c r="Q1580" s="285">
        <v>0</v>
      </c>
      <c r="R1580" s="285">
        <f>Q1580*H1580</f>
        <v>0</v>
      </c>
      <c r="S1580" s="285">
        <v>0</v>
      </c>
      <c r="T1580" s="286">
        <f>S1580*H1580</f>
        <v>0</v>
      </c>
      <c r="U1580" s="204"/>
      <c r="V1580" s="204"/>
      <c r="W1580" s="204"/>
      <c r="X1580" s="204"/>
      <c r="Y1580" s="204"/>
      <c r="Z1580" s="204"/>
      <c r="AA1580" s="204"/>
      <c r="AB1580" s="204"/>
      <c r="AC1580" s="204"/>
      <c r="AD1580" s="204"/>
      <c r="AE1580" s="204"/>
      <c r="AR1580" s="287" t="s">
        <v>238</v>
      </c>
      <c r="AT1580" s="287" t="s">
        <v>139</v>
      </c>
      <c r="AU1580" s="287" t="s">
        <v>145</v>
      </c>
      <c r="AY1580" s="205" t="s">
        <v>137</v>
      </c>
      <c r="BE1580" s="150">
        <f>IF(N1580="základná",J1580,0)</f>
        <v>0</v>
      </c>
      <c r="BF1580" s="150">
        <f>IF(N1580="znížená",J1580,0)</f>
        <v>0</v>
      </c>
      <c r="BG1580" s="150">
        <f>IF(N1580="zákl. prenesená",J1580,0)</f>
        <v>0</v>
      </c>
      <c r="BH1580" s="150">
        <f>IF(N1580="zníž. prenesená",J1580,0)</f>
        <v>0</v>
      </c>
      <c r="BI1580" s="150">
        <f>IF(N1580="nulová",J1580,0)</f>
        <v>0</v>
      </c>
      <c r="BJ1580" s="205" t="s">
        <v>145</v>
      </c>
      <c r="BK1580" s="151">
        <f>ROUND(I1580*H1580,3)</f>
        <v>0</v>
      </c>
      <c r="BL1580" s="205" t="s">
        <v>238</v>
      </c>
      <c r="BM1580" s="287" t="s">
        <v>2248</v>
      </c>
    </row>
    <row r="1581" spans="1:65" s="14" customFormat="1">
      <c r="B1581" s="186"/>
      <c r="D1581" s="153" t="s">
        <v>147</v>
      </c>
      <c r="E1581" s="187" t="s">
        <v>1</v>
      </c>
      <c r="F1581" s="188" t="s">
        <v>2249</v>
      </c>
      <c r="H1581" s="187" t="s">
        <v>1</v>
      </c>
      <c r="I1581" s="189"/>
      <c r="L1581" s="186"/>
      <c r="M1581" s="190"/>
      <c r="N1581" s="191"/>
      <c r="O1581" s="191"/>
      <c r="P1581" s="191"/>
      <c r="Q1581" s="191"/>
      <c r="R1581" s="191"/>
      <c r="S1581" s="191"/>
      <c r="T1581" s="192"/>
      <c r="AT1581" s="187" t="s">
        <v>147</v>
      </c>
      <c r="AU1581" s="187" t="s">
        <v>145</v>
      </c>
      <c r="AV1581" s="14" t="s">
        <v>80</v>
      </c>
      <c r="AW1581" s="14" t="s">
        <v>33</v>
      </c>
      <c r="AX1581" s="14" t="s">
        <v>72</v>
      </c>
      <c r="AY1581" s="187" t="s">
        <v>137</v>
      </c>
    </row>
    <row r="1582" spans="1:65" s="14" customFormat="1">
      <c r="B1582" s="186"/>
      <c r="D1582" s="153" t="s">
        <v>147</v>
      </c>
      <c r="E1582" s="187" t="s">
        <v>1</v>
      </c>
      <c r="F1582" s="188" t="s">
        <v>2182</v>
      </c>
      <c r="H1582" s="187" t="s">
        <v>1</v>
      </c>
      <c r="I1582" s="189"/>
      <c r="L1582" s="186"/>
      <c r="M1582" s="190"/>
      <c r="N1582" s="191"/>
      <c r="O1582" s="191"/>
      <c r="P1582" s="191"/>
      <c r="Q1582" s="191"/>
      <c r="R1582" s="191"/>
      <c r="S1582" s="191"/>
      <c r="T1582" s="192"/>
      <c r="AT1582" s="187" t="s">
        <v>147</v>
      </c>
      <c r="AU1582" s="187" t="s">
        <v>145</v>
      </c>
      <c r="AV1582" s="14" t="s">
        <v>80</v>
      </c>
      <c r="AW1582" s="14" t="s">
        <v>33</v>
      </c>
      <c r="AX1582" s="14" t="s">
        <v>72</v>
      </c>
      <c r="AY1582" s="187" t="s">
        <v>137</v>
      </c>
    </row>
    <row r="1583" spans="1:65" s="11" customFormat="1" ht="22.5">
      <c r="B1583" s="152"/>
      <c r="D1583" s="153" t="s">
        <v>147</v>
      </c>
      <c r="E1583" s="154" t="s">
        <v>1</v>
      </c>
      <c r="F1583" s="155" t="s">
        <v>2250</v>
      </c>
      <c r="H1583" s="156">
        <v>149.41999999999999</v>
      </c>
      <c r="I1583" s="157"/>
      <c r="L1583" s="152"/>
      <c r="M1583" s="158"/>
      <c r="N1583" s="159"/>
      <c r="O1583" s="159"/>
      <c r="P1583" s="159"/>
      <c r="Q1583" s="159"/>
      <c r="R1583" s="159"/>
      <c r="S1583" s="159"/>
      <c r="T1583" s="160"/>
      <c r="AT1583" s="154" t="s">
        <v>147</v>
      </c>
      <c r="AU1583" s="154" t="s">
        <v>145</v>
      </c>
      <c r="AV1583" s="11" t="s">
        <v>145</v>
      </c>
      <c r="AW1583" s="11" t="s">
        <v>33</v>
      </c>
      <c r="AX1583" s="11" t="s">
        <v>72</v>
      </c>
      <c r="AY1583" s="154" t="s">
        <v>137</v>
      </c>
    </row>
    <row r="1584" spans="1:65" s="12" customFormat="1">
      <c r="B1584" s="161"/>
      <c r="D1584" s="153" t="s">
        <v>147</v>
      </c>
      <c r="E1584" s="162" t="s">
        <v>1</v>
      </c>
      <c r="F1584" s="163" t="s">
        <v>150</v>
      </c>
      <c r="H1584" s="164">
        <v>149.41999999999999</v>
      </c>
      <c r="I1584" s="165"/>
      <c r="L1584" s="161"/>
      <c r="M1584" s="166"/>
      <c r="N1584" s="167"/>
      <c r="O1584" s="167"/>
      <c r="P1584" s="167"/>
      <c r="Q1584" s="167"/>
      <c r="R1584" s="167"/>
      <c r="S1584" s="167"/>
      <c r="T1584" s="168"/>
      <c r="AT1584" s="162" t="s">
        <v>147</v>
      </c>
      <c r="AU1584" s="162" t="s">
        <v>145</v>
      </c>
      <c r="AV1584" s="12" t="s">
        <v>151</v>
      </c>
      <c r="AW1584" s="12" t="s">
        <v>33</v>
      </c>
      <c r="AX1584" s="12" t="s">
        <v>72</v>
      </c>
      <c r="AY1584" s="162" t="s">
        <v>137</v>
      </c>
    </row>
    <row r="1585" spans="2:51" s="14" customFormat="1">
      <c r="B1585" s="186"/>
      <c r="D1585" s="153" t="s">
        <v>147</v>
      </c>
      <c r="E1585" s="187" t="s">
        <v>1</v>
      </c>
      <c r="F1585" s="188" t="s">
        <v>2251</v>
      </c>
      <c r="H1585" s="187" t="s">
        <v>1</v>
      </c>
      <c r="I1585" s="189"/>
      <c r="L1585" s="186"/>
      <c r="M1585" s="190"/>
      <c r="N1585" s="191"/>
      <c r="O1585" s="191"/>
      <c r="P1585" s="191"/>
      <c r="Q1585" s="191"/>
      <c r="R1585" s="191"/>
      <c r="S1585" s="191"/>
      <c r="T1585" s="192"/>
      <c r="AT1585" s="187" t="s">
        <v>147</v>
      </c>
      <c r="AU1585" s="187" t="s">
        <v>145</v>
      </c>
      <c r="AV1585" s="14" t="s">
        <v>80</v>
      </c>
      <c r="AW1585" s="14" t="s">
        <v>33</v>
      </c>
      <c r="AX1585" s="14" t="s">
        <v>72</v>
      </c>
      <c r="AY1585" s="187" t="s">
        <v>137</v>
      </c>
    </row>
    <row r="1586" spans="2:51" s="14" customFormat="1">
      <c r="B1586" s="186"/>
      <c r="D1586" s="153" t="s">
        <v>147</v>
      </c>
      <c r="E1586" s="187" t="s">
        <v>1</v>
      </c>
      <c r="F1586" s="188" t="s">
        <v>2252</v>
      </c>
      <c r="H1586" s="187" t="s">
        <v>1</v>
      </c>
      <c r="I1586" s="189"/>
      <c r="L1586" s="186"/>
      <c r="M1586" s="190"/>
      <c r="N1586" s="191"/>
      <c r="O1586" s="191"/>
      <c r="P1586" s="191"/>
      <c r="Q1586" s="191"/>
      <c r="R1586" s="191"/>
      <c r="S1586" s="191"/>
      <c r="T1586" s="192"/>
      <c r="AT1586" s="187" t="s">
        <v>147</v>
      </c>
      <c r="AU1586" s="187" t="s">
        <v>145</v>
      </c>
      <c r="AV1586" s="14" t="s">
        <v>80</v>
      </c>
      <c r="AW1586" s="14" t="s">
        <v>33</v>
      </c>
      <c r="AX1586" s="14" t="s">
        <v>72</v>
      </c>
      <c r="AY1586" s="187" t="s">
        <v>137</v>
      </c>
    </row>
    <row r="1587" spans="2:51" s="11" customFormat="1">
      <c r="B1587" s="152"/>
      <c r="D1587" s="153" t="s">
        <v>147</v>
      </c>
      <c r="E1587" s="154" t="s">
        <v>1</v>
      </c>
      <c r="F1587" s="155" t="s">
        <v>2253</v>
      </c>
      <c r="H1587" s="156">
        <v>10.119999999999999</v>
      </c>
      <c r="I1587" s="157"/>
      <c r="L1587" s="152"/>
      <c r="M1587" s="158"/>
      <c r="N1587" s="159"/>
      <c r="O1587" s="159"/>
      <c r="P1587" s="159"/>
      <c r="Q1587" s="159"/>
      <c r="R1587" s="159"/>
      <c r="S1587" s="159"/>
      <c r="T1587" s="160"/>
      <c r="AT1587" s="154" t="s">
        <v>147</v>
      </c>
      <c r="AU1587" s="154" t="s">
        <v>145</v>
      </c>
      <c r="AV1587" s="11" t="s">
        <v>145</v>
      </c>
      <c r="AW1587" s="11" t="s">
        <v>33</v>
      </c>
      <c r="AX1587" s="11" t="s">
        <v>72</v>
      </c>
      <c r="AY1587" s="154" t="s">
        <v>137</v>
      </c>
    </row>
    <row r="1588" spans="2:51" s="11" customFormat="1">
      <c r="B1588" s="152"/>
      <c r="D1588" s="153" t="s">
        <v>147</v>
      </c>
      <c r="E1588" s="154" t="s">
        <v>1</v>
      </c>
      <c r="F1588" s="155" t="s">
        <v>2254</v>
      </c>
      <c r="H1588" s="156">
        <v>-4.45</v>
      </c>
      <c r="I1588" s="157"/>
      <c r="L1588" s="152"/>
      <c r="M1588" s="158"/>
      <c r="N1588" s="159"/>
      <c r="O1588" s="159"/>
      <c r="P1588" s="159"/>
      <c r="Q1588" s="159"/>
      <c r="R1588" s="159"/>
      <c r="S1588" s="159"/>
      <c r="T1588" s="160"/>
      <c r="AT1588" s="154" t="s">
        <v>147</v>
      </c>
      <c r="AU1588" s="154" t="s">
        <v>145</v>
      </c>
      <c r="AV1588" s="11" t="s">
        <v>145</v>
      </c>
      <c r="AW1588" s="11" t="s">
        <v>33</v>
      </c>
      <c r="AX1588" s="11" t="s">
        <v>72</v>
      </c>
      <c r="AY1588" s="154" t="s">
        <v>137</v>
      </c>
    </row>
    <row r="1589" spans="2:51" s="14" customFormat="1">
      <c r="B1589" s="186"/>
      <c r="D1589" s="153" t="s">
        <v>147</v>
      </c>
      <c r="E1589" s="187" t="s">
        <v>1</v>
      </c>
      <c r="F1589" s="188" t="s">
        <v>2255</v>
      </c>
      <c r="H1589" s="187" t="s">
        <v>1</v>
      </c>
      <c r="I1589" s="189"/>
      <c r="L1589" s="186"/>
      <c r="M1589" s="190"/>
      <c r="N1589" s="191"/>
      <c r="O1589" s="191"/>
      <c r="P1589" s="191"/>
      <c r="Q1589" s="191"/>
      <c r="R1589" s="191"/>
      <c r="S1589" s="191"/>
      <c r="T1589" s="192"/>
      <c r="AT1589" s="187" t="s">
        <v>147</v>
      </c>
      <c r="AU1589" s="187" t="s">
        <v>145</v>
      </c>
      <c r="AV1589" s="14" t="s">
        <v>80</v>
      </c>
      <c r="AW1589" s="14" t="s">
        <v>33</v>
      </c>
      <c r="AX1589" s="14" t="s">
        <v>72</v>
      </c>
      <c r="AY1589" s="187" t="s">
        <v>137</v>
      </c>
    </row>
    <row r="1590" spans="2:51" s="11" customFormat="1">
      <c r="B1590" s="152"/>
      <c r="D1590" s="153" t="s">
        <v>147</v>
      </c>
      <c r="E1590" s="154" t="s">
        <v>1</v>
      </c>
      <c r="F1590" s="155" t="s">
        <v>2256</v>
      </c>
      <c r="H1590" s="156">
        <v>7.57</v>
      </c>
      <c r="I1590" s="157"/>
      <c r="L1590" s="152"/>
      <c r="M1590" s="158"/>
      <c r="N1590" s="159"/>
      <c r="O1590" s="159"/>
      <c r="P1590" s="159"/>
      <c r="Q1590" s="159"/>
      <c r="R1590" s="159"/>
      <c r="S1590" s="159"/>
      <c r="T1590" s="160"/>
      <c r="AT1590" s="154" t="s">
        <v>147</v>
      </c>
      <c r="AU1590" s="154" t="s">
        <v>145</v>
      </c>
      <c r="AV1590" s="11" t="s">
        <v>145</v>
      </c>
      <c r="AW1590" s="11" t="s">
        <v>33</v>
      </c>
      <c r="AX1590" s="11" t="s">
        <v>72</v>
      </c>
      <c r="AY1590" s="154" t="s">
        <v>137</v>
      </c>
    </row>
    <row r="1591" spans="2:51" s="14" customFormat="1">
      <c r="B1591" s="186"/>
      <c r="D1591" s="153" t="s">
        <v>147</v>
      </c>
      <c r="E1591" s="187" t="s">
        <v>1</v>
      </c>
      <c r="F1591" s="188" t="s">
        <v>2257</v>
      </c>
      <c r="H1591" s="187" t="s">
        <v>1</v>
      </c>
      <c r="I1591" s="189"/>
      <c r="L1591" s="186"/>
      <c r="M1591" s="190"/>
      <c r="N1591" s="191"/>
      <c r="O1591" s="191"/>
      <c r="P1591" s="191"/>
      <c r="Q1591" s="191"/>
      <c r="R1591" s="191"/>
      <c r="S1591" s="191"/>
      <c r="T1591" s="192"/>
      <c r="AT1591" s="187" t="s">
        <v>147</v>
      </c>
      <c r="AU1591" s="187" t="s">
        <v>145</v>
      </c>
      <c r="AV1591" s="14" t="s">
        <v>80</v>
      </c>
      <c r="AW1591" s="14" t="s">
        <v>33</v>
      </c>
      <c r="AX1591" s="14" t="s">
        <v>72</v>
      </c>
      <c r="AY1591" s="187" t="s">
        <v>137</v>
      </c>
    </row>
    <row r="1592" spans="2:51" s="11" customFormat="1">
      <c r="B1592" s="152"/>
      <c r="D1592" s="153" t="s">
        <v>147</v>
      </c>
      <c r="E1592" s="154" t="s">
        <v>1</v>
      </c>
      <c r="F1592" s="155" t="s">
        <v>2258</v>
      </c>
      <c r="H1592" s="156">
        <v>30.72</v>
      </c>
      <c r="I1592" s="157"/>
      <c r="L1592" s="152"/>
      <c r="M1592" s="158"/>
      <c r="N1592" s="159"/>
      <c r="O1592" s="159"/>
      <c r="P1592" s="159"/>
      <c r="Q1592" s="159"/>
      <c r="R1592" s="159"/>
      <c r="S1592" s="159"/>
      <c r="T1592" s="160"/>
      <c r="AT1592" s="154" t="s">
        <v>147</v>
      </c>
      <c r="AU1592" s="154" t="s">
        <v>145</v>
      </c>
      <c r="AV1592" s="11" t="s">
        <v>145</v>
      </c>
      <c r="AW1592" s="11" t="s">
        <v>33</v>
      </c>
      <c r="AX1592" s="11" t="s">
        <v>72</v>
      </c>
      <c r="AY1592" s="154" t="s">
        <v>137</v>
      </c>
    </row>
    <row r="1593" spans="2:51" s="11" customFormat="1">
      <c r="B1593" s="152"/>
      <c r="D1593" s="153" t="s">
        <v>147</v>
      </c>
      <c r="E1593" s="154" t="s">
        <v>1</v>
      </c>
      <c r="F1593" s="155" t="s">
        <v>2259</v>
      </c>
      <c r="H1593" s="156">
        <v>-7.18</v>
      </c>
      <c r="I1593" s="157"/>
      <c r="L1593" s="152"/>
      <c r="M1593" s="158"/>
      <c r="N1593" s="159"/>
      <c r="O1593" s="159"/>
      <c r="P1593" s="159"/>
      <c r="Q1593" s="159"/>
      <c r="R1593" s="159"/>
      <c r="S1593" s="159"/>
      <c r="T1593" s="160"/>
      <c r="AT1593" s="154" t="s">
        <v>147</v>
      </c>
      <c r="AU1593" s="154" t="s">
        <v>145</v>
      </c>
      <c r="AV1593" s="11" t="s">
        <v>145</v>
      </c>
      <c r="AW1593" s="11" t="s">
        <v>33</v>
      </c>
      <c r="AX1593" s="11" t="s">
        <v>72</v>
      </c>
      <c r="AY1593" s="154" t="s">
        <v>137</v>
      </c>
    </row>
    <row r="1594" spans="2:51" s="14" customFormat="1">
      <c r="B1594" s="186"/>
      <c r="D1594" s="153" t="s">
        <v>147</v>
      </c>
      <c r="E1594" s="187" t="s">
        <v>1</v>
      </c>
      <c r="F1594" s="188" t="s">
        <v>2260</v>
      </c>
      <c r="H1594" s="187" t="s">
        <v>1</v>
      </c>
      <c r="I1594" s="189"/>
      <c r="L1594" s="186"/>
      <c r="M1594" s="190"/>
      <c r="N1594" s="191"/>
      <c r="O1594" s="191"/>
      <c r="P1594" s="191"/>
      <c r="Q1594" s="191"/>
      <c r="R1594" s="191"/>
      <c r="S1594" s="191"/>
      <c r="T1594" s="192"/>
      <c r="AT1594" s="187" t="s">
        <v>147</v>
      </c>
      <c r="AU1594" s="187" t="s">
        <v>145</v>
      </c>
      <c r="AV1594" s="14" t="s">
        <v>80</v>
      </c>
      <c r="AW1594" s="14" t="s">
        <v>33</v>
      </c>
      <c r="AX1594" s="14" t="s">
        <v>72</v>
      </c>
      <c r="AY1594" s="187" t="s">
        <v>137</v>
      </c>
    </row>
    <row r="1595" spans="2:51" s="11" customFormat="1">
      <c r="B1595" s="152"/>
      <c r="D1595" s="153" t="s">
        <v>147</v>
      </c>
      <c r="E1595" s="154" t="s">
        <v>1</v>
      </c>
      <c r="F1595" s="155" t="s">
        <v>2261</v>
      </c>
      <c r="H1595" s="156">
        <v>13.4</v>
      </c>
      <c r="I1595" s="157"/>
      <c r="L1595" s="152"/>
      <c r="M1595" s="158"/>
      <c r="N1595" s="159"/>
      <c r="O1595" s="159"/>
      <c r="P1595" s="159"/>
      <c r="Q1595" s="159"/>
      <c r="R1595" s="159"/>
      <c r="S1595" s="159"/>
      <c r="T1595" s="160"/>
      <c r="AT1595" s="154" t="s">
        <v>147</v>
      </c>
      <c r="AU1595" s="154" t="s">
        <v>145</v>
      </c>
      <c r="AV1595" s="11" t="s">
        <v>145</v>
      </c>
      <c r="AW1595" s="11" t="s">
        <v>33</v>
      </c>
      <c r="AX1595" s="11" t="s">
        <v>72</v>
      </c>
      <c r="AY1595" s="154" t="s">
        <v>137</v>
      </c>
    </row>
    <row r="1596" spans="2:51" s="11" customFormat="1">
      <c r="B1596" s="152"/>
      <c r="D1596" s="153" t="s">
        <v>147</v>
      </c>
      <c r="E1596" s="154" t="s">
        <v>1</v>
      </c>
      <c r="F1596" s="155" t="s">
        <v>2262</v>
      </c>
      <c r="H1596" s="156">
        <v>-5.5</v>
      </c>
      <c r="I1596" s="157"/>
      <c r="L1596" s="152"/>
      <c r="M1596" s="158"/>
      <c r="N1596" s="159"/>
      <c r="O1596" s="159"/>
      <c r="P1596" s="159"/>
      <c r="Q1596" s="159"/>
      <c r="R1596" s="159"/>
      <c r="S1596" s="159"/>
      <c r="T1596" s="160"/>
      <c r="AT1596" s="154" t="s">
        <v>147</v>
      </c>
      <c r="AU1596" s="154" t="s">
        <v>145</v>
      </c>
      <c r="AV1596" s="11" t="s">
        <v>145</v>
      </c>
      <c r="AW1596" s="11" t="s">
        <v>33</v>
      </c>
      <c r="AX1596" s="11" t="s">
        <v>72</v>
      </c>
      <c r="AY1596" s="154" t="s">
        <v>137</v>
      </c>
    </row>
    <row r="1597" spans="2:51" s="14" customFormat="1">
      <c r="B1597" s="186"/>
      <c r="D1597" s="153" t="s">
        <v>147</v>
      </c>
      <c r="E1597" s="187" t="s">
        <v>1</v>
      </c>
      <c r="F1597" s="188" t="s">
        <v>2263</v>
      </c>
      <c r="H1597" s="187" t="s">
        <v>1</v>
      </c>
      <c r="I1597" s="189"/>
      <c r="L1597" s="186"/>
      <c r="M1597" s="190"/>
      <c r="N1597" s="191"/>
      <c r="O1597" s="191"/>
      <c r="P1597" s="191"/>
      <c r="Q1597" s="191"/>
      <c r="R1597" s="191"/>
      <c r="S1597" s="191"/>
      <c r="T1597" s="192"/>
      <c r="AT1597" s="187" t="s">
        <v>147</v>
      </c>
      <c r="AU1597" s="187" t="s">
        <v>145</v>
      </c>
      <c r="AV1597" s="14" t="s">
        <v>80</v>
      </c>
      <c r="AW1597" s="14" t="s">
        <v>33</v>
      </c>
      <c r="AX1597" s="14" t="s">
        <v>72</v>
      </c>
      <c r="AY1597" s="187" t="s">
        <v>137</v>
      </c>
    </row>
    <row r="1598" spans="2:51" s="11" customFormat="1">
      <c r="B1598" s="152"/>
      <c r="D1598" s="153" t="s">
        <v>147</v>
      </c>
      <c r="E1598" s="154" t="s">
        <v>1</v>
      </c>
      <c r="F1598" s="155" t="s">
        <v>2264</v>
      </c>
      <c r="H1598" s="156">
        <v>7.9</v>
      </c>
      <c r="I1598" s="157"/>
      <c r="L1598" s="152"/>
      <c r="M1598" s="158"/>
      <c r="N1598" s="159"/>
      <c r="O1598" s="159"/>
      <c r="P1598" s="159"/>
      <c r="Q1598" s="159"/>
      <c r="R1598" s="159"/>
      <c r="S1598" s="159"/>
      <c r="T1598" s="160"/>
      <c r="AT1598" s="154" t="s">
        <v>147</v>
      </c>
      <c r="AU1598" s="154" t="s">
        <v>145</v>
      </c>
      <c r="AV1598" s="11" t="s">
        <v>145</v>
      </c>
      <c r="AW1598" s="11" t="s">
        <v>33</v>
      </c>
      <c r="AX1598" s="11" t="s">
        <v>72</v>
      </c>
      <c r="AY1598" s="154" t="s">
        <v>137</v>
      </c>
    </row>
    <row r="1599" spans="2:51" s="14" customFormat="1">
      <c r="B1599" s="186"/>
      <c r="D1599" s="153" t="s">
        <v>147</v>
      </c>
      <c r="E1599" s="187" t="s">
        <v>1</v>
      </c>
      <c r="F1599" s="188" t="s">
        <v>2265</v>
      </c>
      <c r="H1599" s="187" t="s">
        <v>1</v>
      </c>
      <c r="I1599" s="189"/>
      <c r="L1599" s="186"/>
      <c r="M1599" s="190"/>
      <c r="N1599" s="191"/>
      <c r="O1599" s="191"/>
      <c r="P1599" s="191"/>
      <c r="Q1599" s="191"/>
      <c r="R1599" s="191"/>
      <c r="S1599" s="191"/>
      <c r="T1599" s="192"/>
      <c r="AT1599" s="187" t="s">
        <v>147</v>
      </c>
      <c r="AU1599" s="187" t="s">
        <v>145</v>
      </c>
      <c r="AV1599" s="14" t="s">
        <v>80</v>
      </c>
      <c r="AW1599" s="14" t="s">
        <v>33</v>
      </c>
      <c r="AX1599" s="14" t="s">
        <v>72</v>
      </c>
      <c r="AY1599" s="187" t="s">
        <v>137</v>
      </c>
    </row>
    <row r="1600" spans="2:51" s="11" customFormat="1">
      <c r="B1600" s="152"/>
      <c r="D1600" s="153" t="s">
        <v>147</v>
      </c>
      <c r="E1600" s="154" t="s">
        <v>1</v>
      </c>
      <c r="F1600" s="155" t="s">
        <v>2256</v>
      </c>
      <c r="H1600" s="156">
        <v>7.57</v>
      </c>
      <c r="I1600" s="157"/>
      <c r="L1600" s="152"/>
      <c r="M1600" s="158"/>
      <c r="N1600" s="159"/>
      <c r="O1600" s="159"/>
      <c r="P1600" s="159"/>
      <c r="Q1600" s="159"/>
      <c r="R1600" s="159"/>
      <c r="S1600" s="159"/>
      <c r="T1600" s="160"/>
      <c r="AT1600" s="154" t="s">
        <v>147</v>
      </c>
      <c r="AU1600" s="154" t="s">
        <v>145</v>
      </c>
      <c r="AV1600" s="11" t="s">
        <v>145</v>
      </c>
      <c r="AW1600" s="11" t="s">
        <v>33</v>
      </c>
      <c r="AX1600" s="11" t="s">
        <v>72</v>
      </c>
      <c r="AY1600" s="154" t="s">
        <v>137</v>
      </c>
    </row>
    <row r="1601" spans="1:65" s="14" customFormat="1">
      <c r="B1601" s="186"/>
      <c r="D1601" s="153" t="s">
        <v>147</v>
      </c>
      <c r="E1601" s="187" t="s">
        <v>1</v>
      </c>
      <c r="F1601" s="188" t="s">
        <v>2266</v>
      </c>
      <c r="H1601" s="187" t="s">
        <v>1</v>
      </c>
      <c r="I1601" s="189"/>
      <c r="L1601" s="186"/>
      <c r="M1601" s="190"/>
      <c r="N1601" s="191"/>
      <c r="O1601" s="191"/>
      <c r="P1601" s="191"/>
      <c r="Q1601" s="191"/>
      <c r="R1601" s="191"/>
      <c r="S1601" s="191"/>
      <c r="T1601" s="192"/>
      <c r="AT1601" s="187" t="s">
        <v>147</v>
      </c>
      <c r="AU1601" s="187" t="s">
        <v>145</v>
      </c>
      <c r="AV1601" s="14" t="s">
        <v>80</v>
      </c>
      <c r="AW1601" s="14" t="s">
        <v>33</v>
      </c>
      <c r="AX1601" s="14" t="s">
        <v>72</v>
      </c>
      <c r="AY1601" s="187" t="s">
        <v>137</v>
      </c>
    </row>
    <row r="1602" spans="1:65" s="11" customFormat="1">
      <c r="B1602" s="152"/>
      <c r="D1602" s="153" t="s">
        <v>147</v>
      </c>
      <c r="E1602" s="154" t="s">
        <v>1</v>
      </c>
      <c r="F1602" s="155" t="s">
        <v>2267</v>
      </c>
      <c r="H1602" s="156">
        <v>31.24</v>
      </c>
      <c r="I1602" s="157"/>
      <c r="L1602" s="152"/>
      <c r="M1602" s="158"/>
      <c r="N1602" s="159"/>
      <c r="O1602" s="159"/>
      <c r="P1602" s="159"/>
      <c r="Q1602" s="159"/>
      <c r="R1602" s="159"/>
      <c r="S1602" s="159"/>
      <c r="T1602" s="160"/>
      <c r="AT1602" s="154" t="s">
        <v>147</v>
      </c>
      <c r="AU1602" s="154" t="s">
        <v>145</v>
      </c>
      <c r="AV1602" s="11" t="s">
        <v>145</v>
      </c>
      <c r="AW1602" s="11" t="s">
        <v>33</v>
      </c>
      <c r="AX1602" s="11" t="s">
        <v>72</v>
      </c>
      <c r="AY1602" s="154" t="s">
        <v>137</v>
      </c>
    </row>
    <row r="1603" spans="1:65" s="11" customFormat="1">
      <c r="B1603" s="152"/>
      <c r="D1603" s="153" t="s">
        <v>147</v>
      </c>
      <c r="E1603" s="154" t="s">
        <v>1</v>
      </c>
      <c r="F1603" s="155" t="s">
        <v>2268</v>
      </c>
      <c r="H1603" s="156">
        <v>-10.805</v>
      </c>
      <c r="I1603" s="157"/>
      <c r="L1603" s="152"/>
      <c r="M1603" s="158"/>
      <c r="N1603" s="159"/>
      <c r="O1603" s="159"/>
      <c r="P1603" s="159"/>
      <c r="Q1603" s="159"/>
      <c r="R1603" s="159"/>
      <c r="S1603" s="159"/>
      <c r="T1603" s="160"/>
      <c r="AT1603" s="154" t="s">
        <v>147</v>
      </c>
      <c r="AU1603" s="154" t="s">
        <v>145</v>
      </c>
      <c r="AV1603" s="11" t="s">
        <v>145</v>
      </c>
      <c r="AW1603" s="11" t="s">
        <v>33</v>
      </c>
      <c r="AX1603" s="11" t="s">
        <v>72</v>
      </c>
      <c r="AY1603" s="154" t="s">
        <v>137</v>
      </c>
    </row>
    <row r="1604" spans="1:65" s="14" customFormat="1">
      <c r="B1604" s="186"/>
      <c r="D1604" s="153" t="s">
        <v>147</v>
      </c>
      <c r="E1604" s="187" t="s">
        <v>1</v>
      </c>
      <c r="F1604" s="188" t="s">
        <v>2269</v>
      </c>
      <c r="H1604" s="187" t="s">
        <v>1</v>
      </c>
      <c r="I1604" s="189"/>
      <c r="L1604" s="186"/>
      <c r="M1604" s="190"/>
      <c r="N1604" s="191"/>
      <c r="O1604" s="191"/>
      <c r="P1604" s="191"/>
      <c r="Q1604" s="191"/>
      <c r="R1604" s="191"/>
      <c r="S1604" s="191"/>
      <c r="T1604" s="192"/>
      <c r="AT1604" s="187" t="s">
        <v>147</v>
      </c>
      <c r="AU1604" s="187" t="s">
        <v>145</v>
      </c>
      <c r="AV1604" s="14" t="s">
        <v>80</v>
      </c>
      <c r="AW1604" s="14" t="s">
        <v>33</v>
      </c>
      <c r="AX1604" s="14" t="s">
        <v>72</v>
      </c>
      <c r="AY1604" s="187" t="s">
        <v>137</v>
      </c>
    </row>
    <row r="1605" spans="1:65" s="11" customFormat="1">
      <c r="B1605" s="152"/>
      <c r="D1605" s="153" t="s">
        <v>147</v>
      </c>
      <c r="E1605" s="154" t="s">
        <v>1</v>
      </c>
      <c r="F1605" s="155" t="s">
        <v>2270</v>
      </c>
      <c r="H1605" s="156">
        <v>13.92</v>
      </c>
      <c r="I1605" s="157"/>
      <c r="L1605" s="152"/>
      <c r="M1605" s="158"/>
      <c r="N1605" s="159"/>
      <c r="O1605" s="159"/>
      <c r="P1605" s="159"/>
      <c r="Q1605" s="159"/>
      <c r="R1605" s="159"/>
      <c r="S1605" s="159"/>
      <c r="T1605" s="160"/>
      <c r="AT1605" s="154" t="s">
        <v>147</v>
      </c>
      <c r="AU1605" s="154" t="s">
        <v>145</v>
      </c>
      <c r="AV1605" s="11" t="s">
        <v>145</v>
      </c>
      <c r="AW1605" s="11" t="s">
        <v>33</v>
      </c>
      <c r="AX1605" s="11" t="s">
        <v>72</v>
      </c>
      <c r="AY1605" s="154" t="s">
        <v>137</v>
      </c>
    </row>
    <row r="1606" spans="1:65" s="11" customFormat="1">
      <c r="B1606" s="152"/>
      <c r="D1606" s="153" t="s">
        <v>147</v>
      </c>
      <c r="E1606" s="154" t="s">
        <v>1</v>
      </c>
      <c r="F1606" s="155" t="s">
        <v>2271</v>
      </c>
      <c r="H1606" s="156">
        <v>-6.4</v>
      </c>
      <c r="I1606" s="157"/>
      <c r="L1606" s="152"/>
      <c r="M1606" s="158"/>
      <c r="N1606" s="159"/>
      <c r="O1606" s="159"/>
      <c r="P1606" s="159"/>
      <c r="Q1606" s="159"/>
      <c r="R1606" s="159"/>
      <c r="S1606" s="159"/>
      <c r="T1606" s="160"/>
      <c r="AT1606" s="154" t="s">
        <v>147</v>
      </c>
      <c r="AU1606" s="154" t="s">
        <v>145</v>
      </c>
      <c r="AV1606" s="11" t="s">
        <v>145</v>
      </c>
      <c r="AW1606" s="11" t="s">
        <v>33</v>
      </c>
      <c r="AX1606" s="11" t="s">
        <v>72</v>
      </c>
      <c r="AY1606" s="154" t="s">
        <v>137</v>
      </c>
    </row>
    <row r="1607" spans="1:65" s="14" customFormat="1">
      <c r="B1607" s="186"/>
      <c r="D1607" s="153" t="s">
        <v>147</v>
      </c>
      <c r="E1607" s="187" t="s">
        <v>1</v>
      </c>
      <c r="F1607" s="188" t="s">
        <v>2272</v>
      </c>
      <c r="H1607" s="187" t="s">
        <v>1</v>
      </c>
      <c r="I1607" s="189"/>
      <c r="L1607" s="186"/>
      <c r="M1607" s="190"/>
      <c r="N1607" s="191"/>
      <c r="O1607" s="191"/>
      <c r="P1607" s="191"/>
      <c r="Q1607" s="191"/>
      <c r="R1607" s="191"/>
      <c r="S1607" s="191"/>
      <c r="T1607" s="192"/>
      <c r="AT1607" s="187" t="s">
        <v>147</v>
      </c>
      <c r="AU1607" s="187" t="s">
        <v>145</v>
      </c>
      <c r="AV1607" s="14" t="s">
        <v>80</v>
      </c>
      <c r="AW1607" s="14" t="s">
        <v>33</v>
      </c>
      <c r="AX1607" s="14" t="s">
        <v>72</v>
      </c>
      <c r="AY1607" s="187" t="s">
        <v>137</v>
      </c>
    </row>
    <row r="1608" spans="1:65" s="11" customFormat="1">
      <c r="B1608" s="152"/>
      <c r="D1608" s="153" t="s">
        <v>147</v>
      </c>
      <c r="E1608" s="154" t="s">
        <v>1</v>
      </c>
      <c r="F1608" s="155" t="s">
        <v>2264</v>
      </c>
      <c r="H1608" s="156">
        <v>7.9</v>
      </c>
      <c r="I1608" s="157"/>
      <c r="L1608" s="152"/>
      <c r="M1608" s="158"/>
      <c r="N1608" s="159"/>
      <c r="O1608" s="159"/>
      <c r="P1608" s="159"/>
      <c r="Q1608" s="159"/>
      <c r="R1608" s="159"/>
      <c r="S1608" s="159"/>
      <c r="T1608" s="160"/>
      <c r="AT1608" s="154" t="s">
        <v>147</v>
      </c>
      <c r="AU1608" s="154" t="s">
        <v>145</v>
      </c>
      <c r="AV1608" s="11" t="s">
        <v>145</v>
      </c>
      <c r="AW1608" s="11" t="s">
        <v>33</v>
      </c>
      <c r="AX1608" s="11" t="s">
        <v>72</v>
      </c>
      <c r="AY1608" s="154" t="s">
        <v>137</v>
      </c>
    </row>
    <row r="1609" spans="1:65" s="12" customFormat="1">
      <c r="B1609" s="161"/>
      <c r="D1609" s="153" t="s">
        <v>147</v>
      </c>
      <c r="E1609" s="162" t="s">
        <v>1</v>
      </c>
      <c r="F1609" s="163" t="s">
        <v>150</v>
      </c>
      <c r="H1609" s="164">
        <v>96.004999999999995</v>
      </c>
      <c r="I1609" s="165"/>
      <c r="L1609" s="161"/>
      <c r="M1609" s="166"/>
      <c r="N1609" s="167"/>
      <c r="O1609" s="167"/>
      <c r="P1609" s="167"/>
      <c r="Q1609" s="167"/>
      <c r="R1609" s="167"/>
      <c r="S1609" s="167"/>
      <c r="T1609" s="168"/>
      <c r="AT1609" s="162" t="s">
        <v>147</v>
      </c>
      <c r="AU1609" s="162" t="s">
        <v>145</v>
      </c>
      <c r="AV1609" s="12" t="s">
        <v>151</v>
      </c>
      <c r="AW1609" s="12" t="s">
        <v>33</v>
      </c>
      <c r="AX1609" s="12" t="s">
        <v>72</v>
      </c>
      <c r="AY1609" s="162" t="s">
        <v>137</v>
      </c>
    </row>
    <row r="1610" spans="1:65" s="11" customFormat="1">
      <c r="B1610" s="152"/>
      <c r="D1610" s="153" t="s">
        <v>147</v>
      </c>
      <c r="E1610" s="154" t="s">
        <v>1</v>
      </c>
      <c r="F1610" s="155" t="s">
        <v>2273</v>
      </c>
      <c r="H1610" s="156">
        <v>-96.004999999999995</v>
      </c>
      <c r="I1610" s="157"/>
      <c r="L1610" s="152"/>
      <c r="M1610" s="158"/>
      <c r="N1610" s="159"/>
      <c r="O1610" s="159"/>
      <c r="P1610" s="159"/>
      <c r="Q1610" s="159"/>
      <c r="R1610" s="159"/>
      <c r="S1610" s="159"/>
      <c r="T1610" s="160"/>
      <c r="AT1610" s="154" t="s">
        <v>147</v>
      </c>
      <c r="AU1610" s="154" t="s">
        <v>145</v>
      </c>
      <c r="AV1610" s="11" t="s">
        <v>145</v>
      </c>
      <c r="AW1610" s="11" t="s">
        <v>33</v>
      </c>
      <c r="AX1610" s="11" t="s">
        <v>72</v>
      </c>
      <c r="AY1610" s="154" t="s">
        <v>137</v>
      </c>
    </row>
    <row r="1611" spans="1:65" s="11" customFormat="1">
      <c r="B1611" s="152"/>
      <c r="D1611" s="153" t="s">
        <v>147</v>
      </c>
      <c r="E1611" s="154" t="s">
        <v>1</v>
      </c>
      <c r="F1611" s="155" t="s">
        <v>2274</v>
      </c>
      <c r="H1611" s="156">
        <v>38.402000000000001</v>
      </c>
      <c r="I1611" s="157"/>
      <c r="L1611" s="152"/>
      <c r="M1611" s="158"/>
      <c r="N1611" s="159"/>
      <c r="O1611" s="159"/>
      <c r="P1611" s="159"/>
      <c r="Q1611" s="159"/>
      <c r="R1611" s="159"/>
      <c r="S1611" s="159"/>
      <c r="T1611" s="160"/>
      <c r="AT1611" s="154" t="s">
        <v>147</v>
      </c>
      <c r="AU1611" s="154" t="s">
        <v>145</v>
      </c>
      <c r="AV1611" s="11" t="s">
        <v>145</v>
      </c>
      <c r="AW1611" s="11" t="s">
        <v>33</v>
      </c>
      <c r="AX1611" s="11" t="s">
        <v>72</v>
      </c>
      <c r="AY1611" s="154" t="s">
        <v>137</v>
      </c>
    </row>
    <row r="1612" spans="1:65" s="13" customFormat="1">
      <c r="B1612" s="169"/>
      <c r="D1612" s="153" t="s">
        <v>147</v>
      </c>
      <c r="E1612" s="170" t="s">
        <v>1</v>
      </c>
      <c r="F1612" s="171" t="s">
        <v>158</v>
      </c>
      <c r="H1612" s="172">
        <v>187.822</v>
      </c>
      <c r="I1612" s="173"/>
      <c r="L1612" s="169"/>
      <c r="M1612" s="174"/>
      <c r="N1612" s="175"/>
      <c r="O1612" s="175"/>
      <c r="P1612" s="175"/>
      <c r="Q1612" s="175"/>
      <c r="R1612" s="175"/>
      <c r="S1612" s="175"/>
      <c r="T1612" s="176"/>
      <c r="AT1612" s="170" t="s">
        <v>147</v>
      </c>
      <c r="AU1612" s="170" t="s">
        <v>145</v>
      </c>
      <c r="AV1612" s="13" t="s">
        <v>144</v>
      </c>
      <c r="AW1612" s="13" t="s">
        <v>33</v>
      </c>
      <c r="AX1612" s="13" t="s">
        <v>80</v>
      </c>
      <c r="AY1612" s="170" t="s">
        <v>137</v>
      </c>
    </row>
    <row r="1613" spans="1:65" s="254" customFormat="1" ht="24.2" customHeight="1">
      <c r="A1613" s="204"/>
      <c r="B1613" s="139"/>
      <c r="C1613" s="288" t="s">
        <v>2275</v>
      </c>
      <c r="D1613" s="288" t="s">
        <v>164</v>
      </c>
      <c r="E1613" s="289" t="s">
        <v>2276</v>
      </c>
      <c r="F1613" s="290" t="s">
        <v>2277</v>
      </c>
      <c r="G1613" s="291" t="s">
        <v>142</v>
      </c>
      <c r="H1613" s="292">
        <v>215.995</v>
      </c>
      <c r="I1613" s="293"/>
      <c r="J1613" s="292">
        <f>ROUND(I1613*H1613,3)</f>
        <v>0</v>
      </c>
      <c r="K1613" s="294"/>
      <c r="L1613" s="183"/>
      <c r="M1613" s="295" t="s">
        <v>1</v>
      </c>
      <c r="N1613" s="296" t="s">
        <v>44</v>
      </c>
      <c r="O1613" s="49"/>
      <c r="P1613" s="285">
        <f>O1613*H1613</f>
        <v>0</v>
      </c>
      <c r="Q1613" s="285">
        <v>3.5999999999999999E-3</v>
      </c>
      <c r="R1613" s="285">
        <f>Q1613*H1613</f>
        <v>0.777582</v>
      </c>
      <c r="S1613" s="285">
        <v>0</v>
      </c>
      <c r="T1613" s="286">
        <f>S1613*H1613</f>
        <v>0</v>
      </c>
      <c r="U1613" s="204"/>
      <c r="V1613" s="204"/>
      <c r="W1613" s="204"/>
      <c r="X1613" s="204"/>
      <c r="Y1613" s="204"/>
      <c r="Z1613" s="204"/>
      <c r="AA1613" s="204"/>
      <c r="AB1613" s="204"/>
      <c r="AC1613" s="204"/>
      <c r="AD1613" s="204"/>
      <c r="AE1613" s="204"/>
      <c r="AR1613" s="287" t="s">
        <v>577</v>
      </c>
      <c r="AT1613" s="287" t="s">
        <v>164</v>
      </c>
      <c r="AU1613" s="287" t="s">
        <v>145</v>
      </c>
      <c r="AY1613" s="205" t="s">
        <v>137</v>
      </c>
      <c r="BE1613" s="150">
        <f>IF(N1613="základná",J1613,0)</f>
        <v>0</v>
      </c>
      <c r="BF1613" s="150">
        <f>IF(N1613="znížená",J1613,0)</f>
        <v>0</v>
      </c>
      <c r="BG1613" s="150">
        <f>IF(N1613="zákl. prenesená",J1613,0)</f>
        <v>0</v>
      </c>
      <c r="BH1613" s="150">
        <f>IF(N1613="zníž. prenesená",J1613,0)</f>
        <v>0</v>
      </c>
      <c r="BI1613" s="150">
        <f>IF(N1613="nulová",J1613,0)</f>
        <v>0</v>
      </c>
      <c r="BJ1613" s="205" t="s">
        <v>145</v>
      </c>
      <c r="BK1613" s="151">
        <f>ROUND(I1613*H1613,3)</f>
        <v>0</v>
      </c>
      <c r="BL1613" s="205" t="s">
        <v>238</v>
      </c>
      <c r="BM1613" s="287" t="s">
        <v>2278</v>
      </c>
    </row>
    <row r="1614" spans="1:65" s="11" customFormat="1">
      <c r="B1614" s="152"/>
      <c r="D1614" s="153" t="s">
        <v>147</v>
      </c>
      <c r="E1614" s="154" t="s">
        <v>1</v>
      </c>
      <c r="F1614" s="155" t="s">
        <v>2279</v>
      </c>
      <c r="H1614" s="156">
        <v>187.822</v>
      </c>
      <c r="I1614" s="157"/>
      <c r="L1614" s="152"/>
      <c r="M1614" s="158"/>
      <c r="N1614" s="159"/>
      <c r="O1614" s="159"/>
      <c r="P1614" s="159"/>
      <c r="Q1614" s="159"/>
      <c r="R1614" s="159"/>
      <c r="S1614" s="159"/>
      <c r="T1614" s="160"/>
      <c r="AT1614" s="154" t="s">
        <v>147</v>
      </c>
      <c r="AU1614" s="154" t="s">
        <v>145</v>
      </c>
      <c r="AV1614" s="11" t="s">
        <v>145</v>
      </c>
      <c r="AW1614" s="11" t="s">
        <v>33</v>
      </c>
      <c r="AX1614" s="11" t="s">
        <v>72</v>
      </c>
      <c r="AY1614" s="154" t="s">
        <v>137</v>
      </c>
    </row>
    <row r="1615" spans="1:65" s="11" customFormat="1">
      <c r="B1615" s="152"/>
      <c r="D1615" s="153" t="s">
        <v>147</v>
      </c>
      <c r="E1615" s="154" t="s">
        <v>1</v>
      </c>
      <c r="F1615" s="155" t="s">
        <v>2280</v>
      </c>
      <c r="H1615" s="156">
        <v>28.172999999999998</v>
      </c>
      <c r="I1615" s="157"/>
      <c r="L1615" s="152"/>
      <c r="M1615" s="158"/>
      <c r="N1615" s="159"/>
      <c r="O1615" s="159"/>
      <c r="P1615" s="159"/>
      <c r="Q1615" s="159"/>
      <c r="R1615" s="159"/>
      <c r="S1615" s="159"/>
      <c r="T1615" s="160"/>
      <c r="AT1615" s="154" t="s">
        <v>147</v>
      </c>
      <c r="AU1615" s="154" t="s">
        <v>145</v>
      </c>
      <c r="AV1615" s="11" t="s">
        <v>145</v>
      </c>
      <c r="AW1615" s="11" t="s">
        <v>33</v>
      </c>
      <c r="AX1615" s="11" t="s">
        <v>72</v>
      </c>
      <c r="AY1615" s="154" t="s">
        <v>137</v>
      </c>
    </row>
    <row r="1616" spans="1:65" s="13" customFormat="1">
      <c r="B1616" s="169"/>
      <c r="D1616" s="153" t="s">
        <v>147</v>
      </c>
      <c r="E1616" s="170" t="s">
        <v>1</v>
      </c>
      <c r="F1616" s="171" t="s">
        <v>158</v>
      </c>
      <c r="H1616" s="172">
        <v>215.995</v>
      </c>
      <c r="I1616" s="173"/>
      <c r="L1616" s="169"/>
      <c r="M1616" s="174"/>
      <c r="N1616" s="175"/>
      <c r="O1616" s="175"/>
      <c r="P1616" s="175"/>
      <c r="Q1616" s="175"/>
      <c r="R1616" s="175"/>
      <c r="S1616" s="175"/>
      <c r="T1616" s="176"/>
      <c r="AT1616" s="170" t="s">
        <v>147</v>
      </c>
      <c r="AU1616" s="170" t="s">
        <v>145</v>
      </c>
      <c r="AV1616" s="13" t="s">
        <v>144</v>
      </c>
      <c r="AW1616" s="13" t="s">
        <v>33</v>
      </c>
      <c r="AX1616" s="13" t="s">
        <v>80</v>
      </c>
      <c r="AY1616" s="170" t="s">
        <v>137</v>
      </c>
    </row>
    <row r="1617" spans="1:65" s="254" customFormat="1" ht="24.2" customHeight="1">
      <c r="A1617" s="204"/>
      <c r="B1617" s="139"/>
      <c r="C1617" s="276" t="s">
        <v>2281</v>
      </c>
      <c r="D1617" s="276" t="s">
        <v>139</v>
      </c>
      <c r="E1617" s="277" t="s">
        <v>2282</v>
      </c>
      <c r="F1617" s="278" t="s">
        <v>2283</v>
      </c>
      <c r="G1617" s="279" t="s">
        <v>269</v>
      </c>
      <c r="H1617" s="280">
        <v>105.60599999999999</v>
      </c>
      <c r="I1617" s="281"/>
      <c r="J1617" s="280">
        <f>ROUND(I1617*H1617,3)</f>
        <v>0</v>
      </c>
      <c r="K1617" s="282"/>
      <c r="L1617" s="30"/>
      <c r="M1617" s="283" t="s">
        <v>1</v>
      </c>
      <c r="N1617" s="284" t="s">
        <v>44</v>
      </c>
      <c r="O1617" s="49"/>
      <c r="P1617" s="285">
        <f>O1617*H1617</f>
        <v>0</v>
      </c>
      <c r="Q1617" s="285">
        <v>0</v>
      </c>
      <c r="R1617" s="285">
        <f>Q1617*H1617</f>
        <v>0</v>
      </c>
      <c r="S1617" s="285">
        <v>0</v>
      </c>
      <c r="T1617" s="286">
        <f>S1617*H1617</f>
        <v>0</v>
      </c>
      <c r="U1617" s="204"/>
      <c r="V1617" s="204"/>
      <c r="W1617" s="204"/>
      <c r="X1617" s="204"/>
      <c r="Y1617" s="204"/>
      <c r="Z1617" s="204"/>
      <c r="AA1617" s="204"/>
      <c r="AB1617" s="204"/>
      <c r="AC1617" s="204"/>
      <c r="AD1617" s="204"/>
      <c r="AE1617" s="204"/>
      <c r="AR1617" s="287" t="s">
        <v>238</v>
      </c>
      <c r="AT1617" s="287" t="s">
        <v>139</v>
      </c>
      <c r="AU1617" s="287" t="s">
        <v>145</v>
      </c>
      <c r="AY1617" s="205" t="s">
        <v>137</v>
      </c>
      <c r="BE1617" s="150">
        <f>IF(N1617="základná",J1617,0)</f>
        <v>0</v>
      </c>
      <c r="BF1617" s="150">
        <f>IF(N1617="znížená",J1617,0)</f>
        <v>0</v>
      </c>
      <c r="BG1617" s="150">
        <f>IF(N1617="zákl. prenesená",J1617,0)</f>
        <v>0</v>
      </c>
      <c r="BH1617" s="150">
        <f>IF(N1617="zníž. prenesená",J1617,0)</f>
        <v>0</v>
      </c>
      <c r="BI1617" s="150">
        <f>IF(N1617="nulová",J1617,0)</f>
        <v>0</v>
      </c>
      <c r="BJ1617" s="205" t="s">
        <v>145</v>
      </c>
      <c r="BK1617" s="151">
        <f>ROUND(I1617*H1617,3)</f>
        <v>0</v>
      </c>
      <c r="BL1617" s="205" t="s">
        <v>238</v>
      </c>
      <c r="BM1617" s="287" t="s">
        <v>2284</v>
      </c>
    </row>
    <row r="1618" spans="1:65" s="14" customFormat="1">
      <c r="B1618" s="186"/>
      <c r="D1618" s="153" t="s">
        <v>147</v>
      </c>
      <c r="E1618" s="187" t="s">
        <v>1</v>
      </c>
      <c r="F1618" s="188" t="s">
        <v>2182</v>
      </c>
      <c r="H1618" s="187" t="s">
        <v>1</v>
      </c>
      <c r="I1618" s="189"/>
      <c r="L1618" s="186"/>
      <c r="M1618" s="190"/>
      <c r="N1618" s="191"/>
      <c r="O1618" s="191"/>
      <c r="P1618" s="191"/>
      <c r="Q1618" s="191"/>
      <c r="R1618" s="191"/>
      <c r="S1618" s="191"/>
      <c r="T1618" s="192"/>
      <c r="AT1618" s="187" t="s">
        <v>147</v>
      </c>
      <c r="AU1618" s="187" t="s">
        <v>145</v>
      </c>
      <c r="AV1618" s="14" t="s">
        <v>80</v>
      </c>
      <c r="AW1618" s="14" t="s">
        <v>33</v>
      </c>
      <c r="AX1618" s="14" t="s">
        <v>72</v>
      </c>
      <c r="AY1618" s="187" t="s">
        <v>137</v>
      </c>
    </row>
    <row r="1619" spans="1:65" s="11" customFormat="1">
      <c r="B1619" s="152"/>
      <c r="D1619" s="153" t="s">
        <v>147</v>
      </c>
      <c r="E1619" s="154" t="s">
        <v>1</v>
      </c>
      <c r="F1619" s="155" t="s">
        <v>2285</v>
      </c>
      <c r="H1619" s="156">
        <v>96.004999999999995</v>
      </c>
      <c r="I1619" s="157"/>
      <c r="L1619" s="152"/>
      <c r="M1619" s="158"/>
      <c r="N1619" s="159"/>
      <c r="O1619" s="159"/>
      <c r="P1619" s="159"/>
      <c r="Q1619" s="159"/>
      <c r="R1619" s="159"/>
      <c r="S1619" s="159"/>
      <c r="T1619" s="160"/>
      <c r="AT1619" s="154" t="s">
        <v>147</v>
      </c>
      <c r="AU1619" s="154" t="s">
        <v>145</v>
      </c>
      <c r="AV1619" s="11" t="s">
        <v>145</v>
      </c>
      <c r="AW1619" s="11" t="s">
        <v>33</v>
      </c>
      <c r="AX1619" s="11" t="s">
        <v>72</v>
      </c>
      <c r="AY1619" s="154" t="s">
        <v>137</v>
      </c>
    </row>
    <row r="1620" spans="1:65" s="11" customFormat="1">
      <c r="B1620" s="152"/>
      <c r="D1620" s="153" t="s">
        <v>147</v>
      </c>
      <c r="E1620" s="154" t="s">
        <v>1</v>
      </c>
      <c r="F1620" s="155" t="s">
        <v>2286</v>
      </c>
      <c r="H1620" s="156">
        <v>9.6010000000000009</v>
      </c>
      <c r="I1620" s="157"/>
      <c r="L1620" s="152"/>
      <c r="M1620" s="158"/>
      <c r="N1620" s="159"/>
      <c r="O1620" s="159"/>
      <c r="P1620" s="159"/>
      <c r="Q1620" s="159"/>
      <c r="R1620" s="159"/>
      <c r="S1620" s="159"/>
      <c r="T1620" s="160"/>
      <c r="AT1620" s="154" t="s">
        <v>147</v>
      </c>
      <c r="AU1620" s="154" t="s">
        <v>145</v>
      </c>
      <c r="AV1620" s="11" t="s">
        <v>145</v>
      </c>
      <c r="AW1620" s="11" t="s">
        <v>33</v>
      </c>
      <c r="AX1620" s="11" t="s">
        <v>72</v>
      </c>
      <c r="AY1620" s="154" t="s">
        <v>137</v>
      </c>
    </row>
    <row r="1621" spans="1:65" s="13" customFormat="1">
      <c r="B1621" s="169"/>
      <c r="D1621" s="153" t="s">
        <v>147</v>
      </c>
      <c r="E1621" s="170" t="s">
        <v>1</v>
      </c>
      <c r="F1621" s="171" t="s">
        <v>158</v>
      </c>
      <c r="H1621" s="172">
        <v>105.60599999999999</v>
      </c>
      <c r="I1621" s="173"/>
      <c r="L1621" s="169"/>
      <c r="M1621" s="174"/>
      <c r="N1621" s="175"/>
      <c r="O1621" s="175"/>
      <c r="P1621" s="175"/>
      <c r="Q1621" s="175"/>
      <c r="R1621" s="175"/>
      <c r="S1621" s="175"/>
      <c r="T1621" s="176"/>
      <c r="AT1621" s="170" t="s">
        <v>147</v>
      </c>
      <c r="AU1621" s="170" t="s">
        <v>145</v>
      </c>
      <c r="AV1621" s="13" t="s">
        <v>144</v>
      </c>
      <c r="AW1621" s="13" t="s">
        <v>33</v>
      </c>
      <c r="AX1621" s="13" t="s">
        <v>80</v>
      </c>
      <c r="AY1621" s="170" t="s">
        <v>137</v>
      </c>
    </row>
    <row r="1622" spans="1:65" s="254" customFormat="1" ht="37.700000000000003" customHeight="1">
      <c r="A1622" s="204"/>
      <c r="B1622" s="139"/>
      <c r="C1622" s="276" t="s">
        <v>2287</v>
      </c>
      <c r="D1622" s="276" t="s">
        <v>139</v>
      </c>
      <c r="E1622" s="277" t="s">
        <v>2288</v>
      </c>
      <c r="F1622" s="278" t="s">
        <v>2289</v>
      </c>
      <c r="G1622" s="279" t="s">
        <v>2180</v>
      </c>
      <c r="H1622" s="280">
        <v>23.931999999999999</v>
      </c>
      <c r="I1622" s="281"/>
      <c r="J1622" s="280">
        <f>ROUND(I1622*H1622,3)</f>
        <v>0</v>
      </c>
      <c r="K1622" s="282"/>
      <c r="L1622" s="30"/>
      <c r="M1622" s="283" t="s">
        <v>1</v>
      </c>
      <c r="N1622" s="284" t="s">
        <v>44</v>
      </c>
      <c r="O1622" s="49"/>
      <c r="P1622" s="285">
        <f>O1622*H1622</f>
        <v>0</v>
      </c>
      <c r="Q1622" s="285">
        <v>0</v>
      </c>
      <c r="R1622" s="285">
        <f>Q1622*H1622</f>
        <v>0</v>
      </c>
      <c r="S1622" s="285">
        <v>0</v>
      </c>
      <c r="T1622" s="286">
        <f>S1622*H1622</f>
        <v>0</v>
      </c>
      <c r="U1622" s="204"/>
      <c r="V1622" s="204"/>
      <c r="W1622" s="204"/>
      <c r="X1622" s="204"/>
      <c r="Y1622" s="204"/>
      <c r="Z1622" s="204"/>
      <c r="AA1622" s="204"/>
      <c r="AB1622" s="204"/>
      <c r="AC1622" s="204"/>
      <c r="AD1622" s="204"/>
      <c r="AE1622" s="204"/>
      <c r="AR1622" s="287" t="s">
        <v>238</v>
      </c>
      <c r="AT1622" s="287" t="s">
        <v>139</v>
      </c>
      <c r="AU1622" s="287" t="s">
        <v>145</v>
      </c>
      <c r="AY1622" s="205" t="s">
        <v>137</v>
      </c>
      <c r="BE1622" s="150">
        <f>IF(N1622="základná",J1622,0)</f>
        <v>0</v>
      </c>
      <c r="BF1622" s="150">
        <f>IF(N1622="znížená",J1622,0)</f>
        <v>0</v>
      </c>
      <c r="BG1622" s="150">
        <f>IF(N1622="zákl. prenesená",J1622,0)</f>
        <v>0</v>
      </c>
      <c r="BH1622" s="150">
        <f>IF(N1622="zníž. prenesená",J1622,0)</f>
        <v>0</v>
      </c>
      <c r="BI1622" s="150">
        <f>IF(N1622="nulová",J1622,0)</f>
        <v>0</v>
      </c>
      <c r="BJ1622" s="205" t="s">
        <v>145</v>
      </c>
      <c r="BK1622" s="151">
        <f>ROUND(I1622*H1622,3)</f>
        <v>0</v>
      </c>
      <c r="BL1622" s="205" t="s">
        <v>238</v>
      </c>
      <c r="BM1622" s="287" t="s">
        <v>2290</v>
      </c>
    </row>
    <row r="1623" spans="1:65" s="14" customFormat="1">
      <c r="B1623" s="186"/>
      <c r="D1623" s="153" t="s">
        <v>147</v>
      </c>
      <c r="E1623" s="187" t="s">
        <v>1</v>
      </c>
      <c r="F1623" s="188" t="s">
        <v>2291</v>
      </c>
      <c r="H1623" s="187" t="s">
        <v>1</v>
      </c>
      <c r="I1623" s="189"/>
      <c r="L1623" s="186"/>
      <c r="M1623" s="190"/>
      <c r="N1623" s="191"/>
      <c r="O1623" s="191"/>
      <c r="P1623" s="191"/>
      <c r="Q1623" s="191"/>
      <c r="R1623" s="191"/>
      <c r="S1623" s="191"/>
      <c r="T1623" s="192"/>
      <c r="AT1623" s="187" t="s">
        <v>147</v>
      </c>
      <c r="AU1623" s="187" t="s">
        <v>145</v>
      </c>
      <c r="AV1623" s="14" t="s">
        <v>80</v>
      </c>
      <c r="AW1623" s="14" t="s">
        <v>33</v>
      </c>
      <c r="AX1623" s="14" t="s">
        <v>72</v>
      </c>
      <c r="AY1623" s="187" t="s">
        <v>137</v>
      </c>
    </row>
    <row r="1624" spans="1:65" s="14" customFormat="1">
      <c r="B1624" s="186"/>
      <c r="D1624" s="153" t="s">
        <v>147</v>
      </c>
      <c r="E1624" s="187" t="s">
        <v>1</v>
      </c>
      <c r="F1624" s="188" t="s">
        <v>2182</v>
      </c>
      <c r="H1624" s="187" t="s">
        <v>1</v>
      </c>
      <c r="I1624" s="189"/>
      <c r="L1624" s="186"/>
      <c r="M1624" s="190"/>
      <c r="N1624" s="191"/>
      <c r="O1624" s="191"/>
      <c r="P1624" s="191"/>
      <c r="Q1624" s="191"/>
      <c r="R1624" s="191"/>
      <c r="S1624" s="191"/>
      <c r="T1624" s="192"/>
      <c r="AT1624" s="187" t="s">
        <v>147</v>
      </c>
      <c r="AU1624" s="187" t="s">
        <v>145</v>
      </c>
      <c r="AV1624" s="14" t="s">
        <v>80</v>
      </c>
      <c r="AW1624" s="14" t="s">
        <v>33</v>
      </c>
      <c r="AX1624" s="14" t="s">
        <v>72</v>
      </c>
      <c r="AY1624" s="187" t="s">
        <v>137</v>
      </c>
    </row>
    <row r="1625" spans="1:65" s="11" customFormat="1">
      <c r="B1625" s="152"/>
      <c r="D1625" s="153" t="s">
        <v>147</v>
      </c>
      <c r="E1625" s="154" t="s">
        <v>1</v>
      </c>
      <c r="F1625" s="155" t="s">
        <v>2292</v>
      </c>
      <c r="H1625" s="156">
        <v>6.3029999999999999</v>
      </c>
      <c r="I1625" s="157"/>
      <c r="L1625" s="152"/>
      <c r="M1625" s="158"/>
      <c r="N1625" s="159"/>
      <c r="O1625" s="159"/>
      <c r="P1625" s="159"/>
      <c r="Q1625" s="159"/>
      <c r="R1625" s="159"/>
      <c r="S1625" s="159"/>
      <c r="T1625" s="160"/>
      <c r="AT1625" s="154" t="s">
        <v>147</v>
      </c>
      <c r="AU1625" s="154" t="s">
        <v>145</v>
      </c>
      <c r="AV1625" s="11" t="s">
        <v>145</v>
      </c>
      <c r="AW1625" s="11" t="s">
        <v>33</v>
      </c>
      <c r="AX1625" s="11" t="s">
        <v>72</v>
      </c>
      <c r="AY1625" s="154" t="s">
        <v>137</v>
      </c>
    </row>
    <row r="1626" spans="1:65" s="11" customFormat="1">
      <c r="B1626" s="152"/>
      <c r="D1626" s="153" t="s">
        <v>147</v>
      </c>
      <c r="E1626" s="154" t="s">
        <v>1</v>
      </c>
      <c r="F1626" s="155" t="s">
        <v>2293</v>
      </c>
      <c r="H1626" s="156">
        <v>3.875</v>
      </c>
      <c r="I1626" s="157"/>
      <c r="L1626" s="152"/>
      <c r="M1626" s="158"/>
      <c r="N1626" s="159"/>
      <c r="O1626" s="159"/>
      <c r="P1626" s="159"/>
      <c r="Q1626" s="159"/>
      <c r="R1626" s="159"/>
      <c r="S1626" s="159"/>
      <c r="T1626" s="160"/>
      <c r="AT1626" s="154" t="s">
        <v>147</v>
      </c>
      <c r="AU1626" s="154" t="s">
        <v>145</v>
      </c>
      <c r="AV1626" s="11" t="s">
        <v>145</v>
      </c>
      <c r="AW1626" s="11" t="s">
        <v>33</v>
      </c>
      <c r="AX1626" s="11" t="s">
        <v>72</v>
      </c>
      <c r="AY1626" s="154" t="s">
        <v>137</v>
      </c>
    </row>
    <row r="1627" spans="1:65" s="11" customFormat="1">
      <c r="B1627" s="152"/>
      <c r="D1627" s="153" t="s">
        <v>147</v>
      </c>
      <c r="E1627" s="154" t="s">
        <v>1</v>
      </c>
      <c r="F1627" s="155" t="s">
        <v>2294</v>
      </c>
      <c r="H1627" s="156">
        <v>8.06</v>
      </c>
      <c r="I1627" s="157"/>
      <c r="L1627" s="152"/>
      <c r="M1627" s="158"/>
      <c r="N1627" s="159"/>
      <c r="O1627" s="159"/>
      <c r="P1627" s="159"/>
      <c r="Q1627" s="159"/>
      <c r="R1627" s="159"/>
      <c r="S1627" s="159"/>
      <c r="T1627" s="160"/>
      <c r="AT1627" s="154" t="s">
        <v>147</v>
      </c>
      <c r="AU1627" s="154" t="s">
        <v>145</v>
      </c>
      <c r="AV1627" s="11" t="s">
        <v>145</v>
      </c>
      <c r="AW1627" s="11" t="s">
        <v>33</v>
      </c>
      <c r="AX1627" s="11" t="s">
        <v>72</v>
      </c>
      <c r="AY1627" s="154" t="s">
        <v>137</v>
      </c>
    </row>
    <row r="1628" spans="1:65" s="12" customFormat="1">
      <c r="B1628" s="161"/>
      <c r="D1628" s="153" t="s">
        <v>147</v>
      </c>
      <c r="E1628" s="162" t="s">
        <v>1</v>
      </c>
      <c r="F1628" s="163" t="s">
        <v>150</v>
      </c>
      <c r="H1628" s="164">
        <v>18.238</v>
      </c>
      <c r="I1628" s="165"/>
      <c r="L1628" s="161"/>
      <c r="M1628" s="166"/>
      <c r="N1628" s="167"/>
      <c r="O1628" s="167"/>
      <c r="P1628" s="167"/>
      <c r="Q1628" s="167"/>
      <c r="R1628" s="167"/>
      <c r="S1628" s="167"/>
      <c r="T1628" s="168"/>
      <c r="AT1628" s="162" t="s">
        <v>147</v>
      </c>
      <c r="AU1628" s="162" t="s">
        <v>145</v>
      </c>
      <c r="AV1628" s="12" t="s">
        <v>151</v>
      </c>
      <c r="AW1628" s="12" t="s">
        <v>33</v>
      </c>
      <c r="AX1628" s="12" t="s">
        <v>72</v>
      </c>
      <c r="AY1628" s="162" t="s">
        <v>137</v>
      </c>
    </row>
    <row r="1629" spans="1:65" s="14" customFormat="1">
      <c r="B1629" s="186"/>
      <c r="D1629" s="153" t="s">
        <v>147</v>
      </c>
      <c r="E1629" s="187" t="s">
        <v>1</v>
      </c>
      <c r="F1629" s="188" t="s">
        <v>2251</v>
      </c>
      <c r="H1629" s="187" t="s">
        <v>1</v>
      </c>
      <c r="I1629" s="189"/>
      <c r="L1629" s="186"/>
      <c r="M1629" s="190"/>
      <c r="N1629" s="191"/>
      <c r="O1629" s="191"/>
      <c r="P1629" s="191"/>
      <c r="Q1629" s="191"/>
      <c r="R1629" s="191"/>
      <c r="S1629" s="191"/>
      <c r="T1629" s="192"/>
      <c r="AT1629" s="187" t="s">
        <v>147</v>
      </c>
      <c r="AU1629" s="187" t="s">
        <v>145</v>
      </c>
      <c r="AV1629" s="14" t="s">
        <v>80</v>
      </c>
      <c r="AW1629" s="14" t="s">
        <v>33</v>
      </c>
      <c r="AX1629" s="14" t="s">
        <v>72</v>
      </c>
      <c r="AY1629" s="187" t="s">
        <v>137</v>
      </c>
    </row>
    <row r="1630" spans="1:65" s="14" customFormat="1">
      <c r="B1630" s="186"/>
      <c r="D1630" s="153" t="s">
        <v>147</v>
      </c>
      <c r="E1630" s="187" t="s">
        <v>1</v>
      </c>
      <c r="F1630" s="188" t="s">
        <v>2295</v>
      </c>
      <c r="H1630" s="187" t="s">
        <v>1</v>
      </c>
      <c r="I1630" s="189"/>
      <c r="L1630" s="186"/>
      <c r="M1630" s="190"/>
      <c r="N1630" s="191"/>
      <c r="O1630" s="191"/>
      <c r="P1630" s="191"/>
      <c r="Q1630" s="191"/>
      <c r="R1630" s="191"/>
      <c r="S1630" s="191"/>
      <c r="T1630" s="192"/>
      <c r="AT1630" s="187" t="s">
        <v>147</v>
      </c>
      <c r="AU1630" s="187" t="s">
        <v>145</v>
      </c>
      <c r="AV1630" s="14" t="s">
        <v>80</v>
      </c>
      <c r="AW1630" s="14" t="s">
        <v>33</v>
      </c>
      <c r="AX1630" s="14" t="s">
        <v>72</v>
      </c>
      <c r="AY1630" s="187" t="s">
        <v>137</v>
      </c>
    </row>
    <row r="1631" spans="1:65" s="11" customFormat="1">
      <c r="B1631" s="152"/>
      <c r="D1631" s="153" t="s">
        <v>147</v>
      </c>
      <c r="E1631" s="154" t="s">
        <v>1</v>
      </c>
      <c r="F1631" s="155" t="s">
        <v>2296</v>
      </c>
      <c r="H1631" s="156">
        <v>4.1950000000000003</v>
      </c>
      <c r="I1631" s="157"/>
      <c r="L1631" s="152"/>
      <c r="M1631" s="158"/>
      <c r="N1631" s="159"/>
      <c r="O1631" s="159"/>
      <c r="P1631" s="159"/>
      <c r="Q1631" s="159"/>
      <c r="R1631" s="159"/>
      <c r="S1631" s="159"/>
      <c r="T1631" s="160"/>
      <c r="AT1631" s="154" t="s">
        <v>147</v>
      </c>
      <c r="AU1631" s="154" t="s">
        <v>145</v>
      </c>
      <c r="AV1631" s="11" t="s">
        <v>145</v>
      </c>
      <c r="AW1631" s="11" t="s">
        <v>33</v>
      </c>
      <c r="AX1631" s="11" t="s">
        <v>72</v>
      </c>
      <c r="AY1631" s="154" t="s">
        <v>137</v>
      </c>
    </row>
    <row r="1632" spans="1:65" s="11" customFormat="1">
      <c r="B1632" s="152"/>
      <c r="D1632" s="153" t="s">
        <v>147</v>
      </c>
      <c r="E1632" s="154" t="s">
        <v>1</v>
      </c>
      <c r="F1632" s="155" t="s">
        <v>2297</v>
      </c>
      <c r="H1632" s="156">
        <v>5.6</v>
      </c>
      <c r="I1632" s="157"/>
      <c r="L1632" s="152"/>
      <c r="M1632" s="158"/>
      <c r="N1632" s="159"/>
      <c r="O1632" s="159"/>
      <c r="P1632" s="159"/>
      <c r="Q1632" s="159"/>
      <c r="R1632" s="159"/>
      <c r="S1632" s="159"/>
      <c r="T1632" s="160"/>
      <c r="AT1632" s="154" t="s">
        <v>147</v>
      </c>
      <c r="AU1632" s="154" t="s">
        <v>145</v>
      </c>
      <c r="AV1632" s="11" t="s">
        <v>145</v>
      </c>
      <c r="AW1632" s="11" t="s">
        <v>33</v>
      </c>
      <c r="AX1632" s="11" t="s">
        <v>72</v>
      </c>
      <c r="AY1632" s="154" t="s">
        <v>137</v>
      </c>
    </row>
    <row r="1633" spans="1:65" s="14" customFormat="1">
      <c r="B1633" s="186"/>
      <c r="D1633" s="153" t="s">
        <v>147</v>
      </c>
      <c r="E1633" s="187" t="s">
        <v>1</v>
      </c>
      <c r="F1633" s="188" t="s">
        <v>2298</v>
      </c>
      <c r="H1633" s="187" t="s">
        <v>1</v>
      </c>
      <c r="I1633" s="189"/>
      <c r="L1633" s="186"/>
      <c r="M1633" s="190"/>
      <c r="N1633" s="191"/>
      <c r="O1633" s="191"/>
      <c r="P1633" s="191"/>
      <c r="Q1633" s="191"/>
      <c r="R1633" s="191"/>
      <c r="S1633" s="191"/>
      <c r="T1633" s="192"/>
      <c r="AT1633" s="187" t="s">
        <v>147</v>
      </c>
      <c r="AU1633" s="187" t="s">
        <v>145</v>
      </c>
      <c r="AV1633" s="14" t="s">
        <v>80</v>
      </c>
      <c r="AW1633" s="14" t="s">
        <v>33</v>
      </c>
      <c r="AX1633" s="14" t="s">
        <v>72</v>
      </c>
      <c r="AY1633" s="187" t="s">
        <v>137</v>
      </c>
    </row>
    <row r="1634" spans="1:65" s="11" customFormat="1">
      <c r="B1634" s="152"/>
      <c r="D1634" s="153" t="s">
        <v>147</v>
      </c>
      <c r="E1634" s="154" t="s">
        <v>1</v>
      </c>
      <c r="F1634" s="155" t="s">
        <v>2299</v>
      </c>
      <c r="H1634" s="156">
        <v>4.4400000000000004</v>
      </c>
      <c r="I1634" s="157"/>
      <c r="L1634" s="152"/>
      <c r="M1634" s="158"/>
      <c r="N1634" s="159"/>
      <c r="O1634" s="159"/>
      <c r="P1634" s="159"/>
      <c r="Q1634" s="159"/>
      <c r="R1634" s="159"/>
      <c r="S1634" s="159"/>
      <c r="T1634" s="160"/>
      <c r="AT1634" s="154" t="s">
        <v>147</v>
      </c>
      <c r="AU1634" s="154" t="s">
        <v>145</v>
      </c>
      <c r="AV1634" s="11" t="s">
        <v>145</v>
      </c>
      <c r="AW1634" s="11" t="s">
        <v>33</v>
      </c>
      <c r="AX1634" s="11" t="s">
        <v>72</v>
      </c>
      <c r="AY1634" s="154" t="s">
        <v>137</v>
      </c>
    </row>
    <row r="1635" spans="1:65" s="12" customFormat="1">
      <c r="B1635" s="161"/>
      <c r="D1635" s="153" t="s">
        <v>147</v>
      </c>
      <c r="E1635" s="162" t="s">
        <v>1</v>
      </c>
      <c r="F1635" s="163" t="s">
        <v>150</v>
      </c>
      <c r="H1635" s="164">
        <v>14.234999999999999</v>
      </c>
      <c r="I1635" s="165"/>
      <c r="L1635" s="161"/>
      <c r="M1635" s="166"/>
      <c r="N1635" s="167"/>
      <c r="O1635" s="167"/>
      <c r="P1635" s="167"/>
      <c r="Q1635" s="167"/>
      <c r="R1635" s="167"/>
      <c r="S1635" s="167"/>
      <c r="T1635" s="168"/>
      <c r="AT1635" s="162" t="s">
        <v>147</v>
      </c>
      <c r="AU1635" s="162" t="s">
        <v>145</v>
      </c>
      <c r="AV1635" s="12" t="s">
        <v>151</v>
      </c>
      <c r="AW1635" s="12" t="s">
        <v>33</v>
      </c>
      <c r="AX1635" s="12" t="s">
        <v>72</v>
      </c>
      <c r="AY1635" s="162" t="s">
        <v>137</v>
      </c>
    </row>
    <row r="1636" spans="1:65" s="11" customFormat="1">
      <c r="B1636" s="152"/>
      <c r="D1636" s="153" t="s">
        <v>147</v>
      </c>
      <c r="E1636" s="154" t="s">
        <v>1</v>
      </c>
      <c r="F1636" s="155" t="s">
        <v>2300</v>
      </c>
      <c r="H1636" s="156">
        <v>-14.234999999999999</v>
      </c>
      <c r="I1636" s="157"/>
      <c r="L1636" s="152"/>
      <c r="M1636" s="158"/>
      <c r="N1636" s="159"/>
      <c r="O1636" s="159"/>
      <c r="P1636" s="159"/>
      <c r="Q1636" s="159"/>
      <c r="R1636" s="159"/>
      <c r="S1636" s="159"/>
      <c r="T1636" s="160"/>
      <c r="AT1636" s="154" t="s">
        <v>147</v>
      </c>
      <c r="AU1636" s="154" t="s">
        <v>145</v>
      </c>
      <c r="AV1636" s="11" t="s">
        <v>145</v>
      </c>
      <c r="AW1636" s="11" t="s">
        <v>33</v>
      </c>
      <c r="AX1636" s="11" t="s">
        <v>72</v>
      </c>
      <c r="AY1636" s="154" t="s">
        <v>137</v>
      </c>
    </row>
    <row r="1637" spans="1:65" s="11" customFormat="1">
      <c r="B1637" s="152"/>
      <c r="D1637" s="153" t="s">
        <v>147</v>
      </c>
      <c r="E1637" s="154" t="s">
        <v>1</v>
      </c>
      <c r="F1637" s="155" t="s">
        <v>2301</v>
      </c>
      <c r="H1637" s="156">
        <v>5.694</v>
      </c>
      <c r="I1637" s="157"/>
      <c r="L1637" s="152"/>
      <c r="M1637" s="158"/>
      <c r="N1637" s="159"/>
      <c r="O1637" s="159"/>
      <c r="P1637" s="159"/>
      <c r="Q1637" s="159"/>
      <c r="R1637" s="159"/>
      <c r="S1637" s="159"/>
      <c r="T1637" s="160"/>
      <c r="AT1637" s="154" t="s">
        <v>147</v>
      </c>
      <c r="AU1637" s="154" t="s">
        <v>145</v>
      </c>
      <c r="AV1637" s="11" t="s">
        <v>145</v>
      </c>
      <c r="AW1637" s="11" t="s">
        <v>33</v>
      </c>
      <c r="AX1637" s="11" t="s">
        <v>72</v>
      </c>
      <c r="AY1637" s="154" t="s">
        <v>137</v>
      </c>
    </row>
    <row r="1638" spans="1:65" s="13" customFormat="1">
      <c r="B1638" s="169"/>
      <c r="D1638" s="153" t="s">
        <v>147</v>
      </c>
      <c r="E1638" s="170" t="s">
        <v>1</v>
      </c>
      <c r="F1638" s="171" t="s">
        <v>158</v>
      </c>
      <c r="H1638" s="172">
        <v>23.931999999999999</v>
      </c>
      <c r="I1638" s="173"/>
      <c r="L1638" s="169"/>
      <c r="M1638" s="174"/>
      <c r="N1638" s="175"/>
      <c r="O1638" s="175"/>
      <c r="P1638" s="175"/>
      <c r="Q1638" s="175"/>
      <c r="R1638" s="175"/>
      <c r="S1638" s="175"/>
      <c r="T1638" s="176"/>
      <c r="AT1638" s="170" t="s">
        <v>147</v>
      </c>
      <c r="AU1638" s="170" t="s">
        <v>145</v>
      </c>
      <c r="AV1638" s="13" t="s">
        <v>144</v>
      </c>
      <c r="AW1638" s="13" t="s">
        <v>33</v>
      </c>
      <c r="AX1638" s="13" t="s">
        <v>80</v>
      </c>
      <c r="AY1638" s="170" t="s">
        <v>137</v>
      </c>
    </row>
    <row r="1639" spans="1:65" s="254" customFormat="1" ht="24.2" customHeight="1">
      <c r="A1639" s="204"/>
      <c r="B1639" s="139"/>
      <c r="C1639" s="288" t="s">
        <v>2302</v>
      </c>
      <c r="D1639" s="288" t="s">
        <v>164</v>
      </c>
      <c r="E1639" s="289" t="s">
        <v>2303</v>
      </c>
      <c r="F1639" s="290" t="s">
        <v>2304</v>
      </c>
      <c r="G1639" s="291" t="s">
        <v>142</v>
      </c>
      <c r="H1639" s="292">
        <v>27.521999999999998</v>
      </c>
      <c r="I1639" s="293"/>
      <c r="J1639" s="292">
        <f>ROUND(I1639*H1639,3)</f>
        <v>0</v>
      </c>
      <c r="K1639" s="294"/>
      <c r="L1639" s="183"/>
      <c r="M1639" s="295" t="s">
        <v>1</v>
      </c>
      <c r="N1639" s="296" t="s">
        <v>44</v>
      </c>
      <c r="O1639" s="49"/>
      <c r="P1639" s="285">
        <f>O1639*H1639</f>
        <v>0</v>
      </c>
      <c r="Q1639" s="285">
        <v>3.5999999999999999E-3</v>
      </c>
      <c r="R1639" s="285">
        <f>Q1639*H1639</f>
        <v>9.9079199999999992E-2</v>
      </c>
      <c r="S1639" s="285">
        <v>0</v>
      </c>
      <c r="T1639" s="286">
        <f>S1639*H1639</f>
        <v>0</v>
      </c>
      <c r="U1639" s="204"/>
      <c r="V1639" s="204"/>
      <c r="W1639" s="204"/>
      <c r="X1639" s="204"/>
      <c r="Y1639" s="204"/>
      <c r="Z1639" s="204"/>
      <c r="AA1639" s="204"/>
      <c r="AB1639" s="204"/>
      <c r="AC1639" s="204"/>
      <c r="AD1639" s="204"/>
      <c r="AE1639" s="204"/>
      <c r="AR1639" s="287" t="s">
        <v>577</v>
      </c>
      <c r="AT1639" s="287" t="s">
        <v>164</v>
      </c>
      <c r="AU1639" s="287" t="s">
        <v>145</v>
      </c>
      <c r="AY1639" s="205" t="s">
        <v>137</v>
      </c>
      <c r="BE1639" s="150">
        <f>IF(N1639="základná",J1639,0)</f>
        <v>0</v>
      </c>
      <c r="BF1639" s="150">
        <f>IF(N1639="znížená",J1639,0)</f>
        <v>0</v>
      </c>
      <c r="BG1639" s="150">
        <f>IF(N1639="zákl. prenesená",J1639,0)</f>
        <v>0</v>
      </c>
      <c r="BH1639" s="150">
        <f>IF(N1639="zníž. prenesená",J1639,0)</f>
        <v>0</v>
      </c>
      <c r="BI1639" s="150">
        <f>IF(N1639="nulová",J1639,0)</f>
        <v>0</v>
      </c>
      <c r="BJ1639" s="205" t="s">
        <v>145</v>
      </c>
      <c r="BK1639" s="151">
        <f>ROUND(I1639*H1639,3)</f>
        <v>0</v>
      </c>
      <c r="BL1639" s="205" t="s">
        <v>238</v>
      </c>
      <c r="BM1639" s="287" t="s">
        <v>2305</v>
      </c>
    </row>
    <row r="1640" spans="1:65" s="11" customFormat="1">
      <c r="B1640" s="152"/>
      <c r="D1640" s="153" t="s">
        <v>147</v>
      </c>
      <c r="E1640" s="154" t="s">
        <v>1</v>
      </c>
      <c r="F1640" s="155" t="s">
        <v>2306</v>
      </c>
      <c r="H1640" s="156">
        <v>23.931999999999999</v>
      </c>
      <c r="I1640" s="157"/>
      <c r="L1640" s="152"/>
      <c r="M1640" s="158"/>
      <c r="N1640" s="159"/>
      <c r="O1640" s="159"/>
      <c r="P1640" s="159"/>
      <c r="Q1640" s="159"/>
      <c r="R1640" s="159"/>
      <c r="S1640" s="159"/>
      <c r="T1640" s="160"/>
      <c r="AT1640" s="154" t="s">
        <v>147</v>
      </c>
      <c r="AU1640" s="154" t="s">
        <v>145</v>
      </c>
      <c r="AV1640" s="11" t="s">
        <v>145</v>
      </c>
      <c r="AW1640" s="11" t="s">
        <v>33</v>
      </c>
      <c r="AX1640" s="11" t="s">
        <v>72</v>
      </c>
      <c r="AY1640" s="154" t="s">
        <v>137</v>
      </c>
    </row>
    <row r="1641" spans="1:65" s="11" customFormat="1">
      <c r="B1641" s="152"/>
      <c r="D1641" s="153" t="s">
        <v>147</v>
      </c>
      <c r="E1641" s="154" t="s">
        <v>1</v>
      </c>
      <c r="F1641" s="155" t="s">
        <v>2307</v>
      </c>
      <c r="H1641" s="156">
        <v>3.59</v>
      </c>
      <c r="I1641" s="157"/>
      <c r="L1641" s="152"/>
      <c r="M1641" s="158"/>
      <c r="N1641" s="159"/>
      <c r="O1641" s="159"/>
      <c r="P1641" s="159"/>
      <c r="Q1641" s="159"/>
      <c r="R1641" s="159"/>
      <c r="S1641" s="159"/>
      <c r="T1641" s="160"/>
      <c r="AT1641" s="154" t="s">
        <v>147</v>
      </c>
      <c r="AU1641" s="154" t="s">
        <v>145</v>
      </c>
      <c r="AV1641" s="11" t="s">
        <v>145</v>
      </c>
      <c r="AW1641" s="11" t="s">
        <v>33</v>
      </c>
      <c r="AX1641" s="11" t="s">
        <v>72</v>
      </c>
      <c r="AY1641" s="154" t="s">
        <v>137</v>
      </c>
    </row>
    <row r="1642" spans="1:65" s="13" customFormat="1">
      <c r="B1642" s="169"/>
      <c r="D1642" s="153" t="s">
        <v>147</v>
      </c>
      <c r="E1642" s="170" t="s">
        <v>1</v>
      </c>
      <c r="F1642" s="171" t="s">
        <v>158</v>
      </c>
      <c r="H1642" s="172">
        <v>27.521999999999998</v>
      </c>
      <c r="I1642" s="173"/>
      <c r="L1642" s="169"/>
      <c r="M1642" s="174"/>
      <c r="N1642" s="175"/>
      <c r="O1642" s="175"/>
      <c r="P1642" s="175"/>
      <c r="Q1642" s="175"/>
      <c r="R1642" s="175"/>
      <c r="S1642" s="175"/>
      <c r="T1642" s="176"/>
      <c r="AT1642" s="170" t="s">
        <v>147</v>
      </c>
      <c r="AU1642" s="170" t="s">
        <v>145</v>
      </c>
      <c r="AV1642" s="13" t="s">
        <v>144</v>
      </c>
      <c r="AW1642" s="13" t="s">
        <v>33</v>
      </c>
      <c r="AX1642" s="13" t="s">
        <v>80</v>
      </c>
      <c r="AY1642" s="170" t="s">
        <v>137</v>
      </c>
    </row>
    <row r="1643" spans="1:65" s="254" customFormat="1" ht="24.2" customHeight="1">
      <c r="A1643" s="204"/>
      <c r="B1643" s="139"/>
      <c r="C1643" s="276" t="s">
        <v>2308</v>
      </c>
      <c r="D1643" s="276" t="s">
        <v>139</v>
      </c>
      <c r="E1643" s="277" t="s">
        <v>2309</v>
      </c>
      <c r="F1643" s="278" t="s">
        <v>2310</v>
      </c>
      <c r="G1643" s="279" t="s">
        <v>269</v>
      </c>
      <c r="H1643" s="280">
        <v>15.659000000000001</v>
      </c>
      <c r="I1643" s="281"/>
      <c r="J1643" s="280">
        <f>ROUND(I1643*H1643,3)</f>
        <v>0</v>
      </c>
      <c r="K1643" s="282"/>
      <c r="L1643" s="30"/>
      <c r="M1643" s="283" t="s">
        <v>1</v>
      </c>
      <c r="N1643" s="284" t="s">
        <v>44</v>
      </c>
      <c r="O1643" s="49"/>
      <c r="P1643" s="285">
        <f>O1643*H1643</f>
        <v>0</v>
      </c>
      <c r="Q1643" s="285">
        <v>0</v>
      </c>
      <c r="R1643" s="285">
        <f>Q1643*H1643</f>
        <v>0</v>
      </c>
      <c r="S1643" s="285">
        <v>0</v>
      </c>
      <c r="T1643" s="286">
        <f>S1643*H1643</f>
        <v>0</v>
      </c>
      <c r="U1643" s="204"/>
      <c r="V1643" s="204"/>
      <c r="W1643" s="204"/>
      <c r="X1643" s="204"/>
      <c r="Y1643" s="204"/>
      <c r="Z1643" s="204"/>
      <c r="AA1643" s="204"/>
      <c r="AB1643" s="204"/>
      <c r="AC1643" s="204"/>
      <c r="AD1643" s="204"/>
      <c r="AE1643" s="204"/>
      <c r="AR1643" s="287" t="s">
        <v>238</v>
      </c>
      <c r="AT1643" s="287" t="s">
        <v>139</v>
      </c>
      <c r="AU1643" s="287" t="s">
        <v>145</v>
      </c>
      <c r="AY1643" s="205" t="s">
        <v>137</v>
      </c>
      <c r="BE1643" s="150">
        <f>IF(N1643="základná",J1643,0)</f>
        <v>0</v>
      </c>
      <c r="BF1643" s="150">
        <f>IF(N1643="znížená",J1643,0)</f>
        <v>0</v>
      </c>
      <c r="BG1643" s="150">
        <f>IF(N1643="zákl. prenesená",J1643,0)</f>
        <v>0</v>
      </c>
      <c r="BH1643" s="150">
        <f>IF(N1643="zníž. prenesená",J1643,0)</f>
        <v>0</v>
      </c>
      <c r="BI1643" s="150">
        <f>IF(N1643="nulová",J1643,0)</f>
        <v>0</v>
      </c>
      <c r="BJ1643" s="205" t="s">
        <v>145</v>
      </c>
      <c r="BK1643" s="151">
        <f>ROUND(I1643*H1643,3)</f>
        <v>0</v>
      </c>
      <c r="BL1643" s="205" t="s">
        <v>238</v>
      </c>
      <c r="BM1643" s="287" t="s">
        <v>2311</v>
      </c>
    </row>
    <row r="1644" spans="1:65" s="14" customFormat="1">
      <c r="B1644" s="186"/>
      <c r="D1644" s="153" t="s">
        <v>147</v>
      </c>
      <c r="E1644" s="187" t="s">
        <v>1</v>
      </c>
      <c r="F1644" s="188" t="s">
        <v>2182</v>
      </c>
      <c r="H1644" s="187" t="s">
        <v>1</v>
      </c>
      <c r="I1644" s="189"/>
      <c r="L1644" s="186"/>
      <c r="M1644" s="190"/>
      <c r="N1644" s="191"/>
      <c r="O1644" s="191"/>
      <c r="P1644" s="191"/>
      <c r="Q1644" s="191"/>
      <c r="R1644" s="191"/>
      <c r="S1644" s="191"/>
      <c r="T1644" s="192"/>
      <c r="AT1644" s="187" t="s">
        <v>147</v>
      </c>
      <c r="AU1644" s="187" t="s">
        <v>145</v>
      </c>
      <c r="AV1644" s="14" t="s">
        <v>80</v>
      </c>
      <c r="AW1644" s="14" t="s">
        <v>33</v>
      </c>
      <c r="AX1644" s="14" t="s">
        <v>72</v>
      </c>
      <c r="AY1644" s="187" t="s">
        <v>137</v>
      </c>
    </row>
    <row r="1645" spans="1:65" s="11" customFormat="1">
      <c r="B1645" s="152"/>
      <c r="D1645" s="153" t="s">
        <v>147</v>
      </c>
      <c r="E1645" s="154" t="s">
        <v>1</v>
      </c>
      <c r="F1645" s="155" t="s">
        <v>2312</v>
      </c>
      <c r="H1645" s="156">
        <v>14.234999999999999</v>
      </c>
      <c r="I1645" s="157"/>
      <c r="L1645" s="152"/>
      <c r="M1645" s="158"/>
      <c r="N1645" s="159"/>
      <c r="O1645" s="159"/>
      <c r="P1645" s="159"/>
      <c r="Q1645" s="159"/>
      <c r="R1645" s="159"/>
      <c r="S1645" s="159"/>
      <c r="T1645" s="160"/>
      <c r="AT1645" s="154" t="s">
        <v>147</v>
      </c>
      <c r="AU1645" s="154" t="s">
        <v>145</v>
      </c>
      <c r="AV1645" s="11" t="s">
        <v>145</v>
      </c>
      <c r="AW1645" s="11" t="s">
        <v>33</v>
      </c>
      <c r="AX1645" s="11" t="s">
        <v>72</v>
      </c>
      <c r="AY1645" s="154" t="s">
        <v>137</v>
      </c>
    </row>
    <row r="1646" spans="1:65" s="11" customFormat="1">
      <c r="B1646" s="152"/>
      <c r="D1646" s="153" t="s">
        <v>147</v>
      </c>
      <c r="E1646" s="154" t="s">
        <v>1</v>
      </c>
      <c r="F1646" s="155" t="s">
        <v>2313</v>
      </c>
      <c r="H1646" s="156">
        <v>1.4239999999999999</v>
      </c>
      <c r="I1646" s="157"/>
      <c r="L1646" s="152"/>
      <c r="M1646" s="158"/>
      <c r="N1646" s="159"/>
      <c r="O1646" s="159"/>
      <c r="P1646" s="159"/>
      <c r="Q1646" s="159"/>
      <c r="R1646" s="159"/>
      <c r="S1646" s="159"/>
      <c r="T1646" s="160"/>
      <c r="AT1646" s="154" t="s">
        <v>147</v>
      </c>
      <c r="AU1646" s="154" t="s">
        <v>145</v>
      </c>
      <c r="AV1646" s="11" t="s">
        <v>145</v>
      </c>
      <c r="AW1646" s="11" t="s">
        <v>33</v>
      </c>
      <c r="AX1646" s="11" t="s">
        <v>72</v>
      </c>
      <c r="AY1646" s="154" t="s">
        <v>137</v>
      </c>
    </row>
    <row r="1647" spans="1:65" s="13" customFormat="1">
      <c r="B1647" s="169"/>
      <c r="D1647" s="153" t="s">
        <v>147</v>
      </c>
      <c r="E1647" s="170" t="s">
        <v>1</v>
      </c>
      <c r="F1647" s="171" t="s">
        <v>158</v>
      </c>
      <c r="H1647" s="172">
        <v>15.659000000000001</v>
      </c>
      <c r="I1647" s="173"/>
      <c r="L1647" s="169"/>
      <c r="M1647" s="174"/>
      <c r="N1647" s="175"/>
      <c r="O1647" s="175"/>
      <c r="P1647" s="175"/>
      <c r="Q1647" s="175"/>
      <c r="R1647" s="175"/>
      <c r="S1647" s="175"/>
      <c r="T1647" s="176"/>
      <c r="AT1647" s="170" t="s">
        <v>147</v>
      </c>
      <c r="AU1647" s="170" t="s">
        <v>145</v>
      </c>
      <c r="AV1647" s="13" t="s">
        <v>144</v>
      </c>
      <c r="AW1647" s="13" t="s">
        <v>33</v>
      </c>
      <c r="AX1647" s="13" t="s">
        <v>80</v>
      </c>
      <c r="AY1647" s="170" t="s">
        <v>137</v>
      </c>
    </row>
    <row r="1648" spans="1:65" s="254" customFormat="1" ht="48.95" customHeight="1">
      <c r="A1648" s="204"/>
      <c r="B1648" s="139"/>
      <c r="C1648" s="276" t="s">
        <v>2314</v>
      </c>
      <c r="D1648" s="276" t="s">
        <v>139</v>
      </c>
      <c r="E1648" s="277" t="s">
        <v>2315</v>
      </c>
      <c r="F1648" s="278" t="s">
        <v>2316</v>
      </c>
      <c r="G1648" s="279" t="s">
        <v>142</v>
      </c>
      <c r="H1648" s="280">
        <v>14.553000000000001</v>
      </c>
      <c r="I1648" s="281"/>
      <c r="J1648" s="280">
        <f>ROUND(I1648*H1648,3)</f>
        <v>0</v>
      </c>
      <c r="K1648" s="282"/>
      <c r="L1648" s="30"/>
      <c r="M1648" s="283" t="s">
        <v>1</v>
      </c>
      <c r="N1648" s="284" t="s">
        <v>44</v>
      </c>
      <c r="O1648" s="49"/>
      <c r="P1648" s="285">
        <f>O1648*H1648</f>
        <v>0</v>
      </c>
      <c r="Q1648" s="285">
        <v>1.2E-4</v>
      </c>
      <c r="R1648" s="285">
        <f>Q1648*H1648</f>
        <v>1.7463600000000002E-3</v>
      </c>
      <c r="S1648" s="285">
        <v>0</v>
      </c>
      <c r="T1648" s="286">
        <f>S1648*H1648</f>
        <v>0</v>
      </c>
      <c r="U1648" s="204"/>
      <c r="V1648" s="204"/>
      <c r="W1648" s="204"/>
      <c r="X1648" s="204"/>
      <c r="Y1648" s="204"/>
      <c r="Z1648" s="204"/>
      <c r="AA1648" s="204"/>
      <c r="AB1648" s="204"/>
      <c r="AC1648" s="204"/>
      <c r="AD1648" s="204"/>
      <c r="AE1648" s="204"/>
      <c r="AR1648" s="287" t="s">
        <v>238</v>
      </c>
      <c r="AT1648" s="287" t="s">
        <v>139</v>
      </c>
      <c r="AU1648" s="287" t="s">
        <v>145</v>
      </c>
      <c r="AY1648" s="205" t="s">
        <v>137</v>
      </c>
      <c r="BE1648" s="150">
        <f>IF(N1648="základná",J1648,0)</f>
        <v>0</v>
      </c>
      <c r="BF1648" s="150">
        <f>IF(N1648="znížená",J1648,0)</f>
        <v>0</v>
      </c>
      <c r="BG1648" s="150">
        <f>IF(N1648="zákl. prenesená",J1648,0)</f>
        <v>0</v>
      </c>
      <c r="BH1648" s="150">
        <f>IF(N1648="zníž. prenesená",J1648,0)</f>
        <v>0</v>
      </c>
      <c r="BI1648" s="150">
        <f>IF(N1648="nulová",J1648,0)</f>
        <v>0</v>
      </c>
      <c r="BJ1648" s="205" t="s">
        <v>145</v>
      </c>
      <c r="BK1648" s="151">
        <f>ROUND(I1648*H1648,3)</f>
        <v>0</v>
      </c>
      <c r="BL1648" s="205" t="s">
        <v>238</v>
      </c>
      <c r="BM1648" s="287" t="s">
        <v>2317</v>
      </c>
    </row>
    <row r="1649" spans="1:65" s="14" customFormat="1">
      <c r="B1649" s="186"/>
      <c r="D1649" s="153" t="s">
        <v>147</v>
      </c>
      <c r="E1649" s="187" t="s">
        <v>1</v>
      </c>
      <c r="F1649" s="188" t="s">
        <v>2318</v>
      </c>
      <c r="H1649" s="187" t="s">
        <v>1</v>
      </c>
      <c r="I1649" s="189"/>
      <c r="L1649" s="186"/>
      <c r="M1649" s="190"/>
      <c r="N1649" s="191"/>
      <c r="O1649" s="191"/>
      <c r="P1649" s="191"/>
      <c r="Q1649" s="191"/>
      <c r="R1649" s="191"/>
      <c r="S1649" s="191"/>
      <c r="T1649" s="192"/>
      <c r="AT1649" s="187" t="s">
        <v>147</v>
      </c>
      <c r="AU1649" s="187" t="s">
        <v>145</v>
      </c>
      <c r="AV1649" s="14" t="s">
        <v>80</v>
      </c>
      <c r="AW1649" s="14" t="s">
        <v>33</v>
      </c>
      <c r="AX1649" s="14" t="s">
        <v>72</v>
      </c>
      <c r="AY1649" s="187" t="s">
        <v>137</v>
      </c>
    </row>
    <row r="1650" spans="1:65" s="14" customFormat="1">
      <c r="B1650" s="186"/>
      <c r="D1650" s="153" t="s">
        <v>147</v>
      </c>
      <c r="E1650" s="187" t="s">
        <v>1</v>
      </c>
      <c r="F1650" s="188" t="s">
        <v>2319</v>
      </c>
      <c r="H1650" s="187" t="s">
        <v>1</v>
      </c>
      <c r="I1650" s="189"/>
      <c r="L1650" s="186"/>
      <c r="M1650" s="190"/>
      <c r="N1650" s="191"/>
      <c r="O1650" s="191"/>
      <c r="P1650" s="191"/>
      <c r="Q1650" s="191"/>
      <c r="R1650" s="191"/>
      <c r="S1650" s="191"/>
      <c r="T1650" s="192"/>
      <c r="AT1650" s="187" t="s">
        <v>147</v>
      </c>
      <c r="AU1650" s="187" t="s">
        <v>145</v>
      </c>
      <c r="AV1650" s="14" t="s">
        <v>80</v>
      </c>
      <c r="AW1650" s="14" t="s">
        <v>33</v>
      </c>
      <c r="AX1650" s="14" t="s">
        <v>72</v>
      </c>
      <c r="AY1650" s="187" t="s">
        <v>137</v>
      </c>
    </row>
    <row r="1651" spans="1:65" s="11" customFormat="1">
      <c r="B1651" s="152"/>
      <c r="D1651" s="153" t="s">
        <v>147</v>
      </c>
      <c r="E1651" s="154" t="s">
        <v>1</v>
      </c>
      <c r="F1651" s="155" t="s">
        <v>2320</v>
      </c>
      <c r="H1651" s="156">
        <v>11.813000000000001</v>
      </c>
      <c r="I1651" s="157"/>
      <c r="L1651" s="152"/>
      <c r="M1651" s="158"/>
      <c r="N1651" s="159"/>
      <c r="O1651" s="159"/>
      <c r="P1651" s="159"/>
      <c r="Q1651" s="159"/>
      <c r="R1651" s="159"/>
      <c r="S1651" s="159"/>
      <c r="T1651" s="160"/>
      <c r="AT1651" s="154" t="s">
        <v>147</v>
      </c>
      <c r="AU1651" s="154" t="s">
        <v>145</v>
      </c>
      <c r="AV1651" s="11" t="s">
        <v>145</v>
      </c>
      <c r="AW1651" s="11" t="s">
        <v>33</v>
      </c>
      <c r="AX1651" s="11" t="s">
        <v>72</v>
      </c>
      <c r="AY1651" s="154" t="s">
        <v>137</v>
      </c>
    </row>
    <row r="1652" spans="1:65" s="14" customFormat="1">
      <c r="B1652" s="186"/>
      <c r="D1652" s="153" t="s">
        <v>147</v>
      </c>
      <c r="E1652" s="187" t="s">
        <v>1</v>
      </c>
      <c r="F1652" s="188" t="s">
        <v>2321</v>
      </c>
      <c r="H1652" s="187" t="s">
        <v>1</v>
      </c>
      <c r="I1652" s="189"/>
      <c r="L1652" s="186"/>
      <c r="M1652" s="190"/>
      <c r="N1652" s="191"/>
      <c r="O1652" s="191"/>
      <c r="P1652" s="191"/>
      <c r="Q1652" s="191"/>
      <c r="R1652" s="191"/>
      <c r="S1652" s="191"/>
      <c r="T1652" s="192"/>
      <c r="AT1652" s="187" t="s">
        <v>147</v>
      </c>
      <c r="AU1652" s="187" t="s">
        <v>145</v>
      </c>
      <c r="AV1652" s="14" t="s">
        <v>80</v>
      </c>
      <c r="AW1652" s="14" t="s">
        <v>33</v>
      </c>
      <c r="AX1652" s="14" t="s">
        <v>72</v>
      </c>
      <c r="AY1652" s="187" t="s">
        <v>137</v>
      </c>
    </row>
    <row r="1653" spans="1:65" s="11" customFormat="1">
      <c r="B1653" s="152"/>
      <c r="D1653" s="153" t="s">
        <v>147</v>
      </c>
      <c r="E1653" s="154" t="s">
        <v>1</v>
      </c>
      <c r="F1653" s="155" t="s">
        <v>2322</v>
      </c>
      <c r="H1653" s="156">
        <v>2.74</v>
      </c>
      <c r="I1653" s="157"/>
      <c r="L1653" s="152"/>
      <c r="M1653" s="158"/>
      <c r="N1653" s="159"/>
      <c r="O1653" s="159"/>
      <c r="P1653" s="159"/>
      <c r="Q1653" s="159"/>
      <c r="R1653" s="159"/>
      <c r="S1653" s="159"/>
      <c r="T1653" s="160"/>
      <c r="AT1653" s="154" t="s">
        <v>147</v>
      </c>
      <c r="AU1653" s="154" t="s">
        <v>145</v>
      </c>
      <c r="AV1653" s="11" t="s">
        <v>145</v>
      </c>
      <c r="AW1653" s="11" t="s">
        <v>33</v>
      </c>
      <c r="AX1653" s="11" t="s">
        <v>72</v>
      </c>
      <c r="AY1653" s="154" t="s">
        <v>137</v>
      </c>
    </row>
    <row r="1654" spans="1:65" s="13" customFormat="1">
      <c r="B1654" s="169"/>
      <c r="D1654" s="153" t="s">
        <v>147</v>
      </c>
      <c r="E1654" s="170" t="s">
        <v>1</v>
      </c>
      <c r="F1654" s="171" t="s">
        <v>158</v>
      </c>
      <c r="H1654" s="172">
        <v>14.553000000000001</v>
      </c>
      <c r="I1654" s="173"/>
      <c r="L1654" s="169"/>
      <c r="M1654" s="174"/>
      <c r="N1654" s="175"/>
      <c r="O1654" s="175"/>
      <c r="P1654" s="175"/>
      <c r="Q1654" s="175"/>
      <c r="R1654" s="175"/>
      <c r="S1654" s="175"/>
      <c r="T1654" s="176"/>
      <c r="AT1654" s="170" t="s">
        <v>147</v>
      </c>
      <c r="AU1654" s="170" t="s">
        <v>145</v>
      </c>
      <c r="AV1654" s="13" t="s">
        <v>144</v>
      </c>
      <c r="AW1654" s="13" t="s">
        <v>33</v>
      </c>
      <c r="AX1654" s="13" t="s">
        <v>80</v>
      </c>
      <c r="AY1654" s="170" t="s">
        <v>137</v>
      </c>
    </row>
    <row r="1655" spans="1:65" s="254" customFormat="1" ht="24.2" customHeight="1">
      <c r="A1655" s="204"/>
      <c r="B1655" s="139"/>
      <c r="C1655" s="288" t="s">
        <v>2323</v>
      </c>
      <c r="D1655" s="288" t="s">
        <v>164</v>
      </c>
      <c r="E1655" s="289" t="s">
        <v>2324</v>
      </c>
      <c r="F1655" s="290" t="s">
        <v>2325</v>
      </c>
      <c r="G1655" s="291" t="s">
        <v>142</v>
      </c>
      <c r="H1655" s="292">
        <v>16.736000000000001</v>
      </c>
      <c r="I1655" s="293"/>
      <c r="J1655" s="292">
        <f>ROUND(I1655*H1655,3)</f>
        <v>0</v>
      </c>
      <c r="K1655" s="294"/>
      <c r="L1655" s="183"/>
      <c r="M1655" s="295" t="s">
        <v>1</v>
      </c>
      <c r="N1655" s="296" t="s">
        <v>44</v>
      </c>
      <c r="O1655" s="49"/>
      <c r="P1655" s="285">
        <f>O1655*H1655</f>
        <v>0</v>
      </c>
      <c r="Q1655" s="285">
        <v>3.0000000000000001E-3</v>
      </c>
      <c r="R1655" s="285">
        <f>Q1655*H1655</f>
        <v>5.0208000000000003E-2</v>
      </c>
      <c r="S1655" s="285">
        <v>0</v>
      </c>
      <c r="T1655" s="286">
        <f>S1655*H1655</f>
        <v>0</v>
      </c>
      <c r="U1655" s="204"/>
      <c r="V1655" s="204"/>
      <c r="W1655" s="204"/>
      <c r="X1655" s="204"/>
      <c r="Y1655" s="204"/>
      <c r="Z1655" s="204"/>
      <c r="AA1655" s="204"/>
      <c r="AB1655" s="204"/>
      <c r="AC1655" s="204"/>
      <c r="AD1655" s="204"/>
      <c r="AE1655" s="204"/>
      <c r="AR1655" s="287" t="s">
        <v>577</v>
      </c>
      <c r="AT1655" s="287" t="s">
        <v>164</v>
      </c>
      <c r="AU1655" s="287" t="s">
        <v>145</v>
      </c>
      <c r="AY1655" s="205" t="s">
        <v>137</v>
      </c>
      <c r="BE1655" s="150">
        <f>IF(N1655="základná",J1655,0)</f>
        <v>0</v>
      </c>
      <c r="BF1655" s="150">
        <f>IF(N1655="znížená",J1655,0)</f>
        <v>0</v>
      </c>
      <c r="BG1655" s="150">
        <f>IF(N1655="zákl. prenesená",J1655,0)</f>
        <v>0</v>
      </c>
      <c r="BH1655" s="150">
        <f>IF(N1655="zníž. prenesená",J1655,0)</f>
        <v>0</v>
      </c>
      <c r="BI1655" s="150">
        <f>IF(N1655="nulová",J1655,0)</f>
        <v>0</v>
      </c>
      <c r="BJ1655" s="205" t="s">
        <v>145</v>
      </c>
      <c r="BK1655" s="151">
        <f>ROUND(I1655*H1655,3)</f>
        <v>0</v>
      </c>
      <c r="BL1655" s="205" t="s">
        <v>238</v>
      </c>
      <c r="BM1655" s="287" t="s">
        <v>2326</v>
      </c>
    </row>
    <row r="1656" spans="1:65" s="11" customFormat="1">
      <c r="B1656" s="152"/>
      <c r="D1656" s="153" t="s">
        <v>147</v>
      </c>
      <c r="E1656" s="154" t="s">
        <v>1</v>
      </c>
      <c r="F1656" s="155" t="s">
        <v>2327</v>
      </c>
      <c r="H1656" s="156">
        <v>14.553000000000001</v>
      </c>
      <c r="I1656" s="157"/>
      <c r="L1656" s="152"/>
      <c r="M1656" s="158"/>
      <c r="N1656" s="159"/>
      <c r="O1656" s="159"/>
      <c r="P1656" s="159"/>
      <c r="Q1656" s="159"/>
      <c r="R1656" s="159"/>
      <c r="S1656" s="159"/>
      <c r="T1656" s="160"/>
      <c r="AT1656" s="154" t="s">
        <v>147</v>
      </c>
      <c r="AU1656" s="154" t="s">
        <v>145</v>
      </c>
      <c r="AV1656" s="11" t="s">
        <v>145</v>
      </c>
      <c r="AW1656" s="11" t="s">
        <v>33</v>
      </c>
      <c r="AX1656" s="11" t="s">
        <v>72</v>
      </c>
      <c r="AY1656" s="154" t="s">
        <v>137</v>
      </c>
    </row>
    <row r="1657" spans="1:65" s="11" customFormat="1">
      <c r="B1657" s="152"/>
      <c r="D1657" s="153" t="s">
        <v>147</v>
      </c>
      <c r="E1657" s="154" t="s">
        <v>1</v>
      </c>
      <c r="F1657" s="155" t="s">
        <v>2328</v>
      </c>
      <c r="H1657" s="156">
        <v>2.1829999999999998</v>
      </c>
      <c r="I1657" s="157"/>
      <c r="L1657" s="152"/>
      <c r="M1657" s="158"/>
      <c r="N1657" s="159"/>
      <c r="O1657" s="159"/>
      <c r="P1657" s="159"/>
      <c r="Q1657" s="159"/>
      <c r="R1657" s="159"/>
      <c r="S1657" s="159"/>
      <c r="T1657" s="160"/>
      <c r="AT1657" s="154" t="s">
        <v>147</v>
      </c>
      <c r="AU1657" s="154" t="s">
        <v>145</v>
      </c>
      <c r="AV1657" s="11" t="s">
        <v>145</v>
      </c>
      <c r="AW1657" s="11" t="s">
        <v>33</v>
      </c>
      <c r="AX1657" s="11" t="s">
        <v>72</v>
      </c>
      <c r="AY1657" s="154" t="s">
        <v>137</v>
      </c>
    </row>
    <row r="1658" spans="1:65" s="13" customFormat="1">
      <c r="B1658" s="169"/>
      <c r="D1658" s="153" t="s">
        <v>147</v>
      </c>
      <c r="E1658" s="170" t="s">
        <v>1</v>
      </c>
      <c r="F1658" s="171" t="s">
        <v>158</v>
      </c>
      <c r="H1658" s="172">
        <v>16.736000000000001</v>
      </c>
      <c r="I1658" s="173"/>
      <c r="L1658" s="169"/>
      <c r="M1658" s="174"/>
      <c r="N1658" s="175"/>
      <c r="O1658" s="175"/>
      <c r="P1658" s="175"/>
      <c r="Q1658" s="175"/>
      <c r="R1658" s="175"/>
      <c r="S1658" s="175"/>
      <c r="T1658" s="176"/>
      <c r="AT1658" s="170" t="s">
        <v>147</v>
      </c>
      <c r="AU1658" s="170" t="s">
        <v>145</v>
      </c>
      <c r="AV1658" s="13" t="s">
        <v>144</v>
      </c>
      <c r="AW1658" s="13" t="s">
        <v>33</v>
      </c>
      <c r="AX1658" s="13" t="s">
        <v>80</v>
      </c>
      <c r="AY1658" s="170" t="s">
        <v>137</v>
      </c>
    </row>
    <row r="1659" spans="1:65" s="254" customFormat="1" ht="24.2" customHeight="1">
      <c r="A1659" s="204"/>
      <c r="B1659" s="139"/>
      <c r="C1659" s="276" t="s">
        <v>2329</v>
      </c>
      <c r="D1659" s="276" t="s">
        <v>139</v>
      </c>
      <c r="E1659" s="277" t="s">
        <v>2330</v>
      </c>
      <c r="F1659" s="278" t="s">
        <v>2331</v>
      </c>
      <c r="G1659" s="279" t="s">
        <v>269</v>
      </c>
      <c r="H1659" s="280">
        <v>9.9830000000000005</v>
      </c>
      <c r="I1659" s="281"/>
      <c r="J1659" s="280">
        <f>ROUND(I1659*H1659,3)</f>
        <v>0</v>
      </c>
      <c r="K1659" s="282"/>
      <c r="L1659" s="30"/>
      <c r="M1659" s="283" t="s">
        <v>1</v>
      </c>
      <c r="N1659" s="284" t="s">
        <v>44</v>
      </c>
      <c r="O1659" s="49"/>
      <c r="P1659" s="285">
        <f>O1659*H1659</f>
        <v>0</v>
      </c>
      <c r="Q1659" s="285">
        <v>0</v>
      </c>
      <c r="R1659" s="285">
        <f>Q1659*H1659</f>
        <v>0</v>
      </c>
      <c r="S1659" s="285">
        <v>0</v>
      </c>
      <c r="T1659" s="286">
        <f>S1659*H1659</f>
        <v>0</v>
      </c>
      <c r="U1659" s="204"/>
      <c r="V1659" s="204"/>
      <c r="W1659" s="204"/>
      <c r="X1659" s="204"/>
      <c r="Y1659" s="204"/>
      <c r="Z1659" s="204"/>
      <c r="AA1659" s="204"/>
      <c r="AB1659" s="204"/>
      <c r="AC1659" s="204"/>
      <c r="AD1659" s="204"/>
      <c r="AE1659" s="204"/>
      <c r="AR1659" s="287" t="s">
        <v>238</v>
      </c>
      <c r="AT1659" s="287" t="s">
        <v>139</v>
      </c>
      <c r="AU1659" s="287" t="s">
        <v>145</v>
      </c>
      <c r="AY1659" s="205" t="s">
        <v>137</v>
      </c>
      <c r="BE1659" s="150">
        <f>IF(N1659="základná",J1659,0)</f>
        <v>0</v>
      </c>
      <c r="BF1659" s="150">
        <f>IF(N1659="znížená",J1659,0)</f>
        <v>0</v>
      </c>
      <c r="BG1659" s="150">
        <f>IF(N1659="zákl. prenesená",J1659,0)</f>
        <v>0</v>
      </c>
      <c r="BH1659" s="150">
        <f>IF(N1659="zníž. prenesená",J1659,0)</f>
        <v>0</v>
      </c>
      <c r="BI1659" s="150">
        <f>IF(N1659="nulová",J1659,0)</f>
        <v>0</v>
      </c>
      <c r="BJ1659" s="205" t="s">
        <v>145</v>
      </c>
      <c r="BK1659" s="151">
        <f>ROUND(I1659*H1659,3)</f>
        <v>0</v>
      </c>
      <c r="BL1659" s="205" t="s">
        <v>238</v>
      </c>
      <c r="BM1659" s="287" t="s">
        <v>2332</v>
      </c>
    </row>
    <row r="1660" spans="1:65" s="14" customFormat="1">
      <c r="B1660" s="186"/>
      <c r="D1660" s="153" t="s">
        <v>147</v>
      </c>
      <c r="E1660" s="187" t="s">
        <v>1</v>
      </c>
      <c r="F1660" s="188" t="s">
        <v>2182</v>
      </c>
      <c r="H1660" s="187" t="s">
        <v>1</v>
      </c>
      <c r="I1660" s="189"/>
      <c r="L1660" s="186"/>
      <c r="M1660" s="190"/>
      <c r="N1660" s="191"/>
      <c r="O1660" s="191"/>
      <c r="P1660" s="191"/>
      <c r="Q1660" s="191"/>
      <c r="R1660" s="191"/>
      <c r="S1660" s="191"/>
      <c r="T1660" s="192"/>
      <c r="AT1660" s="187" t="s">
        <v>147</v>
      </c>
      <c r="AU1660" s="187" t="s">
        <v>145</v>
      </c>
      <c r="AV1660" s="14" t="s">
        <v>80</v>
      </c>
      <c r="AW1660" s="14" t="s">
        <v>33</v>
      </c>
      <c r="AX1660" s="14" t="s">
        <v>72</v>
      </c>
      <c r="AY1660" s="187" t="s">
        <v>137</v>
      </c>
    </row>
    <row r="1661" spans="1:65" s="14" customFormat="1">
      <c r="B1661" s="186"/>
      <c r="D1661" s="153" t="s">
        <v>147</v>
      </c>
      <c r="E1661" s="187" t="s">
        <v>1</v>
      </c>
      <c r="F1661" s="188" t="s">
        <v>2333</v>
      </c>
      <c r="H1661" s="187" t="s">
        <v>1</v>
      </c>
      <c r="I1661" s="189"/>
      <c r="L1661" s="186"/>
      <c r="M1661" s="190"/>
      <c r="N1661" s="191"/>
      <c r="O1661" s="191"/>
      <c r="P1661" s="191"/>
      <c r="Q1661" s="191"/>
      <c r="R1661" s="191"/>
      <c r="S1661" s="191"/>
      <c r="T1661" s="192"/>
      <c r="AT1661" s="187" t="s">
        <v>147</v>
      </c>
      <c r="AU1661" s="187" t="s">
        <v>145</v>
      </c>
      <c r="AV1661" s="14" t="s">
        <v>80</v>
      </c>
      <c r="AW1661" s="14" t="s">
        <v>33</v>
      </c>
      <c r="AX1661" s="14" t="s">
        <v>72</v>
      </c>
      <c r="AY1661" s="187" t="s">
        <v>137</v>
      </c>
    </row>
    <row r="1662" spans="1:65" s="11" customFormat="1">
      <c r="B1662" s="152"/>
      <c r="D1662" s="153" t="s">
        <v>147</v>
      </c>
      <c r="E1662" s="154" t="s">
        <v>1</v>
      </c>
      <c r="F1662" s="155" t="s">
        <v>2334</v>
      </c>
      <c r="H1662" s="156">
        <v>9.0749999999999993</v>
      </c>
      <c r="I1662" s="157"/>
      <c r="L1662" s="152"/>
      <c r="M1662" s="158"/>
      <c r="N1662" s="159"/>
      <c r="O1662" s="159"/>
      <c r="P1662" s="159"/>
      <c r="Q1662" s="159"/>
      <c r="R1662" s="159"/>
      <c r="S1662" s="159"/>
      <c r="T1662" s="160"/>
      <c r="AT1662" s="154" t="s">
        <v>147</v>
      </c>
      <c r="AU1662" s="154" t="s">
        <v>145</v>
      </c>
      <c r="AV1662" s="11" t="s">
        <v>145</v>
      </c>
      <c r="AW1662" s="11" t="s">
        <v>33</v>
      </c>
      <c r="AX1662" s="11" t="s">
        <v>72</v>
      </c>
      <c r="AY1662" s="154" t="s">
        <v>137</v>
      </c>
    </row>
    <row r="1663" spans="1:65" s="11" customFormat="1">
      <c r="B1663" s="152"/>
      <c r="D1663" s="153" t="s">
        <v>147</v>
      </c>
      <c r="E1663" s="154" t="s">
        <v>1</v>
      </c>
      <c r="F1663" s="155" t="s">
        <v>2335</v>
      </c>
      <c r="H1663" s="156">
        <v>0.90800000000000003</v>
      </c>
      <c r="I1663" s="157"/>
      <c r="L1663" s="152"/>
      <c r="M1663" s="158"/>
      <c r="N1663" s="159"/>
      <c r="O1663" s="159"/>
      <c r="P1663" s="159"/>
      <c r="Q1663" s="159"/>
      <c r="R1663" s="159"/>
      <c r="S1663" s="159"/>
      <c r="T1663" s="160"/>
      <c r="AT1663" s="154" t="s">
        <v>147</v>
      </c>
      <c r="AU1663" s="154" t="s">
        <v>145</v>
      </c>
      <c r="AV1663" s="11" t="s">
        <v>145</v>
      </c>
      <c r="AW1663" s="11" t="s">
        <v>33</v>
      </c>
      <c r="AX1663" s="11" t="s">
        <v>72</v>
      </c>
      <c r="AY1663" s="154" t="s">
        <v>137</v>
      </c>
    </row>
    <row r="1664" spans="1:65" s="13" customFormat="1">
      <c r="B1664" s="169"/>
      <c r="D1664" s="153" t="s">
        <v>147</v>
      </c>
      <c r="E1664" s="170" t="s">
        <v>1</v>
      </c>
      <c r="F1664" s="171" t="s">
        <v>158</v>
      </c>
      <c r="H1664" s="172">
        <v>9.9830000000000005</v>
      </c>
      <c r="I1664" s="173"/>
      <c r="L1664" s="169"/>
      <c r="M1664" s="174"/>
      <c r="N1664" s="175"/>
      <c r="O1664" s="175"/>
      <c r="P1664" s="175"/>
      <c r="Q1664" s="175"/>
      <c r="R1664" s="175"/>
      <c r="S1664" s="175"/>
      <c r="T1664" s="176"/>
      <c r="AT1664" s="170" t="s">
        <v>147</v>
      </c>
      <c r="AU1664" s="170" t="s">
        <v>145</v>
      </c>
      <c r="AV1664" s="13" t="s">
        <v>144</v>
      </c>
      <c r="AW1664" s="13" t="s">
        <v>33</v>
      </c>
      <c r="AX1664" s="13" t="s">
        <v>80</v>
      </c>
      <c r="AY1664" s="170" t="s">
        <v>137</v>
      </c>
    </row>
    <row r="1665" spans="1:65" s="254" customFormat="1" ht="48.95" customHeight="1">
      <c r="A1665" s="204"/>
      <c r="B1665" s="139"/>
      <c r="C1665" s="276" t="s">
        <v>2336</v>
      </c>
      <c r="D1665" s="276" t="s">
        <v>139</v>
      </c>
      <c r="E1665" s="277" t="s">
        <v>2337</v>
      </c>
      <c r="F1665" s="278" t="s">
        <v>2338</v>
      </c>
      <c r="G1665" s="279" t="s">
        <v>269</v>
      </c>
      <c r="H1665" s="280">
        <v>27.5</v>
      </c>
      <c r="I1665" s="281"/>
      <c r="J1665" s="280">
        <f>ROUND(I1665*H1665,3)</f>
        <v>0</v>
      </c>
      <c r="K1665" s="282"/>
      <c r="L1665" s="30"/>
      <c r="M1665" s="283" t="s">
        <v>1</v>
      </c>
      <c r="N1665" s="284" t="s">
        <v>44</v>
      </c>
      <c r="O1665" s="49"/>
      <c r="P1665" s="285">
        <f>O1665*H1665</f>
        <v>0</v>
      </c>
      <c r="Q1665" s="285">
        <v>9.0000000000000006E-5</v>
      </c>
      <c r="R1665" s="285">
        <f>Q1665*H1665</f>
        <v>2.4750000000000002E-3</v>
      </c>
      <c r="S1665" s="285">
        <v>0</v>
      </c>
      <c r="T1665" s="286">
        <f>S1665*H1665</f>
        <v>0</v>
      </c>
      <c r="U1665" s="204"/>
      <c r="V1665" s="204"/>
      <c r="W1665" s="204"/>
      <c r="X1665" s="204"/>
      <c r="Y1665" s="204"/>
      <c r="Z1665" s="204"/>
      <c r="AA1665" s="204"/>
      <c r="AB1665" s="204"/>
      <c r="AC1665" s="204"/>
      <c r="AD1665" s="204"/>
      <c r="AE1665" s="204"/>
      <c r="AR1665" s="287" t="s">
        <v>238</v>
      </c>
      <c r="AT1665" s="287" t="s">
        <v>139</v>
      </c>
      <c r="AU1665" s="287" t="s">
        <v>145</v>
      </c>
      <c r="AY1665" s="205" t="s">
        <v>137</v>
      </c>
      <c r="BE1665" s="150">
        <f>IF(N1665="základná",J1665,0)</f>
        <v>0</v>
      </c>
      <c r="BF1665" s="150">
        <f>IF(N1665="znížená",J1665,0)</f>
        <v>0</v>
      </c>
      <c r="BG1665" s="150">
        <f>IF(N1665="zákl. prenesená",J1665,0)</f>
        <v>0</v>
      </c>
      <c r="BH1665" s="150">
        <f>IF(N1665="zníž. prenesená",J1665,0)</f>
        <v>0</v>
      </c>
      <c r="BI1665" s="150">
        <f>IF(N1665="nulová",J1665,0)</f>
        <v>0</v>
      </c>
      <c r="BJ1665" s="205" t="s">
        <v>145</v>
      </c>
      <c r="BK1665" s="151">
        <f>ROUND(I1665*H1665,3)</f>
        <v>0</v>
      </c>
      <c r="BL1665" s="205" t="s">
        <v>238</v>
      </c>
      <c r="BM1665" s="287" t="s">
        <v>2339</v>
      </c>
    </row>
    <row r="1666" spans="1:65" s="14" customFormat="1">
      <c r="B1666" s="186"/>
      <c r="D1666" s="153" t="s">
        <v>147</v>
      </c>
      <c r="E1666" s="187" t="s">
        <v>1</v>
      </c>
      <c r="F1666" s="188" t="s">
        <v>2319</v>
      </c>
      <c r="H1666" s="187" t="s">
        <v>1</v>
      </c>
      <c r="I1666" s="189"/>
      <c r="L1666" s="186"/>
      <c r="M1666" s="190"/>
      <c r="N1666" s="191"/>
      <c r="O1666" s="191"/>
      <c r="P1666" s="191"/>
      <c r="Q1666" s="191"/>
      <c r="R1666" s="191"/>
      <c r="S1666" s="191"/>
      <c r="T1666" s="192"/>
      <c r="AT1666" s="187" t="s">
        <v>147</v>
      </c>
      <c r="AU1666" s="187" t="s">
        <v>145</v>
      </c>
      <c r="AV1666" s="14" t="s">
        <v>80</v>
      </c>
      <c r="AW1666" s="14" t="s">
        <v>33</v>
      </c>
      <c r="AX1666" s="14" t="s">
        <v>72</v>
      </c>
      <c r="AY1666" s="187" t="s">
        <v>137</v>
      </c>
    </row>
    <row r="1667" spans="1:65" s="11" customFormat="1">
      <c r="B1667" s="152"/>
      <c r="D1667" s="153" t="s">
        <v>147</v>
      </c>
      <c r="E1667" s="154" t="s">
        <v>1</v>
      </c>
      <c r="F1667" s="155" t="s">
        <v>2340</v>
      </c>
      <c r="H1667" s="156">
        <v>27.5</v>
      </c>
      <c r="I1667" s="157"/>
      <c r="L1667" s="152"/>
      <c r="M1667" s="158"/>
      <c r="N1667" s="159"/>
      <c r="O1667" s="159"/>
      <c r="P1667" s="159"/>
      <c r="Q1667" s="159"/>
      <c r="R1667" s="159"/>
      <c r="S1667" s="159"/>
      <c r="T1667" s="160"/>
      <c r="AT1667" s="154" t="s">
        <v>147</v>
      </c>
      <c r="AU1667" s="154" t="s">
        <v>145</v>
      </c>
      <c r="AV1667" s="11" t="s">
        <v>145</v>
      </c>
      <c r="AW1667" s="11" t="s">
        <v>33</v>
      </c>
      <c r="AX1667" s="11" t="s">
        <v>72</v>
      </c>
      <c r="AY1667" s="154" t="s">
        <v>137</v>
      </c>
    </row>
    <row r="1668" spans="1:65" s="13" customFormat="1">
      <c r="B1668" s="169"/>
      <c r="D1668" s="153" t="s">
        <v>147</v>
      </c>
      <c r="E1668" s="170" t="s">
        <v>1</v>
      </c>
      <c r="F1668" s="171" t="s">
        <v>158</v>
      </c>
      <c r="H1668" s="172">
        <v>27.5</v>
      </c>
      <c r="I1668" s="173"/>
      <c r="L1668" s="169"/>
      <c r="M1668" s="174"/>
      <c r="N1668" s="175"/>
      <c r="O1668" s="175"/>
      <c r="P1668" s="175"/>
      <c r="Q1668" s="175"/>
      <c r="R1668" s="175"/>
      <c r="S1668" s="175"/>
      <c r="T1668" s="176"/>
      <c r="AT1668" s="170" t="s">
        <v>147</v>
      </c>
      <c r="AU1668" s="170" t="s">
        <v>145</v>
      </c>
      <c r="AV1668" s="13" t="s">
        <v>144</v>
      </c>
      <c r="AW1668" s="13" t="s">
        <v>33</v>
      </c>
      <c r="AX1668" s="13" t="s">
        <v>80</v>
      </c>
      <c r="AY1668" s="170" t="s">
        <v>137</v>
      </c>
    </row>
    <row r="1669" spans="1:65" s="254" customFormat="1" ht="37.700000000000003" customHeight="1">
      <c r="A1669" s="204"/>
      <c r="B1669" s="139"/>
      <c r="C1669" s="276" t="s">
        <v>2341</v>
      </c>
      <c r="D1669" s="276" t="s">
        <v>139</v>
      </c>
      <c r="E1669" s="277" t="s">
        <v>2342</v>
      </c>
      <c r="F1669" s="278" t="s">
        <v>2343</v>
      </c>
      <c r="G1669" s="279" t="s">
        <v>142</v>
      </c>
      <c r="H1669" s="280">
        <v>157.654</v>
      </c>
      <c r="I1669" s="281"/>
      <c r="J1669" s="280">
        <f>ROUND(I1669*H1669,3)</f>
        <v>0</v>
      </c>
      <c r="K1669" s="282"/>
      <c r="L1669" s="30"/>
      <c r="M1669" s="283" t="s">
        <v>1</v>
      </c>
      <c r="N1669" s="284" t="s">
        <v>44</v>
      </c>
      <c r="O1669" s="49"/>
      <c r="P1669" s="285">
        <f>O1669*H1669</f>
        <v>0</v>
      </c>
      <c r="Q1669" s="285">
        <v>0</v>
      </c>
      <c r="R1669" s="285">
        <f>Q1669*H1669</f>
        <v>0</v>
      </c>
      <c r="S1669" s="285">
        <v>0</v>
      </c>
      <c r="T1669" s="286">
        <f>S1669*H1669</f>
        <v>0</v>
      </c>
      <c r="U1669" s="204"/>
      <c r="V1669" s="204"/>
      <c r="W1669" s="204"/>
      <c r="X1669" s="204"/>
      <c r="Y1669" s="204"/>
      <c r="Z1669" s="204"/>
      <c r="AA1669" s="204"/>
      <c r="AB1669" s="204"/>
      <c r="AC1669" s="204"/>
      <c r="AD1669" s="204"/>
      <c r="AE1669" s="204"/>
      <c r="AR1669" s="287" t="s">
        <v>238</v>
      </c>
      <c r="AT1669" s="287" t="s">
        <v>139</v>
      </c>
      <c r="AU1669" s="287" t="s">
        <v>145</v>
      </c>
      <c r="AY1669" s="205" t="s">
        <v>137</v>
      </c>
      <c r="BE1669" s="150">
        <f>IF(N1669="základná",J1669,0)</f>
        <v>0</v>
      </c>
      <c r="BF1669" s="150">
        <f>IF(N1669="znížená",J1669,0)</f>
        <v>0</v>
      </c>
      <c r="BG1669" s="150">
        <f>IF(N1669="zákl. prenesená",J1669,0)</f>
        <v>0</v>
      </c>
      <c r="BH1669" s="150">
        <f>IF(N1669="zníž. prenesená",J1669,0)</f>
        <v>0</v>
      </c>
      <c r="BI1669" s="150">
        <f>IF(N1669="nulová",J1669,0)</f>
        <v>0</v>
      </c>
      <c r="BJ1669" s="205" t="s">
        <v>145</v>
      </c>
      <c r="BK1669" s="151">
        <f>ROUND(I1669*H1669,3)</f>
        <v>0</v>
      </c>
      <c r="BL1669" s="205" t="s">
        <v>238</v>
      </c>
      <c r="BM1669" s="287" t="s">
        <v>2344</v>
      </c>
    </row>
    <row r="1670" spans="1:65" s="14" customFormat="1">
      <c r="B1670" s="186"/>
      <c r="D1670" s="153" t="s">
        <v>147</v>
      </c>
      <c r="E1670" s="187" t="s">
        <v>1</v>
      </c>
      <c r="F1670" s="188" t="s">
        <v>2182</v>
      </c>
      <c r="H1670" s="187" t="s">
        <v>1</v>
      </c>
      <c r="I1670" s="189"/>
      <c r="L1670" s="186"/>
      <c r="M1670" s="190"/>
      <c r="N1670" s="191"/>
      <c r="O1670" s="191"/>
      <c r="P1670" s="191"/>
      <c r="Q1670" s="191"/>
      <c r="R1670" s="191"/>
      <c r="S1670" s="191"/>
      <c r="T1670" s="192"/>
      <c r="AT1670" s="187" t="s">
        <v>147</v>
      </c>
      <c r="AU1670" s="187" t="s">
        <v>145</v>
      </c>
      <c r="AV1670" s="14" t="s">
        <v>80</v>
      </c>
      <c r="AW1670" s="14" t="s">
        <v>33</v>
      </c>
      <c r="AX1670" s="14" t="s">
        <v>72</v>
      </c>
      <c r="AY1670" s="187" t="s">
        <v>137</v>
      </c>
    </row>
    <row r="1671" spans="1:65" s="14" customFormat="1">
      <c r="B1671" s="186"/>
      <c r="D1671" s="153" t="s">
        <v>147</v>
      </c>
      <c r="E1671" s="187" t="s">
        <v>1</v>
      </c>
      <c r="F1671" s="188" t="s">
        <v>2345</v>
      </c>
      <c r="H1671" s="187" t="s">
        <v>1</v>
      </c>
      <c r="I1671" s="189"/>
      <c r="L1671" s="186"/>
      <c r="M1671" s="190"/>
      <c r="N1671" s="191"/>
      <c r="O1671" s="191"/>
      <c r="P1671" s="191"/>
      <c r="Q1671" s="191"/>
      <c r="R1671" s="191"/>
      <c r="S1671" s="191"/>
      <c r="T1671" s="192"/>
      <c r="AT1671" s="187" t="s">
        <v>147</v>
      </c>
      <c r="AU1671" s="187" t="s">
        <v>145</v>
      </c>
      <c r="AV1671" s="14" t="s">
        <v>80</v>
      </c>
      <c r="AW1671" s="14" t="s">
        <v>33</v>
      </c>
      <c r="AX1671" s="14" t="s">
        <v>72</v>
      </c>
      <c r="AY1671" s="187" t="s">
        <v>137</v>
      </c>
    </row>
    <row r="1672" spans="1:65" s="11" customFormat="1">
      <c r="B1672" s="152"/>
      <c r="D1672" s="153" t="s">
        <v>147</v>
      </c>
      <c r="E1672" s="154" t="s">
        <v>1</v>
      </c>
      <c r="F1672" s="155" t="s">
        <v>2346</v>
      </c>
      <c r="H1672" s="156">
        <v>24.434999999999999</v>
      </c>
      <c r="I1672" s="157"/>
      <c r="L1672" s="152"/>
      <c r="M1672" s="158"/>
      <c r="N1672" s="159"/>
      <c r="O1672" s="159"/>
      <c r="P1672" s="159"/>
      <c r="Q1672" s="159"/>
      <c r="R1672" s="159"/>
      <c r="S1672" s="159"/>
      <c r="T1672" s="160"/>
      <c r="AT1672" s="154" t="s">
        <v>147</v>
      </c>
      <c r="AU1672" s="154" t="s">
        <v>145</v>
      </c>
      <c r="AV1672" s="11" t="s">
        <v>145</v>
      </c>
      <c r="AW1672" s="11" t="s">
        <v>33</v>
      </c>
      <c r="AX1672" s="11" t="s">
        <v>72</v>
      </c>
      <c r="AY1672" s="154" t="s">
        <v>137</v>
      </c>
    </row>
    <row r="1673" spans="1:65" s="12" customFormat="1">
      <c r="B1673" s="161"/>
      <c r="D1673" s="153" t="s">
        <v>147</v>
      </c>
      <c r="E1673" s="162" t="s">
        <v>1</v>
      </c>
      <c r="F1673" s="163" t="s">
        <v>150</v>
      </c>
      <c r="H1673" s="164">
        <v>24.434999999999999</v>
      </c>
      <c r="I1673" s="165"/>
      <c r="L1673" s="161"/>
      <c r="M1673" s="166"/>
      <c r="N1673" s="167"/>
      <c r="O1673" s="167"/>
      <c r="P1673" s="167"/>
      <c r="Q1673" s="167"/>
      <c r="R1673" s="167"/>
      <c r="S1673" s="167"/>
      <c r="T1673" s="168"/>
      <c r="AT1673" s="162" t="s">
        <v>147</v>
      </c>
      <c r="AU1673" s="162" t="s">
        <v>145</v>
      </c>
      <c r="AV1673" s="12" t="s">
        <v>151</v>
      </c>
      <c r="AW1673" s="12" t="s">
        <v>33</v>
      </c>
      <c r="AX1673" s="12" t="s">
        <v>72</v>
      </c>
      <c r="AY1673" s="162" t="s">
        <v>137</v>
      </c>
    </row>
    <row r="1674" spans="1:65" s="14" customFormat="1">
      <c r="B1674" s="186"/>
      <c r="D1674" s="153" t="s">
        <v>147</v>
      </c>
      <c r="E1674" s="187" t="s">
        <v>1</v>
      </c>
      <c r="F1674" s="188" t="s">
        <v>2347</v>
      </c>
      <c r="H1674" s="187" t="s">
        <v>1</v>
      </c>
      <c r="I1674" s="189"/>
      <c r="L1674" s="186"/>
      <c r="M1674" s="190"/>
      <c r="N1674" s="191"/>
      <c r="O1674" s="191"/>
      <c r="P1674" s="191"/>
      <c r="Q1674" s="191"/>
      <c r="R1674" s="191"/>
      <c r="S1674" s="191"/>
      <c r="T1674" s="192"/>
      <c r="AT1674" s="187" t="s">
        <v>147</v>
      </c>
      <c r="AU1674" s="187" t="s">
        <v>145</v>
      </c>
      <c r="AV1674" s="14" t="s">
        <v>80</v>
      </c>
      <c r="AW1674" s="14" t="s">
        <v>33</v>
      </c>
      <c r="AX1674" s="14" t="s">
        <v>72</v>
      </c>
      <c r="AY1674" s="187" t="s">
        <v>137</v>
      </c>
    </row>
    <row r="1675" spans="1:65" s="11" customFormat="1">
      <c r="B1675" s="152"/>
      <c r="D1675" s="153" t="s">
        <v>147</v>
      </c>
      <c r="E1675" s="154" t="s">
        <v>1</v>
      </c>
      <c r="F1675" s="155" t="s">
        <v>2348</v>
      </c>
      <c r="H1675" s="156">
        <v>23.231999999999999</v>
      </c>
      <c r="I1675" s="157"/>
      <c r="L1675" s="152"/>
      <c r="M1675" s="158"/>
      <c r="N1675" s="159"/>
      <c r="O1675" s="159"/>
      <c r="P1675" s="159"/>
      <c r="Q1675" s="159"/>
      <c r="R1675" s="159"/>
      <c r="S1675" s="159"/>
      <c r="T1675" s="160"/>
      <c r="AT1675" s="154" t="s">
        <v>147</v>
      </c>
      <c r="AU1675" s="154" t="s">
        <v>145</v>
      </c>
      <c r="AV1675" s="11" t="s">
        <v>145</v>
      </c>
      <c r="AW1675" s="11" t="s">
        <v>33</v>
      </c>
      <c r="AX1675" s="11" t="s">
        <v>72</v>
      </c>
      <c r="AY1675" s="154" t="s">
        <v>137</v>
      </c>
    </row>
    <row r="1676" spans="1:65" s="11" customFormat="1">
      <c r="B1676" s="152"/>
      <c r="D1676" s="153" t="s">
        <v>147</v>
      </c>
      <c r="E1676" s="154" t="s">
        <v>1</v>
      </c>
      <c r="F1676" s="155" t="s">
        <v>2349</v>
      </c>
      <c r="H1676" s="156">
        <v>-1.379</v>
      </c>
      <c r="I1676" s="157"/>
      <c r="L1676" s="152"/>
      <c r="M1676" s="158"/>
      <c r="N1676" s="159"/>
      <c r="O1676" s="159"/>
      <c r="P1676" s="159"/>
      <c r="Q1676" s="159"/>
      <c r="R1676" s="159"/>
      <c r="S1676" s="159"/>
      <c r="T1676" s="160"/>
      <c r="AT1676" s="154" t="s">
        <v>147</v>
      </c>
      <c r="AU1676" s="154" t="s">
        <v>145</v>
      </c>
      <c r="AV1676" s="11" t="s">
        <v>145</v>
      </c>
      <c r="AW1676" s="11" t="s">
        <v>33</v>
      </c>
      <c r="AX1676" s="11" t="s">
        <v>72</v>
      </c>
      <c r="AY1676" s="154" t="s">
        <v>137</v>
      </c>
    </row>
    <row r="1677" spans="1:65" s="11" customFormat="1">
      <c r="B1677" s="152"/>
      <c r="D1677" s="153" t="s">
        <v>147</v>
      </c>
      <c r="E1677" s="154" t="s">
        <v>1</v>
      </c>
      <c r="F1677" s="155" t="s">
        <v>2350</v>
      </c>
      <c r="H1677" s="156">
        <v>0.22</v>
      </c>
      <c r="I1677" s="157"/>
      <c r="L1677" s="152"/>
      <c r="M1677" s="158"/>
      <c r="N1677" s="159"/>
      <c r="O1677" s="159"/>
      <c r="P1677" s="159"/>
      <c r="Q1677" s="159"/>
      <c r="R1677" s="159"/>
      <c r="S1677" s="159"/>
      <c r="T1677" s="160"/>
      <c r="AT1677" s="154" t="s">
        <v>147</v>
      </c>
      <c r="AU1677" s="154" t="s">
        <v>145</v>
      </c>
      <c r="AV1677" s="11" t="s">
        <v>145</v>
      </c>
      <c r="AW1677" s="11" t="s">
        <v>33</v>
      </c>
      <c r="AX1677" s="11" t="s">
        <v>72</v>
      </c>
      <c r="AY1677" s="154" t="s">
        <v>137</v>
      </c>
    </row>
    <row r="1678" spans="1:65" s="12" customFormat="1">
      <c r="B1678" s="161"/>
      <c r="D1678" s="153" t="s">
        <v>147</v>
      </c>
      <c r="E1678" s="162" t="s">
        <v>1</v>
      </c>
      <c r="F1678" s="163" t="s">
        <v>150</v>
      </c>
      <c r="H1678" s="164">
        <v>22.073</v>
      </c>
      <c r="I1678" s="165"/>
      <c r="L1678" s="161"/>
      <c r="M1678" s="166"/>
      <c r="N1678" s="167"/>
      <c r="O1678" s="167"/>
      <c r="P1678" s="167"/>
      <c r="Q1678" s="167"/>
      <c r="R1678" s="167"/>
      <c r="S1678" s="167"/>
      <c r="T1678" s="168"/>
      <c r="AT1678" s="162" t="s">
        <v>147</v>
      </c>
      <c r="AU1678" s="162" t="s">
        <v>145</v>
      </c>
      <c r="AV1678" s="12" t="s">
        <v>151</v>
      </c>
      <c r="AW1678" s="12" t="s">
        <v>33</v>
      </c>
      <c r="AX1678" s="12" t="s">
        <v>72</v>
      </c>
      <c r="AY1678" s="162" t="s">
        <v>137</v>
      </c>
    </row>
    <row r="1679" spans="1:65" s="14" customFormat="1">
      <c r="B1679" s="186"/>
      <c r="D1679" s="153" t="s">
        <v>147</v>
      </c>
      <c r="E1679" s="187" t="s">
        <v>1</v>
      </c>
      <c r="F1679" s="188" t="s">
        <v>2351</v>
      </c>
      <c r="H1679" s="187" t="s">
        <v>1</v>
      </c>
      <c r="I1679" s="189"/>
      <c r="L1679" s="186"/>
      <c r="M1679" s="190"/>
      <c r="N1679" s="191"/>
      <c r="O1679" s="191"/>
      <c r="P1679" s="191"/>
      <c r="Q1679" s="191"/>
      <c r="R1679" s="191"/>
      <c r="S1679" s="191"/>
      <c r="T1679" s="192"/>
      <c r="AT1679" s="187" t="s">
        <v>147</v>
      </c>
      <c r="AU1679" s="187" t="s">
        <v>145</v>
      </c>
      <c r="AV1679" s="14" t="s">
        <v>80</v>
      </c>
      <c r="AW1679" s="14" t="s">
        <v>33</v>
      </c>
      <c r="AX1679" s="14" t="s">
        <v>72</v>
      </c>
      <c r="AY1679" s="187" t="s">
        <v>137</v>
      </c>
    </row>
    <row r="1680" spans="1:65" s="11" customFormat="1">
      <c r="B1680" s="152"/>
      <c r="D1680" s="153" t="s">
        <v>147</v>
      </c>
      <c r="E1680" s="154" t="s">
        <v>1</v>
      </c>
      <c r="F1680" s="155" t="s">
        <v>2352</v>
      </c>
      <c r="H1680" s="156">
        <v>30.36</v>
      </c>
      <c r="I1680" s="157"/>
      <c r="L1680" s="152"/>
      <c r="M1680" s="158"/>
      <c r="N1680" s="159"/>
      <c r="O1680" s="159"/>
      <c r="P1680" s="159"/>
      <c r="Q1680" s="159"/>
      <c r="R1680" s="159"/>
      <c r="S1680" s="159"/>
      <c r="T1680" s="160"/>
      <c r="AT1680" s="154" t="s">
        <v>147</v>
      </c>
      <c r="AU1680" s="154" t="s">
        <v>145</v>
      </c>
      <c r="AV1680" s="11" t="s">
        <v>145</v>
      </c>
      <c r="AW1680" s="11" t="s">
        <v>33</v>
      </c>
      <c r="AX1680" s="11" t="s">
        <v>72</v>
      </c>
      <c r="AY1680" s="154" t="s">
        <v>137</v>
      </c>
    </row>
    <row r="1681" spans="2:51" s="11" customFormat="1">
      <c r="B1681" s="152"/>
      <c r="D1681" s="153" t="s">
        <v>147</v>
      </c>
      <c r="E1681" s="154" t="s">
        <v>1</v>
      </c>
      <c r="F1681" s="155" t="s">
        <v>2353</v>
      </c>
      <c r="H1681" s="156">
        <v>-3.573</v>
      </c>
      <c r="I1681" s="157"/>
      <c r="L1681" s="152"/>
      <c r="M1681" s="158"/>
      <c r="N1681" s="159"/>
      <c r="O1681" s="159"/>
      <c r="P1681" s="159"/>
      <c r="Q1681" s="159"/>
      <c r="R1681" s="159"/>
      <c r="S1681" s="159"/>
      <c r="T1681" s="160"/>
      <c r="AT1681" s="154" t="s">
        <v>147</v>
      </c>
      <c r="AU1681" s="154" t="s">
        <v>145</v>
      </c>
      <c r="AV1681" s="11" t="s">
        <v>145</v>
      </c>
      <c r="AW1681" s="11" t="s">
        <v>33</v>
      </c>
      <c r="AX1681" s="11" t="s">
        <v>72</v>
      </c>
      <c r="AY1681" s="154" t="s">
        <v>137</v>
      </c>
    </row>
    <row r="1682" spans="2:51" s="11" customFormat="1">
      <c r="B1682" s="152"/>
      <c r="D1682" s="153" t="s">
        <v>147</v>
      </c>
      <c r="E1682" s="154" t="s">
        <v>1</v>
      </c>
      <c r="F1682" s="155" t="s">
        <v>2354</v>
      </c>
      <c r="H1682" s="156">
        <v>1.508</v>
      </c>
      <c r="I1682" s="157"/>
      <c r="L1682" s="152"/>
      <c r="M1682" s="158"/>
      <c r="N1682" s="159"/>
      <c r="O1682" s="159"/>
      <c r="P1682" s="159"/>
      <c r="Q1682" s="159"/>
      <c r="R1682" s="159"/>
      <c r="S1682" s="159"/>
      <c r="T1682" s="160"/>
      <c r="AT1682" s="154" t="s">
        <v>147</v>
      </c>
      <c r="AU1682" s="154" t="s">
        <v>145</v>
      </c>
      <c r="AV1682" s="11" t="s">
        <v>145</v>
      </c>
      <c r="AW1682" s="11" t="s">
        <v>33</v>
      </c>
      <c r="AX1682" s="11" t="s">
        <v>72</v>
      </c>
      <c r="AY1682" s="154" t="s">
        <v>137</v>
      </c>
    </row>
    <row r="1683" spans="2:51" s="11" customFormat="1">
      <c r="B1683" s="152"/>
      <c r="D1683" s="153" t="s">
        <v>147</v>
      </c>
      <c r="E1683" s="154" t="s">
        <v>1</v>
      </c>
      <c r="F1683" s="155" t="s">
        <v>2350</v>
      </c>
      <c r="H1683" s="156">
        <v>0.22</v>
      </c>
      <c r="I1683" s="157"/>
      <c r="L1683" s="152"/>
      <c r="M1683" s="158"/>
      <c r="N1683" s="159"/>
      <c r="O1683" s="159"/>
      <c r="P1683" s="159"/>
      <c r="Q1683" s="159"/>
      <c r="R1683" s="159"/>
      <c r="S1683" s="159"/>
      <c r="T1683" s="160"/>
      <c r="AT1683" s="154" t="s">
        <v>147</v>
      </c>
      <c r="AU1683" s="154" t="s">
        <v>145</v>
      </c>
      <c r="AV1683" s="11" t="s">
        <v>145</v>
      </c>
      <c r="AW1683" s="11" t="s">
        <v>33</v>
      </c>
      <c r="AX1683" s="11" t="s">
        <v>72</v>
      </c>
      <c r="AY1683" s="154" t="s">
        <v>137</v>
      </c>
    </row>
    <row r="1684" spans="2:51" s="12" customFormat="1">
      <c r="B1684" s="161"/>
      <c r="D1684" s="153" t="s">
        <v>147</v>
      </c>
      <c r="E1684" s="162" t="s">
        <v>1</v>
      </c>
      <c r="F1684" s="163" t="s">
        <v>150</v>
      </c>
      <c r="H1684" s="164">
        <v>28.515000000000001</v>
      </c>
      <c r="I1684" s="165"/>
      <c r="L1684" s="161"/>
      <c r="M1684" s="166"/>
      <c r="N1684" s="167"/>
      <c r="O1684" s="167"/>
      <c r="P1684" s="167"/>
      <c r="Q1684" s="167"/>
      <c r="R1684" s="167"/>
      <c r="S1684" s="167"/>
      <c r="T1684" s="168"/>
      <c r="AT1684" s="162" t="s">
        <v>147</v>
      </c>
      <c r="AU1684" s="162" t="s">
        <v>145</v>
      </c>
      <c r="AV1684" s="12" t="s">
        <v>151</v>
      </c>
      <c r="AW1684" s="12" t="s">
        <v>33</v>
      </c>
      <c r="AX1684" s="12" t="s">
        <v>72</v>
      </c>
      <c r="AY1684" s="162" t="s">
        <v>137</v>
      </c>
    </row>
    <row r="1685" spans="2:51" s="14" customFormat="1">
      <c r="B1685" s="186"/>
      <c r="D1685" s="153" t="s">
        <v>147</v>
      </c>
      <c r="E1685" s="187" t="s">
        <v>1</v>
      </c>
      <c r="F1685" s="188" t="s">
        <v>2238</v>
      </c>
      <c r="H1685" s="187" t="s">
        <v>1</v>
      </c>
      <c r="I1685" s="189"/>
      <c r="L1685" s="186"/>
      <c r="M1685" s="190"/>
      <c r="N1685" s="191"/>
      <c r="O1685" s="191"/>
      <c r="P1685" s="191"/>
      <c r="Q1685" s="191"/>
      <c r="R1685" s="191"/>
      <c r="S1685" s="191"/>
      <c r="T1685" s="192"/>
      <c r="AT1685" s="187" t="s">
        <v>147</v>
      </c>
      <c r="AU1685" s="187" t="s">
        <v>145</v>
      </c>
      <c r="AV1685" s="14" t="s">
        <v>80</v>
      </c>
      <c r="AW1685" s="14" t="s">
        <v>33</v>
      </c>
      <c r="AX1685" s="14" t="s">
        <v>72</v>
      </c>
      <c r="AY1685" s="187" t="s">
        <v>137</v>
      </c>
    </row>
    <row r="1686" spans="2:51" s="11" customFormat="1">
      <c r="B1686" s="152"/>
      <c r="D1686" s="153" t="s">
        <v>147</v>
      </c>
      <c r="E1686" s="154" t="s">
        <v>1</v>
      </c>
      <c r="F1686" s="155" t="s">
        <v>2355</v>
      </c>
      <c r="H1686" s="156">
        <v>28.704000000000001</v>
      </c>
      <c r="I1686" s="157"/>
      <c r="L1686" s="152"/>
      <c r="M1686" s="158"/>
      <c r="N1686" s="159"/>
      <c r="O1686" s="159"/>
      <c r="P1686" s="159"/>
      <c r="Q1686" s="159"/>
      <c r="R1686" s="159"/>
      <c r="S1686" s="159"/>
      <c r="T1686" s="160"/>
      <c r="AT1686" s="154" t="s">
        <v>147</v>
      </c>
      <c r="AU1686" s="154" t="s">
        <v>145</v>
      </c>
      <c r="AV1686" s="11" t="s">
        <v>145</v>
      </c>
      <c r="AW1686" s="11" t="s">
        <v>33</v>
      </c>
      <c r="AX1686" s="11" t="s">
        <v>72</v>
      </c>
      <c r="AY1686" s="154" t="s">
        <v>137</v>
      </c>
    </row>
    <row r="1687" spans="2:51" s="11" customFormat="1">
      <c r="B1687" s="152"/>
      <c r="D1687" s="153" t="s">
        <v>147</v>
      </c>
      <c r="E1687" s="154" t="s">
        <v>1</v>
      </c>
      <c r="F1687" s="155" t="s">
        <v>2356</v>
      </c>
      <c r="H1687" s="156">
        <v>-2.1669999999999998</v>
      </c>
      <c r="I1687" s="157"/>
      <c r="L1687" s="152"/>
      <c r="M1687" s="158"/>
      <c r="N1687" s="159"/>
      <c r="O1687" s="159"/>
      <c r="P1687" s="159"/>
      <c r="Q1687" s="159"/>
      <c r="R1687" s="159"/>
      <c r="S1687" s="159"/>
      <c r="T1687" s="160"/>
      <c r="AT1687" s="154" t="s">
        <v>147</v>
      </c>
      <c r="AU1687" s="154" t="s">
        <v>145</v>
      </c>
      <c r="AV1687" s="11" t="s">
        <v>145</v>
      </c>
      <c r="AW1687" s="11" t="s">
        <v>33</v>
      </c>
      <c r="AX1687" s="11" t="s">
        <v>72</v>
      </c>
      <c r="AY1687" s="154" t="s">
        <v>137</v>
      </c>
    </row>
    <row r="1688" spans="2:51" s="11" customFormat="1">
      <c r="B1688" s="152"/>
      <c r="D1688" s="153" t="s">
        <v>147</v>
      </c>
      <c r="E1688" s="154" t="s">
        <v>1</v>
      </c>
      <c r="F1688" s="155" t="s">
        <v>2357</v>
      </c>
      <c r="H1688" s="156">
        <v>0.18</v>
      </c>
      <c r="I1688" s="157"/>
      <c r="L1688" s="152"/>
      <c r="M1688" s="158"/>
      <c r="N1688" s="159"/>
      <c r="O1688" s="159"/>
      <c r="P1688" s="159"/>
      <c r="Q1688" s="159"/>
      <c r="R1688" s="159"/>
      <c r="S1688" s="159"/>
      <c r="T1688" s="160"/>
      <c r="AT1688" s="154" t="s">
        <v>147</v>
      </c>
      <c r="AU1688" s="154" t="s">
        <v>145</v>
      </c>
      <c r="AV1688" s="11" t="s">
        <v>145</v>
      </c>
      <c r="AW1688" s="11" t="s">
        <v>33</v>
      </c>
      <c r="AX1688" s="11" t="s">
        <v>72</v>
      </c>
      <c r="AY1688" s="154" t="s">
        <v>137</v>
      </c>
    </row>
    <row r="1689" spans="2:51" s="12" customFormat="1">
      <c r="B1689" s="161"/>
      <c r="D1689" s="153" t="s">
        <v>147</v>
      </c>
      <c r="E1689" s="162" t="s">
        <v>1</v>
      </c>
      <c r="F1689" s="163" t="s">
        <v>150</v>
      </c>
      <c r="H1689" s="164">
        <v>26.716999999999999</v>
      </c>
      <c r="I1689" s="165"/>
      <c r="L1689" s="161"/>
      <c r="M1689" s="166"/>
      <c r="N1689" s="167"/>
      <c r="O1689" s="167"/>
      <c r="P1689" s="167"/>
      <c r="Q1689" s="167"/>
      <c r="R1689" s="167"/>
      <c r="S1689" s="167"/>
      <c r="T1689" s="168"/>
      <c r="AT1689" s="162" t="s">
        <v>147</v>
      </c>
      <c r="AU1689" s="162" t="s">
        <v>145</v>
      </c>
      <c r="AV1689" s="12" t="s">
        <v>151</v>
      </c>
      <c r="AW1689" s="12" t="s">
        <v>33</v>
      </c>
      <c r="AX1689" s="12" t="s">
        <v>72</v>
      </c>
      <c r="AY1689" s="162" t="s">
        <v>137</v>
      </c>
    </row>
    <row r="1690" spans="2:51" s="14" customFormat="1">
      <c r="B1690" s="186"/>
      <c r="D1690" s="153" t="s">
        <v>147</v>
      </c>
      <c r="E1690" s="187" t="s">
        <v>1</v>
      </c>
      <c r="F1690" s="188" t="s">
        <v>2240</v>
      </c>
      <c r="H1690" s="187" t="s">
        <v>1</v>
      </c>
      <c r="I1690" s="189"/>
      <c r="L1690" s="186"/>
      <c r="M1690" s="190"/>
      <c r="N1690" s="191"/>
      <c r="O1690" s="191"/>
      <c r="P1690" s="191"/>
      <c r="Q1690" s="191"/>
      <c r="R1690" s="191"/>
      <c r="S1690" s="191"/>
      <c r="T1690" s="192"/>
      <c r="AT1690" s="187" t="s">
        <v>147</v>
      </c>
      <c r="AU1690" s="187" t="s">
        <v>145</v>
      </c>
      <c r="AV1690" s="14" t="s">
        <v>80</v>
      </c>
      <c r="AW1690" s="14" t="s">
        <v>33</v>
      </c>
      <c r="AX1690" s="14" t="s">
        <v>72</v>
      </c>
      <c r="AY1690" s="187" t="s">
        <v>137</v>
      </c>
    </row>
    <row r="1691" spans="2:51" s="11" customFormat="1">
      <c r="B1691" s="152"/>
      <c r="D1691" s="153" t="s">
        <v>147</v>
      </c>
      <c r="E1691" s="154" t="s">
        <v>1</v>
      </c>
      <c r="F1691" s="155" t="s">
        <v>2358</v>
      </c>
      <c r="H1691" s="156">
        <v>30.8</v>
      </c>
      <c r="I1691" s="157"/>
      <c r="L1691" s="152"/>
      <c r="M1691" s="158"/>
      <c r="N1691" s="159"/>
      <c r="O1691" s="159"/>
      <c r="P1691" s="159"/>
      <c r="Q1691" s="159"/>
      <c r="R1691" s="159"/>
      <c r="S1691" s="159"/>
      <c r="T1691" s="160"/>
      <c r="AT1691" s="154" t="s">
        <v>147</v>
      </c>
      <c r="AU1691" s="154" t="s">
        <v>145</v>
      </c>
      <c r="AV1691" s="11" t="s">
        <v>145</v>
      </c>
      <c r="AW1691" s="11" t="s">
        <v>33</v>
      </c>
      <c r="AX1691" s="11" t="s">
        <v>72</v>
      </c>
      <c r="AY1691" s="154" t="s">
        <v>137</v>
      </c>
    </row>
    <row r="1692" spans="2:51" s="11" customFormat="1">
      <c r="B1692" s="152"/>
      <c r="D1692" s="153" t="s">
        <v>147</v>
      </c>
      <c r="E1692" s="154" t="s">
        <v>1</v>
      </c>
      <c r="F1692" s="155" t="s">
        <v>2359</v>
      </c>
      <c r="H1692" s="156">
        <v>-4.0229999999999997</v>
      </c>
      <c r="I1692" s="157"/>
      <c r="L1692" s="152"/>
      <c r="M1692" s="158"/>
      <c r="N1692" s="159"/>
      <c r="O1692" s="159"/>
      <c r="P1692" s="159"/>
      <c r="Q1692" s="159"/>
      <c r="R1692" s="159"/>
      <c r="S1692" s="159"/>
      <c r="T1692" s="160"/>
      <c r="AT1692" s="154" t="s">
        <v>147</v>
      </c>
      <c r="AU1692" s="154" t="s">
        <v>145</v>
      </c>
      <c r="AV1692" s="11" t="s">
        <v>145</v>
      </c>
      <c r="AW1692" s="11" t="s">
        <v>33</v>
      </c>
      <c r="AX1692" s="11" t="s">
        <v>72</v>
      </c>
      <c r="AY1692" s="154" t="s">
        <v>137</v>
      </c>
    </row>
    <row r="1693" spans="2:51" s="11" customFormat="1">
      <c r="B1693" s="152"/>
      <c r="D1693" s="153" t="s">
        <v>147</v>
      </c>
      <c r="E1693" s="154" t="s">
        <v>1</v>
      </c>
      <c r="F1693" s="155" t="s">
        <v>2360</v>
      </c>
      <c r="H1693" s="156">
        <v>1.768</v>
      </c>
      <c r="I1693" s="157"/>
      <c r="L1693" s="152"/>
      <c r="M1693" s="158"/>
      <c r="N1693" s="159"/>
      <c r="O1693" s="159"/>
      <c r="P1693" s="159"/>
      <c r="Q1693" s="159"/>
      <c r="R1693" s="159"/>
      <c r="S1693" s="159"/>
      <c r="T1693" s="160"/>
      <c r="AT1693" s="154" t="s">
        <v>147</v>
      </c>
      <c r="AU1693" s="154" t="s">
        <v>145</v>
      </c>
      <c r="AV1693" s="11" t="s">
        <v>145</v>
      </c>
      <c r="AW1693" s="11" t="s">
        <v>33</v>
      </c>
      <c r="AX1693" s="11" t="s">
        <v>72</v>
      </c>
      <c r="AY1693" s="154" t="s">
        <v>137</v>
      </c>
    </row>
    <row r="1694" spans="2:51" s="11" customFormat="1">
      <c r="B1694" s="152"/>
      <c r="D1694" s="153" t="s">
        <v>147</v>
      </c>
      <c r="E1694" s="154" t="s">
        <v>1</v>
      </c>
      <c r="F1694" s="155" t="s">
        <v>2350</v>
      </c>
      <c r="H1694" s="156">
        <v>0.22</v>
      </c>
      <c r="I1694" s="157"/>
      <c r="L1694" s="152"/>
      <c r="M1694" s="158"/>
      <c r="N1694" s="159"/>
      <c r="O1694" s="159"/>
      <c r="P1694" s="159"/>
      <c r="Q1694" s="159"/>
      <c r="R1694" s="159"/>
      <c r="S1694" s="159"/>
      <c r="T1694" s="160"/>
      <c r="AT1694" s="154" t="s">
        <v>147</v>
      </c>
      <c r="AU1694" s="154" t="s">
        <v>145</v>
      </c>
      <c r="AV1694" s="11" t="s">
        <v>145</v>
      </c>
      <c r="AW1694" s="11" t="s">
        <v>33</v>
      </c>
      <c r="AX1694" s="11" t="s">
        <v>72</v>
      </c>
      <c r="AY1694" s="154" t="s">
        <v>137</v>
      </c>
    </row>
    <row r="1695" spans="2:51" s="12" customFormat="1">
      <c r="B1695" s="161"/>
      <c r="D1695" s="153" t="s">
        <v>147</v>
      </c>
      <c r="E1695" s="162" t="s">
        <v>1</v>
      </c>
      <c r="F1695" s="163" t="s">
        <v>150</v>
      </c>
      <c r="H1695" s="164">
        <v>28.765000000000001</v>
      </c>
      <c r="I1695" s="165"/>
      <c r="L1695" s="161"/>
      <c r="M1695" s="166"/>
      <c r="N1695" s="167"/>
      <c r="O1695" s="167"/>
      <c r="P1695" s="167"/>
      <c r="Q1695" s="167"/>
      <c r="R1695" s="167"/>
      <c r="S1695" s="167"/>
      <c r="T1695" s="168"/>
      <c r="AT1695" s="162" t="s">
        <v>147</v>
      </c>
      <c r="AU1695" s="162" t="s">
        <v>145</v>
      </c>
      <c r="AV1695" s="12" t="s">
        <v>151</v>
      </c>
      <c r="AW1695" s="12" t="s">
        <v>33</v>
      </c>
      <c r="AX1695" s="12" t="s">
        <v>72</v>
      </c>
      <c r="AY1695" s="162" t="s">
        <v>137</v>
      </c>
    </row>
    <row r="1696" spans="2:51" s="14" customFormat="1">
      <c r="B1696" s="186"/>
      <c r="D1696" s="153" t="s">
        <v>147</v>
      </c>
      <c r="E1696" s="187" t="s">
        <v>1</v>
      </c>
      <c r="F1696" s="188" t="s">
        <v>2243</v>
      </c>
      <c r="H1696" s="187" t="s">
        <v>1</v>
      </c>
      <c r="I1696" s="189"/>
      <c r="L1696" s="186"/>
      <c r="M1696" s="190"/>
      <c r="N1696" s="191"/>
      <c r="O1696" s="191"/>
      <c r="P1696" s="191"/>
      <c r="Q1696" s="191"/>
      <c r="R1696" s="191"/>
      <c r="S1696" s="191"/>
      <c r="T1696" s="192"/>
      <c r="AT1696" s="187" t="s">
        <v>147</v>
      </c>
      <c r="AU1696" s="187" t="s">
        <v>145</v>
      </c>
      <c r="AV1696" s="14" t="s">
        <v>80</v>
      </c>
      <c r="AW1696" s="14" t="s">
        <v>33</v>
      </c>
      <c r="AX1696" s="14" t="s">
        <v>72</v>
      </c>
      <c r="AY1696" s="187" t="s">
        <v>137</v>
      </c>
    </row>
    <row r="1697" spans="1:65" s="11" customFormat="1">
      <c r="B1697" s="152"/>
      <c r="D1697" s="153" t="s">
        <v>147</v>
      </c>
      <c r="E1697" s="154" t="s">
        <v>1</v>
      </c>
      <c r="F1697" s="155" t="s">
        <v>2361</v>
      </c>
      <c r="H1697" s="156">
        <v>29.12</v>
      </c>
      <c r="I1697" s="157"/>
      <c r="L1697" s="152"/>
      <c r="M1697" s="158"/>
      <c r="N1697" s="159"/>
      <c r="O1697" s="159"/>
      <c r="P1697" s="159"/>
      <c r="Q1697" s="159"/>
      <c r="R1697" s="159"/>
      <c r="S1697" s="159"/>
      <c r="T1697" s="160"/>
      <c r="AT1697" s="154" t="s">
        <v>147</v>
      </c>
      <c r="AU1697" s="154" t="s">
        <v>145</v>
      </c>
      <c r="AV1697" s="11" t="s">
        <v>145</v>
      </c>
      <c r="AW1697" s="11" t="s">
        <v>33</v>
      </c>
      <c r="AX1697" s="11" t="s">
        <v>72</v>
      </c>
      <c r="AY1697" s="154" t="s">
        <v>137</v>
      </c>
    </row>
    <row r="1698" spans="1:65" s="11" customFormat="1">
      <c r="B1698" s="152"/>
      <c r="D1698" s="153" t="s">
        <v>147</v>
      </c>
      <c r="E1698" s="154" t="s">
        <v>1</v>
      </c>
      <c r="F1698" s="155" t="s">
        <v>2362</v>
      </c>
      <c r="H1698" s="156">
        <v>-3.367</v>
      </c>
      <c r="I1698" s="157"/>
      <c r="L1698" s="152"/>
      <c r="M1698" s="158"/>
      <c r="N1698" s="159"/>
      <c r="O1698" s="159"/>
      <c r="P1698" s="159"/>
      <c r="Q1698" s="159"/>
      <c r="R1698" s="159"/>
      <c r="S1698" s="159"/>
      <c r="T1698" s="160"/>
      <c r="AT1698" s="154" t="s">
        <v>147</v>
      </c>
      <c r="AU1698" s="154" t="s">
        <v>145</v>
      </c>
      <c r="AV1698" s="11" t="s">
        <v>145</v>
      </c>
      <c r="AW1698" s="11" t="s">
        <v>33</v>
      </c>
      <c r="AX1698" s="11" t="s">
        <v>72</v>
      </c>
      <c r="AY1698" s="154" t="s">
        <v>137</v>
      </c>
    </row>
    <row r="1699" spans="1:65" s="11" customFormat="1">
      <c r="B1699" s="152"/>
      <c r="D1699" s="153" t="s">
        <v>147</v>
      </c>
      <c r="E1699" s="154" t="s">
        <v>1</v>
      </c>
      <c r="F1699" s="155" t="s">
        <v>2363</v>
      </c>
      <c r="H1699" s="156">
        <v>1.3959999999999999</v>
      </c>
      <c r="I1699" s="157"/>
      <c r="L1699" s="152"/>
      <c r="M1699" s="158"/>
      <c r="N1699" s="159"/>
      <c r="O1699" s="159"/>
      <c r="P1699" s="159"/>
      <c r="Q1699" s="159"/>
      <c r="R1699" s="159"/>
      <c r="S1699" s="159"/>
      <c r="T1699" s="160"/>
      <c r="AT1699" s="154" t="s">
        <v>147</v>
      </c>
      <c r="AU1699" s="154" t="s">
        <v>145</v>
      </c>
      <c r="AV1699" s="11" t="s">
        <v>145</v>
      </c>
      <c r="AW1699" s="11" t="s">
        <v>33</v>
      </c>
      <c r="AX1699" s="11" t="s">
        <v>72</v>
      </c>
      <c r="AY1699" s="154" t="s">
        <v>137</v>
      </c>
    </row>
    <row r="1700" spans="1:65" s="12" customFormat="1">
      <c r="B1700" s="161"/>
      <c r="D1700" s="153" t="s">
        <v>147</v>
      </c>
      <c r="E1700" s="162" t="s">
        <v>1</v>
      </c>
      <c r="F1700" s="163" t="s">
        <v>150</v>
      </c>
      <c r="H1700" s="164">
        <v>27.149000000000001</v>
      </c>
      <c r="I1700" s="165"/>
      <c r="L1700" s="161"/>
      <c r="M1700" s="166"/>
      <c r="N1700" s="167"/>
      <c r="O1700" s="167"/>
      <c r="P1700" s="167"/>
      <c r="Q1700" s="167"/>
      <c r="R1700" s="167"/>
      <c r="S1700" s="167"/>
      <c r="T1700" s="168"/>
      <c r="AT1700" s="162" t="s">
        <v>147</v>
      </c>
      <c r="AU1700" s="162" t="s">
        <v>145</v>
      </c>
      <c r="AV1700" s="12" t="s">
        <v>151</v>
      </c>
      <c r="AW1700" s="12" t="s">
        <v>33</v>
      </c>
      <c r="AX1700" s="12" t="s">
        <v>72</v>
      </c>
      <c r="AY1700" s="162" t="s">
        <v>137</v>
      </c>
    </row>
    <row r="1701" spans="1:65" s="13" customFormat="1">
      <c r="B1701" s="169"/>
      <c r="D1701" s="153" t="s">
        <v>147</v>
      </c>
      <c r="E1701" s="170" t="s">
        <v>1</v>
      </c>
      <c r="F1701" s="171" t="s">
        <v>158</v>
      </c>
      <c r="H1701" s="172">
        <v>157.654</v>
      </c>
      <c r="I1701" s="173"/>
      <c r="L1701" s="169"/>
      <c r="M1701" s="174"/>
      <c r="N1701" s="175"/>
      <c r="O1701" s="175"/>
      <c r="P1701" s="175"/>
      <c r="Q1701" s="175"/>
      <c r="R1701" s="175"/>
      <c r="S1701" s="175"/>
      <c r="T1701" s="176"/>
      <c r="AT1701" s="170" t="s">
        <v>147</v>
      </c>
      <c r="AU1701" s="170" t="s">
        <v>145</v>
      </c>
      <c r="AV1701" s="13" t="s">
        <v>144</v>
      </c>
      <c r="AW1701" s="13" t="s">
        <v>33</v>
      </c>
      <c r="AX1701" s="13" t="s">
        <v>80</v>
      </c>
      <c r="AY1701" s="170" t="s">
        <v>137</v>
      </c>
    </row>
    <row r="1702" spans="1:65" s="254" customFormat="1" ht="24.2" customHeight="1">
      <c r="A1702" s="204"/>
      <c r="B1702" s="139"/>
      <c r="C1702" s="276" t="s">
        <v>2364</v>
      </c>
      <c r="D1702" s="276" t="s">
        <v>139</v>
      </c>
      <c r="E1702" s="277" t="s">
        <v>2365</v>
      </c>
      <c r="F1702" s="278" t="s">
        <v>2366</v>
      </c>
      <c r="G1702" s="279" t="s">
        <v>289</v>
      </c>
      <c r="H1702" s="281"/>
      <c r="I1702" s="281"/>
      <c r="J1702" s="280">
        <f>ROUND(I1702*H1702,3)</f>
        <v>0</v>
      </c>
      <c r="K1702" s="282"/>
      <c r="L1702" s="30"/>
      <c r="M1702" s="283" t="s">
        <v>1</v>
      </c>
      <c r="N1702" s="284" t="s">
        <v>44</v>
      </c>
      <c r="O1702" s="49"/>
      <c r="P1702" s="285">
        <f>O1702*H1702</f>
        <v>0</v>
      </c>
      <c r="Q1702" s="285">
        <v>0</v>
      </c>
      <c r="R1702" s="285">
        <f>Q1702*H1702</f>
        <v>0</v>
      </c>
      <c r="S1702" s="285">
        <v>0</v>
      </c>
      <c r="T1702" s="286">
        <f>S1702*H1702</f>
        <v>0</v>
      </c>
      <c r="U1702" s="204"/>
      <c r="V1702" s="204"/>
      <c r="W1702" s="204"/>
      <c r="X1702" s="204"/>
      <c r="Y1702" s="204"/>
      <c r="Z1702" s="204"/>
      <c r="AA1702" s="204"/>
      <c r="AB1702" s="204"/>
      <c r="AC1702" s="204"/>
      <c r="AD1702" s="204"/>
      <c r="AE1702" s="204"/>
      <c r="AR1702" s="287" t="s">
        <v>238</v>
      </c>
      <c r="AT1702" s="287" t="s">
        <v>139</v>
      </c>
      <c r="AU1702" s="287" t="s">
        <v>145</v>
      </c>
      <c r="AY1702" s="205" t="s">
        <v>137</v>
      </c>
      <c r="BE1702" s="150">
        <f>IF(N1702="základná",J1702,0)</f>
        <v>0</v>
      </c>
      <c r="BF1702" s="150">
        <f>IF(N1702="znížená",J1702,0)</f>
        <v>0</v>
      </c>
      <c r="BG1702" s="150">
        <f>IF(N1702="zákl. prenesená",J1702,0)</f>
        <v>0</v>
      </c>
      <c r="BH1702" s="150">
        <f>IF(N1702="zníž. prenesená",J1702,0)</f>
        <v>0</v>
      </c>
      <c r="BI1702" s="150">
        <f>IF(N1702="nulová",J1702,0)</f>
        <v>0</v>
      </c>
      <c r="BJ1702" s="205" t="s">
        <v>145</v>
      </c>
      <c r="BK1702" s="151">
        <f>ROUND(I1702*H1702,3)</f>
        <v>0</v>
      </c>
      <c r="BL1702" s="205" t="s">
        <v>238</v>
      </c>
      <c r="BM1702" s="287" t="s">
        <v>2367</v>
      </c>
    </row>
    <row r="1703" spans="1:65" s="10" customFormat="1" ht="22.7" customHeight="1">
      <c r="B1703" s="126"/>
      <c r="D1703" s="127" t="s">
        <v>71</v>
      </c>
      <c r="E1703" s="137" t="s">
        <v>2368</v>
      </c>
      <c r="F1703" s="137" t="s">
        <v>2369</v>
      </c>
      <c r="I1703" s="129"/>
      <c r="J1703" s="138">
        <f>BK1703</f>
        <v>0</v>
      </c>
      <c r="L1703" s="126"/>
      <c r="M1703" s="131"/>
      <c r="N1703" s="132"/>
      <c r="O1703" s="132"/>
      <c r="P1703" s="133">
        <f>SUM(P1704:P1812)</f>
        <v>0</v>
      </c>
      <c r="Q1703" s="132"/>
      <c r="R1703" s="133">
        <f>SUM(R1704:R1812)</f>
        <v>0.26277257999999998</v>
      </c>
      <c r="S1703" s="132"/>
      <c r="T1703" s="134">
        <f>SUM(T1704:T1812)</f>
        <v>0</v>
      </c>
      <c r="AR1703" s="127" t="s">
        <v>145</v>
      </c>
      <c r="AT1703" s="135" t="s">
        <v>71</v>
      </c>
      <c r="AU1703" s="135" t="s">
        <v>80</v>
      </c>
      <c r="AY1703" s="127" t="s">
        <v>137</v>
      </c>
      <c r="BK1703" s="136">
        <f>SUM(BK1704:BK1812)</f>
        <v>0</v>
      </c>
    </row>
    <row r="1704" spans="1:65" s="254" customFormat="1" ht="48.95" customHeight="1">
      <c r="A1704" s="204"/>
      <c r="B1704" s="139"/>
      <c r="C1704" s="276" t="s">
        <v>2370</v>
      </c>
      <c r="D1704" s="276" t="s">
        <v>139</v>
      </c>
      <c r="E1704" s="277" t="s">
        <v>2371</v>
      </c>
      <c r="F1704" s="278" t="s">
        <v>2372</v>
      </c>
      <c r="G1704" s="279" t="s">
        <v>142</v>
      </c>
      <c r="H1704" s="280">
        <v>673.14700000000005</v>
      </c>
      <c r="I1704" s="281"/>
      <c r="J1704" s="280">
        <f>ROUND(I1704*H1704,3)</f>
        <v>0</v>
      </c>
      <c r="K1704" s="282"/>
      <c r="L1704" s="30"/>
      <c r="M1704" s="283" t="s">
        <v>1</v>
      </c>
      <c r="N1704" s="284" t="s">
        <v>44</v>
      </c>
      <c r="O1704" s="49"/>
      <c r="P1704" s="285">
        <f>O1704*H1704</f>
        <v>0</v>
      </c>
      <c r="Q1704" s="285">
        <v>2.2000000000000001E-4</v>
      </c>
      <c r="R1704" s="285">
        <f>Q1704*H1704</f>
        <v>0.14809234000000002</v>
      </c>
      <c r="S1704" s="285">
        <v>0</v>
      </c>
      <c r="T1704" s="286">
        <f>S1704*H1704</f>
        <v>0</v>
      </c>
      <c r="U1704" s="204"/>
      <c r="V1704" s="204"/>
      <c r="W1704" s="204"/>
      <c r="X1704" s="204"/>
      <c r="Y1704" s="204"/>
      <c r="Z1704" s="204"/>
      <c r="AA1704" s="204"/>
      <c r="AB1704" s="204"/>
      <c r="AC1704" s="204"/>
      <c r="AD1704" s="204"/>
      <c r="AE1704" s="204"/>
      <c r="AR1704" s="287" t="s">
        <v>238</v>
      </c>
      <c r="AT1704" s="287" t="s">
        <v>139</v>
      </c>
      <c r="AU1704" s="287" t="s">
        <v>145</v>
      </c>
      <c r="AY1704" s="205" t="s">
        <v>137</v>
      </c>
      <c r="BE1704" s="150">
        <f>IF(N1704="základná",J1704,0)</f>
        <v>0</v>
      </c>
      <c r="BF1704" s="150">
        <f>IF(N1704="znížená",J1704,0)</f>
        <v>0</v>
      </c>
      <c r="BG1704" s="150">
        <f>IF(N1704="zákl. prenesená",J1704,0)</f>
        <v>0</v>
      </c>
      <c r="BH1704" s="150">
        <f>IF(N1704="zníž. prenesená",J1704,0)</f>
        <v>0</v>
      </c>
      <c r="BI1704" s="150">
        <f>IF(N1704="nulová",J1704,0)</f>
        <v>0</v>
      </c>
      <c r="BJ1704" s="205" t="s">
        <v>145</v>
      </c>
      <c r="BK1704" s="151">
        <f>ROUND(I1704*H1704,3)</f>
        <v>0</v>
      </c>
      <c r="BL1704" s="205" t="s">
        <v>238</v>
      </c>
      <c r="BM1704" s="287" t="s">
        <v>2373</v>
      </c>
    </row>
    <row r="1705" spans="1:65" s="14" customFormat="1">
      <c r="B1705" s="186"/>
      <c r="D1705" s="153" t="s">
        <v>147</v>
      </c>
      <c r="E1705" s="187" t="s">
        <v>1</v>
      </c>
      <c r="F1705" s="188" t="s">
        <v>952</v>
      </c>
      <c r="H1705" s="187" t="s">
        <v>1</v>
      </c>
      <c r="I1705" s="189"/>
      <c r="L1705" s="186"/>
      <c r="M1705" s="190"/>
      <c r="N1705" s="191"/>
      <c r="O1705" s="191"/>
      <c r="P1705" s="191"/>
      <c r="Q1705" s="191"/>
      <c r="R1705" s="191"/>
      <c r="S1705" s="191"/>
      <c r="T1705" s="192"/>
      <c r="AT1705" s="187" t="s">
        <v>147</v>
      </c>
      <c r="AU1705" s="187" t="s">
        <v>145</v>
      </c>
      <c r="AV1705" s="14" t="s">
        <v>80</v>
      </c>
      <c r="AW1705" s="14" t="s">
        <v>33</v>
      </c>
      <c r="AX1705" s="14" t="s">
        <v>72</v>
      </c>
      <c r="AY1705" s="187" t="s">
        <v>137</v>
      </c>
    </row>
    <row r="1706" spans="1:65" s="14" customFormat="1">
      <c r="B1706" s="186"/>
      <c r="D1706" s="153" t="s">
        <v>147</v>
      </c>
      <c r="E1706" s="187" t="s">
        <v>1</v>
      </c>
      <c r="F1706" s="188" t="s">
        <v>2374</v>
      </c>
      <c r="H1706" s="187" t="s">
        <v>1</v>
      </c>
      <c r="I1706" s="189"/>
      <c r="L1706" s="186"/>
      <c r="M1706" s="190"/>
      <c r="N1706" s="191"/>
      <c r="O1706" s="191"/>
      <c r="P1706" s="191"/>
      <c r="Q1706" s="191"/>
      <c r="R1706" s="191"/>
      <c r="S1706" s="191"/>
      <c r="T1706" s="192"/>
      <c r="AT1706" s="187" t="s">
        <v>147</v>
      </c>
      <c r="AU1706" s="187" t="s">
        <v>145</v>
      </c>
      <c r="AV1706" s="14" t="s">
        <v>80</v>
      </c>
      <c r="AW1706" s="14" t="s">
        <v>33</v>
      </c>
      <c r="AX1706" s="14" t="s">
        <v>72</v>
      </c>
      <c r="AY1706" s="187" t="s">
        <v>137</v>
      </c>
    </row>
    <row r="1707" spans="1:65" s="14" customFormat="1">
      <c r="B1707" s="186"/>
      <c r="D1707" s="153" t="s">
        <v>147</v>
      </c>
      <c r="E1707" s="187" t="s">
        <v>1</v>
      </c>
      <c r="F1707" s="188" t="s">
        <v>2375</v>
      </c>
      <c r="H1707" s="187" t="s">
        <v>1</v>
      </c>
      <c r="I1707" s="189"/>
      <c r="L1707" s="186"/>
      <c r="M1707" s="190"/>
      <c r="N1707" s="191"/>
      <c r="O1707" s="191"/>
      <c r="P1707" s="191"/>
      <c r="Q1707" s="191"/>
      <c r="R1707" s="191"/>
      <c r="S1707" s="191"/>
      <c r="T1707" s="192"/>
      <c r="AT1707" s="187" t="s">
        <v>147</v>
      </c>
      <c r="AU1707" s="187" t="s">
        <v>145</v>
      </c>
      <c r="AV1707" s="14" t="s">
        <v>80</v>
      </c>
      <c r="AW1707" s="14" t="s">
        <v>33</v>
      </c>
      <c r="AX1707" s="14" t="s">
        <v>72</v>
      </c>
      <c r="AY1707" s="187" t="s">
        <v>137</v>
      </c>
    </row>
    <row r="1708" spans="1:65" s="11" customFormat="1">
      <c r="B1708" s="152"/>
      <c r="D1708" s="153" t="s">
        <v>147</v>
      </c>
      <c r="E1708" s="154" t="s">
        <v>1</v>
      </c>
      <c r="F1708" s="155" t="s">
        <v>2376</v>
      </c>
      <c r="H1708" s="156">
        <v>24.288</v>
      </c>
      <c r="I1708" s="157"/>
      <c r="L1708" s="152"/>
      <c r="M1708" s="158"/>
      <c r="N1708" s="159"/>
      <c r="O1708" s="159"/>
      <c r="P1708" s="159"/>
      <c r="Q1708" s="159"/>
      <c r="R1708" s="159"/>
      <c r="S1708" s="159"/>
      <c r="T1708" s="160"/>
      <c r="AT1708" s="154" t="s">
        <v>147</v>
      </c>
      <c r="AU1708" s="154" t="s">
        <v>145</v>
      </c>
      <c r="AV1708" s="11" t="s">
        <v>145</v>
      </c>
      <c r="AW1708" s="11" t="s">
        <v>33</v>
      </c>
      <c r="AX1708" s="11" t="s">
        <v>72</v>
      </c>
      <c r="AY1708" s="154" t="s">
        <v>137</v>
      </c>
    </row>
    <row r="1709" spans="1:65" s="11" customFormat="1">
      <c r="B1709" s="152"/>
      <c r="D1709" s="153" t="s">
        <v>147</v>
      </c>
      <c r="E1709" s="154" t="s">
        <v>1</v>
      </c>
      <c r="F1709" s="155" t="s">
        <v>2377</v>
      </c>
      <c r="H1709" s="156">
        <v>-8.6750000000000007</v>
      </c>
      <c r="I1709" s="157"/>
      <c r="L1709" s="152"/>
      <c r="M1709" s="158"/>
      <c r="N1709" s="159"/>
      <c r="O1709" s="159"/>
      <c r="P1709" s="159"/>
      <c r="Q1709" s="159"/>
      <c r="R1709" s="159"/>
      <c r="S1709" s="159"/>
      <c r="T1709" s="160"/>
      <c r="AT1709" s="154" t="s">
        <v>147</v>
      </c>
      <c r="AU1709" s="154" t="s">
        <v>145</v>
      </c>
      <c r="AV1709" s="11" t="s">
        <v>145</v>
      </c>
      <c r="AW1709" s="11" t="s">
        <v>33</v>
      </c>
      <c r="AX1709" s="11" t="s">
        <v>72</v>
      </c>
      <c r="AY1709" s="154" t="s">
        <v>137</v>
      </c>
    </row>
    <row r="1710" spans="1:65" s="11" customFormat="1">
      <c r="B1710" s="152"/>
      <c r="D1710" s="153" t="s">
        <v>147</v>
      </c>
      <c r="E1710" s="154" t="s">
        <v>1</v>
      </c>
      <c r="F1710" s="155" t="s">
        <v>2378</v>
      </c>
      <c r="H1710" s="156">
        <v>1.69</v>
      </c>
      <c r="I1710" s="157"/>
      <c r="L1710" s="152"/>
      <c r="M1710" s="158"/>
      <c r="N1710" s="159"/>
      <c r="O1710" s="159"/>
      <c r="P1710" s="159"/>
      <c r="Q1710" s="159"/>
      <c r="R1710" s="159"/>
      <c r="S1710" s="159"/>
      <c r="T1710" s="160"/>
      <c r="AT1710" s="154" t="s">
        <v>147</v>
      </c>
      <c r="AU1710" s="154" t="s">
        <v>145</v>
      </c>
      <c r="AV1710" s="11" t="s">
        <v>145</v>
      </c>
      <c r="AW1710" s="11" t="s">
        <v>33</v>
      </c>
      <c r="AX1710" s="11" t="s">
        <v>72</v>
      </c>
      <c r="AY1710" s="154" t="s">
        <v>137</v>
      </c>
    </row>
    <row r="1711" spans="1:65" s="11" customFormat="1">
      <c r="B1711" s="152"/>
      <c r="D1711" s="153" t="s">
        <v>147</v>
      </c>
      <c r="E1711" s="154" t="s">
        <v>1</v>
      </c>
      <c r="F1711" s="155" t="s">
        <v>970</v>
      </c>
      <c r="H1711" s="156">
        <v>0.96799999999999997</v>
      </c>
      <c r="I1711" s="157"/>
      <c r="L1711" s="152"/>
      <c r="M1711" s="158"/>
      <c r="N1711" s="159"/>
      <c r="O1711" s="159"/>
      <c r="P1711" s="159"/>
      <c r="Q1711" s="159"/>
      <c r="R1711" s="159"/>
      <c r="S1711" s="159"/>
      <c r="T1711" s="160"/>
      <c r="AT1711" s="154" t="s">
        <v>147</v>
      </c>
      <c r="AU1711" s="154" t="s">
        <v>145</v>
      </c>
      <c r="AV1711" s="11" t="s">
        <v>145</v>
      </c>
      <c r="AW1711" s="11" t="s">
        <v>33</v>
      </c>
      <c r="AX1711" s="11" t="s">
        <v>72</v>
      </c>
      <c r="AY1711" s="154" t="s">
        <v>137</v>
      </c>
    </row>
    <row r="1712" spans="1:65" s="12" customFormat="1">
      <c r="B1712" s="161"/>
      <c r="D1712" s="153" t="s">
        <v>147</v>
      </c>
      <c r="E1712" s="162" t="s">
        <v>1</v>
      </c>
      <c r="F1712" s="163" t="s">
        <v>150</v>
      </c>
      <c r="H1712" s="164">
        <v>18.271000000000001</v>
      </c>
      <c r="I1712" s="165"/>
      <c r="L1712" s="161"/>
      <c r="M1712" s="166"/>
      <c r="N1712" s="167"/>
      <c r="O1712" s="167"/>
      <c r="P1712" s="167"/>
      <c r="Q1712" s="167"/>
      <c r="R1712" s="167"/>
      <c r="S1712" s="167"/>
      <c r="T1712" s="168"/>
      <c r="AT1712" s="162" t="s">
        <v>147</v>
      </c>
      <c r="AU1712" s="162" t="s">
        <v>145</v>
      </c>
      <c r="AV1712" s="12" t="s">
        <v>151</v>
      </c>
      <c r="AW1712" s="12" t="s">
        <v>33</v>
      </c>
      <c r="AX1712" s="12" t="s">
        <v>72</v>
      </c>
      <c r="AY1712" s="162" t="s">
        <v>137</v>
      </c>
    </row>
    <row r="1713" spans="2:51" s="14" customFormat="1">
      <c r="B1713" s="186"/>
      <c r="D1713" s="153" t="s">
        <v>147</v>
      </c>
      <c r="E1713" s="187" t="s">
        <v>1</v>
      </c>
      <c r="F1713" s="188" t="s">
        <v>988</v>
      </c>
      <c r="H1713" s="187" t="s">
        <v>1</v>
      </c>
      <c r="I1713" s="189"/>
      <c r="L1713" s="186"/>
      <c r="M1713" s="190"/>
      <c r="N1713" s="191"/>
      <c r="O1713" s="191"/>
      <c r="P1713" s="191"/>
      <c r="Q1713" s="191"/>
      <c r="R1713" s="191"/>
      <c r="S1713" s="191"/>
      <c r="T1713" s="192"/>
      <c r="AT1713" s="187" t="s">
        <v>147</v>
      </c>
      <c r="AU1713" s="187" t="s">
        <v>145</v>
      </c>
      <c r="AV1713" s="14" t="s">
        <v>80</v>
      </c>
      <c r="AW1713" s="14" t="s">
        <v>33</v>
      </c>
      <c r="AX1713" s="14" t="s">
        <v>72</v>
      </c>
      <c r="AY1713" s="187" t="s">
        <v>137</v>
      </c>
    </row>
    <row r="1714" spans="2:51" s="11" customFormat="1">
      <c r="B1714" s="152"/>
      <c r="D1714" s="153" t="s">
        <v>147</v>
      </c>
      <c r="E1714" s="154" t="s">
        <v>1</v>
      </c>
      <c r="F1714" s="155" t="s">
        <v>2379</v>
      </c>
      <c r="H1714" s="156">
        <v>31.416</v>
      </c>
      <c r="I1714" s="157"/>
      <c r="L1714" s="152"/>
      <c r="M1714" s="158"/>
      <c r="N1714" s="159"/>
      <c r="O1714" s="159"/>
      <c r="P1714" s="159"/>
      <c r="Q1714" s="159"/>
      <c r="R1714" s="159"/>
      <c r="S1714" s="159"/>
      <c r="T1714" s="160"/>
      <c r="AT1714" s="154" t="s">
        <v>147</v>
      </c>
      <c r="AU1714" s="154" t="s">
        <v>145</v>
      </c>
      <c r="AV1714" s="11" t="s">
        <v>145</v>
      </c>
      <c r="AW1714" s="11" t="s">
        <v>33</v>
      </c>
      <c r="AX1714" s="11" t="s">
        <v>72</v>
      </c>
      <c r="AY1714" s="154" t="s">
        <v>137</v>
      </c>
    </row>
    <row r="1715" spans="2:51" s="11" customFormat="1">
      <c r="B1715" s="152"/>
      <c r="D1715" s="153" t="s">
        <v>147</v>
      </c>
      <c r="E1715" s="154" t="s">
        <v>1</v>
      </c>
      <c r="F1715" s="155" t="s">
        <v>2380</v>
      </c>
      <c r="H1715" s="156">
        <v>-1.5760000000000001</v>
      </c>
      <c r="I1715" s="157"/>
      <c r="L1715" s="152"/>
      <c r="M1715" s="158"/>
      <c r="N1715" s="159"/>
      <c r="O1715" s="159"/>
      <c r="P1715" s="159"/>
      <c r="Q1715" s="159"/>
      <c r="R1715" s="159"/>
      <c r="S1715" s="159"/>
      <c r="T1715" s="160"/>
      <c r="AT1715" s="154" t="s">
        <v>147</v>
      </c>
      <c r="AU1715" s="154" t="s">
        <v>145</v>
      </c>
      <c r="AV1715" s="11" t="s">
        <v>145</v>
      </c>
      <c r="AW1715" s="11" t="s">
        <v>33</v>
      </c>
      <c r="AX1715" s="11" t="s">
        <v>72</v>
      </c>
      <c r="AY1715" s="154" t="s">
        <v>137</v>
      </c>
    </row>
    <row r="1716" spans="2:51" s="12" customFormat="1">
      <c r="B1716" s="161"/>
      <c r="D1716" s="153" t="s">
        <v>147</v>
      </c>
      <c r="E1716" s="162" t="s">
        <v>1</v>
      </c>
      <c r="F1716" s="163" t="s">
        <v>150</v>
      </c>
      <c r="H1716" s="164">
        <v>29.84</v>
      </c>
      <c r="I1716" s="165"/>
      <c r="L1716" s="161"/>
      <c r="M1716" s="166"/>
      <c r="N1716" s="167"/>
      <c r="O1716" s="167"/>
      <c r="P1716" s="167"/>
      <c r="Q1716" s="167"/>
      <c r="R1716" s="167"/>
      <c r="S1716" s="167"/>
      <c r="T1716" s="168"/>
      <c r="AT1716" s="162" t="s">
        <v>147</v>
      </c>
      <c r="AU1716" s="162" t="s">
        <v>145</v>
      </c>
      <c r="AV1716" s="12" t="s">
        <v>151</v>
      </c>
      <c r="AW1716" s="12" t="s">
        <v>33</v>
      </c>
      <c r="AX1716" s="12" t="s">
        <v>72</v>
      </c>
      <c r="AY1716" s="162" t="s">
        <v>137</v>
      </c>
    </row>
    <row r="1717" spans="2:51" s="14" customFormat="1">
      <c r="B1717" s="186"/>
      <c r="D1717" s="153" t="s">
        <v>147</v>
      </c>
      <c r="E1717" s="187" t="s">
        <v>1</v>
      </c>
      <c r="F1717" s="188" t="s">
        <v>2195</v>
      </c>
      <c r="H1717" s="187" t="s">
        <v>1</v>
      </c>
      <c r="I1717" s="189"/>
      <c r="L1717" s="186"/>
      <c r="M1717" s="190"/>
      <c r="N1717" s="191"/>
      <c r="O1717" s="191"/>
      <c r="P1717" s="191"/>
      <c r="Q1717" s="191"/>
      <c r="R1717" s="191"/>
      <c r="S1717" s="191"/>
      <c r="T1717" s="192"/>
      <c r="AT1717" s="187" t="s">
        <v>147</v>
      </c>
      <c r="AU1717" s="187" t="s">
        <v>145</v>
      </c>
      <c r="AV1717" s="14" t="s">
        <v>80</v>
      </c>
      <c r="AW1717" s="14" t="s">
        <v>33</v>
      </c>
      <c r="AX1717" s="14" t="s">
        <v>72</v>
      </c>
      <c r="AY1717" s="187" t="s">
        <v>137</v>
      </c>
    </row>
    <row r="1718" spans="2:51" s="11" customFormat="1">
      <c r="B1718" s="152"/>
      <c r="D1718" s="153" t="s">
        <v>147</v>
      </c>
      <c r="E1718" s="154" t="s">
        <v>1</v>
      </c>
      <c r="F1718" s="155" t="s">
        <v>2381</v>
      </c>
      <c r="H1718" s="156">
        <v>48.84</v>
      </c>
      <c r="I1718" s="157"/>
      <c r="L1718" s="152"/>
      <c r="M1718" s="158"/>
      <c r="N1718" s="159"/>
      <c r="O1718" s="159"/>
      <c r="P1718" s="159"/>
      <c r="Q1718" s="159"/>
      <c r="R1718" s="159"/>
      <c r="S1718" s="159"/>
      <c r="T1718" s="160"/>
      <c r="AT1718" s="154" t="s">
        <v>147</v>
      </c>
      <c r="AU1718" s="154" t="s">
        <v>145</v>
      </c>
      <c r="AV1718" s="11" t="s">
        <v>145</v>
      </c>
      <c r="AW1718" s="11" t="s">
        <v>33</v>
      </c>
      <c r="AX1718" s="11" t="s">
        <v>72</v>
      </c>
      <c r="AY1718" s="154" t="s">
        <v>137</v>
      </c>
    </row>
    <row r="1719" spans="2:51" s="11" customFormat="1">
      <c r="B1719" s="152"/>
      <c r="D1719" s="153" t="s">
        <v>147</v>
      </c>
      <c r="E1719" s="154" t="s">
        <v>1</v>
      </c>
      <c r="F1719" s="155" t="s">
        <v>2382</v>
      </c>
      <c r="H1719" s="156">
        <v>-8.2680000000000007</v>
      </c>
      <c r="I1719" s="157"/>
      <c r="L1719" s="152"/>
      <c r="M1719" s="158"/>
      <c r="N1719" s="159"/>
      <c r="O1719" s="159"/>
      <c r="P1719" s="159"/>
      <c r="Q1719" s="159"/>
      <c r="R1719" s="159"/>
      <c r="S1719" s="159"/>
      <c r="T1719" s="160"/>
      <c r="AT1719" s="154" t="s">
        <v>147</v>
      </c>
      <c r="AU1719" s="154" t="s">
        <v>145</v>
      </c>
      <c r="AV1719" s="11" t="s">
        <v>145</v>
      </c>
      <c r="AW1719" s="11" t="s">
        <v>33</v>
      </c>
      <c r="AX1719" s="11" t="s">
        <v>72</v>
      </c>
      <c r="AY1719" s="154" t="s">
        <v>137</v>
      </c>
    </row>
    <row r="1720" spans="2:51" s="11" customFormat="1">
      <c r="B1720" s="152"/>
      <c r="D1720" s="153" t="s">
        <v>147</v>
      </c>
      <c r="E1720" s="154" t="s">
        <v>1</v>
      </c>
      <c r="F1720" s="155" t="s">
        <v>2383</v>
      </c>
      <c r="H1720" s="156">
        <v>1.853</v>
      </c>
      <c r="I1720" s="157"/>
      <c r="L1720" s="152"/>
      <c r="M1720" s="158"/>
      <c r="N1720" s="159"/>
      <c r="O1720" s="159"/>
      <c r="P1720" s="159"/>
      <c r="Q1720" s="159"/>
      <c r="R1720" s="159"/>
      <c r="S1720" s="159"/>
      <c r="T1720" s="160"/>
      <c r="AT1720" s="154" t="s">
        <v>147</v>
      </c>
      <c r="AU1720" s="154" t="s">
        <v>145</v>
      </c>
      <c r="AV1720" s="11" t="s">
        <v>145</v>
      </c>
      <c r="AW1720" s="11" t="s">
        <v>33</v>
      </c>
      <c r="AX1720" s="11" t="s">
        <v>72</v>
      </c>
      <c r="AY1720" s="154" t="s">
        <v>137</v>
      </c>
    </row>
    <row r="1721" spans="2:51" s="12" customFormat="1">
      <c r="B1721" s="161"/>
      <c r="D1721" s="153" t="s">
        <v>147</v>
      </c>
      <c r="E1721" s="162" t="s">
        <v>1</v>
      </c>
      <c r="F1721" s="163" t="s">
        <v>150</v>
      </c>
      <c r="H1721" s="164">
        <v>42.424999999999997</v>
      </c>
      <c r="I1721" s="165"/>
      <c r="L1721" s="161"/>
      <c r="M1721" s="166"/>
      <c r="N1721" s="167"/>
      <c r="O1721" s="167"/>
      <c r="P1721" s="167"/>
      <c r="Q1721" s="167"/>
      <c r="R1721" s="167"/>
      <c r="S1721" s="167"/>
      <c r="T1721" s="168"/>
      <c r="AT1721" s="162" t="s">
        <v>147</v>
      </c>
      <c r="AU1721" s="162" t="s">
        <v>145</v>
      </c>
      <c r="AV1721" s="12" t="s">
        <v>151</v>
      </c>
      <c r="AW1721" s="12" t="s">
        <v>33</v>
      </c>
      <c r="AX1721" s="12" t="s">
        <v>72</v>
      </c>
      <c r="AY1721" s="162" t="s">
        <v>137</v>
      </c>
    </row>
    <row r="1722" spans="2:51" s="14" customFormat="1">
      <c r="B1722" s="186"/>
      <c r="D1722" s="153" t="s">
        <v>147</v>
      </c>
      <c r="E1722" s="187" t="s">
        <v>1</v>
      </c>
      <c r="F1722" s="188" t="s">
        <v>2384</v>
      </c>
      <c r="H1722" s="187" t="s">
        <v>1</v>
      </c>
      <c r="I1722" s="189"/>
      <c r="L1722" s="186"/>
      <c r="M1722" s="190"/>
      <c r="N1722" s="191"/>
      <c r="O1722" s="191"/>
      <c r="P1722" s="191"/>
      <c r="Q1722" s="191"/>
      <c r="R1722" s="191"/>
      <c r="S1722" s="191"/>
      <c r="T1722" s="192"/>
      <c r="AT1722" s="187" t="s">
        <v>147</v>
      </c>
      <c r="AU1722" s="187" t="s">
        <v>145</v>
      </c>
      <c r="AV1722" s="14" t="s">
        <v>80</v>
      </c>
      <c r="AW1722" s="14" t="s">
        <v>33</v>
      </c>
      <c r="AX1722" s="14" t="s">
        <v>72</v>
      </c>
      <c r="AY1722" s="187" t="s">
        <v>137</v>
      </c>
    </row>
    <row r="1723" spans="2:51" s="14" customFormat="1">
      <c r="B1723" s="186"/>
      <c r="D1723" s="153" t="s">
        <v>147</v>
      </c>
      <c r="E1723" s="187" t="s">
        <v>1</v>
      </c>
      <c r="F1723" s="188" t="s">
        <v>2255</v>
      </c>
      <c r="H1723" s="187" t="s">
        <v>1</v>
      </c>
      <c r="I1723" s="189"/>
      <c r="L1723" s="186"/>
      <c r="M1723" s="190"/>
      <c r="N1723" s="191"/>
      <c r="O1723" s="191"/>
      <c r="P1723" s="191"/>
      <c r="Q1723" s="191"/>
      <c r="R1723" s="191"/>
      <c r="S1723" s="191"/>
      <c r="T1723" s="192"/>
      <c r="AT1723" s="187" t="s">
        <v>147</v>
      </c>
      <c r="AU1723" s="187" t="s">
        <v>145</v>
      </c>
      <c r="AV1723" s="14" t="s">
        <v>80</v>
      </c>
      <c r="AW1723" s="14" t="s">
        <v>33</v>
      </c>
      <c r="AX1723" s="14" t="s">
        <v>72</v>
      </c>
      <c r="AY1723" s="187" t="s">
        <v>137</v>
      </c>
    </row>
    <row r="1724" spans="2:51" s="11" customFormat="1">
      <c r="B1724" s="152"/>
      <c r="D1724" s="153" t="s">
        <v>147</v>
      </c>
      <c r="E1724" s="154" t="s">
        <v>1</v>
      </c>
      <c r="F1724" s="155" t="s">
        <v>2385</v>
      </c>
      <c r="H1724" s="156">
        <v>21.19</v>
      </c>
      <c r="I1724" s="157"/>
      <c r="L1724" s="152"/>
      <c r="M1724" s="158"/>
      <c r="N1724" s="159"/>
      <c r="O1724" s="159"/>
      <c r="P1724" s="159"/>
      <c r="Q1724" s="159"/>
      <c r="R1724" s="159"/>
      <c r="S1724" s="159"/>
      <c r="T1724" s="160"/>
      <c r="AT1724" s="154" t="s">
        <v>147</v>
      </c>
      <c r="AU1724" s="154" t="s">
        <v>145</v>
      </c>
      <c r="AV1724" s="11" t="s">
        <v>145</v>
      </c>
      <c r="AW1724" s="11" t="s">
        <v>33</v>
      </c>
      <c r="AX1724" s="11" t="s">
        <v>72</v>
      </c>
      <c r="AY1724" s="154" t="s">
        <v>137</v>
      </c>
    </row>
    <row r="1725" spans="2:51" s="11" customFormat="1">
      <c r="B1725" s="152"/>
      <c r="D1725" s="153" t="s">
        <v>147</v>
      </c>
      <c r="E1725" s="154" t="s">
        <v>1</v>
      </c>
      <c r="F1725" s="155" t="s">
        <v>970</v>
      </c>
      <c r="H1725" s="156">
        <v>0.96799999999999997</v>
      </c>
      <c r="I1725" s="157"/>
      <c r="L1725" s="152"/>
      <c r="M1725" s="158"/>
      <c r="N1725" s="159"/>
      <c r="O1725" s="159"/>
      <c r="P1725" s="159"/>
      <c r="Q1725" s="159"/>
      <c r="R1725" s="159"/>
      <c r="S1725" s="159"/>
      <c r="T1725" s="160"/>
      <c r="AT1725" s="154" t="s">
        <v>147</v>
      </c>
      <c r="AU1725" s="154" t="s">
        <v>145</v>
      </c>
      <c r="AV1725" s="11" t="s">
        <v>145</v>
      </c>
      <c r="AW1725" s="11" t="s">
        <v>33</v>
      </c>
      <c r="AX1725" s="11" t="s">
        <v>72</v>
      </c>
      <c r="AY1725" s="154" t="s">
        <v>137</v>
      </c>
    </row>
    <row r="1726" spans="2:51" s="12" customFormat="1">
      <c r="B1726" s="161"/>
      <c r="D1726" s="153" t="s">
        <v>147</v>
      </c>
      <c r="E1726" s="162" t="s">
        <v>1</v>
      </c>
      <c r="F1726" s="163" t="s">
        <v>150</v>
      </c>
      <c r="H1726" s="164">
        <v>22.158000000000001</v>
      </c>
      <c r="I1726" s="165"/>
      <c r="L1726" s="161"/>
      <c r="M1726" s="166"/>
      <c r="N1726" s="167"/>
      <c r="O1726" s="167"/>
      <c r="P1726" s="167"/>
      <c r="Q1726" s="167"/>
      <c r="R1726" s="167"/>
      <c r="S1726" s="167"/>
      <c r="T1726" s="168"/>
      <c r="AT1726" s="162" t="s">
        <v>147</v>
      </c>
      <c r="AU1726" s="162" t="s">
        <v>145</v>
      </c>
      <c r="AV1726" s="12" t="s">
        <v>151</v>
      </c>
      <c r="AW1726" s="12" t="s">
        <v>33</v>
      </c>
      <c r="AX1726" s="12" t="s">
        <v>72</v>
      </c>
      <c r="AY1726" s="162" t="s">
        <v>137</v>
      </c>
    </row>
    <row r="1727" spans="2:51" s="14" customFormat="1">
      <c r="B1727" s="186"/>
      <c r="D1727" s="153" t="s">
        <v>147</v>
      </c>
      <c r="E1727" s="187" t="s">
        <v>1</v>
      </c>
      <c r="F1727" s="188" t="s">
        <v>2257</v>
      </c>
      <c r="H1727" s="187" t="s">
        <v>1</v>
      </c>
      <c r="I1727" s="189"/>
      <c r="L1727" s="186"/>
      <c r="M1727" s="190"/>
      <c r="N1727" s="191"/>
      <c r="O1727" s="191"/>
      <c r="P1727" s="191"/>
      <c r="Q1727" s="191"/>
      <c r="R1727" s="191"/>
      <c r="S1727" s="191"/>
      <c r="T1727" s="192"/>
      <c r="AT1727" s="187" t="s">
        <v>147</v>
      </c>
      <c r="AU1727" s="187" t="s">
        <v>145</v>
      </c>
      <c r="AV1727" s="14" t="s">
        <v>80</v>
      </c>
      <c r="AW1727" s="14" t="s">
        <v>33</v>
      </c>
      <c r="AX1727" s="14" t="s">
        <v>72</v>
      </c>
      <c r="AY1727" s="187" t="s">
        <v>137</v>
      </c>
    </row>
    <row r="1728" spans="2:51" s="11" customFormat="1">
      <c r="B1728" s="152"/>
      <c r="D1728" s="153" t="s">
        <v>147</v>
      </c>
      <c r="E1728" s="154" t="s">
        <v>1</v>
      </c>
      <c r="F1728" s="155" t="s">
        <v>2386</v>
      </c>
      <c r="H1728" s="156">
        <v>82.8</v>
      </c>
      <c r="I1728" s="157"/>
      <c r="L1728" s="152"/>
      <c r="M1728" s="158"/>
      <c r="N1728" s="159"/>
      <c r="O1728" s="159"/>
      <c r="P1728" s="159"/>
      <c r="Q1728" s="159"/>
      <c r="R1728" s="159"/>
      <c r="S1728" s="159"/>
      <c r="T1728" s="160"/>
      <c r="AT1728" s="154" t="s">
        <v>147</v>
      </c>
      <c r="AU1728" s="154" t="s">
        <v>145</v>
      </c>
      <c r="AV1728" s="11" t="s">
        <v>145</v>
      </c>
      <c r="AW1728" s="11" t="s">
        <v>33</v>
      </c>
      <c r="AX1728" s="11" t="s">
        <v>72</v>
      </c>
      <c r="AY1728" s="154" t="s">
        <v>137</v>
      </c>
    </row>
    <row r="1729" spans="2:51" s="11" customFormat="1">
      <c r="B1729" s="152"/>
      <c r="D1729" s="153" t="s">
        <v>147</v>
      </c>
      <c r="E1729" s="154" t="s">
        <v>1</v>
      </c>
      <c r="F1729" s="155" t="s">
        <v>2387</v>
      </c>
      <c r="H1729" s="156">
        <v>-26.547000000000001</v>
      </c>
      <c r="I1729" s="157"/>
      <c r="L1729" s="152"/>
      <c r="M1729" s="158"/>
      <c r="N1729" s="159"/>
      <c r="O1729" s="159"/>
      <c r="P1729" s="159"/>
      <c r="Q1729" s="159"/>
      <c r="R1729" s="159"/>
      <c r="S1729" s="159"/>
      <c r="T1729" s="160"/>
      <c r="AT1729" s="154" t="s">
        <v>147</v>
      </c>
      <c r="AU1729" s="154" t="s">
        <v>145</v>
      </c>
      <c r="AV1729" s="11" t="s">
        <v>145</v>
      </c>
      <c r="AW1729" s="11" t="s">
        <v>33</v>
      </c>
      <c r="AX1729" s="11" t="s">
        <v>72</v>
      </c>
      <c r="AY1729" s="154" t="s">
        <v>137</v>
      </c>
    </row>
    <row r="1730" spans="2:51" s="11" customFormat="1">
      <c r="B1730" s="152"/>
      <c r="D1730" s="153" t="s">
        <v>147</v>
      </c>
      <c r="E1730" s="154" t="s">
        <v>1</v>
      </c>
      <c r="F1730" s="155" t="s">
        <v>966</v>
      </c>
      <c r="H1730" s="156">
        <v>2.9249999999999998</v>
      </c>
      <c r="I1730" s="157"/>
      <c r="L1730" s="152"/>
      <c r="M1730" s="158"/>
      <c r="N1730" s="159"/>
      <c r="O1730" s="159"/>
      <c r="P1730" s="159"/>
      <c r="Q1730" s="159"/>
      <c r="R1730" s="159"/>
      <c r="S1730" s="159"/>
      <c r="T1730" s="160"/>
      <c r="AT1730" s="154" t="s">
        <v>147</v>
      </c>
      <c r="AU1730" s="154" t="s">
        <v>145</v>
      </c>
      <c r="AV1730" s="11" t="s">
        <v>145</v>
      </c>
      <c r="AW1730" s="11" t="s">
        <v>33</v>
      </c>
      <c r="AX1730" s="11" t="s">
        <v>72</v>
      </c>
      <c r="AY1730" s="154" t="s">
        <v>137</v>
      </c>
    </row>
    <row r="1731" spans="2:51" s="11" customFormat="1">
      <c r="B1731" s="152"/>
      <c r="D1731" s="153" t="s">
        <v>147</v>
      </c>
      <c r="E1731" s="154" t="s">
        <v>1</v>
      </c>
      <c r="F1731" s="155" t="s">
        <v>2388</v>
      </c>
      <c r="H1731" s="156">
        <v>1.82</v>
      </c>
      <c r="I1731" s="157"/>
      <c r="L1731" s="152"/>
      <c r="M1731" s="158"/>
      <c r="N1731" s="159"/>
      <c r="O1731" s="159"/>
      <c r="P1731" s="159"/>
      <c r="Q1731" s="159"/>
      <c r="R1731" s="159"/>
      <c r="S1731" s="159"/>
      <c r="T1731" s="160"/>
      <c r="AT1731" s="154" t="s">
        <v>147</v>
      </c>
      <c r="AU1731" s="154" t="s">
        <v>145</v>
      </c>
      <c r="AV1731" s="11" t="s">
        <v>145</v>
      </c>
      <c r="AW1731" s="11" t="s">
        <v>33</v>
      </c>
      <c r="AX1731" s="11" t="s">
        <v>72</v>
      </c>
      <c r="AY1731" s="154" t="s">
        <v>137</v>
      </c>
    </row>
    <row r="1732" spans="2:51" s="12" customFormat="1">
      <c r="B1732" s="161"/>
      <c r="D1732" s="153" t="s">
        <v>147</v>
      </c>
      <c r="E1732" s="162" t="s">
        <v>1</v>
      </c>
      <c r="F1732" s="163" t="s">
        <v>150</v>
      </c>
      <c r="H1732" s="164">
        <v>60.997999999999998</v>
      </c>
      <c r="I1732" s="165"/>
      <c r="L1732" s="161"/>
      <c r="M1732" s="166"/>
      <c r="N1732" s="167"/>
      <c r="O1732" s="167"/>
      <c r="P1732" s="167"/>
      <c r="Q1732" s="167"/>
      <c r="R1732" s="167"/>
      <c r="S1732" s="167"/>
      <c r="T1732" s="168"/>
      <c r="AT1732" s="162" t="s">
        <v>147</v>
      </c>
      <c r="AU1732" s="162" t="s">
        <v>145</v>
      </c>
      <c r="AV1732" s="12" t="s">
        <v>151</v>
      </c>
      <c r="AW1732" s="12" t="s">
        <v>33</v>
      </c>
      <c r="AX1732" s="12" t="s">
        <v>72</v>
      </c>
      <c r="AY1732" s="162" t="s">
        <v>137</v>
      </c>
    </row>
    <row r="1733" spans="2:51" s="14" customFormat="1">
      <c r="B1733" s="186"/>
      <c r="D1733" s="153" t="s">
        <v>147</v>
      </c>
      <c r="E1733" s="187" t="s">
        <v>1</v>
      </c>
      <c r="F1733" s="188" t="s">
        <v>2260</v>
      </c>
      <c r="H1733" s="187" t="s">
        <v>1</v>
      </c>
      <c r="I1733" s="189"/>
      <c r="L1733" s="186"/>
      <c r="M1733" s="190"/>
      <c r="N1733" s="191"/>
      <c r="O1733" s="191"/>
      <c r="P1733" s="191"/>
      <c r="Q1733" s="191"/>
      <c r="R1733" s="191"/>
      <c r="S1733" s="191"/>
      <c r="T1733" s="192"/>
      <c r="AT1733" s="187" t="s">
        <v>147</v>
      </c>
      <c r="AU1733" s="187" t="s">
        <v>145</v>
      </c>
      <c r="AV1733" s="14" t="s">
        <v>80</v>
      </c>
      <c r="AW1733" s="14" t="s">
        <v>33</v>
      </c>
      <c r="AX1733" s="14" t="s">
        <v>72</v>
      </c>
      <c r="AY1733" s="187" t="s">
        <v>137</v>
      </c>
    </row>
    <row r="1734" spans="2:51" s="11" customFormat="1">
      <c r="B1734" s="152"/>
      <c r="D1734" s="153" t="s">
        <v>147</v>
      </c>
      <c r="E1734" s="154" t="s">
        <v>1</v>
      </c>
      <c r="F1734" s="155" t="s">
        <v>2389</v>
      </c>
      <c r="H1734" s="156">
        <v>36.984000000000002</v>
      </c>
      <c r="I1734" s="157"/>
      <c r="L1734" s="152"/>
      <c r="M1734" s="158"/>
      <c r="N1734" s="159"/>
      <c r="O1734" s="159"/>
      <c r="P1734" s="159"/>
      <c r="Q1734" s="159"/>
      <c r="R1734" s="159"/>
      <c r="S1734" s="159"/>
      <c r="T1734" s="160"/>
      <c r="AT1734" s="154" t="s">
        <v>147</v>
      </c>
      <c r="AU1734" s="154" t="s">
        <v>145</v>
      </c>
      <c r="AV1734" s="11" t="s">
        <v>145</v>
      </c>
      <c r="AW1734" s="11" t="s">
        <v>33</v>
      </c>
      <c r="AX1734" s="11" t="s">
        <v>72</v>
      </c>
      <c r="AY1734" s="154" t="s">
        <v>137</v>
      </c>
    </row>
    <row r="1735" spans="2:51" s="11" customFormat="1">
      <c r="B1735" s="152"/>
      <c r="D1735" s="153" t="s">
        <v>147</v>
      </c>
      <c r="E1735" s="154" t="s">
        <v>1</v>
      </c>
      <c r="F1735" s="155" t="s">
        <v>2390</v>
      </c>
      <c r="H1735" s="156">
        <v>-13.032</v>
      </c>
      <c r="I1735" s="157"/>
      <c r="L1735" s="152"/>
      <c r="M1735" s="158"/>
      <c r="N1735" s="159"/>
      <c r="O1735" s="159"/>
      <c r="P1735" s="159"/>
      <c r="Q1735" s="159"/>
      <c r="R1735" s="159"/>
      <c r="S1735" s="159"/>
      <c r="T1735" s="160"/>
      <c r="AT1735" s="154" t="s">
        <v>147</v>
      </c>
      <c r="AU1735" s="154" t="s">
        <v>145</v>
      </c>
      <c r="AV1735" s="11" t="s">
        <v>145</v>
      </c>
      <c r="AW1735" s="11" t="s">
        <v>33</v>
      </c>
      <c r="AX1735" s="11" t="s">
        <v>72</v>
      </c>
      <c r="AY1735" s="154" t="s">
        <v>137</v>
      </c>
    </row>
    <row r="1736" spans="2:51" s="11" customFormat="1">
      <c r="B1736" s="152"/>
      <c r="D1736" s="153" t="s">
        <v>147</v>
      </c>
      <c r="E1736" s="154" t="s">
        <v>1</v>
      </c>
      <c r="F1736" s="155" t="s">
        <v>2354</v>
      </c>
      <c r="H1736" s="156">
        <v>1.508</v>
      </c>
      <c r="I1736" s="157"/>
      <c r="L1736" s="152"/>
      <c r="M1736" s="158"/>
      <c r="N1736" s="159"/>
      <c r="O1736" s="159"/>
      <c r="P1736" s="159"/>
      <c r="Q1736" s="159"/>
      <c r="R1736" s="159"/>
      <c r="S1736" s="159"/>
      <c r="T1736" s="160"/>
      <c r="AT1736" s="154" t="s">
        <v>147</v>
      </c>
      <c r="AU1736" s="154" t="s">
        <v>145</v>
      </c>
      <c r="AV1736" s="11" t="s">
        <v>145</v>
      </c>
      <c r="AW1736" s="11" t="s">
        <v>33</v>
      </c>
      <c r="AX1736" s="11" t="s">
        <v>72</v>
      </c>
      <c r="AY1736" s="154" t="s">
        <v>137</v>
      </c>
    </row>
    <row r="1737" spans="2:51" s="12" customFormat="1">
      <c r="B1737" s="161"/>
      <c r="D1737" s="153" t="s">
        <v>147</v>
      </c>
      <c r="E1737" s="162" t="s">
        <v>1</v>
      </c>
      <c r="F1737" s="163" t="s">
        <v>150</v>
      </c>
      <c r="H1737" s="164">
        <v>25.46</v>
      </c>
      <c r="I1737" s="165"/>
      <c r="L1737" s="161"/>
      <c r="M1737" s="166"/>
      <c r="N1737" s="167"/>
      <c r="O1737" s="167"/>
      <c r="P1737" s="167"/>
      <c r="Q1737" s="167"/>
      <c r="R1737" s="167"/>
      <c r="S1737" s="167"/>
      <c r="T1737" s="168"/>
      <c r="AT1737" s="162" t="s">
        <v>147</v>
      </c>
      <c r="AU1737" s="162" t="s">
        <v>145</v>
      </c>
      <c r="AV1737" s="12" t="s">
        <v>151</v>
      </c>
      <c r="AW1737" s="12" t="s">
        <v>33</v>
      </c>
      <c r="AX1737" s="12" t="s">
        <v>72</v>
      </c>
      <c r="AY1737" s="162" t="s">
        <v>137</v>
      </c>
    </row>
    <row r="1738" spans="2:51" s="14" customFormat="1">
      <c r="B1738" s="186"/>
      <c r="D1738" s="153" t="s">
        <v>147</v>
      </c>
      <c r="E1738" s="187" t="s">
        <v>1</v>
      </c>
      <c r="F1738" s="188" t="s">
        <v>2391</v>
      </c>
      <c r="H1738" s="187" t="s">
        <v>1</v>
      </c>
      <c r="I1738" s="189"/>
      <c r="L1738" s="186"/>
      <c r="M1738" s="190"/>
      <c r="N1738" s="191"/>
      <c r="O1738" s="191"/>
      <c r="P1738" s="191"/>
      <c r="Q1738" s="191"/>
      <c r="R1738" s="191"/>
      <c r="S1738" s="191"/>
      <c r="T1738" s="192"/>
      <c r="AT1738" s="187" t="s">
        <v>147</v>
      </c>
      <c r="AU1738" s="187" t="s">
        <v>145</v>
      </c>
      <c r="AV1738" s="14" t="s">
        <v>80</v>
      </c>
      <c r="AW1738" s="14" t="s">
        <v>33</v>
      </c>
      <c r="AX1738" s="14" t="s">
        <v>72</v>
      </c>
      <c r="AY1738" s="187" t="s">
        <v>137</v>
      </c>
    </row>
    <row r="1739" spans="2:51" s="11" customFormat="1">
      <c r="B1739" s="152"/>
      <c r="D1739" s="153" t="s">
        <v>147</v>
      </c>
      <c r="E1739" s="154" t="s">
        <v>1</v>
      </c>
      <c r="F1739" s="155" t="s">
        <v>2392</v>
      </c>
      <c r="H1739" s="156">
        <v>54.095999999999997</v>
      </c>
      <c r="I1739" s="157"/>
      <c r="L1739" s="152"/>
      <c r="M1739" s="158"/>
      <c r="N1739" s="159"/>
      <c r="O1739" s="159"/>
      <c r="P1739" s="159"/>
      <c r="Q1739" s="159"/>
      <c r="R1739" s="159"/>
      <c r="S1739" s="159"/>
      <c r="T1739" s="160"/>
      <c r="AT1739" s="154" t="s">
        <v>147</v>
      </c>
      <c r="AU1739" s="154" t="s">
        <v>145</v>
      </c>
      <c r="AV1739" s="11" t="s">
        <v>145</v>
      </c>
      <c r="AW1739" s="11" t="s">
        <v>33</v>
      </c>
      <c r="AX1739" s="11" t="s">
        <v>72</v>
      </c>
      <c r="AY1739" s="154" t="s">
        <v>137</v>
      </c>
    </row>
    <row r="1740" spans="2:51" s="11" customFormat="1">
      <c r="B1740" s="152"/>
      <c r="D1740" s="153" t="s">
        <v>147</v>
      </c>
      <c r="E1740" s="154" t="s">
        <v>1</v>
      </c>
      <c r="F1740" s="155" t="s">
        <v>2393</v>
      </c>
      <c r="H1740" s="156">
        <v>-9.2729999999999997</v>
      </c>
      <c r="I1740" s="157"/>
      <c r="L1740" s="152"/>
      <c r="M1740" s="158"/>
      <c r="N1740" s="159"/>
      <c r="O1740" s="159"/>
      <c r="P1740" s="159"/>
      <c r="Q1740" s="159"/>
      <c r="R1740" s="159"/>
      <c r="S1740" s="159"/>
      <c r="T1740" s="160"/>
      <c r="AT1740" s="154" t="s">
        <v>147</v>
      </c>
      <c r="AU1740" s="154" t="s">
        <v>145</v>
      </c>
      <c r="AV1740" s="11" t="s">
        <v>145</v>
      </c>
      <c r="AW1740" s="11" t="s">
        <v>33</v>
      </c>
      <c r="AX1740" s="11" t="s">
        <v>72</v>
      </c>
      <c r="AY1740" s="154" t="s">
        <v>137</v>
      </c>
    </row>
    <row r="1741" spans="2:51" s="11" customFormat="1">
      <c r="B1741" s="152"/>
      <c r="D1741" s="153" t="s">
        <v>147</v>
      </c>
      <c r="E1741" s="154" t="s">
        <v>1</v>
      </c>
      <c r="F1741" s="155" t="s">
        <v>2394</v>
      </c>
      <c r="H1741" s="156">
        <v>3.38</v>
      </c>
      <c r="I1741" s="157"/>
      <c r="L1741" s="152"/>
      <c r="M1741" s="158"/>
      <c r="N1741" s="159"/>
      <c r="O1741" s="159"/>
      <c r="P1741" s="159"/>
      <c r="Q1741" s="159"/>
      <c r="R1741" s="159"/>
      <c r="S1741" s="159"/>
      <c r="T1741" s="160"/>
      <c r="AT1741" s="154" t="s">
        <v>147</v>
      </c>
      <c r="AU1741" s="154" t="s">
        <v>145</v>
      </c>
      <c r="AV1741" s="11" t="s">
        <v>145</v>
      </c>
      <c r="AW1741" s="11" t="s">
        <v>33</v>
      </c>
      <c r="AX1741" s="11" t="s">
        <v>72</v>
      </c>
      <c r="AY1741" s="154" t="s">
        <v>137</v>
      </c>
    </row>
    <row r="1742" spans="2:51" s="12" customFormat="1">
      <c r="B1742" s="161"/>
      <c r="D1742" s="153" t="s">
        <v>147</v>
      </c>
      <c r="E1742" s="162" t="s">
        <v>1</v>
      </c>
      <c r="F1742" s="163" t="s">
        <v>150</v>
      </c>
      <c r="H1742" s="164">
        <v>48.203000000000003</v>
      </c>
      <c r="I1742" s="165"/>
      <c r="L1742" s="161"/>
      <c r="M1742" s="166"/>
      <c r="N1742" s="167"/>
      <c r="O1742" s="167"/>
      <c r="P1742" s="167"/>
      <c r="Q1742" s="167"/>
      <c r="R1742" s="167"/>
      <c r="S1742" s="167"/>
      <c r="T1742" s="168"/>
      <c r="AT1742" s="162" t="s">
        <v>147</v>
      </c>
      <c r="AU1742" s="162" t="s">
        <v>145</v>
      </c>
      <c r="AV1742" s="12" t="s">
        <v>151</v>
      </c>
      <c r="AW1742" s="12" t="s">
        <v>33</v>
      </c>
      <c r="AX1742" s="12" t="s">
        <v>72</v>
      </c>
      <c r="AY1742" s="162" t="s">
        <v>137</v>
      </c>
    </row>
    <row r="1743" spans="2:51" s="14" customFormat="1">
      <c r="B1743" s="186"/>
      <c r="D1743" s="153" t="s">
        <v>147</v>
      </c>
      <c r="E1743" s="187" t="s">
        <v>1</v>
      </c>
      <c r="F1743" s="188" t="s">
        <v>2201</v>
      </c>
      <c r="H1743" s="187" t="s">
        <v>1</v>
      </c>
      <c r="I1743" s="189"/>
      <c r="L1743" s="186"/>
      <c r="M1743" s="190"/>
      <c r="N1743" s="191"/>
      <c r="O1743" s="191"/>
      <c r="P1743" s="191"/>
      <c r="Q1743" s="191"/>
      <c r="R1743" s="191"/>
      <c r="S1743" s="191"/>
      <c r="T1743" s="192"/>
      <c r="AT1743" s="187" t="s">
        <v>147</v>
      </c>
      <c r="AU1743" s="187" t="s">
        <v>145</v>
      </c>
      <c r="AV1743" s="14" t="s">
        <v>80</v>
      </c>
      <c r="AW1743" s="14" t="s">
        <v>33</v>
      </c>
      <c r="AX1743" s="14" t="s">
        <v>72</v>
      </c>
      <c r="AY1743" s="187" t="s">
        <v>137</v>
      </c>
    </row>
    <row r="1744" spans="2:51" s="11" customFormat="1">
      <c r="B1744" s="152"/>
      <c r="D1744" s="153" t="s">
        <v>147</v>
      </c>
      <c r="E1744" s="154" t="s">
        <v>1</v>
      </c>
      <c r="F1744" s="155" t="s">
        <v>2395</v>
      </c>
      <c r="H1744" s="156">
        <v>36.432000000000002</v>
      </c>
      <c r="I1744" s="157"/>
      <c r="L1744" s="152"/>
      <c r="M1744" s="158"/>
      <c r="N1744" s="159"/>
      <c r="O1744" s="159"/>
      <c r="P1744" s="159"/>
      <c r="Q1744" s="159"/>
      <c r="R1744" s="159"/>
      <c r="S1744" s="159"/>
      <c r="T1744" s="160"/>
      <c r="AT1744" s="154" t="s">
        <v>147</v>
      </c>
      <c r="AU1744" s="154" t="s">
        <v>145</v>
      </c>
      <c r="AV1744" s="11" t="s">
        <v>145</v>
      </c>
      <c r="AW1744" s="11" t="s">
        <v>33</v>
      </c>
      <c r="AX1744" s="11" t="s">
        <v>72</v>
      </c>
      <c r="AY1744" s="154" t="s">
        <v>137</v>
      </c>
    </row>
    <row r="1745" spans="2:51" s="11" customFormat="1">
      <c r="B1745" s="152"/>
      <c r="D1745" s="153" t="s">
        <v>147</v>
      </c>
      <c r="E1745" s="154" t="s">
        <v>1</v>
      </c>
      <c r="F1745" s="155" t="s">
        <v>2396</v>
      </c>
      <c r="H1745" s="156">
        <v>-5.5229999999999997</v>
      </c>
      <c r="I1745" s="157"/>
      <c r="L1745" s="152"/>
      <c r="M1745" s="158"/>
      <c r="N1745" s="159"/>
      <c r="O1745" s="159"/>
      <c r="P1745" s="159"/>
      <c r="Q1745" s="159"/>
      <c r="R1745" s="159"/>
      <c r="S1745" s="159"/>
      <c r="T1745" s="160"/>
      <c r="AT1745" s="154" t="s">
        <v>147</v>
      </c>
      <c r="AU1745" s="154" t="s">
        <v>145</v>
      </c>
      <c r="AV1745" s="11" t="s">
        <v>145</v>
      </c>
      <c r="AW1745" s="11" t="s">
        <v>33</v>
      </c>
      <c r="AX1745" s="11" t="s">
        <v>72</v>
      </c>
      <c r="AY1745" s="154" t="s">
        <v>137</v>
      </c>
    </row>
    <row r="1746" spans="2:51" s="11" customFormat="1">
      <c r="B1746" s="152"/>
      <c r="D1746" s="153" t="s">
        <v>147</v>
      </c>
      <c r="E1746" s="154" t="s">
        <v>1</v>
      </c>
      <c r="F1746" s="155" t="s">
        <v>2378</v>
      </c>
      <c r="H1746" s="156">
        <v>1.69</v>
      </c>
      <c r="I1746" s="157"/>
      <c r="L1746" s="152"/>
      <c r="M1746" s="158"/>
      <c r="N1746" s="159"/>
      <c r="O1746" s="159"/>
      <c r="P1746" s="159"/>
      <c r="Q1746" s="159"/>
      <c r="R1746" s="159"/>
      <c r="S1746" s="159"/>
      <c r="T1746" s="160"/>
      <c r="AT1746" s="154" t="s">
        <v>147</v>
      </c>
      <c r="AU1746" s="154" t="s">
        <v>145</v>
      </c>
      <c r="AV1746" s="11" t="s">
        <v>145</v>
      </c>
      <c r="AW1746" s="11" t="s">
        <v>33</v>
      </c>
      <c r="AX1746" s="11" t="s">
        <v>72</v>
      </c>
      <c r="AY1746" s="154" t="s">
        <v>137</v>
      </c>
    </row>
    <row r="1747" spans="2:51" s="12" customFormat="1">
      <c r="B1747" s="161"/>
      <c r="D1747" s="153" t="s">
        <v>147</v>
      </c>
      <c r="E1747" s="162" t="s">
        <v>1</v>
      </c>
      <c r="F1747" s="163" t="s">
        <v>150</v>
      </c>
      <c r="H1747" s="164">
        <v>32.598999999999997</v>
      </c>
      <c r="I1747" s="165"/>
      <c r="L1747" s="161"/>
      <c r="M1747" s="166"/>
      <c r="N1747" s="167"/>
      <c r="O1747" s="167"/>
      <c r="P1747" s="167"/>
      <c r="Q1747" s="167"/>
      <c r="R1747" s="167"/>
      <c r="S1747" s="167"/>
      <c r="T1747" s="168"/>
      <c r="AT1747" s="162" t="s">
        <v>147</v>
      </c>
      <c r="AU1747" s="162" t="s">
        <v>145</v>
      </c>
      <c r="AV1747" s="12" t="s">
        <v>151</v>
      </c>
      <c r="AW1747" s="12" t="s">
        <v>33</v>
      </c>
      <c r="AX1747" s="12" t="s">
        <v>72</v>
      </c>
      <c r="AY1747" s="162" t="s">
        <v>137</v>
      </c>
    </row>
    <row r="1748" spans="2:51" s="14" customFormat="1">
      <c r="B1748" s="186"/>
      <c r="D1748" s="153" t="s">
        <v>147</v>
      </c>
      <c r="E1748" s="187" t="s">
        <v>1</v>
      </c>
      <c r="F1748" s="188" t="s">
        <v>2204</v>
      </c>
      <c r="H1748" s="187" t="s">
        <v>1</v>
      </c>
      <c r="I1748" s="189"/>
      <c r="L1748" s="186"/>
      <c r="M1748" s="190"/>
      <c r="N1748" s="191"/>
      <c r="O1748" s="191"/>
      <c r="P1748" s="191"/>
      <c r="Q1748" s="191"/>
      <c r="R1748" s="191"/>
      <c r="S1748" s="191"/>
      <c r="T1748" s="192"/>
      <c r="AT1748" s="187" t="s">
        <v>147</v>
      </c>
      <c r="AU1748" s="187" t="s">
        <v>145</v>
      </c>
      <c r="AV1748" s="14" t="s">
        <v>80</v>
      </c>
      <c r="AW1748" s="14" t="s">
        <v>33</v>
      </c>
      <c r="AX1748" s="14" t="s">
        <v>72</v>
      </c>
      <c r="AY1748" s="187" t="s">
        <v>137</v>
      </c>
    </row>
    <row r="1749" spans="2:51" s="11" customFormat="1">
      <c r="B1749" s="152"/>
      <c r="D1749" s="153" t="s">
        <v>147</v>
      </c>
      <c r="E1749" s="154" t="s">
        <v>1</v>
      </c>
      <c r="F1749" s="155" t="s">
        <v>2395</v>
      </c>
      <c r="H1749" s="156">
        <v>36.432000000000002</v>
      </c>
      <c r="I1749" s="157"/>
      <c r="L1749" s="152"/>
      <c r="M1749" s="158"/>
      <c r="N1749" s="159"/>
      <c r="O1749" s="159"/>
      <c r="P1749" s="159"/>
      <c r="Q1749" s="159"/>
      <c r="R1749" s="159"/>
      <c r="S1749" s="159"/>
      <c r="T1749" s="160"/>
      <c r="AT1749" s="154" t="s">
        <v>147</v>
      </c>
      <c r="AU1749" s="154" t="s">
        <v>145</v>
      </c>
      <c r="AV1749" s="11" t="s">
        <v>145</v>
      </c>
      <c r="AW1749" s="11" t="s">
        <v>33</v>
      </c>
      <c r="AX1749" s="11" t="s">
        <v>72</v>
      </c>
      <c r="AY1749" s="154" t="s">
        <v>137</v>
      </c>
    </row>
    <row r="1750" spans="2:51" s="11" customFormat="1">
      <c r="B1750" s="152"/>
      <c r="D1750" s="153" t="s">
        <v>147</v>
      </c>
      <c r="E1750" s="154" t="s">
        <v>1</v>
      </c>
      <c r="F1750" s="155" t="s">
        <v>2397</v>
      </c>
      <c r="H1750" s="156">
        <v>-4.7729999999999997</v>
      </c>
      <c r="I1750" s="157"/>
      <c r="L1750" s="152"/>
      <c r="M1750" s="158"/>
      <c r="N1750" s="159"/>
      <c r="O1750" s="159"/>
      <c r="P1750" s="159"/>
      <c r="Q1750" s="159"/>
      <c r="R1750" s="159"/>
      <c r="S1750" s="159"/>
      <c r="T1750" s="160"/>
      <c r="AT1750" s="154" t="s">
        <v>147</v>
      </c>
      <c r="AU1750" s="154" t="s">
        <v>145</v>
      </c>
      <c r="AV1750" s="11" t="s">
        <v>145</v>
      </c>
      <c r="AW1750" s="11" t="s">
        <v>33</v>
      </c>
      <c r="AX1750" s="11" t="s">
        <v>72</v>
      </c>
      <c r="AY1750" s="154" t="s">
        <v>137</v>
      </c>
    </row>
    <row r="1751" spans="2:51" s="11" customFormat="1">
      <c r="B1751" s="152"/>
      <c r="D1751" s="153" t="s">
        <v>147</v>
      </c>
      <c r="E1751" s="154" t="s">
        <v>1</v>
      </c>
      <c r="F1751" s="155" t="s">
        <v>2398</v>
      </c>
      <c r="H1751" s="156">
        <v>1.82</v>
      </c>
      <c r="I1751" s="157"/>
      <c r="L1751" s="152"/>
      <c r="M1751" s="158"/>
      <c r="N1751" s="159"/>
      <c r="O1751" s="159"/>
      <c r="P1751" s="159"/>
      <c r="Q1751" s="159"/>
      <c r="R1751" s="159"/>
      <c r="S1751" s="159"/>
      <c r="T1751" s="160"/>
      <c r="AT1751" s="154" t="s">
        <v>147</v>
      </c>
      <c r="AU1751" s="154" t="s">
        <v>145</v>
      </c>
      <c r="AV1751" s="11" t="s">
        <v>145</v>
      </c>
      <c r="AW1751" s="11" t="s">
        <v>33</v>
      </c>
      <c r="AX1751" s="11" t="s">
        <v>72</v>
      </c>
      <c r="AY1751" s="154" t="s">
        <v>137</v>
      </c>
    </row>
    <row r="1752" spans="2:51" s="14" customFormat="1">
      <c r="B1752" s="186"/>
      <c r="D1752" s="153" t="s">
        <v>147</v>
      </c>
      <c r="E1752" s="187" t="s">
        <v>1</v>
      </c>
      <c r="F1752" s="188" t="s">
        <v>2399</v>
      </c>
      <c r="H1752" s="187" t="s">
        <v>1</v>
      </c>
      <c r="I1752" s="189"/>
      <c r="L1752" s="186"/>
      <c r="M1752" s="190"/>
      <c r="N1752" s="191"/>
      <c r="O1752" s="191"/>
      <c r="P1752" s="191"/>
      <c r="Q1752" s="191"/>
      <c r="R1752" s="191"/>
      <c r="S1752" s="191"/>
      <c r="T1752" s="192"/>
      <c r="AT1752" s="187" t="s">
        <v>147</v>
      </c>
      <c r="AU1752" s="187" t="s">
        <v>145</v>
      </c>
      <c r="AV1752" s="14" t="s">
        <v>80</v>
      </c>
      <c r="AW1752" s="14" t="s">
        <v>33</v>
      </c>
      <c r="AX1752" s="14" t="s">
        <v>72</v>
      </c>
      <c r="AY1752" s="187" t="s">
        <v>137</v>
      </c>
    </row>
    <row r="1753" spans="2:51" s="11" customFormat="1">
      <c r="B1753" s="152"/>
      <c r="D1753" s="153" t="s">
        <v>147</v>
      </c>
      <c r="E1753" s="154" t="s">
        <v>1</v>
      </c>
      <c r="F1753" s="155" t="s">
        <v>2400</v>
      </c>
      <c r="H1753" s="156">
        <v>50.231999999999999</v>
      </c>
      <c r="I1753" s="157"/>
      <c r="L1753" s="152"/>
      <c r="M1753" s="158"/>
      <c r="N1753" s="159"/>
      <c r="O1753" s="159"/>
      <c r="P1753" s="159"/>
      <c r="Q1753" s="159"/>
      <c r="R1753" s="159"/>
      <c r="S1753" s="159"/>
      <c r="T1753" s="160"/>
      <c r="AT1753" s="154" t="s">
        <v>147</v>
      </c>
      <c r="AU1753" s="154" t="s">
        <v>145</v>
      </c>
      <c r="AV1753" s="11" t="s">
        <v>145</v>
      </c>
      <c r="AW1753" s="11" t="s">
        <v>33</v>
      </c>
      <c r="AX1753" s="11" t="s">
        <v>72</v>
      </c>
      <c r="AY1753" s="154" t="s">
        <v>137</v>
      </c>
    </row>
    <row r="1754" spans="2:51" s="11" customFormat="1">
      <c r="B1754" s="152"/>
      <c r="D1754" s="153" t="s">
        <v>147</v>
      </c>
      <c r="E1754" s="154" t="s">
        <v>1</v>
      </c>
      <c r="F1754" s="155" t="s">
        <v>2401</v>
      </c>
      <c r="H1754" s="156">
        <v>-10.334</v>
      </c>
      <c r="I1754" s="157"/>
      <c r="L1754" s="152"/>
      <c r="M1754" s="158"/>
      <c r="N1754" s="159"/>
      <c r="O1754" s="159"/>
      <c r="P1754" s="159"/>
      <c r="Q1754" s="159"/>
      <c r="R1754" s="159"/>
      <c r="S1754" s="159"/>
      <c r="T1754" s="160"/>
      <c r="AT1754" s="154" t="s">
        <v>147</v>
      </c>
      <c r="AU1754" s="154" t="s">
        <v>145</v>
      </c>
      <c r="AV1754" s="11" t="s">
        <v>145</v>
      </c>
      <c r="AW1754" s="11" t="s">
        <v>33</v>
      </c>
      <c r="AX1754" s="11" t="s">
        <v>72</v>
      </c>
      <c r="AY1754" s="154" t="s">
        <v>137</v>
      </c>
    </row>
    <row r="1755" spans="2:51" s="11" customFormat="1">
      <c r="B1755" s="152"/>
      <c r="D1755" s="153" t="s">
        <v>147</v>
      </c>
      <c r="E1755" s="154" t="s">
        <v>1</v>
      </c>
      <c r="F1755" s="155" t="s">
        <v>2402</v>
      </c>
      <c r="H1755" s="156">
        <v>3.64</v>
      </c>
      <c r="I1755" s="157"/>
      <c r="L1755" s="152"/>
      <c r="M1755" s="158"/>
      <c r="N1755" s="159"/>
      <c r="O1755" s="159"/>
      <c r="P1755" s="159"/>
      <c r="Q1755" s="159"/>
      <c r="R1755" s="159"/>
      <c r="S1755" s="159"/>
      <c r="T1755" s="160"/>
      <c r="AT1755" s="154" t="s">
        <v>147</v>
      </c>
      <c r="AU1755" s="154" t="s">
        <v>145</v>
      </c>
      <c r="AV1755" s="11" t="s">
        <v>145</v>
      </c>
      <c r="AW1755" s="11" t="s">
        <v>33</v>
      </c>
      <c r="AX1755" s="11" t="s">
        <v>72</v>
      </c>
      <c r="AY1755" s="154" t="s">
        <v>137</v>
      </c>
    </row>
    <row r="1756" spans="2:51" s="12" customFormat="1">
      <c r="B1756" s="161"/>
      <c r="D1756" s="153" t="s">
        <v>147</v>
      </c>
      <c r="E1756" s="162" t="s">
        <v>1</v>
      </c>
      <c r="F1756" s="163" t="s">
        <v>150</v>
      </c>
      <c r="H1756" s="164">
        <v>77.016999999999996</v>
      </c>
      <c r="I1756" s="165"/>
      <c r="L1756" s="161"/>
      <c r="M1756" s="166"/>
      <c r="N1756" s="167"/>
      <c r="O1756" s="167"/>
      <c r="P1756" s="167"/>
      <c r="Q1756" s="167"/>
      <c r="R1756" s="167"/>
      <c r="S1756" s="167"/>
      <c r="T1756" s="168"/>
      <c r="AT1756" s="162" t="s">
        <v>147</v>
      </c>
      <c r="AU1756" s="162" t="s">
        <v>145</v>
      </c>
      <c r="AV1756" s="12" t="s">
        <v>151</v>
      </c>
      <c r="AW1756" s="12" t="s">
        <v>33</v>
      </c>
      <c r="AX1756" s="12" t="s">
        <v>72</v>
      </c>
      <c r="AY1756" s="162" t="s">
        <v>137</v>
      </c>
    </row>
    <row r="1757" spans="2:51" s="14" customFormat="1">
      <c r="B1757" s="186"/>
      <c r="D1757" s="153" t="s">
        <v>147</v>
      </c>
      <c r="E1757" s="187" t="s">
        <v>1</v>
      </c>
      <c r="F1757" s="188" t="s">
        <v>2403</v>
      </c>
      <c r="H1757" s="187" t="s">
        <v>1</v>
      </c>
      <c r="I1757" s="189"/>
      <c r="L1757" s="186"/>
      <c r="M1757" s="190"/>
      <c r="N1757" s="191"/>
      <c r="O1757" s="191"/>
      <c r="P1757" s="191"/>
      <c r="Q1757" s="191"/>
      <c r="R1757" s="191"/>
      <c r="S1757" s="191"/>
      <c r="T1757" s="192"/>
      <c r="AT1757" s="187" t="s">
        <v>147</v>
      </c>
      <c r="AU1757" s="187" t="s">
        <v>145</v>
      </c>
      <c r="AV1757" s="14" t="s">
        <v>80</v>
      </c>
      <c r="AW1757" s="14" t="s">
        <v>33</v>
      </c>
      <c r="AX1757" s="14" t="s">
        <v>72</v>
      </c>
      <c r="AY1757" s="187" t="s">
        <v>137</v>
      </c>
    </row>
    <row r="1758" spans="2:51" s="11" customFormat="1">
      <c r="B1758" s="152"/>
      <c r="D1758" s="153" t="s">
        <v>147</v>
      </c>
      <c r="E1758" s="154" t="s">
        <v>1</v>
      </c>
      <c r="F1758" s="155" t="s">
        <v>2404</v>
      </c>
      <c r="H1758" s="156">
        <v>31.74</v>
      </c>
      <c r="I1758" s="157"/>
      <c r="L1758" s="152"/>
      <c r="M1758" s="158"/>
      <c r="N1758" s="159"/>
      <c r="O1758" s="159"/>
      <c r="P1758" s="159"/>
      <c r="Q1758" s="159"/>
      <c r="R1758" s="159"/>
      <c r="S1758" s="159"/>
      <c r="T1758" s="160"/>
      <c r="AT1758" s="154" t="s">
        <v>147</v>
      </c>
      <c r="AU1758" s="154" t="s">
        <v>145</v>
      </c>
      <c r="AV1758" s="11" t="s">
        <v>145</v>
      </c>
      <c r="AW1758" s="11" t="s">
        <v>33</v>
      </c>
      <c r="AX1758" s="11" t="s">
        <v>72</v>
      </c>
      <c r="AY1758" s="154" t="s">
        <v>137</v>
      </c>
    </row>
    <row r="1759" spans="2:51" s="11" customFormat="1">
      <c r="B1759" s="152"/>
      <c r="D1759" s="153" t="s">
        <v>147</v>
      </c>
      <c r="E1759" s="154" t="s">
        <v>1</v>
      </c>
      <c r="F1759" s="155" t="s">
        <v>2405</v>
      </c>
      <c r="H1759" s="156">
        <v>-7.7009999999999996</v>
      </c>
      <c r="I1759" s="157"/>
      <c r="L1759" s="152"/>
      <c r="M1759" s="158"/>
      <c r="N1759" s="159"/>
      <c r="O1759" s="159"/>
      <c r="P1759" s="159"/>
      <c r="Q1759" s="159"/>
      <c r="R1759" s="159"/>
      <c r="S1759" s="159"/>
      <c r="T1759" s="160"/>
      <c r="AT1759" s="154" t="s">
        <v>147</v>
      </c>
      <c r="AU1759" s="154" t="s">
        <v>145</v>
      </c>
      <c r="AV1759" s="11" t="s">
        <v>145</v>
      </c>
      <c r="AW1759" s="11" t="s">
        <v>33</v>
      </c>
      <c r="AX1759" s="11" t="s">
        <v>72</v>
      </c>
      <c r="AY1759" s="154" t="s">
        <v>137</v>
      </c>
    </row>
    <row r="1760" spans="2:51" s="11" customFormat="1">
      <c r="B1760" s="152"/>
      <c r="D1760" s="153" t="s">
        <v>147</v>
      </c>
      <c r="E1760" s="154" t="s">
        <v>1</v>
      </c>
      <c r="F1760" s="155" t="s">
        <v>964</v>
      </c>
      <c r="H1760" s="156">
        <v>1.196</v>
      </c>
      <c r="I1760" s="157"/>
      <c r="L1760" s="152"/>
      <c r="M1760" s="158"/>
      <c r="N1760" s="159"/>
      <c r="O1760" s="159"/>
      <c r="P1760" s="159"/>
      <c r="Q1760" s="159"/>
      <c r="R1760" s="159"/>
      <c r="S1760" s="159"/>
      <c r="T1760" s="160"/>
      <c r="AT1760" s="154" t="s">
        <v>147</v>
      </c>
      <c r="AU1760" s="154" t="s">
        <v>145</v>
      </c>
      <c r="AV1760" s="11" t="s">
        <v>145</v>
      </c>
      <c r="AW1760" s="11" t="s">
        <v>33</v>
      </c>
      <c r="AX1760" s="11" t="s">
        <v>72</v>
      </c>
      <c r="AY1760" s="154" t="s">
        <v>137</v>
      </c>
    </row>
    <row r="1761" spans="2:51" s="12" customFormat="1">
      <c r="B1761" s="161"/>
      <c r="D1761" s="153" t="s">
        <v>147</v>
      </c>
      <c r="E1761" s="162" t="s">
        <v>1</v>
      </c>
      <c r="F1761" s="163" t="s">
        <v>150</v>
      </c>
      <c r="H1761" s="164">
        <v>25.234999999999999</v>
      </c>
      <c r="I1761" s="165"/>
      <c r="L1761" s="161"/>
      <c r="M1761" s="166"/>
      <c r="N1761" s="167"/>
      <c r="O1761" s="167"/>
      <c r="P1761" s="167"/>
      <c r="Q1761" s="167"/>
      <c r="R1761" s="167"/>
      <c r="S1761" s="167"/>
      <c r="T1761" s="168"/>
      <c r="AT1761" s="162" t="s">
        <v>147</v>
      </c>
      <c r="AU1761" s="162" t="s">
        <v>145</v>
      </c>
      <c r="AV1761" s="12" t="s">
        <v>151</v>
      </c>
      <c r="AW1761" s="12" t="s">
        <v>33</v>
      </c>
      <c r="AX1761" s="12" t="s">
        <v>72</v>
      </c>
      <c r="AY1761" s="162" t="s">
        <v>137</v>
      </c>
    </row>
    <row r="1762" spans="2:51" s="14" customFormat="1">
      <c r="B1762" s="186"/>
      <c r="D1762" s="153" t="s">
        <v>147</v>
      </c>
      <c r="E1762" s="187" t="s">
        <v>1</v>
      </c>
      <c r="F1762" s="188" t="s">
        <v>975</v>
      </c>
      <c r="H1762" s="187" t="s">
        <v>1</v>
      </c>
      <c r="I1762" s="189"/>
      <c r="L1762" s="186"/>
      <c r="M1762" s="190"/>
      <c r="N1762" s="191"/>
      <c r="O1762" s="191"/>
      <c r="P1762" s="191"/>
      <c r="Q1762" s="191"/>
      <c r="R1762" s="191"/>
      <c r="S1762" s="191"/>
      <c r="T1762" s="192"/>
      <c r="AT1762" s="187" t="s">
        <v>147</v>
      </c>
      <c r="AU1762" s="187" t="s">
        <v>145</v>
      </c>
      <c r="AV1762" s="14" t="s">
        <v>80</v>
      </c>
      <c r="AW1762" s="14" t="s">
        <v>33</v>
      </c>
      <c r="AX1762" s="14" t="s">
        <v>72</v>
      </c>
      <c r="AY1762" s="187" t="s">
        <v>137</v>
      </c>
    </row>
    <row r="1763" spans="2:51" s="14" customFormat="1">
      <c r="B1763" s="186"/>
      <c r="D1763" s="153" t="s">
        <v>147</v>
      </c>
      <c r="E1763" s="187" t="s">
        <v>1</v>
      </c>
      <c r="F1763" s="188" t="s">
        <v>2406</v>
      </c>
      <c r="H1763" s="187" t="s">
        <v>1</v>
      </c>
      <c r="I1763" s="189"/>
      <c r="L1763" s="186"/>
      <c r="M1763" s="190"/>
      <c r="N1763" s="191"/>
      <c r="O1763" s="191"/>
      <c r="P1763" s="191"/>
      <c r="Q1763" s="191"/>
      <c r="R1763" s="191"/>
      <c r="S1763" s="191"/>
      <c r="T1763" s="192"/>
      <c r="AT1763" s="187" t="s">
        <v>147</v>
      </c>
      <c r="AU1763" s="187" t="s">
        <v>145</v>
      </c>
      <c r="AV1763" s="14" t="s">
        <v>80</v>
      </c>
      <c r="AW1763" s="14" t="s">
        <v>33</v>
      </c>
      <c r="AX1763" s="14" t="s">
        <v>72</v>
      </c>
      <c r="AY1763" s="187" t="s">
        <v>137</v>
      </c>
    </row>
    <row r="1764" spans="2:51" s="14" customFormat="1">
      <c r="B1764" s="186"/>
      <c r="D1764" s="153" t="s">
        <v>147</v>
      </c>
      <c r="E1764" s="187" t="s">
        <v>1</v>
      </c>
      <c r="F1764" s="188" t="s">
        <v>2407</v>
      </c>
      <c r="H1764" s="187" t="s">
        <v>1</v>
      </c>
      <c r="I1764" s="189"/>
      <c r="L1764" s="186"/>
      <c r="M1764" s="190"/>
      <c r="N1764" s="191"/>
      <c r="O1764" s="191"/>
      <c r="P1764" s="191"/>
      <c r="Q1764" s="191"/>
      <c r="R1764" s="191"/>
      <c r="S1764" s="191"/>
      <c r="T1764" s="192"/>
      <c r="AT1764" s="187" t="s">
        <v>147</v>
      </c>
      <c r="AU1764" s="187" t="s">
        <v>145</v>
      </c>
      <c r="AV1764" s="14" t="s">
        <v>80</v>
      </c>
      <c r="AW1764" s="14" t="s">
        <v>33</v>
      </c>
      <c r="AX1764" s="14" t="s">
        <v>72</v>
      </c>
      <c r="AY1764" s="187" t="s">
        <v>137</v>
      </c>
    </row>
    <row r="1765" spans="2:51" s="11" customFormat="1">
      <c r="B1765" s="152"/>
      <c r="D1765" s="153" t="s">
        <v>147</v>
      </c>
      <c r="E1765" s="154" t="s">
        <v>1</v>
      </c>
      <c r="F1765" s="155" t="s">
        <v>2408</v>
      </c>
      <c r="H1765" s="156">
        <v>21.523</v>
      </c>
      <c r="I1765" s="157"/>
      <c r="L1765" s="152"/>
      <c r="M1765" s="158"/>
      <c r="N1765" s="159"/>
      <c r="O1765" s="159"/>
      <c r="P1765" s="159"/>
      <c r="Q1765" s="159"/>
      <c r="R1765" s="159"/>
      <c r="S1765" s="159"/>
      <c r="T1765" s="160"/>
      <c r="AT1765" s="154" t="s">
        <v>147</v>
      </c>
      <c r="AU1765" s="154" t="s">
        <v>145</v>
      </c>
      <c r="AV1765" s="11" t="s">
        <v>145</v>
      </c>
      <c r="AW1765" s="11" t="s">
        <v>33</v>
      </c>
      <c r="AX1765" s="11" t="s">
        <v>72</v>
      </c>
      <c r="AY1765" s="154" t="s">
        <v>137</v>
      </c>
    </row>
    <row r="1766" spans="2:51" s="11" customFormat="1">
      <c r="B1766" s="152"/>
      <c r="D1766" s="153" t="s">
        <v>147</v>
      </c>
      <c r="E1766" s="154" t="s">
        <v>1</v>
      </c>
      <c r="F1766" s="155" t="s">
        <v>970</v>
      </c>
      <c r="H1766" s="156">
        <v>0.96799999999999997</v>
      </c>
      <c r="I1766" s="157"/>
      <c r="L1766" s="152"/>
      <c r="M1766" s="158"/>
      <c r="N1766" s="159"/>
      <c r="O1766" s="159"/>
      <c r="P1766" s="159"/>
      <c r="Q1766" s="159"/>
      <c r="R1766" s="159"/>
      <c r="S1766" s="159"/>
      <c r="T1766" s="160"/>
      <c r="AT1766" s="154" t="s">
        <v>147</v>
      </c>
      <c r="AU1766" s="154" t="s">
        <v>145</v>
      </c>
      <c r="AV1766" s="11" t="s">
        <v>145</v>
      </c>
      <c r="AW1766" s="11" t="s">
        <v>33</v>
      </c>
      <c r="AX1766" s="11" t="s">
        <v>72</v>
      </c>
      <c r="AY1766" s="154" t="s">
        <v>137</v>
      </c>
    </row>
    <row r="1767" spans="2:51" s="12" customFormat="1">
      <c r="B1767" s="161"/>
      <c r="D1767" s="153" t="s">
        <v>147</v>
      </c>
      <c r="E1767" s="162" t="s">
        <v>1</v>
      </c>
      <c r="F1767" s="163" t="s">
        <v>150</v>
      </c>
      <c r="H1767" s="164">
        <v>22.491</v>
      </c>
      <c r="I1767" s="165"/>
      <c r="L1767" s="161"/>
      <c r="M1767" s="166"/>
      <c r="N1767" s="167"/>
      <c r="O1767" s="167"/>
      <c r="P1767" s="167"/>
      <c r="Q1767" s="167"/>
      <c r="R1767" s="167"/>
      <c r="S1767" s="167"/>
      <c r="T1767" s="168"/>
      <c r="AT1767" s="162" t="s">
        <v>147</v>
      </c>
      <c r="AU1767" s="162" t="s">
        <v>145</v>
      </c>
      <c r="AV1767" s="12" t="s">
        <v>151</v>
      </c>
      <c r="AW1767" s="12" t="s">
        <v>33</v>
      </c>
      <c r="AX1767" s="12" t="s">
        <v>72</v>
      </c>
      <c r="AY1767" s="162" t="s">
        <v>137</v>
      </c>
    </row>
    <row r="1768" spans="2:51" s="14" customFormat="1">
      <c r="B1768" s="186"/>
      <c r="D1768" s="153" t="s">
        <v>147</v>
      </c>
      <c r="E1768" s="187" t="s">
        <v>1</v>
      </c>
      <c r="F1768" s="188" t="s">
        <v>2409</v>
      </c>
      <c r="H1768" s="187" t="s">
        <v>1</v>
      </c>
      <c r="I1768" s="189"/>
      <c r="L1768" s="186"/>
      <c r="M1768" s="190"/>
      <c r="N1768" s="191"/>
      <c r="O1768" s="191"/>
      <c r="P1768" s="191"/>
      <c r="Q1768" s="191"/>
      <c r="R1768" s="191"/>
      <c r="S1768" s="191"/>
      <c r="T1768" s="192"/>
      <c r="AT1768" s="187" t="s">
        <v>147</v>
      </c>
      <c r="AU1768" s="187" t="s">
        <v>145</v>
      </c>
      <c r="AV1768" s="14" t="s">
        <v>80</v>
      </c>
      <c r="AW1768" s="14" t="s">
        <v>33</v>
      </c>
      <c r="AX1768" s="14" t="s">
        <v>72</v>
      </c>
      <c r="AY1768" s="187" t="s">
        <v>137</v>
      </c>
    </row>
    <row r="1769" spans="2:51" s="11" customFormat="1">
      <c r="B1769" s="152"/>
      <c r="D1769" s="153" t="s">
        <v>147</v>
      </c>
      <c r="E1769" s="154" t="s">
        <v>1</v>
      </c>
      <c r="F1769" s="155" t="s">
        <v>2410</v>
      </c>
      <c r="H1769" s="156">
        <v>84</v>
      </c>
      <c r="I1769" s="157"/>
      <c r="L1769" s="152"/>
      <c r="M1769" s="158"/>
      <c r="N1769" s="159"/>
      <c r="O1769" s="159"/>
      <c r="P1769" s="159"/>
      <c r="Q1769" s="159"/>
      <c r="R1769" s="159"/>
      <c r="S1769" s="159"/>
      <c r="T1769" s="160"/>
      <c r="AT1769" s="154" t="s">
        <v>147</v>
      </c>
      <c r="AU1769" s="154" t="s">
        <v>145</v>
      </c>
      <c r="AV1769" s="11" t="s">
        <v>145</v>
      </c>
      <c r="AW1769" s="11" t="s">
        <v>33</v>
      </c>
      <c r="AX1769" s="11" t="s">
        <v>72</v>
      </c>
      <c r="AY1769" s="154" t="s">
        <v>137</v>
      </c>
    </row>
    <row r="1770" spans="2:51" s="11" customFormat="1">
      <c r="B1770" s="152"/>
      <c r="D1770" s="153" t="s">
        <v>147</v>
      </c>
      <c r="E1770" s="154" t="s">
        <v>1</v>
      </c>
      <c r="F1770" s="155" t="s">
        <v>2411</v>
      </c>
      <c r="H1770" s="156">
        <v>-28.567</v>
      </c>
      <c r="I1770" s="157"/>
      <c r="L1770" s="152"/>
      <c r="M1770" s="158"/>
      <c r="N1770" s="159"/>
      <c r="O1770" s="159"/>
      <c r="P1770" s="159"/>
      <c r="Q1770" s="159"/>
      <c r="R1770" s="159"/>
      <c r="S1770" s="159"/>
      <c r="T1770" s="160"/>
      <c r="AT1770" s="154" t="s">
        <v>147</v>
      </c>
      <c r="AU1770" s="154" t="s">
        <v>145</v>
      </c>
      <c r="AV1770" s="11" t="s">
        <v>145</v>
      </c>
      <c r="AW1770" s="11" t="s">
        <v>33</v>
      </c>
      <c r="AX1770" s="11" t="s">
        <v>72</v>
      </c>
      <c r="AY1770" s="154" t="s">
        <v>137</v>
      </c>
    </row>
    <row r="1771" spans="2:51" s="11" customFormat="1">
      <c r="B1771" s="152"/>
      <c r="D1771" s="153" t="s">
        <v>147</v>
      </c>
      <c r="E1771" s="154" t="s">
        <v>1</v>
      </c>
      <c r="F1771" s="155" t="s">
        <v>2412</v>
      </c>
      <c r="H1771" s="156">
        <v>2.2429999999999999</v>
      </c>
      <c r="I1771" s="157"/>
      <c r="L1771" s="152"/>
      <c r="M1771" s="158"/>
      <c r="N1771" s="159"/>
      <c r="O1771" s="159"/>
      <c r="P1771" s="159"/>
      <c r="Q1771" s="159"/>
      <c r="R1771" s="159"/>
      <c r="S1771" s="159"/>
      <c r="T1771" s="160"/>
      <c r="AT1771" s="154" t="s">
        <v>147</v>
      </c>
      <c r="AU1771" s="154" t="s">
        <v>145</v>
      </c>
      <c r="AV1771" s="11" t="s">
        <v>145</v>
      </c>
      <c r="AW1771" s="11" t="s">
        <v>33</v>
      </c>
      <c r="AX1771" s="11" t="s">
        <v>72</v>
      </c>
      <c r="AY1771" s="154" t="s">
        <v>137</v>
      </c>
    </row>
    <row r="1772" spans="2:51" s="11" customFormat="1">
      <c r="B1772" s="152"/>
      <c r="D1772" s="153" t="s">
        <v>147</v>
      </c>
      <c r="E1772" s="154" t="s">
        <v>1</v>
      </c>
      <c r="F1772" s="155" t="s">
        <v>2388</v>
      </c>
      <c r="H1772" s="156">
        <v>1.82</v>
      </c>
      <c r="I1772" s="157"/>
      <c r="L1772" s="152"/>
      <c r="M1772" s="158"/>
      <c r="N1772" s="159"/>
      <c r="O1772" s="159"/>
      <c r="P1772" s="159"/>
      <c r="Q1772" s="159"/>
      <c r="R1772" s="159"/>
      <c r="S1772" s="159"/>
      <c r="T1772" s="160"/>
      <c r="AT1772" s="154" t="s">
        <v>147</v>
      </c>
      <c r="AU1772" s="154" t="s">
        <v>145</v>
      </c>
      <c r="AV1772" s="11" t="s">
        <v>145</v>
      </c>
      <c r="AW1772" s="11" t="s">
        <v>33</v>
      </c>
      <c r="AX1772" s="11" t="s">
        <v>72</v>
      </c>
      <c r="AY1772" s="154" t="s">
        <v>137</v>
      </c>
    </row>
    <row r="1773" spans="2:51" s="12" customFormat="1">
      <c r="B1773" s="161"/>
      <c r="D1773" s="153" t="s">
        <v>147</v>
      </c>
      <c r="E1773" s="162" t="s">
        <v>1</v>
      </c>
      <c r="F1773" s="163" t="s">
        <v>150</v>
      </c>
      <c r="H1773" s="164">
        <v>59.496000000000002</v>
      </c>
      <c r="I1773" s="165"/>
      <c r="L1773" s="161"/>
      <c r="M1773" s="166"/>
      <c r="N1773" s="167"/>
      <c r="O1773" s="167"/>
      <c r="P1773" s="167"/>
      <c r="Q1773" s="167"/>
      <c r="R1773" s="167"/>
      <c r="S1773" s="167"/>
      <c r="T1773" s="168"/>
      <c r="AT1773" s="162" t="s">
        <v>147</v>
      </c>
      <c r="AU1773" s="162" t="s">
        <v>145</v>
      </c>
      <c r="AV1773" s="12" t="s">
        <v>151</v>
      </c>
      <c r="AW1773" s="12" t="s">
        <v>33</v>
      </c>
      <c r="AX1773" s="12" t="s">
        <v>72</v>
      </c>
      <c r="AY1773" s="162" t="s">
        <v>137</v>
      </c>
    </row>
    <row r="1774" spans="2:51" s="14" customFormat="1">
      <c r="B1774" s="186"/>
      <c r="D1774" s="153" t="s">
        <v>147</v>
      </c>
      <c r="E1774" s="187" t="s">
        <v>1</v>
      </c>
      <c r="F1774" s="188" t="s">
        <v>2413</v>
      </c>
      <c r="H1774" s="187" t="s">
        <v>1</v>
      </c>
      <c r="I1774" s="189"/>
      <c r="L1774" s="186"/>
      <c r="M1774" s="190"/>
      <c r="N1774" s="191"/>
      <c r="O1774" s="191"/>
      <c r="P1774" s="191"/>
      <c r="Q1774" s="191"/>
      <c r="R1774" s="191"/>
      <c r="S1774" s="191"/>
      <c r="T1774" s="192"/>
      <c r="AT1774" s="187" t="s">
        <v>147</v>
      </c>
      <c r="AU1774" s="187" t="s">
        <v>145</v>
      </c>
      <c r="AV1774" s="14" t="s">
        <v>80</v>
      </c>
      <c r="AW1774" s="14" t="s">
        <v>33</v>
      </c>
      <c r="AX1774" s="14" t="s">
        <v>72</v>
      </c>
      <c r="AY1774" s="187" t="s">
        <v>137</v>
      </c>
    </row>
    <row r="1775" spans="2:51" s="11" customFormat="1">
      <c r="B1775" s="152"/>
      <c r="D1775" s="153" t="s">
        <v>147</v>
      </c>
      <c r="E1775" s="154" t="s">
        <v>1</v>
      </c>
      <c r="F1775" s="155" t="s">
        <v>2414</v>
      </c>
      <c r="H1775" s="156">
        <v>37.520000000000003</v>
      </c>
      <c r="I1775" s="157"/>
      <c r="L1775" s="152"/>
      <c r="M1775" s="158"/>
      <c r="N1775" s="159"/>
      <c r="O1775" s="159"/>
      <c r="P1775" s="159"/>
      <c r="Q1775" s="159"/>
      <c r="R1775" s="159"/>
      <c r="S1775" s="159"/>
      <c r="T1775" s="160"/>
      <c r="AT1775" s="154" t="s">
        <v>147</v>
      </c>
      <c r="AU1775" s="154" t="s">
        <v>145</v>
      </c>
      <c r="AV1775" s="11" t="s">
        <v>145</v>
      </c>
      <c r="AW1775" s="11" t="s">
        <v>33</v>
      </c>
      <c r="AX1775" s="11" t="s">
        <v>72</v>
      </c>
      <c r="AY1775" s="154" t="s">
        <v>137</v>
      </c>
    </row>
    <row r="1776" spans="2:51" s="11" customFormat="1">
      <c r="B1776" s="152"/>
      <c r="D1776" s="153" t="s">
        <v>147</v>
      </c>
      <c r="E1776" s="154" t="s">
        <v>1</v>
      </c>
      <c r="F1776" s="155" t="s">
        <v>2415</v>
      </c>
      <c r="H1776" s="156">
        <v>-13.542</v>
      </c>
      <c r="I1776" s="157"/>
      <c r="L1776" s="152"/>
      <c r="M1776" s="158"/>
      <c r="N1776" s="159"/>
      <c r="O1776" s="159"/>
      <c r="P1776" s="159"/>
      <c r="Q1776" s="159"/>
      <c r="R1776" s="159"/>
      <c r="S1776" s="159"/>
      <c r="T1776" s="160"/>
      <c r="AT1776" s="154" t="s">
        <v>147</v>
      </c>
      <c r="AU1776" s="154" t="s">
        <v>145</v>
      </c>
      <c r="AV1776" s="11" t="s">
        <v>145</v>
      </c>
      <c r="AW1776" s="11" t="s">
        <v>33</v>
      </c>
      <c r="AX1776" s="11" t="s">
        <v>72</v>
      </c>
      <c r="AY1776" s="154" t="s">
        <v>137</v>
      </c>
    </row>
    <row r="1777" spans="2:51" s="11" customFormat="1">
      <c r="B1777" s="152"/>
      <c r="D1777" s="153" t="s">
        <v>147</v>
      </c>
      <c r="E1777" s="154" t="s">
        <v>1</v>
      </c>
      <c r="F1777" s="155" t="s">
        <v>2416</v>
      </c>
      <c r="H1777" s="156">
        <v>1.534</v>
      </c>
      <c r="I1777" s="157"/>
      <c r="L1777" s="152"/>
      <c r="M1777" s="158"/>
      <c r="N1777" s="159"/>
      <c r="O1777" s="159"/>
      <c r="P1777" s="159"/>
      <c r="Q1777" s="159"/>
      <c r="R1777" s="159"/>
      <c r="S1777" s="159"/>
      <c r="T1777" s="160"/>
      <c r="AT1777" s="154" t="s">
        <v>147</v>
      </c>
      <c r="AU1777" s="154" t="s">
        <v>145</v>
      </c>
      <c r="AV1777" s="11" t="s">
        <v>145</v>
      </c>
      <c r="AW1777" s="11" t="s">
        <v>33</v>
      </c>
      <c r="AX1777" s="11" t="s">
        <v>72</v>
      </c>
      <c r="AY1777" s="154" t="s">
        <v>137</v>
      </c>
    </row>
    <row r="1778" spans="2:51" s="12" customFormat="1">
      <c r="B1778" s="161"/>
      <c r="D1778" s="153" t="s">
        <v>147</v>
      </c>
      <c r="E1778" s="162" t="s">
        <v>1</v>
      </c>
      <c r="F1778" s="163" t="s">
        <v>150</v>
      </c>
      <c r="H1778" s="164">
        <v>25.512</v>
      </c>
      <c r="I1778" s="165"/>
      <c r="L1778" s="161"/>
      <c r="M1778" s="166"/>
      <c r="N1778" s="167"/>
      <c r="O1778" s="167"/>
      <c r="P1778" s="167"/>
      <c r="Q1778" s="167"/>
      <c r="R1778" s="167"/>
      <c r="S1778" s="167"/>
      <c r="T1778" s="168"/>
      <c r="AT1778" s="162" t="s">
        <v>147</v>
      </c>
      <c r="AU1778" s="162" t="s">
        <v>145</v>
      </c>
      <c r="AV1778" s="12" t="s">
        <v>151</v>
      </c>
      <c r="AW1778" s="12" t="s">
        <v>33</v>
      </c>
      <c r="AX1778" s="12" t="s">
        <v>72</v>
      </c>
      <c r="AY1778" s="162" t="s">
        <v>137</v>
      </c>
    </row>
    <row r="1779" spans="2:51" s="14" customFormat="1">
      <c r="B1779" s="186"/>
      <c r="D1779" s="153" t="s">
        <v>147</v>
      </c>
      <c r="E1779" s="187" t="s">
        <v>1</v>
      </c>
      <c r="F1779" s="188" t="s">
        <v>2417</v>
      </c>
      <c r="H1779" s="187" t="s">
        <v>1</v>
      </c>
      <c r="I1779" s="189"/>
      <c r="L1779" s="186"/>
      <c r="M1779" s="190"/>
      <c r="N1779" s="191"/>
      <c r="O1779" s="191"/>
      <c r="P1779" s="191"/>
      <c r="Q1779" s="191"/>
      <c r="R1779" s="191"/>
      <c r="S1779" s="191"/>
      <c r="T1779" s="192"/>
      <c r="AT1779" s="187" t="s">
        <v>147</v>
      </c>
      <c r="AU1779" s="187" t="s">
        <v>145</v>
      </c>
      <c r="AV1779" s="14" t="s">
        <v>80</v>
      </c>
      <c r="AW1779" s="14" t="s">
        <v>33</v>
      </c>
      <c r="AX1779" s="14" t="s">
        <v>72</v>
      </c>
      <c r="AY1779" s="187" t="s">
        <v>137</v>
      </c>
    </row>
    <row r="1780" spans="2:51" s="11" customFormat="1">
      <c r="B1780" s="152"/>
      <c r="D1780" s="153" t="s">
        <v>147</v>
      </c>
      <c r="E1780" s="154" t="s">
        <v>1</v>
      </c>
      <c r="F1780" s="155" t="s">
        <v>2418</v>
      </c>
      <c r="H1780" s="156">
        <v>54.88</v>
      </c>
      <c r="I1780" s="157"/>
      <c r="L1780" s="152"/>
      <c r="M1780" s="158"/>
      <c r="N1780" s="159"/>
      <c r="O1780" s="159"/>
      <c r="P1780" s="159"/>
      <c r="Q1780" s="159"/>
      <c r="R1780" s="159"/>
      <c r="S1780" s="159"/>
      <c r="T1780" s="160"/>
      <c r="AT1780" s="154" t="s">
        <v>147</v>
      </c>
      <c r="AU1780" s="154" t="s">
        <v>145</v>
      </c>
      <c r="AV1780" s="11" t="s">
        <v>145</v>
      </c>
      <c r="AW1780" s="11" t="s">
        <v>33</v>
      </c>
      <c r="AX1780" s="11" t="s">
        <v>72</v>
      </c>
      <c r="AY1780" s="154" t="s">
        <v>137</v>
      </c>
    </row>
    <row r="1781" spans="2:51" s="11" customFormat="1">
      <c r="B1781" s="152"/>
      <c r="D1781" s="153" t="s">
        <v>147</v>
      </c>
      <c r="E1781" s="154" t="s">
        <v>1</v>
      </c>
      <c r="F1781" s="155" t="s">
        <v>2393</v>
      </c>
      <c r="H1781" s="156">
        <v>-9.2729999999999997</v>
      </c>
      <c r="I1781" s="157"/>
      <c r="L1781" s="152"/>
      <c r="M1781" s="158"/>
      <c r="N1781" s="159"/>
      <c r="O1781" s="159"/>
      <c r="P1781" s="159"/>
      <c r="Q1781" s="159"/>
      <c r="R1781" s="159"/>
      <c r="S1781" s="159"/>
      <c r="T1781" s="160"/>
      <c r="AT1781" s="154" t="s">
        <v>147</v>
      </c>
      <c r="AU1781" s="154" t="s">
        <v>145</v>
      </c>
      <c r="AV1781" s="11" t="s">
        <v>145</v>
      </c>
      <c r="AW1781" s="11" t="s">
        <v>33</v>
      </c>
      <c r="AX1781" s="11" t="s">
        <v>72</v>
      </c>
      <c r="AY1781" s="154" t="s">
        <v>137</v>
      </c>
    </row>
    <row r="1782" spans="2:51" s="11" customFormat="1">
      <c r="B1782" s="152"/>
      <c r="D1782" s="153" t="s">
        <v>147</v>
      </c>
      <c r="E1782" s="154" t="s">
        <v>1</v>
      </c>
      <c r="F1782" s="155" t="s">
        <v>2394</v>
      </c>
      <c r="H1782" s="156">
        <v>3.38</v>
      </c>
      <c r="I1782" s="157"/>
      <c r="L1782" s="152"/>
      <c r="M1782" s="158"/>
      <c r="N1782" s="159"/>
      <c r="O1782" s="159"/>
      <c r="P1782" s="159"/>
      <c r="Q1782" s="159"/>
      <c r="R1782" s="159"/>
      <c r="S1782" s="159"/>
      <c r="T1782" s="160"/>
      <c r="AT1782" s="154" t="s">
        <v>147</v>
      </c>
      <c r="AU1782" s="154" t="s">
        <v>145</v>
      </c>
      <c r="AV1782" s="11" t="s">
        <v>145</v>
      </c>
      <c r="AW1782" s="11" t="s">
        <v>33</v>
      </c>
      <c r="AX1782" s="11" t="s">
        <v>72</v>
      </c>
      <c r="AY1782" s="154" t="s">
        <v>137</v>
      </c>
    </row>
    <row r="1783" spans="2:51" s="12" customFormat="1">
      <c r="B1783" s="161"/>
      <c r="D1783" s="153" t="s">
        <v>147</v>
      </c>
      <c r="E1783" s="162" t="s">
        <v>1</v>
      </c>
      <c r="F1783" s="163" t="s">
        <v>150</v>
      </c>
      <c r="H1783" s="164">
        <v>48.987000000000002</v>
      </c>
      <c r="I1783" s="165"/>
      <c r="L1783" s="161"/>
      <c r="M1783" s="166"/>
      <c r="N1783" s="167"/>
      <c r="O1783" s="167"/>
      <c r="P1783" s="167"/>
      <c r="Q1783" s="167"/>
      <c r="R1783" s="167"/>
      <c r="S1783" s="167"/>
      <c r="T1783" s="168"/>
      <c r="AT1783" s="162" t="s">
        <v>147</v>
      </c>
      <c r="AU1783" s="162" t="s">
        <v>145</v>
      </c>
      <c r="AV1783" s="12" t="s">
        <v>151</v>
      </c>
      <c r="AW1783" s="12" t="s">
        <v>33</v>
      </c>
      <c r="AX1783" s="12" t="s">
        <v>72</v>
      </c>
      <c r="AY1783" s="162" t="s">
        <v>137</v>
      </c>
    </row>
    <row r="1784" spans="2:51" s="14" customFormat="1">
      <c r="B1784" s="186"/>
      <c r="D1784" s="153" t="s">
        <v>147</v>
      </c>
      <c r="E1784" s="187" t="s">
        <v>1</v>
      </c>
      <c r="F1784" s="188" t="s">
        <v>2419</v>
      </c>
      <c r="H1784" s="187" t="s">
        <v>1</v>
      </c>
      <c r="I1784" s="189"/>
      <c r="L1784" s="186"/>
      <c r="M1784" s="190"/>
      <c r="N1784" s="191"/>
      <c r="O1784" s="191"/>
      <c r="P1784" s="191"/>
      <c r="Q1784" s="191"/>
      <c r="R1784" s="191"/>
      <c r="S1784" s="191"/>
      <c r="T1784" s="192"/>
      <c r="AT1784" s="187" t="s">
        <v>147</v>
      </c>
      <c r="AU1784" s="187" t="s">
        <v>145</v>
      </c>
      <c r="AV1784" s="14" t="s">
        <v>80</v>
      </c>
      <c r="AW1784" s="14" t="s">
        <v>33</v>
      </c>
      <c r="AX1784" s="14" t="s">
        <v>72</v>
      </c>
      <c r="AY1784" s="187" t="s">
        <v>137</v>
      </c>
    </row>
    <row r="1785" spans="2:51" s="11" customFormat="1">
      <c r="B1785" s="152"/>
      <c r="D1785" s="153" t="s">
        <v>147</v>
      </c>
      <c r="E1785" s="154" t="s">
        <v>1</v>
      </c>
      <c r="F1785" s="155" t="s">
        <v>2420</v>
      </c>
      <c r="H1785" s="156">
        <v>73.92</v>
      </c>
      <c r="I1785" s="157"/>
      <c r="L1785" s="152"/>
      <c r="M1785" s="158"/>
      <c r="N1785" s="159"/>
      <c r="O1785" s="159"/>
      <c r="P1785" s="159"/>
      <c r="Q1785" s="159"/>
      <c r="R1785" s="159"/>
      <c r="S1785" s="159"/>
      <c r="T1785" s="160"/>
      <c r="AT1785" s="154" t="s">
        <v>147</v>
      </c>
      <c r="AU1785" s="154" t="s">
        <v>145</v>
      </c>
      <c r="AV1785" s="11" t="s">
        <v>145</v>
      </c>
      <c r="AW1785" s="11" t="s">
        <v>33</v>
      </c>
      <c r="AX1785" s="11" t="s">
        <v>72</v>
      </c>
      <c r="AY1785" s="154" t="s">
        <v>137</v>
      </c>
    </row>
    <row r="1786" spans="2:51" s="11" customFormat="1">
      <c r="B1786" s="152"/>
      <c r="D1786" s="153" t="s">
        <v>147</v>
      </c>
      <c r="E1786" s="154" t="s">
        <v>1</v>
      </c>
      <c r="F1786" s="155" t="s">
        <v>2421</v>
      </c>
      <c r="H1786" s="156">
        <v>-11.045999999999999</v>
      </c>
      <c r="I1786" s="157"/>
      <c r="L1786" s="152"/>
      <c r="M1786" s="158"/>
      <c r="N1786" s="159"/>
      <c r="O1786" s="159"/>
      <c r="P1786" s="159"/>
      <c r="Q1786" s="159"/>
      <c r="R1786" s="159"/>
      <c r="S1786" s="159"/>
      <c r="T1786" s="160"/>
      <c r="AT1786" s="154" t="s">
        <v>147</v>
      </c>
      <c r="AU1786" s="154" t="s">
        <v>145</v>
      </c>
      <c r="AV1786" s="11" t="s">
        <v>145</v>
      </c>
      <c r="AW1786" s="11" t="s">
        <v>33</v>
      </c>
      <c r="AX1786" s="11" t="s">
        <v>72</v>
      </c>
      <c r="AY1786" s="154" t="s">
        <v>137</v>
      </c>
    </row>
    <row r="1787" spans="2:51" s="11" customFormat="1">
      <c r="B1787" s="152"/>
      <c r="D1787" s="153" t="s">
        <v>147</v>
      </c>
      <c r="E1787" s="154" t="s">
        <v>1</v>
      </c>
      <c r="F1787" s="155" t="s">
        <v>2394</v>
      </c>
      <c r="H1787" s="156">
        <v>3.38</v>
      </c>
      <c r="I1787" s="157"/>
      <c r="L1787" s="152"/>
      <c r="M1787" s="158"/>
      <c r="N1787" s="159"/>
      <c r="O1787" s="159"/>
      <c r="P1787" s="159"/>
      <c r="Q1787" s="159"/>
      <c r="R1787" s="159"/>
      <c r="S1787" s="159"/>
      <c r="T1787" s="160"/>
      <c r="AT1787" s="154" t="s">
        <v>147</v>
      </c>
      <c r="AU1787" s="154" t="s">
        <v>145</v>
      </c>
      <c r="AV1787" s="11" t="s">
        <v>145</v>
      </c>
      <c r="AW1787" s="11" t="s">
        <v>33</v>
      </c>
      <c r="AX1787" s="11" t="s">
        <v>72</v>
      </c>
      <c r="AY1787" s="154" t="s">
        <v>137</v>
      </c>
    </row>
    <row r="1788" spans="2:51" s="12" customFormat="1">
      <c r="B1788" s="161"/>
      <c r="D1788" s="153" t="s">
        <v>147</v>
      </c>
      <c r="E1788" s="162" t="s">
        <v>1</v>
      </c>
      <c r="F1788" s="163" t="s">
        <v>150</v>
      </c>
      <c r="H1788" s="164">
        <v>66.254000000000005</v>
      </c>
      <c r="I1788" s="165"/>
      <c r="L1788" s="161"/>
      <c r="M1788" s="166"/>
      <c r="N1788" s="167"/>
      <c r="O1788" s="167"/>
      <c r="P1788" s="167"/>
      <c r="Q1788" s="167"/>
      <c r="R1788" s="167"/>
      <c r="S1788" s="167"/>
      <c r="T1788" s="168"/>
      <c r="AT1788" s="162" t="s">
        <v>147</v>
      </c>
      <c r="AU1788" s="162" t="s">
        <v>145</v>
      </c>
      <c r="AV1788" s="12" t="s">
        <v>151</v>
      </c>
      <c r="AW1788" s="12" t="s">
        <v>33</v>
      </c>
      <c r="AX1788" s="12" t="s">
        <v>72</v>
      </c>
      <c r="AY1788" s="162" t="s">
        <v>137</v>
      </c>
    </row>
    <row r="1789" spans="2:51" s="14" customFormat="1">
      <c r="B1789" s="186"/>
      <c r="D1789" s="153" t="s">
        <v>147</v>
      </c>
      <c r="E1789" s="187" t="s">
        <v>1</v>
      </c>
      <c r="F1789" s="188" t="s">
        <v>2422</v>
      </c>
      <c r="H1789" s="187" t="s">
        <v>1</v>
      </c>
      <c r="I1789" s="189"/>
      <c r="L1789" s="186"/>
      <c r="M1789" s="190"/>
      <c r="N1789" s="191"/>
      <c r="O1789" s="191"/>
      <c r="P1789" s="191"/>
      <c r="Q1789" s="191"/>
      <c r="R1789" s="191"/>
      <c r="S1789" s="191"/>
      <c r="T1789" s="192"/>
      <c r="AT1789" s="187" t="s">
        <v>147</v>
      </c>
      <c r="AU1789" s="187" t="s">
        <v>145</v>
      </c>
      <c r="AV1789" s="14" t="s">
        <v>80</v>
      </c>
      <c r="AW1789" s="14" t="s">
        <v>33</v>
      </c>
      <c r="AX1789" s="14" t="s">
        <v>72</v>
      </c>
      <c r="AY1789" s="187" t="s">
        <v>137</v>
      </c>
    </row>
    <row r="1790" spans="2:51" s="11" customFormat="1">
      <c r="B1790" s="152"/>
      <c r="D1790" s="153" t="s">
        <v>147</v>
      </c>
      <c r="E1790" s="154" t="s">
        <v>1</v>
      </c>
      <c r="F1790" s="155" t="s">
        <v>2423</v>
      </c>
      <c r="H1790" s="156">
        <v>50.96</v>
      </c>
      <c r="I1790" s="157"/>
      <c r="L1790" s="152"/>
      <c r="M1790" s="158"/>
      <c r="N1790" s="159"/>
      <c r="O1790" s="159"/>
      <c r="P1790" s="159"/>
      <c r="Q1790" s="159"/>
      <c r="R1790" s="159"/>
      <c r="S1790" s="159"/>
      <c r="T1790" s="160"/>
      <c r="AT1790" s="154" t="s">
        <v>147</v>
      </c>
      <c r="AU1790" s="154" t="s">
        <v>145</v>
      </c>
      <c r="AV1790" s="11" t="s">
        <v>145</v>
      </c>
      <c r="AW1790" s="11" t="s">
        <v>33</v>
      </c>
      <c r="AX1790" s="11" t="s">
        <v>72</v>
      </c>
      <c r="AY1790" s="154" t="s">
        <v>137</v>
      </c>
    </row>
    <row r="1791" spans="2:51" s="11" customFormat="1">
      <c r="B1791" s="152"/>
      <c r="D1791" s="153" t="s">
        <v>147</v>
      </c>
      <c r="E1791" s="154" t="s">
        <v>1</v>
      </c>
      <c r="F1791" s="155" t="s">
        <v>2424</v>
      </c>
      <c r="H1791" s="156">
        <v>-11.834</v>
      </c>
      <c r="I1791" s="157"/>
      <c r="L1791" s="152"/>
      <c r="M1791" s="158"/>
      <c r="N1791" s="159"/>
      <c r="O1791" s="159"/>
      <c r="P1791" s="159"/>
      <c r="Q1791" s="159"/>
      <c r="R1791" s="159"/>
      <c r="S1791" s="159"/>
      <c r="T1791" s="160"/>
      <c r="AT1791" s="154" t="s">
        <v>147</v>
      </c>
      <c r="AU1791" s="154" t="s">
        <v>145</v>
      </c>
      <c r="AV1791" s="11" t="s">
        <v>145</v>
      </c>
      <c r="AW1791" s="11" t="s">
        <v>33</v>
      </c>
      <c r="AX1791" s="11" t="s">
        <v>72</v>
      </c>
      <c r="AY1791" s="154" t="s">
        <v>137</v>
      </c>
    </row>
    <row r="1792" spans="2:51" s="11" customFormat="1">
      <c r="B1792" s="152"/>
      <c r="D1792" s="153" t="s">
        <v>147</v>
      </c>
      <c r="E1792" s="154" t="s">
        <v>1</v>
      </c>
      <c r="F1792" s="155" t="s">
        <v>2394</v>
      </c>
      <c r="H1792" s="156">
        <v>3.38</v>
      </c>
      <c r="I1792" s="157"/>
      <c r="L1792" s="152"/>
      <c r="M1792" s="158"/>
      <c r="N1792" s="159"/>
      <c r="O1792" s="159"/>
      <c r="P1792" s="159"/>
      <c r="Q1792" s="159"/>
      <c r="R1792" s="159"/>
      <c r="S1792" s="159"/>
      <c r="T1792" s="160"/>
      <c r="AT1792" s="154" t="s">
        <v>147</v>
      </c>
      <c r="AU1792" s="154" t="s">
        <v>145</v>
      </c>
      <c r="AV1792" s="11" t="s">
        <v>145</v>
      </c>
      <c r="AW1792" s="11" t="s">
        <v>33</v>
      </c>
      <c r="AX1792" s="11" t="s">
        <v>72</v>
      </c>
      <c r="AY1792" s="154" t="s">
        <v>137</v>
      </c>
    </row>
    <row r="1793" spans="1:65" s="12" customFormat="1">
      <c r="B1793" s="161"/>
      <c r="D1793" s="153" t="s">
        <v>147</v>
      </c>
      <c r="E1793" s="162" t="s">
        <v>1</v>
      </c>
      <c r="F1793" s="163" t="s">
        <v>150</v>
      </c>
      <c r="H1793" s="164">
        <v>42.506</v>
      </c>
      <c r="I1793" s="165"/>
      <c r="L1793" s="161"/>
      <c r="M1793" s="166"/>
      <c r="N1793" s="167"/>
      <c r="O1793" s="167"/>
      <c r="P1793" s="167"/>
      <c r="Q1793" s="167"/>
      <c r="R1793" s="167"/>
      <c r="S1793" s="167"/>
      <c r="T1793" s="168"/>
      <c r="AT1793" s="162" t="s">
        <v>147</v>
      </c>
      <c r="AU1793" s="162" t="s">
        <v>145</v>
      </c>
      <c r="AV1793" s="12" t="s">
        <v>151</v>
      </c>
      <c r="AW1793" s="12" t="s">
        <v>33</v>
      </c>
      <c r="AX1793" s="12" t="s">
        <v>72</v>
      </c>
      <c r="AY1793" s="162" t="s">
        <v>137</v>
      </c>
    </row>
    <row r="1794" spans="1:65" s="14" customFormat="1">
      <c r="B1794" s="186"/>
      <c r="D1794" s="153" t="s">
        <v>147</v>
      </c>
      <c r="E1794" s="187" t="s">
        <v>1</v>
      </c>
      <c r="F1794" s="188" t="s">
        <v>2425</v>
      </c>
      <c r="H1794" s="187" t="s">
        <v>1</v>
      </c>
      <c r="I1794" s="189"/>
      <c r="L1794" s="186"/>
      <c r="M1794" s="190"/>
      <c r="N1794" s="191"/>
      <c r="O1794" s="191"/>
      <c r="P1794" s="191"/>
      <c r="Q1794" s="191"/>
      <c r="R1794" s="191"/>
      <c r="S1794" s="191"/>
      <c r="T1794" s="192"/>
      <c r="AT1794" s="187" t="s">
        <v>147</v>
      </c>
      <c r="AU1794" s="187" t="s">
        <v>145</v>
      </c>
      <c r="AV1794" s="14" t="s">
        <v>80</v>
      </c>
      <c r="AW1794" s="14" t="s">
        <v>33</v>
      </c>
      <c r="AX1794" s="14" t="s">
        <v>72</v>
      </c>
      <c r="AY1794" s="187" t="s">
        <v>137</v>
      </c>
    </row>
    <row r="1795" spans="1:65" s="11" customFormat="1">
      <c r="B1795" s="152"/>
      <c r="D1795" s="153" t="s">
        <v>147</v>
      </c>
      <c r="E1795" s="154" t="s">
        <v>1</v>
      </c>
      <c r="F1795" s="155" t="s">
        <v>2426</v>
      </c>
      <c r="H1795" s="156">
        <v>32.200000000000003</v>
      </c>
      <c r="I1795" s="157"/>
      <c r="L1795" s="152"/>
      <c r="M1795" s="158"/>
      <c r="N1795" s="159"/>
      <c r="O1795" s="159"/>
      <c r="P1795" s="159"/>
      <c r="Q1795" s="159"/>
      <c r="R1795" s="159"/>
      <c r="S1795" s="159"/>
      <c r="T1795" s="160"/>
      <c r="AT1795" s="154" t="s">
        <v>147</v>
      </c>
      <c r="AU1795" s="154" t="s">
        <v>145</v>
      </c>
      <c r="AV1795" s="11" t="s">
        <v>145</v>
      </c>
      <c r="AW1795" s="11" t="s">
        <v>33</v>
      </c>
      <c r="AX1795" s="11" t="s">
        <v>72</v>
      </c>
      <c r="AY1795" s="154" t="s">
        <v>137</v>
      </c>
    </row>
    <row r="1796" spans="1:65" s="11" customFormat="1">
      <c r="B1796" s="152"/>
      <c r="D1796" s="153" t="s">
        <v>147</v>
      </c>
      <c r="E1796" s="154" t="s">
        <v>1</v>
      </c>
      <c r="F1796" s="155" t="s">
        <v>2405</v>
      </c>
      <c r="H1796" s="156">
        <v>-7.7009999999999996</v>
      </c>
      <c r="I1796" s="157"/>
      <c r="L1796" s="152"/>
      <c r="M1796" s="158"/>
      <c r="N1796" s="159"/>
      <c r="O1796" s="159"/>
      <c r="P1796" s="159"/>
      <c r="Q1796" s="159"/>
      <c r="R1796" s="159"/>
      <c r="S1796" s="159"/>
      <c r="T1796" s="160"/>
      <c r="AT1796" s="154" t="s">
        <v>147</v>
      </c>
      <c r="AU1796" s="154" t="s">
        <v>145</v>
      </c>
      <c r="AV1796" s="11" t="s">
        <v>145</v>
      </c>
      <c r="AW1796" s="11" t="s">
        <v>33</v>
      </c>
      <c r="AX1796" s="11" t="s">
        <v>72</v>
      </c>
      <c r="AY1796" s="154" t="s">
        <v>137</v>
      </c>
    </row>
    <row r="1797" spans="1:65" s="11" customFormat="1">
      <c r="B1797" s="152"/>
      <c r="D1797" s="153" t="s">
        <v>147</v>
      </c>
      <c r="E1797" s="154" t="s">
        <v>1</v>
      </c>
      <c r="F1797" s="155" t="s">
        <v>964</v>
      </c>
      <c r="H1797" s="156">
        <v>1.196</v>
      </c>
      <c r="I1797" s="157"/>
      <c r="L1797" s="152"/>
      <c r="M1797" s="158"/>
      <c r="N1797" s="159"/>
      <c r="O1797" s="159"/>
      <c r="P1797" s="159"/>
      <c r="Q1797" s="159"/>
      <c r="R1797" s="159"/>
      <c r="S1797" s="159"/>
      <c r="T1797" s="160"/>
      <c r="AT1797" s="154" t="s">
        <v>147</v>
      </c>
      <c r="AU1797" s="154" t="s">
        <v>145</v>
      </c>
      <c r="AV1797" s="11" t="s">
        <v>145</v>
      </c>
      <c r="AW1797" s="11" t="s">
        <v>33</v>
      </c>
      <c r="AX1797" s="11" t="s">
        <v>72</v>
      </c>
      <c r="AY1797" s="154" t="s">
        <v>137</v>
      </c>
    </row>
    <row r="1798" spans="1:65" s="12" customFormat="1">
      <c r="B1798" s="161"/>
      <c r="D1798" s="153" t="s">
        <v>147</v>
      </c>
      <c r="E1798" s="162" t="s">
        <v>1</v>
      </c>
      <c r="F1798" s="163" t="s">
        <v>150</v>
      </c>
      <c r="H1798" s="164">
        <v>25.695</v>
      </c>
      <c r="I1798" s="165"/>
      <c r="L1798" s="161"/>
      <c r="M1798" s="166"/>
      <c r="N1798" s="167"/>
      <c r="O1798" s="167"/>
      <c r="P1798" s="167"/>
      <c r="Q1798" s="167"/>
      <c r="R1798" s="167"/>
      <c r="S1798" s="167"/>
      <c r="T1798" s="168"/>
      <c r="AT1798" s="162" t="s">
        <v>147</v>
      </c>
      <c r="AU1798" s="162" t="s">
        <v>145</v>
      </c>
      <c r="AV1798" s="12" t="s">
        <v>151</v>
      </c>
      <c r="AW1798" s="12" t="s">
        <v>33</v>
      </c>
      <c r="AX1798" s="12" t="s">
        <v>72</v>
      </c>
      <c r="AY1798" s="162" t="s">
        <v>137</v>
      </c>
    </row>
    <row r="1799" spans="1:65" s="13" customFormat="1">
      <c r="B1799" s="169"/>
      <c r="D1799" s="153" t="s">
        <v>147</v>
      </c>
      <c r="E1799" s="170" t="s">
        <v>1</v>
      </c>
      <c r="F1799" s="171" t="s">
        <v>158</v>
      </c>
      <c r="H1799" s="172">
        <v>673.14700000000005</v>
      </c>
      <c r="I1799" s="173"/>
      <c r="L1799" s="169"/>
      <c r="M1799" s="174"/>
      <c r="N1799" s="175"/>
      <c r="O1799" s="175"/>
      <c r="P1799" s="175"/>
      <c r="Q1799" s="175"/>
      <c r="R1799" s="175"/>
      <c r="S1799" s="175"/>
      <c r="T1799" s="176"/>
      <c r="AT1799" s="170" t="s">
        <v>147</v>
      </c>
      <c r="AU1799" s="170" t="s">
        <v>145</v>
      </c>
      <c r="AV1799" s="13" t="s">
        <v>144</v>
      </c>
      <c r="AW1799" s="13" t="s">
        <v>33</v>
      </c>
      <c r="AX1799" s="13" t="s">
        <v>80</v>
      </c>
      <c r="AY1799" s="170" t="s">
        <v>137</v>
      </c>
    </row>
    <row r="1800" spans="1:65" s="254" customFormat="1" ht="37.700000000000003" customHeight="1">
      <c r="A1800" s="204"/>
      <c r="B1800" s="139"/>
      <c r="C1800" s="276" t="s">
        <v>2427</v>
      </c>
      <c r="D1800" s="276" t="s">
        <v>139</v>
      </c>
      <c r="E1800" s="277" t="s">
        <v>2428</v>
      </c>
      <c r="F1800" s="278" t="s">
        <v>2429</v>
      </c>
      <c r="G1800" s="279" t="s">
        <v>142</v>
      </c>
      <c r="H1800" s="280">
        <v>389.53</v>
      </c>
      <c r="I1800" s="281"/>
      <c r="J1800" s="280">
        <f>ROUND(I1800*H1800,3)</f>
        <v>0</v>
      </c>
      <c r="K1800" s="282"/>
      <c r="L1800" s="30"/>
      <c r="M1800" s="283" t="s">
        <v>1</v>
      </c>
      <c r="N1800" s="284" t="s">
        <v>44</v>
      </c>
      <c r="O1800" s="49"/>
      <c r="P1800" s="285">
        <f>O1800*H1800</f>
        <v>0</v>
      </c>
      <c r="Q1800" s="285">
        <v>2.2000000000000001E-4</v>
      </c>
      <c r="R1800" s="285">
        <f>Q1800*H1800</f>
        <v>8.5696599999999998E-2</v>
      </c>
      <c r="S1800" s="285">
        <v>0</v>
      </c>
      <c r="T1800" s="286">
        <f>S1800*H1800</f>
        <v>0</v>
      </c>
      <c r="U1800" s="204"/>
      <c r="V1800" s="204"/>
      <c r="W1800" s="204"/>
      <c r="X1800" s="204"/>
      <c r="Y1800" s="204"/>
      <c r="Z1800" s="204"/>
      <c r="AA1800" s="204"/>
      <c r="AB1800" s="204"/>
      <c r="AC1800" s="204"/>
      <c r="AD1800" s="204"/>
      <c r="AE1800" s="204"/>
      <c r="AR1800" s="287" t="s">
        <v>238</v>
      </c>
      <c r="AT1800" s="287" t="s">
        <v>139</v>
      </c>
      <c r="AU1800" s="287" t="s">
        <v>145</v>
      </c>
      <c r="AY1800" s="205" t="s">
        <v>137</v>
      </c>
      <c r="BE1800" s="150">
        <f>IF(N1800="základná",J1800,0)</f>
        <v>0</v>
      </c>
      <c r="BF1800" s="150">
        <f>IF(N1800="znížená",J1800,0)</f>
        <v>0</v>
      </c>
      <c r="BG1800" s="150">
        <f>IF(N1800="zákl. prenesená",J1800,0)</f>
        <v>0</v>
      </c>
      <c r="BH1800" s="150">
        <f>IF(N1800="zníž. prenesená",J1800,0)</f>
        <v>0</v>
      </c>
      <c r="BI1800" s="150">
        <f>IF(N1800="nulová",J1800,0)</f>
        <v>0</v>
      </c>
      <c r="BJ1800" s="205" t="s">
        <v>145</v>
      </c>
      <c r="BK1800" s="151">
        <f>ROUND(I1800*H1800,3)</f>
        <v>0</v>
      </c>
      <c r="BL1800" s="205" t="s">
        <v>238</v>
      </c>
      <c r="BM1800" s="287" t="s">
        <v>2430</v>
      </c>
    </row>
    <row r="1801" spans="1:65" s="11" customFormat="1">
      <c r="B1801" s="152"/>
      <c r="D1801" s="153" t="s">
        <v>147</v>
      </c>
      <c r="E1801" s="154" t="s">
        <v>1</v>
      </c>
      <c r="F1801" s="155" t="s">
        <v>2431</v>
      </c>
      <c r="H1801" s="156">
        <v>389.53</v>
      </c>
      <c r="I1801" s="157"/>
      <c r="L1801" s="152"/>
      <c r="M1801" s="158"/>
      <c r="N1801" s="159"/>
      <c r="O1801" s="159"/>
      <c r="P1801" s="159"/>
      <c r="Q1801" s="159"/>
      <c r="R1801" s="159"/>
      <c r="S1801" s="159"/>
      <c r="T1801" s="160"/>
      <c r="AT1801" s="154" t="s">
        <v>147</v>
      </c>
      <c r="AU1801" s="154" t="s">
        <v>145</v>
      </c>
      <c r="AV1801" s="11" t="s">
        <v>145</v>
      </c>
      <c r="AW1801" s="11" t="s">
        <v>33</v>
      </c>
      <c r="AX1801" s="11" t="s">
        <v>72</v>
      </c>
      <c r="AY1801" s="154" t="s">
        <v>137</v>
      </c>
    </row>
    <row r="1802" spans="1:65" s="13" customFormat="1">
      <c r="B1802" s="169"/>
      <c r="D1802" s="153" t="s">
        <v>147</v>
      </c>
      <c r="E1802" s="170" t="s">
        <v>1</v>
      </c>
      <c r="F1802" s="171" t="s">
        <v>158</v>
      </c>
      <c r="H1802" s="172">
        <v>389.53</v>
      </c>
      <c r="I1802" s="173"/>
      <c r="L1802" s="169"/>
      <c r="M1802" s="174"/>
      <c r="N1802" s="175"/>
      <c r="O1802" s="175"/>
      <c r="P1802" s="175"/>
      <c r="Q1802" s="175"/>
      <c r="R1802" s="175"/>
      <c r="S1802" s="175"/>
      <c r="T1802" s="176"/>
      <c r="AT1802" s="170" t="s">
        <v>147</v>
      </c>
      <c r="AU1802" s="170" t="s">
        <v>145</v>
      </c>
      <c r="AV1802" s="13" t="s">
        <v>144</v>
      </c>
      <c r="AW1802" s="13" t="s">
        <v>33</v>
      </c>
      <c r="AX1802" s="13" t="s">
        <v>80</v>
      </c>
      <c r="AY1802" s="170" t="s">
        <v>137</v>
      </c>
    </row>
    <row r="1803" spans="1:65" s="254" customFormat="1" ht="37.700000000000003" customHeight="1">
      <c r="A1803" s="204"/>
      <c r="B1803" s="139"/>
      <c r="C1803" s="276" t="s">
        <v>2432</v>
      </c>
      <c r="D1803" s="276" t="s">
        <v>139</v>
      </c>
      <c r="E1803" s="277" t="s">
        <v>2433</v>
      </c>
      <c r="F1803" s="278" t="s">
        <v>2434</v>
      </c>
      <c r="G1803" s="279" t="s">
        <v>142</v>
      </c>
      <c r="H1803" s="280">
        <v>85.245999999999995</v>
      </c>
      <c r="I1803" s="281"/>
      <c r="J1803" s="280">
        <f>ROUND(I1803*H1803,3)</f>
        <v>0</v>
      </c>
      <c r="K1803" s="282"/>
      <c r="L1803" s="30"/>
      <c r="M1803" s="283" t="s">
        <v>1</v>
      </c>
      <c r="N1803" s="284" t="s">
        <v>44</v>
      </c>
      <c r="O1803" s="49"/>
      <c r="P1803" s="285">
        <f>O1803*H1803</f>
        <v>0</v>
      </c>
      <c r="Q1803" s="285">
        <v>3.4000000000000002E-4</v>
      </c>
      <c r="R1803" s="285">
        <f>Q1803*H1803</f>
        <v>2.8983640000000001E-2</v>
      </c>
      <c r="S1803" s="285">
        <v>0</v>
      </c>
      <c r="T1803" s="286">
        <f>S1803*H1803</f>
        <v>0</v>
      </c>
      <c r="U1803" s="204"/>
      <c r="V1803" s="204"/>
      <c r="W1803" s="204"/>
      <c r="X1803" s="204"/>
      <c r="Y1803" s="204"/>
      <c r="Z1803" s="204"/>
      <c r="AA1803" s="204"/>
      <c r="AB1803" s="204"/>
      <c r="AC1803" s="204"/>
      <c r="AD1803" s="204"/>
      <c r="AE1803" s="204"/>
      <c r="AR1803" s="287" t="s">
        <v>238</v>
      </c>
      <c r="AT1803" s="287" t="s">
        <v>139</v>
      </c>
      <c r="AU1803" s="287" t="s">
        <v>145</v>
      </c>
      <c r="AY1803" s="205" t="s">
        <v>137</v>
      </c>
      <c r="BE1803" s="150">
        <f>IF(N1803="základná",J1803,0)</f>
        <v>0</v>
      </c>
      <c r="BF1803" s="150">
        <f>IF(N1803="znížená",J1803,0)</f>
        <v>0</v>
      </c>
      <c r="BG1803" s="150">
        <f>IF(N1803="zákl. prenesená",J1803,0)</f>
        <v>0</v>
      </c>
      <c r="BH1803" s="150">
        <f>IF(N1803="zníž. prenesená",J1803,0)</f>
        <v>0</v>
      </c>
      <c r="BI1803" s="150">
        <f>IF(N1803="nulová",J1803,0)</f>
        <v>0</v>
      </c>
      <c r="BJ1803" s="205" t="s">
        <v>145</v>
      </c>
      <c r="BK1803" s="151">
        <f>ROUND(I1803*H1803,3)</f>
        <v>0</v>
      </c>
      <c r="BL1803" s="205" t="s">
        <v>238</v>
      </c>
      <c r="BM1803" s="287" t="s">
        <v>2435</v>
      </c>
    </row>
    <row r="1804" spans="1:65" s="14" customFormat="1">
      <c r="B1804" s="186"/>
      <c r="D1804" s="153" t="s">
        <v>147</v>
      </c>
      <c r="E1804" s="187" t="s">
        <v>1</v>
      </c>
      <c r="F1804" s="188" t="s">
        <v>1179</v>
      </c>
      <c r="H1804" s="187" t="s">
        <v>1</v>
      </c>
      <c r="I1804" s="189"/>
      <c r="L1804" s="186"/>
      <c r="M1804" s="190"/>
      <c r="N1804" s="191"/>
      <c r="O1804" s="191"/>
      <c r="P1804" s="191"/>
      <c r="Q1804" s="191"/>
      <c r="R1804" s="191"/>
      <c r="S1804" s="191"/>
      <c r="T1804" s="192"/>
      <c r="AT1804" s="187" t="s">
        <v>147</v>
      </c>
      <c r="AU1804" s="187" t="s">
        <v>145</v>
      </c>
      <c r="AV1804" s="14" t="s">
        <v>80</v>
      </c>
      <c r="AW1804" s="14" t="s">
        <v>33</v>
      </c>
      <c r="AX1804" s="14" t="s">
        <v>72</v>
      </c>
      <c r="AY1804" s="187" t="s">
        <v>137</v>
      </c>
    </row>
    <row r="1805" spans="1:65" s="14" customFormat="1">
      <c r="B1805" s="186"/>
      <c r="D1805" s="153" t="s">
        <v>147</v>
      </c>
      <c r="E1805" s="187" t="s">
        <v>1</v>
      </c>
      <c r="F1805" s="188" t="s">
        <v>2436</v>
      </c>
      <c r="H1805" s="187" t="s">
        <v>1</v>
      </c>
      <c r="I1805" s="189"/>
      <c r="L1805" s="186"/>
      <c r="M1805" s="190"/>
      <c r="N1805" s="191"/>
      <c r="O1805" s="191"/>
      <c r="P1805" s="191"/>
      <c r="Q1805" s="191"/>
      <c r="R1805" s="191"/>
      <c r="S1805" s="191"/>
      <c r="T1805" s="192"/>
      <c r="AT1805" s="187" t="s">
        <v>147</v>
      </c>
      <c r="AU1805" s="187" t="s">
        <v>145</v>
      </c>
      <c r="AV1805" s="14" t="s">
        <v>80</v>
      </c>
      <c r="AW1805" s="14" t="s">
        <v>33</v>
      </c>
      <c r="AX1805" s="14" t="s">
        <v>72</v>
      </c>
      <c r="AY1805" s="187" t="s">
        <v>137</v>
      </c>
    </row>
    <row r="1806" spans="1:65" s="11" customFormat="1">
      <c r="B1806" s="152"/>
      <c r="D1806" s="153" t="s">
        <v>147</v>
      </c>
      <c r="E1806" s="154" t="s">
        <v>1</v>
      </c>
      <c r="F1806" s="155" t="s">
        <v>2437</v>
      </c>
      <c r="H1806" s="156">
        <v>111.414</v>
      </c>
      <c r="I1806" s="157"/>
      <c r="L1806" s="152"/>
      <c r="M1806" s="158"/>
      <c r="N1806" s="159"/>
      <c r="O1806" s="159"/>
      <c r="P1806" s="159"/>
      <c r="Q1806" s="159"/>
      <c r="R1806" s="159"/>
      <c r="S1806" s="159"/>
      <c r="T1806" s="160"/>
      <c r="AT1806" s="154" t="s">
        <v>147</v>
      </c>
      <c r="AU1806" s="154" t="s">
        <v>145</v>
      </c>
      <c r="AV1806" s="11" t="s">
        <v>145</v>
      </c>
      <c r="AW1806" s="11" t="s">
        <v>33</v>
      </c>
      <c r="AX1806" s="11" t="s">
        <v>72</v>
      </c>
      <c r="AY1806" s="154" t="s">
        <v>137</v>
      </c>
    </row>
    <row r="1807" spans="1:65" s="11" customFormat="1">
      <c r="B1807" s="152"/>
      <c r="D1807" s="153" t="s">
        <v>147</v>
      </c>
      <c r="E1807" s="154" t="s">
        <v>1</v>
      </c>
      <c r="F1807" s="155" t="s">
        <v>2438</v>
      </c>
      <c r="H1807" s="156">
        <v>-17.257000000000001</v>
      </c>
      <c r="I1807" s="157"/>
      <c r="L1807" s="152"/>
      <c r="M1807" s="158"/>
      <c r="N1807" s="159"/>
      <c r="O1807" s="159"/>
      <c r="P1807" s="159"/>
      <c r="Q1807" s="159"/>
      <c r="R1807" s="159"/>
      <c r="S1807" s="159"/>
      <c r="T1807" s="160"/>
      <c r="AT1807" s="154" t="s">
        <v>147</v>
      </c>
      <c r="AU1807" s="154" t="s">
        <v>145</v>
      </c>
      <c r="AV1807" s="11" t="s">
        <v>145</v>
      </c>
      <c r="AW1807" s="11" t="s">
        <v>33</v>
      </c>
      <c r="AX1807" s="11" t="s">
        <v>72</v>
      </c>
      <c r="AY1807" s="154" t="s">
        <v>137</v>
      </c>
    </row>
    <row r="1808" spans="1:65" s="11" customFormat="1" ht="22.5">
      <c r="B1808" s="152"/>
      <c r="D1808" s="153" t="s">
        <v>147</v>
      </c>
      <c r="E1808" s="154" t="s">
        <v>1</v>
      </c>
      <c r="F1808" s="155" t="s">
        <v>2439</v>
      </c>
      <c r="H1808" s="156">
        <v>5.1420000000000003</v>
      </c>
      <c r="I1808" s="157"/>
      <c r="L1808" s="152"/>
      <c r="M1808" s="158"/>
      <c r="N1808" s="159"/>
      <c r="O1808" s="159"/>
      <c r="P1808" s="159"/>
      <c r="Q1808" s="159"/>
      <c r="R1808" s="159"/>
      <c r="S1808" s="159"/>
      <c r="T1808" s="160"/>
      <c r="AT1808" s="154" t="s">
        <v>147</v>
      </c>
      <c r="AU1808" s="154" t="s">
        <v>145</v>
      </c>
      <c r="AV1808" s="11" t="s">
        <v>145</v>
      </c>
      <c r="AW1808" s="11" t="s">
        <v>33</v>
      </c>
      <c r="AX1808" s="11" t="s">
        <v>72</v>
      </c>
      <c r="AY1808" s="154" t="s">
        <v>137</v>
      </c>
    </row>
    <row r="1809" spans="1:65" s="11" customFormat="1" ht="22.5">
      <c r="B1809" s="152"/>
      <c r="D1809" s="153" t="s">
        <v>147</v>
      </c>
      <c r="E1809" s="154" t="s">
        <v>1</v>
      </c>
      <c r="F1809" s="155" t="s">
        <v>2440</v>
      </c>
      <c r="H1809" s="156">
        <v>-14.053000000000001</v>
      </c>
      <c r="I1809" s="157"/>
      <c r="L1809" s="152"/>
      <c r="M1809" s="158"/>
      <c r="N1809" s="159"/>
      <c r="O1809" s="159"/>
      <c r="P1809" s="159"/>
      <c r="Q1809" s="159"/>
      <c r="R1809" s="159"/>
      <c r="S1809" s="159"/>
      <c r="T1809" s="160"/>
      <c r="AT1809" s="154" t="s">
        <v>147</v>
      </c>
      <c r="AU1809" s="154" t="s">
        <v>145</v>
      </c>
      <c r="AV1809" s="11" t="s">
        <v>145</v>
      </c>
      <c r="AW1809" s="11" t="s">
        <v>33</v>
      </c>
      <c r="AX1809" s="11" t="s">
        <v>72</v>
      </c>
      <c r="AY1809" s="154" t="s">
        <v>137</v>
      </c>
    </row>
    <row r="1810" spans="1:65" s="13" customFormat="1">
      <c r="B1810" s="169"/>
      <c r="D1810" s="153" t="s">
        <v>147</v>
      </c>
      <c r="E1810" s="170" t="s">
        <v>1</v>
      </c>
      <c r="F1810" s="171" t="s">
        <v>158</v>
      </c>
      <c r="H1810" s="172">
        <v>85.245999999999995</v>
      </c>
      <c r="I1810" s="173"/>
      <c r="L1810" s="169"/>
      <c r="M1810" s="174"/>
      <c r="N1810" s="175"/>
      <c r="O1810" s="175"/>
      <c r="P1810" s="175"/>
      <c r="Q1810" s="175"/>
      <c r="R1810" s="175"/>
      <c r="S1810" s="175"/>
      <c r="T1810" s="176"/>
      <c r="AT1810" s="170" t="s">
        <v>147</v>
      </c>
      <c r="AU1810" s="170" t="s">
        <v>145</v>
      </c>
      <c r="AV1810" s="13" t="s">
        <v>144</v>
      </c>
      <c r="AW1810" s="13" t="s">
        <v>33</v>
      </c>
      <c r="AX1810" s="13" t="s">
        <v>80</v>
      </c>
      <c r="AY1810" s="170" t="s">
        <v>137</v>
      </c>
    </row>
    <row r="1811" spans="1:65" s="254" customFormat="1" ht="24.2" customHeight="1">
      <c r="A1811" s="204"/>
      <c r="B1811" s="139"/>
      <c r="C1811" s="276" t="s">
        <v>2441</v>
      </c>
      <c r="D1811" s="276" t="s">
        <v>139</v>
      </c>
      <c r="E1811" s="277" t="s">
        <v>2442</v>
      </c>
      <c r="F1811" s="278" t="s">
        <v>2443</v>
      </c>
      <c r="G1811" s="279" t="s">
        <v>142</v>
      </c>
      <c r="H1811" s="280">
        <v>366.82</v>
      </c>
      <c r="I1811" s="281"/>
      <c r="J1811" s="280">
        <f>ROUND(I1811*H1811,3)</f>
        <v>0</v>
      </c>
      <c r="K1811" s="282"/>
      <c r="L1811" s="30"/>
      <c r="M1811" s="283" t="s">
        <v>1</v>
      </c>
      <c r="N1811" s="284" t="s">
        <v>44</v>
      </c>
      <c r="O1811" s="49"/>
      <c r="P1811" s="285">
        <f>O1811*H1811</f>
        <v>0</v>
      </c>
      <c r="Q1811" s="285">
        <v>0</v>
      </c>
      <c r="R1811" s="285">
        <f>Q1811*H1811</f>
        <v>0</v>
      </c>
      <c r="S1811" s="285">
        <v>0</v>
      </c>
      <c r="T1811" s="286">
        <f>S1811*H1811</f>
        <v>0</v>
      </c>
      <c r="U1811" s="204"/>
      <c r="V1811" s="204"/>
      <c r="W1811" s="204"/>
      <c r="X1811" s="204"/>
      <c r="Y1811" s="204"/>
      <c r="Z1811" s="204"/>
      <c r="AA1811" s="204"/>
      <c r="AB1811" s="204"/>
      <c r="AC1811" s="204"/>
      <c r="AD1811" s="204"/>
      <c r="AE1811" s="204"/>
      <c r="AR1811" s="287" t="s">
        <v>238</v>
      </c>
      <c r="AT1811" s="287" t="s">
        <v>139</v>
      </c>
      <c r="AU1811" s="287" t="s">
        <v>145</v>
      </c>
      <c r="AY1811" s="205" t="s">
        <v>137</v>
      </c>
      <c r="BE1811" s="150">
        <f>IF(N1811="základná",J1811,0)</f>
        <v>0</v>
      </c>
      <c r="BF1811" s="150">
        <f>IF(N1811="znížená",J1811,0)</f>
        <v>0</v>
      </c>
      <c r="BG1811" s="150">
        <f>IF(N1811="zákl. prenesená",J1811,0)</f>
        <v>0</v>
      </c>
      <c r="BH1811" s="150">
        <f>IF(N1811="zníž. prenesená",J1811,0)</f>
        <v>0</v>
      </c>
      <c r="BI1811" s="150">
        <f>IF(N1811="nulová",J1811,0)</f>
        <v>0</v>
      </c>
      <c r="BJ1811" s="205" t="s">
        <v>145</v>
      </c>
      <c r="BK1811" s="151">
        <f>ROUND(I1811*H1811,3)</f>
        <v>0</v>
      </c>
      <c r="BL1811" s="205" t="s">
        <v>238</v>
      </c>
      <c r="BM1811" s="287" t="s">
        <v>2444</v>
      </c>
    </row>
    <row r="1812" spans="1:65" s="11" customFormat="1">
      <c r="B1812" s="152"/>
      <c r="D1812" s="153" t="s">
        <v>147</v>
      </c>
      <c r="E1812" s="154" t="s">
        <v>1</v>
      </c>
      <c r="F1812" s="155" t="s">
        <v>2445</v>
      </c>
      <c r="H1812" s="156">
        <v>366.82</v>
      </c>
      <c r="I1812" s="157"/>
      <c r="L1812" s="152"/>
      <c r="M1812" s="158"/>
      <c r="N1812" s="159"/>
      <c r="O1812" s="159"/>
      <c r="P1812" s="159"/>
      <c r="Q1812" s="159"/>
      <c r="R1812" s="159"/>
      <c r="S1812" s="159"/>
      <c r="T1812" s="160"/>
      <c r="AT1812" s="154" t="s">
        <v>147</v>
      </c>
      <c r="AU1812" s="154" t="s">
        <v>145</v>
      </c>
      <c r="AV1812" s="11" t="s">
        <v>145</v>
      </c>
      <c r="AW1812" s="11" t="s">
        <v>33</v>
      </c>
      <c r="AX1812" s="11" t="s">
        <v>80</v>
      </c>
      <c r="AY1812" s="154" t="s">
        <v>137</v>
      </c>
    </row>
    <row r="1813" spans="1:65" s="10" customFormat="1" ht="25.9" customHeight="1">
      <c r="B1813" s="126"/>
      <c r="D1813" s="127" t="s">
        <v>71</v>
      </c>
      <c r="E1813" s="128" t="s">
        <v>164</v>
      </c>
      <c r="F1813" s="128" t="s">
        <v>2446</v>
      </c>
      <c r="I1813" s="129"/>
      <c r="J1813" s="130">
        <f>BK1813</f>
        <v>0</v>
      </c>
      <c r="L1813" s="126"/>
      <c r="M1813" s="131"/>
      <c r="N1813" s="132"/>
      <c r="O1813" s="132"/>
      <c r="P1813" s="133">
        <f>P1814+P1947+P1959+P1966</f>
        <v>0</v>
      </c>
      <c r="Q1813" s="132"/>
      <c r="R1813" s="133">
        <f>R1814+R1947+R1959+R1966</f>
        <v>0</v>
      </c>
      <c r="S1813" s="132"/>
      <c r="T1813" s="134">
        <f>T1814+T1947+T1959+T1966</f>
        <v>0</v>
      </c>
      <c r="AR1813" s="127" t="s">
        <v>151</v>
      </c>
      <c r="AT1813" s="135" t="s">
        <v>71</v>
      </c>
      <c r="AU1813" s="135" t="s">
        <v>72</v>
      </c>
      <c r="AY1813" s="127" t="s">
        <v>137</v>
      </c>
      <c r="BK1813" s="136">
        <f>BK1814+BK1947+BK1959+BK1966</f>
        <v>0</v>
      </c>
    </row>
    <row r="1814" spans="1:65" s="10" customFormat="1" ht="22.7" customHeight="1">
      <c r="B1814" s="126"/>
      <c r="D1814" s="127" t="s">
        <v>71</v>
      </c>
      <c r="E1814" s="137" t="s">
        <v>2447</v>
      </c>
      <c r="F1814" s="137" t="s">
        <v>2448</v>
      </c>
      <c r="I1814" s="129"/>
      <c r="J1814" s="138">
        <f>BK1814</f>
        <v>0</v>
      </c>
      <c r="L1814" s="126"/>
      <c r="M1814" s="131"/>
      <c r="N1814" s="132"/>
      <c r="O1814" s="132"/>
      <c r="P1814" s="133">
        <f>P1815+P1841+P1866+P1878+P1890+P1902+P1914+P1929+P1944</f>
        <v>0</v>
      </c>
      <c r="Q1814" s="132"/>
      <c r="R1814" s="133">
        <f>R1815+R1841+R1866+R1878+R1890+R1902+R1914+R1929+R1944</f>
        <v>0</v>
      </c>
      <c r="S1814" s="132"/>
      <c r="T1814" s="134">
        <f>T1815+T1841+T1866+T1878+T1890+T1902+T1914+T1929+T1944</f>
        <v>0</v>
      </c>
      <c r="AR1814" s="127" t="s">
        <v>151</v>
      </c>
      <c r="AT1814" s="135" t="s">
        <v>71</v>
      </c>
      <c r="AU1814" s="135" t="s">
        <v>80</v>
      </c>
      <c r="AY1814" s="127" t="s">
        <v>137</v>
      </c>
      <c r="BK1814" s="136">
        <f>BK1815+BK1841+BK1866+BK1878+BK1890+BK1902+BK1914+BK1929+BK1944</f>
        <v>0</v>
      </c>
    </row>
    <row r="1815" spans="1:65" s="10" customFormat="1" ht="20.85" customHeight="1">
      <c r="B1815" s="126"/>
      <c r="D1815" s="127" t="s">
        <v>71</v>
      </c>
      <c r="E1815" s="137" t="s">
        <v>2449</v>
      </c>
      <c r="F1815" s="137" t="s">
        <v>2450</v>
      </c>
      <c r="I1815" s="129"/>
      <c r="J1815" s="138">
        <f>BK1815</f>
        <v>0</v>
      </c>
      <c r="L1815" s="126"/>
      <c r="M1815" s="131"/>
      <c r="N1815" s="132"/>
      <c r="O1815" s="132"/>
      <c r="P1815" s="133">
        <f>SUM(P1816:P1840)</f>
        <v>0</v>
      </c>
      <c r="Q1815" s="132"/>
      <c r="R1815" s="133">
        <f>SUM(R1816:R1840)</f>
        <v>0</v>
      </c>
      <c r="S1815" s="132"/>
      <c r="T1815" s="134">
        <f>SUM(T1816:T1840)</f>
        <v>0</v>
      </c>
      <c r="AR1815" s="127" t="s">
        <v>151</v>
      </c>
      <c r="AT1815" s="135" t="s">
        <v>71</v>
      </c>
      <c r="AU1815" s="135" t="s">
        <v>145</v>
      </c>
      <c r="AY1815" s="127" t="s">
        <v>137</v>
      </c>
      <c r="BK1815" s="136">
        <f>SUM(BK1816:BK1840)</f>
        <v>0</v>
      </c>
    </row>
    <row r="1816" spans="1:65" s="254" customFormat="1" ht="14.45" customHeight="1">
      <c r="A1816" s="204"/>
      <c r="B1816" s="139"/>
      <c r="C1816" s="276" t="s">
        <v>2451</v>
      </c>
      <c r="D1816" s="276" t="s">
        <v>139</v>
      </c>
      <c r="E1816" s="277" t="s">
        <v>2452</v>
      </c>
      <c r="F1816" s="278" t="s">
        <v>2453</v>
      </c>
      <c r="G1816" s="279" t="s">
        <v>167</v>
      </c>
      <c r="H1816" s="280">
        <v>150</v>
      </c>
      <c r="I1816" s="281"/>
      <c r="J1816" s="280">
        <f t="shared" ref="J1816:J1840" si="30">ROUND(I1816*H1816,3)</f>
        <v>0</v>
      </c>
      <c r="K1816" s="282"/>
      <c r="L1816" s="30"/>
      <c r="M1816" s="283" t="s">
        <v>1</v>
      </c>
      <c r="N1816" s="284" t="s">
        <v>44</v>
      </c>
      <c r="O1816" s="49"/>
      <c r="P1816" s="285">
        <f t="shared" ref="P1816:P1840" si="31">O1816*H1816</f>
        <v>0</v>
      </c>
      <c r="Q1816" s="285">
        <v>0</v>
      </c>
      <c r="R1816" s="285">
        <f t="shared" ref="R1816:R1840" si="32">Q1816*H1816</f>
        <v>0</v>
      </c>
      <c r="S1816" s="285">
        <v>0</v>
      </c>
      <c r="T1816" s="286">
        <f t="shared" ref="T1816:T1840" si="33">S1816*H1816</f>
        <v>0</v>
      </c>
      <c r="U1816" s="204"/>
      <c r="V1816" s="204"/>
      <c r="W1816" s="204"/>
      <c r="X1816" s="204"/>
      <c r="Y1816" s="204"/>
      <c r="Z1816" s="204"/>
      <c r="AA1816" s="204"/>
      <c r="AB1816" s="204"/>
      <c r="AC1816" s="204"/>
      <c r="AD1816" s="204"/>
      <c r="AE1816" s="204"/>
      <c r="AR1816" s="287" t="s">
        <v>839</v>
      </c>
      <c r="AT1816" s="287" t="s">
        <v>139</v>
      </c>
      <c r="AU1816" s="287" t="s">
        <v>151</v>
      </c>
      <c r="AY1816" s="205" t="s">
        <v>137</v>
      </c>
      <c r="BE1816" s="150">
        <f t="shared" ref="BE1816:BE1840" si="34">IF(N1816="základná",J1816,0)</f>
        <v>0</v>
      </c>
      <c r="BF1816" s="150">
        <f t="shared" ref="BF1816:BF1840" si="35">IF(N1816="znížená",J1816,0)</f>
        <v>0</v>
      </c>
      <c r="BG1816" s="150">
        <f t="shared" ref="BG1816:BG1840" si="36">IF(N1816="zákl. prenesená",J1816,0)</f>
        <v>0</v>
      </c>
      <c r="BH1816" s="150">
        <f t="shared" ref="BH1816:BH1840" si="37">IF(N1816="zníž. prenesená",J1816,0)</f>
        <v>0</v>
      </c>
      <c r="BI1816" s="150">
        <f t="shared" ref="BI1816:BI1840" si="38">IF(N1816="nulová",J1816,0)</f>
        <v>0</v>
      </c>
      <c r="BJ1816" s="205" t="s">
        <v>145</v>
      </c>
      <c r="BK1816" s="151">
        <f t="shared" ref="BK1816:BK1840" si="39">ROUND(I1816*H1816,3)</f>
        <v>0</v>
      </c>
      <c r="BL1816" s="205" t="s">
        <v>839</v>
      </c>
      <c r="BM1816" s="287" t="s">
        <v>2454</v>
      </c>
    </row>
    <row r="1817" spans="1:65" s="254" customFormat="1" ht="14.45" customHeight="1">
      <c r="A1817" s="204"/>
      <c r="B1817" s="139"/>
      <c r="C1817" s="276" t="s">
        <v>2455</v>
      </c>
      <c r="D1817" s="276" t="s">
        <v>139</v>
      </c>
      <c r="E1817" s="277" t="s">
        <v>2456</v>
      </c>
      <c r="F1817" s="278" t="s">
        <v>2457</v>
      </c>
      <c r="G1817" s="279" t="s">
        <v>167</v>
      </c>
      <c r="H1817" s="280">
        <v>140</v>
      </c>
      <c r="I1817" s="281"/>
      <c r="J1817" s="280">
        <f t="shared" si="30"/>
        <v>0</v>
      </c>
      <c r="K1817" s="282"/>
      <c r="L1817" s="30"/>
      <c r="M1817" s="283" t="s">
        <v>1</v>
      </c>
      <c r="N1817" s="284" t="s">
        <v>44</v>
      </c>
      <c r="O1817" s="49"/>
      <c r="P1817" s="285">
        <f t="shared" si="31"/>
        <v>0</v>
      </c>
      <c r="Q1817" s="285">
        <v>0</v>
      </c>
      <c r="R1817" s="285">
        <f t="shared" si="32"/>
        <v>0</v>
      </c>
      <c r="S1817" s="285">
        <v>0</v>
      </c>
      <c r="T1817" s="286">
        <f t="shared" si="33"/>
        <v>0</v>
      </c>
      <c r="U1817" s="204"/>
      <c r="V1817" s="204"/>
      <c r="W1817" s="204"/>
      <c r="X1817" s="204"/>
      <c r="Y1817" s="204"/>
      <c r="Z1817" s="204"/>
      <c r="AA1817" s="204"/>
      <c r="AB1817" s="204"/>
      <c r="AC1817" s="204"/>
      <c r="AD1817" s="204"/>
      <c r="AE1817" s="204"/>
      <c r="AR1817" s="287" t="s">
        <v>839</v>
      </c>
      <c r="AT1817" s="287" t="s">
        <v>139</v>
      </c>
      <c r="AU1817" s="287" t="s">
        <v>151</v>
      </c>
      <c r="AY1817" s="205" t="s">
        <v>137</v>
      </c>
      <c r="BE1817" s="150">
        <f t="shared" si="34"/>
        <v>0</v>
      </c>
      <c r="BF1817" s="150">
        <f t="shared" si="35"/>
        <v>0</v>
      </c>
      <c r="BG1817" s="150">
        <f t="shared" si="36"/>
        <v>0</v>
      </c>
      <c r="BH1817" s="150">
        <f t="shared" si="37"/>
        <v>0</v>
      </c>
      <c r="BI1817" s="150">
        <f t="shared" si="38"/>
        <v>0</v>
      </c>
      <c r="BJ1817" s="205" t="s">
        <v>145</v>
      </c>
      <c r="BK1817" s="151">
        <f t="shared" si="39"/>
        <v>0</v>
      </c>
      <c r="BL1817" s="205" t="s">
        <v>839</v>
      </c>
      <c r="BM1817" s="287" t="s">
        <v>2458</v>
      </c>
    </row>
    <row r="1818" spans="1:65" s="254" customFormat="1" ht="14.45" customHeight="1">
      <c r="A1818" s="204"/>
      <c r="B1818" s="139"/>
      <c r="C1818" s="276" t="s">
        <v>2459</v>
      </c>
      <c r="D1818" s="276" t="s">
        <v>139</v>
      </c>
      <c r="E1818" s="277" t="s">
        <v>2460</v>
      </c>
      <c r="F1818" s="278" t="s">
        <v>2461</v>
      </c>
      <c r="G1818" s="279" t="s">
        <v>167</v>
      </c>
      <c r="H1818" s="280">
        <v>35</v>
      </c>
      <c r="I1818" s="281"/>
      <c r="J1818" s="280">
        <f t="shared" si="30"/>
        <v>0</v>
      </c>
      <c r="K1818" s="282"/>
      <c r="L1818" s="30"/>
      <c r="M1818" s="283" t="s">
        <v>1</v>
      </c>
      <c r="N1818" s="284" t="s">
        <v>44</v>
      </c>
      <c r="O1818" s="49"/>
      <c r="P1818" s="285">
        <f t="shared" si="31"/>
        <v>0</v>
      </c>
      <c r="Q1818" s="285">
        <v>0</v>
      </c>
      <c r="R1818" s="285">
        <f t="shared" si="32"/>
        <v>0</v>
      </c>
      <c r="S1818" s="285">
        <v>0</v>
      </c>
      <c r="T1818" s="286">
        <f t="shared" si="33"/>
        <v>0</v>
      </c>
      <c r="U1818" s="204"/>
      <c r="V1818" s="204"/>
      <c r="W1818" s="204"/>
      <c r="X1818" s="204"/>
      <c r="Y1818" s="204"/>
      <c r="Z1818" s="204"/>
      <c r="AA1818" s="204"/>
      <c r="AB1818" s="204"/>
      <c r="AC1818" s="204"/>
      <c r="AD1818" s="204"/>
      <c r="AE1818" s="204"/>
      <c r="AR1818" s="287" t="s">
        <v>839</v>
      </c>
      <c r="AT1818" s="287" t="s">
        <v>139</v>
      </c>
      <c r="AU1818" s="287" t="s">
        <v>151</v>
      </c>
      <c r="AY1818" s="205" t="s">
        <v>137</v>
      </c>
      <c r="BE1818" s="150">
        <f t="shared" si="34"/>
        <v>0</v>
      </c>
      <c r="BF1818" s="150">
        <f t="shared" si="35"/>
        <v>0</v>
      </c>
      <c r="BG1818" s="150">
        <f t="shared" si="36"/>
        <v>0</v>
      </c>
      <c r="BH1818" s="150">
        <f t="shared" si="37"/>
        <v>0</v>
      </c>
      <c r="BI1818" s="150">
        <f t="shared" si="38"/>
        <v>0</v>
      </c>
      <c r="BJ1818" s="205" t="s">
        <v>145</v>
      </c>
      <c r="BK1818" s="151">
        <f t="shared" si="39"/>
        <v>0</v>
      </c>
      <c r="BL1818" s="205" t="s">
        <v>839</v>
      </c>
      <c r="BM1818" s="287" t="s">
        <v>2462</v>
      </c>
    </row>
    <row r="1819" spans="1:65" s="254" customFormat="1" ht="14.45" customHeight="1">
      <c r="A1819" s="204"/>
      <c r="B1819" s="139"/>
      <c r="C1819" s="276" t="s">
        <v>2463</v>
      </c>
      <c r="D1819" s="276" t="s">
        <v>139</v>
      </c>
      <c r="E1819" s="277" t="s">
        <v>2464</v>
      </c>
      <c r="F1819" s="278" t="s">
        <v>2465</v>
      </c>
      <c r="G1819" s="279" t="s">
        <v>269</v>
      </c>
      <c r="H1819" s="280">
        <v>70</v>
      </c>
      <c r="I1819" s="281"/>
      <c r="J1819" s="280">
        <f t="shared" si="30"/>
        <v>0</v>
      </c>
      <c r="K1819" s="282"/>
      <c r="L1819" s="30"/>
      <c r="M1819" s="283" t="s">
        <v>1</v>
      </c>
      <c r="N1819" s="284" t="s">
        <v>44</v>
      </c>
      <c r="O1819" s="49"/>
      <c r="P1819" s="285">
        <f t="shared" si="31"/>
        <v>0</v>
      </c>
      <c r="Q1819" s="285">
        <v>0</v>
      </c>
      <c r="R1819" s="285">
        <f t="shared" si="32"/>
        <v>0</v>
      </c>
      <c r="S1819" s="285">
        <v>0</v>
      </c>
      <c r="T1819" s="286">
        <f t="shared" si="33"/>
        <v>0</v>
      </c>
      <c r="U1819" s="204"/>
      <c r="V1819" s="204"/>
      <c r="W1819" s="204"/>
      <c r="X1819" s="204"/>
      <c r="Y1819" s="204"/>
      <c r="Z1819" s="204"/>
      <c r="AA1819" s="204"/>
      <c r="AB1819" s="204"/>
      <c r="AC1819" s="204"/>
      <c r="AD1819" s="204"/>
      <c r="AE1819" s="204"/>
      <c r="AR1819" s="287" t="s">
        <v>839</v>
      </c>
      <c r="AT1819" s="287" t="s">
        <v>139</v>
      </c>
      <c r="AU1819" s="287" t="s">
        <v>151</v>
      </c>
      <c r="AY1819" s="205" t="s">
        <v>137</v>
      </c>
      <c r="BE1819" s="150">
        <f t="shared" si="34"/>
        <v>0</v>
      </c>
      <c r="BF1819" s="150">
        <f t="shared" si="35"/>
        <v>0</v>
      </c>
      <c r="BG1819" s="150">
        <f t="shared" si="36"/>
        <v>0</v>
      </c>
      <c r="BH1819" s="150">
        <f t="shared" si="37"/>
        <v>0</v>
      </c>
      <c r="BI1819" s="150">
        <f t="shared" si="38"/>
        <v>0</v>
      </c>
      <c r="BJ1819" s="205" t="s">
        <v>145</v>
      </c>
      <c r="BK1819" s="151">
        <f t="shared" si="39"/>
        <v>0</v>
      </c>
      <c r="BL1819" s="205" t="s">
        <v>839</v>
      </c>
      <c r="BM1819" s="287" t="s">
        <v>2466</v>
      </c>
    </row>
    <row r="1820" spans="1:65" s="254" customFormat="1" ht="14.45" customHeight="1">
      <c r="A1820" s="204"/>
      <c r="B1820" s="139"/>
      <c r="C1820" s="276" t="s">
        <v>2467</v>
      </c>
      <c r="D1820" s="276" t="s">
        <v>139</v>
      </c>
      <c r="E1820" s="277" t="s">
        <v>2468</v>
      </c>
      <c r="F1820" s="278" t="s">
        <v>2469</v>
      </c>
      <c r="G1820" s="279" t="s">
        <v>167</v>
      </c>
      <c r="H1820" s="280">
        <v>70</v>
      </c>
      <c r="I1820" s="281"/>
      <c r="J1820" s="280">
        <f t="shared" si="30"/>
        <v>0</v>
      </c>
      <c r="K1820" s="282"/>
      <c r="L1820" s="30"/>
      <c r="M1820" s="283" t="s">
        <v>1</v>
      </c>
      <c r="N1820" s="284" t="s">
        <v>44</v>
      </c>
      <c r="O1820" s="49"/>
      <c r="P1820" s="285">
        <f t="shared" si="31"/>
        <v>0</v>
      </c>
      <c r="Q1820" s="285">
        <v>0</v>
      </c>
      <c r="R1820" s="285">
        <f t="shared" si="32"/>
        <v>0</v>
      </c>
      <c r="S1820" s="285">
        <v>0</v>
      </c>
      <c r="T1820" s="286">
        <f t="shared" si="33"/>
        <v>0</v>
      </c>
      <c r="U1820" s="204"/>
      <c r="V1820" s="204"/>
      <c r="W1820" s="204"/>
      <c r="X1820" s="204"/>
      <c r="Y1820" s="204"/>
      <c r="Z1820" s="204"/>
      <c r="AA1820" s="204"/>
      <c r="AB1820" s="204"/>
      <c r="AC1820" s="204"/>
      <c r="AD1820" s="204"/>
      <c r="AE1820" s="204"/>
      <c r="AR1820" s="287" t="s">
        <v>839</v>
      </c>
      <c r="AT1820" s="287" t="s">
        <v>139</v>
      </c>
      <c r="AU1820" s="287" t="s">
        <v>151</v>
      </c>
      <c r="AY1820" s="205" t="s">
        <v>137</v>
      </c>
      <c r="BE1820" s="150">
        <f t="shared" si="34"/>
        <v>0</v>
      </c>
      <c r="BF1820" s="150">
        <f t="shared" si="35"/>
        <v>0</v>
      </c>
      <c r="BG1820" s="150">
        <f t="shared" si="36"/>
        <v>0</v>
      </c>
      <c r="BH1820" s="150">
        <f t="shared" si="37"/>
        <v>0</v>
      </c>
      <c r="BI1820" s="150">
        <f t="shared" si="38"/>
        <v>0</v>
      </c>
      <c r="BJ1820" s="205" t="s">
        <v>145</v>
      </c>
      <c r="BK1820" s="151">
        <f t="shared" si="39"/>
        <v>0</v>
      </c>
      <c r="BL1820" s="205" t="s">
        <v>839</v>
      </c>
      <c r="BM1820" s="287" t="s">
        <v>2470</v>
      </c>
    </row>
    <row r="1821" spans="1:65" s="254" customFormat="1" ht="14.45" customHeight="1">
      <c r="A1821" s="204"/>
      <c r="B1821" s="139"/>
      <c r="C1821" s="276" t="s">
        <v>2471</v>
      </c>
      <c r="D1821" s="276" t="s">
        <v>139</v>
      </c>
      <c r="E1821" s="277" t="s">
        <v>2472</v>
      </c>
      <c r="F1821" s="278" t="s">
        <v>2473</v>
      </c>
      <c r="G1821" s="279" t="s">
        <v>167</v>
      </c>
      <c r="H1821" s="280">
        <v>38</v>
      </c>
      <c r="I1821" s="281"/>
      <c r="J1821" s="280">
        <f t="shared" si="30"/>
        <v>0</v>
      </c>
      <c r="K1821" s="282"/>
      <c r="L1821" s="30"/>
      <c r="M1821" s="283" t="s">
        <v>1</v>
      </c>
      <c r="N1821" s="284" t="s">
        <v>44</v>
      </c>
      <c r="O1821" s="49"/>
      <c r="P1821" s="285">
        <f t="shared" si="31"/>
        <v>0</v>
      </c>
      <c r="Q1821" s="285">
        <v>0</v>
      </c>
      <c r="R1821" s="285">
        <f t="shared" si="32"/>
        <v>0</v>
      </c>
      <c r="S1821" s="285">
        <v>0</v>
      </c>
      <c r="T1821" s="286">
        <f t="shared" si="33"/>
        <v>0</v>
      </c>
      <c r="U1821" s="204"/>
      <c r="V1821" s="204"/>
      <c r="W1821" s="204"/>
      <c r="X1821" s="204"/>
      <c r="Y1821" s="204"/>
      <c r="Z1821" s="204"/>
      <c r="AA1821" s="204"/>
      <c r="AB1821" s="204"/>
      <c r="AC1821" s="204"/>
      <c r="AD1821" s="204"/>
      <c r="AE1821" s="204"/>
      <c r="AR1821" s="287" t="s">
        <v>839</v>
      </c>
      <c r="AT1821" s="287" t="s">
        <v>139</v>
      </c>
      <c r="AU1821" s="287" t="s">
        <v>151</v>
      </c>
      <c r="AY1821" s="205" t="s">
        <v>137</v>
      </c>
      <c r="BE1821" s="150">
        <f t="shared" si="34"/>
        <v>0</v>
      </c>
      <c r="BF1821" s="150">
        <f t="shared" si="35"/>
        <v>0</v>
      </c>
      <c r="BG1821" s="150">
        <f t="shared" si="36"/>
        <v>0</v>
      </c>
      <c r="BH1821" s="150">
        <f t="shared" si="37"/>
        <v>0</v>
      </c>
      <c r="BI1821" s="150">
        <f t="shared" si="38"/>
        <v>0</v>
      </c>
      <c r="BJ1821" s="205" t="s">
        <v>145</v>
      </c>
      <c r="BK1821" s="151">
        <f t="shared" si="39"/>
        <v>0</v>
      </c>
      <c r="BL1821" s="205" t="s">
        <v>839</v>
      </c>
      <c r="BM1821" s="287" t="s">
        <v>2474</v>
      </c>
    </row>
    <row r="1822" spans="1:65" s="254" customFormat="1" ht="14.45" customHeight="1">
      <c r="A1822" s="204"/>
      <c r="B1822" s="139"/>
      <c r="C1822" s="276" t="s">
        <v>2475</v>
      </c>
      <c r="D1822" s="276" t="s">
        <v>139</v>
      </c>
      <c r="E1822" s="277" t="s">
        <v>2476</v>
      </c>
      <c r="F1822" s="278" t="s">
        <v>2477</v>
      </c>
      <c r="G1822" s="279" t="s">
        <v>269</v>
      </c>
      <c r="H1822" s="280">
        <v>950</v>
      </c>
      <c r="I1822" s="281"/>
      <c r="J1822" s="280">
        <f t="shared" si="30"/>
        <v>0</v>
      </c>
      <c r="K1822" s="282"/>
      <c r="L1822" s="30"/>
      <c r="M1822" s="283" t="s">
        <v>1</v>
      </c>
      <c r="N1822" s="284" t="s">
        <v>44</v>
      </c>
      <c r="O1822" s="49"/>
      <c r="P1822" s="285">
        <f t="shared" si="31"/>
        <v>0</v>
      </c>
      <c r="Q1822" s="285">
        <v>0</v>
      </c>
      <c r="R1822" s="285">
        <f t="shared" si="32"/>
        <v>0</v>
      </c>
      <c r="S1822" s="285">
        <v>0</v>
      </c>
      <c r="T1822" s="286">
        <f t="shared" si="33"/>
        <v>0</v>
      </c>
      <c r="U1822" s="204"/>
      <c r="V1822" s="204"/>
      <c r="W1822" s="204"/>
      <c r="X1822" s="204"/>
      <c r="Y1822" s="204"/>
      <c r="Z1822" s="204"/>
      <c r="AA1822" s="204"/>
      <c r="AB1822" s="204"/>
      <c r="AC1822" s="204"/>
      <c r="AD1822" s="204"/>
      <c r="AE1822" s="204"/>
      <c r="AR1822" s="287" t="s">
        <v>839</v>
      </c>
      <c r="AT1822" s="287" t="s">
        <v>139</v>
      </c>
      <c r="AU1822" s="287" t="s">
        <v>151</v>
      </c>
      <c r="AY1822" s="205" t="s">
        <v>137</v>
      </c>
      <c r="BE1822" s="150">
        <f t="shared" si="34"/>
        <v>0</v>
      </c>
      <c r="BF1822" s="150">
        <f t="shared" si="35"/>
        <v>0</v>
      </c>
      <c r="BG1822" s="150">
        <f t="shared" si="36"/>
        <v>0</v>
      </c>
      <c r="BH1822" s="150">
        <f t="shared" si="37"/>
        <v>0</v>
      </c>
      <c r="BI1822" s="150">
        <f t="shared" si="38"/>
        <v>0</v>
      </c>
      <c r="BJ1822" s="205" t="s">
        <v>145</v>
      </c>
      <c r="BK1822" s="151">
        <f t="shared" si="39"/>
        <v>0</v>
      </c>
      <c r="BL1822" s="205" t="s">
        <v>839</v>
      </c>
      <c r="BM1822" s="287" t="s">
        <v>2478</v>
      </c>
    </row>
    <row r="1823" spans="1:65" s="254" customFormat="1" ht="14.45" customHeight="1">
      <c r="A1823" s="204"/>
      <c r="B1823" s="139"/>
      <c r="C1823" s="276" t="s">
        <v>2479</v>
      </c>
      <c r="D1823" s="276" t="s">
        <v>139</v>
      </c>
      <c r="E1823" s="277" t="s">
        <v>2480</v>
      </c>
      <c r="F1823" s="278" t="s">
        <v>2481</v>
      </c>
      <c r="G1823" s="279" t="s">
        <v>269</v>
      </c>
      <c r="H1823" s="280">
        <v>320</v>
      </c>
      <c r="I1823" s="281"/>
      <c r="J1823" s="280">
        <f t="shared" si="30"/>
        <v>0</v>
      </c>
      <c r="K1823" s="282"/>
      <c r="L1823" s="30"/>
      <c r="M1823" s="283" t="s">
        <v>1</v>
      </c>
      <c r="N1823" s="284" t="s">
        <v>44</v>
      </c>
      <c r="O1823" s="49"/>
      <c r="P1823" s="285">
        <f t="shared" si="31"/>
        <v>0</v>
      </c>
      <c r="Q1823" s="285">
        <v>0</v>
      </c>
      <c r="R1823" s="285">
        <f t="shared" si="32"/>
        <v>0</v>
      </c>
      <c r="S1823" s="285">
        <v>0</v>
      </c>
      <c r="T1823" s="286">
        <f t="shared" si="33"/>
        <v>0</v>
      </c>
      <c r="U1823" s="204"/>
      <c r="V1823" s="204"/>
      <c r="W1823" s="204"/>
      <c r="X1823" s="204"/>
      <c r="Y1823" s="204"/>
      <c r="Z1823" s="204"/>
      <c r="AA1823" s="204"/>
      <c r="AB1823" s="204"/>
      <c r="AC1823" s="204"/>
      <c r="AD1823" s="204"/>
      <c r="AE1823" s="204"/>
      <c r="AR1823" s="287" t="s">
        <v>839</v>
      </c>
      <c r="AT1823" s="287" t="s">
        <v>139</v>
      </c>
      <c r="AU1823" s="287" t="s">
        <v>151</v>
      </c>
      <c r="AY1823" s="205" t="s">
        <v>137</v>
      </c>
      <c r="BE1823" s="150">
        <f t="shared" si="34"/>
        <v>0</v>
      </c>
      <c r="BF1823" s="150">
        <f t="shared" si="35"/>
        <v>0</v>
      </c>
      <c r="BG1823" s="150">
        <f t="shared" si="36"/>
        <v>0</v>
      </c>
      <c r="BH1823" s="150">
        <f t="shared" si="37"/>
        <v>0</v>
      </c>
      <c r="BI1823" s="150">
        <f t="shared" si="38"/>
        <v>0</v>
      </c>
      <c r="BJ1823" s="205" t="s">
        <v>145</v>
      </c>
      <c r="BK1823" s="151">
        <f t="shared" si="39"/>
        <v>0</v>
      </c>
      <c r="BL1823" s="205" t="s">
        <v>839</v>
      </c>
      <c r="BM1823" s="287" t="s">
        <v>2482</v>
      </c>
    </row>
    <row r="1824" spans="1:65" s="254" customFormat="1" ht="14.45" customHeight="1">
      <c r="A1824" s="204"/>
      <c r="B1824" s="139"/>
      <c r="C1824" s="276" t="s">
        <v>2483</v>
      </c>
      <c r="D1824" s="276" t="s">
        <v>139</v>
      </c>
      <c r="E1824" s="277" t="s">
        <v>2484</v>
      </c>
      <c r="F1824" s="278" t="s">
        <v>2485</v>
      </c>
      <c r="G1824" s="279" t="s">
        <v>269</v>
      </c>
      <c r="H1824" s="280">
        <v>250</v>
      </c>
      <c r="I1824" s="281"/>
      <c r="J1824" s="280">
        <f t="shared" si="30"/>
        <v>0</v>
      </c>
      <c r="K1824" s="282"/>
      <c r="L1824" s="30"/>
      <c r="M1824" s="283" t="s">
        <v>1</v>
      </c>
      <c r="N1824" s="284" t="s">
        <v>44</v>
      </c>
      <c r="O1824" s="49"/>
      <c r="P1824" s="285">
        <f t="shared" si="31"/>
        <v>0</v>
      </c>
      <c r="Q1824" s="285">
        <v>0</v>
      </c>
      <c r="R1824" s="285">
        <f t="shared" si="32"/>
        <v>0</v>
      </c>
      <c r="S1824" s="285">
        <v>0</v>
      </c>
      <c r="T1824" s="286">
        <f t="shared" si="33"/>
        <v>0</v>
      </c>
      <c r="U1824" s="204"/>
      <c r="V1824" s="204"/>
      <c r="W1824" s="204"/>
      <c r="X1824" s="204"/>
      <c r="Y1824" s="204"/>
      <c r="Z1824" s="204"/>
      <c r="AA1824" s="204"/>
      <c r="AB1824" s="204"/>
      <c r="AC1824" s="204"/>
      <c r="AD1824" s="204"/>
      <c r="AE1824" s="204"/>
      <c r="AR1824" s="287" t="s">
        <v>839</v>
      </c>
      <c r="AT1824" s="287" t="s">
        <v>139</v>
      </c>
      <c r="AU1824" s="287" t="s">
        <v>151</v>
      </c>
      <c r="AY1824" s="205" t="s">
        <v>137</v>
      </c>
      <c r="BE1824" s="150">
        <f t="shared" si="34"/>
        <v>0</v>
      </c>
      <c r="BF1824" s="150">
        <f t="shared" si="35"/>
        <v>0</v>
      </c>
      <c r="BG1824" s="150">
        <f t="shared" si="36"/>
        <v>0</v>
      </c>
      <c r="BH1824" s="150">
        <f t="shared" si="37"/>
        <v>0</v>
      </c>
      <c r="BI1824" s="150">
        <f t="shared" si="38"/>
        <v>0</v>
      </c>
      <c r="BJ1824" s="205" t="s">
        <v>145</v>
      </c>
      <c r="BK1824" s="151">
        <f t="shared" si="39"/>
        <v>0</v>
      </c>
      <c r="BL1824" s="205" t="s">
        <v>839</v>
      </c>
      <c r="BM1824" s="287" t="s">
        <v>2486</v>
      </c>
    </row>
    <row r="1825" spans="1:65" s="254" customFormat="1" ht="14.45" customHeight="1">
      <c r="A1825" s="204"/>
      <c r="B1825" s="139"/>
      <c r="C1825" s="276" t="s">
        <v>2487</v>
      </c>
      <c r="D1825" s="276" t="s">
        <v>139</v>
      </c>
      <c r="E1825" s="277" t="s">
        <v>2488</v>
      </c>
      <c r="F1825" s="278" t="s">
        <v>2489</v>
      </c>
      <c r="G1825" s="279" t="s">
        <v>269</v>
      </c>
      <c r="H1825" s="280">
        <v>1080</v>
      </c>
      <c r="I1825" s="281"/>
      <c r="J1825" s="280">
        <f t="shared" si="30"/>
        <v>0</v>
      </c>
      <c r="K1825" s="282"/>
      <c r="L1825" s="30"/>
      <c r="M1825" s="283" t="s">
        <v>1</v>
      </c>
      <c r="N1825" s="284" t="s">
        <v>44</v>
      </c>
      <c r="O1825" s="49"/>
      <c r="P1825" s="285">
        <f t="shared" si="31"/>
        <v>0</v>
      </c>
      <c r="Q1825" s="285">
        <v>0</v>
      </c>
      <c r="R1825" s="285">
        <f t="shared" si="32"/>
        <v>0</v>
      </c>
      <c r="S1825" s="285">
        <v>0</v>
      </c>
      <c r="T1825" s="286">
        <f t="shared" si="33"/>
        <v>0</v>
      </c>
      <c r="U1825" s="204"/>
      <c r="V1825" s="204"/>
      <c r="W1825" s="204"/>
      <c r="X1825" s="204"/>
      <c r="Y1825" s="204"/>
      <c r="Z1825" s="204"/>
      <c r="AA1825" s="204"/>
      <c r="AB1825" s="204"/>
      <c r="AC1825" s="204"/>
      <c r="AD1825" s="204"/>
      <c r="AE1825" s="204"/>
      <c r="AR1825" s="287" t="s">
        <v>839</v>
      </c>
      <c r="AT1825" s="287" t="s">
        <v>139</v>
      </c>
      <c r="AU1825" s="287" t="s">
        <v>151</v>
      </c>
      <c r="AY1825" s="205" t="s">
        <v>137</v>
      </c>
      <c r="BE1825" s="150">
        <f t="shared" si="34"/>
        <v>0</v>
      </c>
      <c r="BF1825" s="150">
        <f t="shared" si="35"/>
        <v>0</v>
      </c>
      <c r="BG1825" s="150">
        <f t="shared" si="36"/>
        <v>0</v>
      </c>
      <c r="BH1825" s="150">
        <f t="shared" si="37"/>
        <v>0</v>
      </c>
      <c r="BI1825" s="150">
        <f t="shared" si="38"/>
        <v>0</v>
      </c>
      <c r="BJ1825" s="205" t="s">
        <v>145</v>
      </c>
      <c r="BK1825" s="151">
        <f t="shared" si="39"/>
        <v>0</v>
      </c>
      <c r="BL1825" s="205" t="s">
        <v>839</v>
      </c>
      <c r="BM1825" s="287" t="s">
        <v>2490</v>
      </c>
    </row>
    <row r="1826" spans="1:65" s="254" customFormat="1" ht="14.45" customHeight="1">
      <c r="A1826" s="204"/>
      <c r="B1826" s="139"/>
      <c r="C1826" s="276" t="s">
        <v>2491</v>
      </c>
      <c r="D1826" s="276" t="s">
        <v>139</v>
      </c>
      <c r="E1826" s="277" t="s">
        <v>2492</v>
      </c>
      <c r="F1826" s="278" t="s">
        <v>2493</v>
      </c>
      <c r="G1826" s="279" t="s">
        <v>269</v>
      </c>
      <c r="H1826" s="280">
        <v>120</v>
      </c>
      <c r="I1826" s="281"/>
      <c r="J1826" s="280">
        <f t="shared" si="30"/>
        <v>0</v>
      </c>
      <c r="K1826" s="282"/>
      <c r="L1826" s="30"/>
      <c r="M1826" s="283" t="s">
        <v>1</v>
      </c>
      <c r="N1826" s="284" t="s">
        <v>44</v>
      </c>
      <c r="O1826" s="49"/>
      <c r="P1826" s="285">
        <f t="shared" si="31"/>
        <v>0</v>
      </c>
      <c r="Q1826" s="285">
        <v>0</v>
      </c>
      <c r="R1826" s="285">
        <f t="shared" si="32"/>
        <v>0</v>
      </c>
      <c r="S1826" s="285">
        <v>0</v>
      </c>
      <c r="T1826" s="286">
        <f t="shared" si="33"/>
        <v>0</v>
      </c>
      <c r="U1826" s="204"/>
      <c r="V1826" s="204"/>
      <c r="W1826" s="204"/>
      <c r="X1826" s="204"/>
      <c r="Y1826" s="204"/>
      <c r="Z1826" s="204"/>
      <c r="AA1826" s="204"/>
      <c r="AB1826" s="204"/>
      <c r="AC1826" s="204"/>
      <c r="AD1826" s="204"/>
      <c r="AE1826" s="204"/>
      <c r="AR1826" s="287" t="s">
        <v>839</v>
      </c>
      <c r="AT1826" s="287" t="s">
        <v>139</v>
      </c>
      <c r="AU1826" s="287" t="s">
        <v>151</v>
      </c>
      <c r="AY1826" s="205" t="s">
        <v>137</v>
      </c>
      <c r="BE1826" s="150">
        <f t="shared" si="34"/>
        <v>0</v>
      </c>
      <c r="BF1826" s="150">
        <f t="shared" si="35"/>
        <v>0</v>
      </c>
      <c r="BG1826" s="150">
        <f t="shared" si="36"/>
        <v>0</v>
      </c>
      <c r="BH1826" s="150">
        <f t="shared" si="37"/>
        <v>0</v>
      </c>
      <c r="BI1826" s="150">
        <f t="shared" si="38"/>
        <v>0</v>
      </c>
      <c r="BJ1826" s="205" t="s">
        <v>145</v>
      </c>
      <c r="BK1826" s="151">
        <f t="shared" si="39"/>
        <v>0</v>
      </c>
      <c r="BL1826" s="205" t="s">
        <v>839</v>
      </c>
      <c r="BM1826" s="287" t="s">
        <v>2494</v>
      </c>
    </row>
    <row r="1827" spans="1:65" s="254" customFormat="1" ht="14.45" customHeight="1">
      <c r="A1827" s="204"/>
      <c r="B1827" s="139"/>
      <c r="C1827" s="276" t="s">
        <v>2495</v>
      </c>
      <c r="D1827" s="276" t="s">
        <v>139</v>
      </c>
      <c r="E1827" s="277" t="s">
        <v>2496</v>
      </c>
      <c r="F1827" s="278" t="s">
        <v>2497</v>
      </c>
      <c r="G1827" s="279" t="s">
        <v>167</v>
      </c>
      <c r="H1827" s="280">
        <v>32</v>
      </c>
      <c r="I1827" s="281"/>
      <c r="J1827" s="280">
        <f t="shared" si="30"/>
        <v>0</v>
      </c>
      <c r="K1827" s="282"/>
      <c r="L1827" s="30"/>
      <c r="M1827" s="283" t="s">
        <v>1</v>
      </c>
      <c r="N1827" s="284" t="s">
        <v>44</v>
      </c>
      <c r="O1827" s="49"/>
      <c r="P1827" s="285">
        <f t="shared" si="31"/>
        <v>0</v>
      </c>
      <c r="Q1827" s="285">
        <v>0</v>
      </c>
      <c r="R1827" s="285">
        <f t="shared" si="32"/>
        <v>0</v>
      </c>
      <c r="S1827" s="285">
        <v>0</v>
      </c>
      <c r="T1827" s="286">
        <f t="shared" si="33"/>
        <v>0</v>
      </c>
      <c r="U1827" s="204"/>
      <c r="V1827" s="204"/>
      <c r="W1827" s="204"/>
      <c r="X1827" s="204"/>
      <c r="Y1827" s="204"/>
      <c r="Z1827" s="204"/>
      <c r="AA1827" s="204"/>
      <c r="AB1827" s="204"/>
      <c r="AC1827" s="204"/>
      <c r="AD1827" s="204"/>
      <c r="AE1827" s="204"/>
      <c r="AR1827" s="287" t="s">
        <v>839</v>
      </c>
      <c r="AT1827" s="287" t="s">
        <v>139</v>
      </c>
      <c r="AU1827" s="287" t="s">
        <v>151</v>
      </c>
      <c r="AY1827" s="205" t="s">
        <v>137</v>
      </c>
      <c r="BE1827" s="150">
        <f t="shared" si="34"/>
        <v>0</v>
      </c>
      <c r="BF1827" s="150">
        <f t="shared" si="35"/>
        <v>0</v>
      </c>
      <c r="BG1827" s="150">
        <f t="shared" si="36"/>
        <v>0</v>
      </c>
      <c r="BH1827" s="150">
        <f t="shared" si="37"/>
        <v>0</v>
      </c>
      <c r="BI1827" s="150">
        <f t="shared" si="38"/>
        <v>0</v>
      </c>
      <c r="BJ1827" s="205" t="s">
        <v>145</v>
      </c>
      <c r="BK1827" s="151">
        <f t="shared" si="39"/>
        <v>0</v>
      </c>
      <c r="BL1827" s="205" t="s">
        <v>839</v>
      </c>
      <c r="BM1827" s="287" t="s">
        <v>2498</v>
      </c>
    </row>
    <row r="1828" spans="1:65" s="254" customFormat="1" ht="14.45" customHeight="1">
      <c r="A1828" s="204"/>
      <c r="B1828" s="139"/>
      <c r="C1828" s="276" t="s">
        <v>2499</v>
      </c>
      <c r="D1828" s="276" t="s">
        <v>139</v>
      </c>
      <c r="E1828" s="277" t="s">
        <v>2500</v>
      </c>
      <c r="F1828" s="278" t="s">
        <v>2501</v>
      </c>
      <c r="G1828" s="279" t="s">
        <v>269</v>
      </c>
      <c r="H1828" s="280">
        <v>120</v>
      </c>
      <c r="I1828" s="281"/>
      <c r="J1828" s="280">
        <f t="shared" si="30"/>
        <v>0</v>
      </c>
      <c r="K1828" s="282"/>
      <c r="L1828" s="30"/>
      <c r="M1828" s="283" t="s">
        <v>1</v>
      </c>
      <c r="N1828" s="284" t="s">
        <v>44</v>
      </c>
      <c r="O1828" s="49"/>
      <c r="P1828" s="285">
        <f t="shared" si="31"/>
        <v>0</v>
      </c>
      <c r="Q1828" s="285">
        <v>0</v>
      </c>
      <c r="R1828" s="285">
        <f t="shared" si="32"/>
        <v>0</v>
      </c>
      <c r="S1828" s="285">
        <v>0</v>
      </c>
      <c r="T1828" s="286">
        <f t="shared" si="33"/>
        <v>0</v>
      </c>
      <c r="U1828" s="204"/>
      <c r="V1828" s="204"/>
      <c r="W1828" s="204"/>
      <c r="X1828" s="204"/>
      <c r="Y1828" s="204"/>
      <c r="Z1828" s="204"/>
      <c r="AA1828" s="204"/>
      <c r="AB1828" s="204"/>
      <c r="AC1828" s="204"/>
      <c r="AD1828" s="204"/>
      <c r="AE1828" s="204"/>
      <c r="AR1828" s="287" t="s">
        <v>839</v>
      </c>
      <c r="AT1828" s="287" t="s">
        <v>139</v>
      </c>
      <c r="AU1828" s="287" t="s">
        <v>151</v>
      </c>
      <c r="AY1828" s="205" t="s">
        <v>137</v>
      </c>
      <c r="BE1828" s="150">
        <f t="shared" si="34"/>
        <v>0</v>
      </c>
      <c r="BF1828" s="150">
        <f t="shared" si="35"/>
        <v>0</v>
      </c>
      <c r="BG1828" s="150">
        <f t="shared" si="36"/>
        <v>0</v>
      </c>
      <c r="BH1828" s="150">
        <f t="shared" si="37"/>
        <v>0</v>
      </c>
      <c r="BI1828" s="150">
        <f t="shared" si="38"/>
        <v>0</v>
      </c>
      <c r="BJ1828" s="205" t="s">
        <v>145</v>
      </c>
      <c r="BK1828" s="151">
        <f t="shared" si="39"/>
        <v>0</v>
      </c>
      <c r="BL1828" s="205" t="s">
        <v>839</v>
      </c>
      <c r="BM1828" s="287" t="s">
        <v>2502</v>
      </c>
    </row>
    <row r="1829" spans="1:65" s="254" customFormat="1" ht="14.45" customHeight="1">
      <c r="A1829" s="204"/>
      <c r="B1829" s="139"/>
      <c r="C1829" s="276" t="s">
        <v>2503</v>
      </c>
      <c r="D1829" s="276" t="s">
        <v>139</v>
      </c>
      <c r="E1829" s="277" t="s">
        <v>2504</v>
      </c>
      <c r="F1829" s="278" t="s">
        <v>2505</v>
      </c>
      <c r="G1829" s="279" t="s">
        <v>167</v>
      </c>
      <c r="H1829" s="280">
        <v>8</v>
      </c>
      <c r="I1829" s="281"/>
      <c r="J1829" s="280">
        <f t="shared" si="30"/>
        <v>0</v>
      </c>
      <c r="K1829" s="282"/>
      <c r="L1829" s="30"/>
      <c r="M1829" s="283" t="s">
        <v>1</v>
      </c>
      <c r="N1829" s="284" t="s">
        <v>44</v>
      </c>
      <c r="O1829" s="49"/>
      <c r="P1829" s="285">
        <f t="shared" si="31"/>
        <v>0</v>
      </c>
      <c r="Q1829" s="285">
        <v>0</v>
      </c>
      <c r="R1829" s="285">
        <f t="shared" si="32"/>
        <v>0</v>
      </c>
      <c r="S1829" s="285">
        <v>0</v>
      </c>
      <c r="T1829" s="286">
        <f t="shared" si="33"/>
        <v>0</v>
      </c>
      <c r="U1829" s="204"/>
      <c r="V1829" s="204"/>
      <c r="W1829" s="204"/>
      <c r="X1829" s="204"/>
      <c r="Y1829" s="204"/>
      <c r="Z1829" s="204"/>
      <c r="AA1829" s="204"/>
      <c r="AB1829" s="204"/>
      <c r="AC1829" s="204"/>
      <c r="AD1829" s="204"/>
      <c r="AE1829" s="204"/>
      <c r="AR1829" s="287" t="s">
        <v>839</v>
      </c>
      <c r="AT1829" s="287" t="s">
        <v>139</v>
      </c>
      <c r="AU1829" s="287" t="s">
        <v>151</v>
      </c>
      <c r="AY1829" s="205" t="s">
        <v>137</v>
      </c>
      <c r="BE1829" s="150">
        <f t="shared" si="34"/>
        <v>0</v>
      </c>
      <c r="BF1829" s="150">
        <f t="shared" si="35"/>
        <v>0</v>
      </c>
      <c r="BG1829" s="150">
        <f t="shared" si="36"/>
        <v>0</v>
      </c>
      <c r="BH1829" s="150">
        <f t="shared" si="37"/>
        <v>0</v>
      </c>
      <c r="BI1829" s="150">
        <f t="shared" si="38"/>
        <v>0</v>
      </c>
      <c r="BJ1829" s="205" t="s">
        <v>145</v>
      </c>
      <c r="BK1829" s="151">
        <f t="shared" si="39"/>
        <v>0</v>
      </c>
      <c r="BL1829" s="205" t="s">
        <v>839</v>
      </c>
      <c r="BM1829" s="287" t="s">
        <v>2506</v>
      </c>
    </row>
    <row r="1830" spans="1:65" s="254" customFormat="1" ht="14.45" customHeight="1">
      <c r="A1830" s="204"/>
      <c r="B1830" s="139"/>
      <c r="C1830" s="276" t="s">
        <v>2507</v>
      </c>
      <c r="D1830" s="276" t="s">
        <v>139</v>
      </c>
      <c r="E1830" s="277" t="s">
        <v>2508</v>
      </c>
      <c r="F1830" s="278" t="s">
        <v>2509</v>
      </c>
      <c r="G1830" s="279" t="s">
        <v>167</v>
      </c>
      <c r="H1830" s="280">
        <v>22</v>
      </c>
      <c r="I1830" s="281"/>
      <c r="J1830" s="280">
        <f t="shared" si="30"/>
        <v>0</v>
      </c>
      <c r="K1830" s="282"/>
      <c r="L1830" s="30"/>
      <c r="M1830" s="283" t="s">
        <v>1</v>
      </c>
      <c r="N1830" s="284" t="s">
        <v>44</v>
      </c>
      <c r="O1830" s="49"/>
      <c r="P1830" s="285">
        <f t="shared" si="31"/>
        <v>0</v>
      </c>
      <c r="Q1830" s="285">
        <v>0</v>
      </c>
      <c r="R1830" s="285">
        <f t="shared" si="32"/>
        <v>0</v>
      </c>
      <c r="S1830" s="285">
        <v>0</v>
      </c>
      <c r="T1830" s="286">
        <f t="shared" si="33"/>
        <v>0</v>
      </c>
      <c r="U1830" s="204"/>
      <c r="V1830" s="204"/>
      <c r="W1830" s="204"/>
      <c r="X1830" s="204"/>
      <c r="Y1830" s="204"/>
      <c r="Z1830" s="204"/>
      <c r="AA1830" s="204"/>
      <c r="AB1830" s="204"/>
      <c r="AC1830" s="204"/>
      <c r="AD1830" s="204"/>
      <c r="AE1830" s="204"/>
      <c r="AR1830" s="287" t="s">
        <v>839</v>
      </c>
      <c r="AT1830" s="287" t="s">
        <v>139</v>
      </c>
      <c r="AU1830" s="287" t="s">
        <v>151</v>
      </c>
      <c r="AY1830" s="205" t="s">
        <v>137</v>
      </c>
      <c r="BE1830" s="150">
        <f t="shared" si="34"/>
        <v>0</v>
      </c>
      <c r="BF1830" s="150">
        <f t="shared" si="35"/>
        <v>0</v>
      </c>
      <c r="BG1830" s="150">
        <f t="shared" si="36"/>
        <v>0</v>
      </c>
      <c r="BH1830" s="150">
        <f t="shared" si="37"/>
        <v>0</v>
      </c>
      <c r="BI1830" s="150">
        <f t="shared" si="38"/>
        <v>0</v>
      </c>
      <c r="BJ1830" s="205" t="s">
        <v>145</v>
      </c>
      <c r="BK1830" s="151">
        <f t="shared" si="39"/>
        <v>0</v>
      </c>
      <c r="BL1830" s="205" t="s">
        <v>839</v>
      </c>
      <c r="BM1830" s="287" t="s">
        <v>2510</v>
      </c>
    </row>
    <row r="1831" spans="1:65" s="254" customFormat="1" ht="24.2" customHeight="1">
      <c r="A1831" s="204"/>
      <c r="B1831" s="139"/>
      <c r="C1831" s="276" t="s">
        <v>2511</v>
      </c>
      <c r="D1831" s="276" t="s">
        <v>139</v>
      </c>
      <c r="E1831" s="277" t="s">
        <v>2512</v>
      </c>
      <c r="F1831" s="278" t="s">
        <v>2513</v>
      </c>
      <c r="G1831" s="279" t="s">
        <v>167</v>
      </c>
      <c r="H1831" s="280">
        <v>29</v>
      </c>
      <c r="I1831" s="281"/>
      <c r="J1831" s="280">
        <f t="shared" si="30"/>
        <v>0</v>
      </c>
      <c r="K1831" s="282"/>
      <c r="L1831" s="30"/>
      <c r="M1831" s="283" t="s">
        <v>1</v>
      </c>
      <c r="N1831" s="284" t="s">
        <v>44</v>
      </c>
      <c r="O1831" s="49"/>
      <c r="P1831" s="285">
        <f t="shared" si="31"/>
        <v>0</v>
      </c>
      <c r="Q1831" s="285">
        <v>0</v>
      </c>
      <c r="R1831" s="285">
        <f t="shared" si="32"/>
        <v>0</v>
      </c>
      <c r="S1831" s="285">
        <v>0</v>
      </c>
      <c r="T1831" s="286">
        <f t="shared" si="33"/>
        <v>0</v>
      </c>
      <c r="U1831" s="204"/>
      <c r="V1831" s="204"/>
      <c r="W1831" s="204"/>
      <c r="X1831" s="204"/>
      <c r="Y1831" s="204"/>
      <c r="Z1831" s="204"/>
      <c r="AA1831" s="204"/>
      <c r="AB1831" s="204"/>
      <c r="AC1831" s="204"/>
      <c r="AD1831" s="204"/>
      <c r="AE1831" s="204"/>
      <c r="AR1831" s="287" t="s">
        <v>839</v>
      </c>
      <c r="AT1831" s="287" t="s">
        <v>139</v>
      </c>
      <c r="AU1831" s="287" t="s">
        <v>151</v>
      </c>
      <c r="AY1831" s="205" t="s">
        <v>137</v>
      </c>
      <c r="BE1831" s="150">
        <f t="shared" si="34"/>
        <v>0</v>
      </c>
      <c r="BF1831" s="150">
        <f t="shared" si="35"/>
        <v>0</v>
      </c>
      <c r="BG1831" s="150">
        <f t="shared" si="36"/>
        <v>0</v>
      </c>
      <c r="BH1831" s="150">
        <f t="shared" si="37"/>
        <v>0</v>
      </c>
      <c r="BI1831" s="150">
        <f t="shared" si="38"/>
        <v>0</v>
      </c>
      <c r="BJ1831" s="205" t="s">
        <v>145</v>
      </c>
      <c r="BK1831" s="151">
        <f t="shared" si="39"/>
        <v>0</v>
      </c>
      <c r="BL1831" s="205" t="s">
        <v>839</v>
      </c>
      <c r="BM1831" s="287" t="s">
        <v>2514</v>
      </c>
    </row>
    <row r="1832" spans="1:65" s="254" customFormat="1" ht="24.2" customHeight="1">
      <c r="A1832" s="204"/>
      <c r="B1832" s="139"/>
      <c r="C1832" s="276" t="s">
        <v>2515</v>
      </c>
      <c r="D1832" s="276" t="s">
        <v>139</v>
      </c>
      <c r="E1832" s="277" t="s">
        <v>2516</v>
      </c>
      <c r="F1832" s="278" t="s">
        <v>2517</v>
      </c>
      <c r="G1832" s="279" t="s">
        <v>167</v>
      </c>
      <c r="H1832" s="280">
        <v>8</v>
      </c>
      <c r="I1832" s="281"/>
      <c r="J1832" s="280">
        <f t="shared" si="30"/>
        <v>0</v>
      </c>
      <c r="K1832" s="282"/>
      <c r="L1832" s="30"/>
      <c r="M1832" s="283" t="s">
        <v>1</v>
      </c>
      <c r="N1832" s="284" t="s">
        <v>44</v>
      </c>
      <c r="O1832" s="49"/>
      <c r="P1832" s="285">
        <f t="shared" si="31"/>
        <v>0</v>
      </c>
      <c r="Q1832" s="285">
        <v>0</v>
      </c>
      <c r="R1832" s="285">
        <f t="shared" si="32"/>
        <v>0</v>
      </c>
      <c r="S1832" s="285">
        <v>0</v>
      </c>
      <c r="T1832" s="286">
        <f t="shared" si="33"/>
        <v>0</v>
      </c>
      <c r="U1832" s="204"/>
      <c r="V1832" s="204"/>
      <c r="W1832" s="204"/>
      <c r="X1832" s="204"/>
      <c r="Y1832" s="204"/>
      <c r="Z1832" s="204"/>
      <c r="AA1832" s="204"/>
      <c r="AB1832" s="204"/>
      <c r="AC1832" s="204"/>
      <c r="AD1832" s="204"/>
      <c r="AE1832" s="204"/>
      <c r="AR1832" s="287" t="s">
        <v>839</v>
      </c>
      <c r="AT1832" s="287" t="s">
        <v>139</v>
      </c>
      <c r="AU1832" s="287" t="s">
        <v>151</v>
      </c>
      <c r="AY1832" s="205" t="s">
        <v>137</v>
      </c>
      <c r="BE1832" s="150">
        <f t="shared" si="34"/>
        <v>0</v>
      </c>
      <c r="BF1832" s="150">
        <f t="shared" si="35"/>
        <v>0</v>
      </c>
      <c r="BG1832" s="150">
        <f t="shared" si="36"/>
        <v>0</v>
      </c>
      <c r="BH1832" s="150">
        <f t="shared" si="37"/>
        <v>0</v>
      </c>
      <c r="BI1832" s="150">
        <f t="shared" si="38"/>
        <v>0</v>
      </c>
      <c r="BJ1832" s="205" t="s">
        <v>145</v>
      </c>
      <c r="BK1832" s="151">
        <f t="shared" si="39"/>
        <v>0</v>
      </c>
      <c r="BL1832" s="205" t="s">
        <v>839</v>
      </c>
      <c r="BM1832" s="287" t="s">
        <v>2518</v>
      </c>
    </row>
    <row r="1833" spans="1:65" s="254" customFormat="1" ht="14.45" customHeight="1">
      <c r="A1833" s="204"/>
      <c r="B1833" s="139"/>
      <c r="C1833" s="276" t="s">
        <v>2519</v>
      </c>
      <c r="D1833" s="276" t="s">
        <v>139</v>
      </c>
      <c r="E1833" s="277" t="s">
        <v>2520</v>
      </c>
      <c r="F1833" s="278" t="s">
        <v>2521</v>
      </c>
      <c r="G1833" s="279" t="s">
        <v>167</v>
      </c>
      <c r="H1833" s="280">
        <v>8</v>
      </c>
      <c r="I1833" s="281"/>
      <c r="J1833" s="280">
        <f t="shared" si="30"/>
        <v>0</v>
      </c>
      <c r="K1833" s="282"/>
      <c r="L1833" s="30"/>
      <c r="M1833" s="283" t="s">
        <v>1</v>
      </c>
      <c r="N1833" s="284" t="s">
        <v>44</v>
      </c>
      <c r="O1833" s="49"/>
      <c r="P1833" s="285">
        <f t="shared" si="31"/>
        <v>0</v>
      </c>
      <c r="Q1833" s="285">
        <v>0</v>
      </c>
      <c r="R1833" s="285">
        <f t="shared" si="32"/>
        <v>0</v>
      </c>
      <c r="S1833" s="285">
        <v>0</v>
      </c>
      <c r="T1833" s="286">
        <f t="shared" si="33"/>
        <v>0</v>
      </c>
      <c r="U1833" s="204"/>
      <c r="V1833" s="204"/>
      <c r="W1833" s="204"/>
      <c r="X1833" s="204"/>
      <c r="Y1833" s="204"/>
      <c r="Z1833" s="204"/>
      <c r="AA1833" s="204"/>
      <c r="AB1833" s="204"/>
      <c r="AC1833" s="204"/>
      <c r="AD1833" s="204"/>
      <c r="AE1833" s="204"/>
      <c r="AR1833" s="287" t="s">
        <v>839</v>
      </c>
      <c r="AT1833" s="287" t="s">
        <v>139</v>
      </c>
      <c r="AU1833" s="287" t="s">
        <v>151</v>
      </c>
      <c r="AY1833" s="205" t="s">
        <v>137</v>
      </c>
      <c r="BE1833" s="150">
        <f t="shared" si="34"/>
        <v>0</v>
      </c>
      <c r="BF1833" s="150">
        <f t="shared" si="35"/>
        <v>0</v>
      </c>
      <c r="BG1833" s="150">
        <f t="shared" si="36"/>
        <v>0</v>
      </c>
      <c r="BH1833" s="150">
        <f t="shared" si="37"/>
        <v>0</v>
      </c>
      <c r="BI1833" s="150">
        <f t="shared" si="38"/>
        <v>0</v>
      </c>
      <c r="BJ1833" s="205" t="s">
        <v>145</v>
      </c>
      <c r="BK1833" s="151">
        <f t="shared" si="39"/>
        <v>0</v>
      </c>
      <c r="BL1833" s="205" t="s">
        <v>839</v>
      </c>
      <c r="BM1833" s="287" t="s">
        <v>2522</v>
      </c>
    </row>
    <row r="1834" spans="1:65" s="254" customFormat="1" ht="14.45" customHeight="1">
      <c r="A1834" s="204"/>
      <c r="B1834" s="139"/>
      <c r="C1834" s="276" t="s">
        <v>2523</v>
      </c>
      <c r="D1834" s="276" t="s">
        <v>139</v>
      </c>
      <c r="E1834" s="277" t="s">
        <v>2524</v>
      </c>
      <c r="F1834" s="278" t="s">
        <v>2525</v>
      </c>
      <c r="G1834" s="279" t="s">
        <v>167</v>
      </c>
      <c r="H1834" s="280">
        <v>65</v>
      </c>
      <c r="I1834" s="281"/>
      <c r="J1834" s="280">
        <f t="shared" si="30"/>
        <v>0</v>
      </c>
      <c r="K1834" s="282"/>
      <c r="L1834" s="30"/>
      <c r="M1834" s="283" t="s">
        <v>1</v>
      </c>
      <c r="N1834" s="284" t="s">
        <v>44</v>
      </c>
      <c r="O1834" s="49"/>
      <c r="P1834" s="285">
        <f t="shared" si="31"/>
        <v>0</v>
      </c>
      <c r="Q1834" s="285">
        <v>0</v>
      </c>
      <c r="R1834" s="285">
        <f t="shared" si="32"/>
        <v>0</v>
      </c>
      <c r="S1834" s="285">
        <v>0</v>
      </c>
      <c r="T1834" s="286">
        <f t="shared" si="33"/>
        <v>0</v>
      </c>
      <c r="U1834" s="204"/>
      <c r="V1834" s="204"/>
      <c r="W1834" s="204"/>
      <c r="X1834" s="204"/>
      <c r="Y1834" s="204"/>
      <c r="Z1834" s="204"/>
      <c r="AA1834" s="204"/>
      <c r="AB1834" s="204"/>
      <c r="AC1834" s="204"/>
      <c r="AD1834" s="204"/>
      <c r="AE1834" s="204"/>
      <c r="AR1834" s="287" t="s">
        <v>839</v>
      </c>
      <c r="AT1834" s="287" t="s">
        <v>139</v>
      </c>
      <c r="AU1834" s="287" t="s">
        <v>151</v>
      </c>
      <c r="AY1834" s="205" t="s">
        <v>137</v>
      </c>
      <c r="BE1834" s="150">
        <f t="shared" si="34"/>
        <v>0</v>
      </c>
      <c r="BF1834" s="150">
        <f t="shared" si="35"/>
        <v>0</v>
      </c>
      <c r="BG1834" s="150">
        <f t="shared" si="36"/>
        <v>0</v>
      </c>
      <c r="BH1834" s="150">
        <f t="shared" si="37"/>
        <v>0</v>
      </c>
      <c r="BI1834" s="150">
        <f t="shared" si="38"/>
        <v>0</v>
      </c>
      <c r="BJ1834" s="205" t="s">
        <v>145</v>
      </c>
      <c r="BK1834" s="151">
        <f t="shared" si="39"/>
        <v>0</v>
      </c>
      <c r="BL1834" s="205" t="s">
        <v>839</v>
      </c>
      <c r="BM1834" s="287" t="s">
        <v>2526</v>
      </c>
    </row>
    <row r="1835" spans="1:65" s="254" customFormat="1" ht="14.45" customHeight="1">
      <c r="A1835" s="204"/>
      <c r="B1835" s="139"/>
      <c r="C1835" s="276" t="s">
        <v>2527</v>
      </c>
      <c r="D1835" s="276" t="s">
        <v>139</v>
      </c>
      <c r="E1835" s="277" t="s">
        <v>2528</v>
      </c>
      <c r="F1835" s="278" t="s">
        <v>2529</v>
      </c>
      <c r="G1835" s="279" t="s">
        <v>167</v>
      </c>
      <c r="H1835" s="280">
        <v>15</v>
      </c>
      <c r="I1835" s="281"/>
      <c r="J1835" s="280">
        <f t="shared" si="30"/>
        <v>0</v>
      </c>
      <c r="K1835" s="282"/>
      <c r="L1835" s="30"/>
      <c r="M1835" s="283" t="s">
        <v>1</v>
      </c>
      <c r="N1835" s="284" t="s">
        <v>44</v>
      </c>
      <c r="O1835" s="49"/>
      <c r="P1835" s="285">
        <f t="shared" si="31"/>
        <v>0</v>
      </c>
      <c r="Q1835" s="285">
        <v>0</v>
      </c>
      <c r="R1835" s="285">
        <f t="shared" si="32"/>
        <v>0</v>
      </c>
      <c r="S1835" s="285">
        <v>0</v>
      </c>
      <c r="T1835" s="286">
        <f t="shared" si="33"/>
        <v>0</v>
      </c>
      <c r="U1835" s="204"/>
      <c r="V1835" s="204"/>
      <c r="W1835" s="204"/>
      <c r="X1835" s="204"/>
      <c r="Y1835" s="204"/>
      <c r="Z1835" s="204"/>
      <c r="AA1835" s="204"/>
      <c r="AB1835" s="204"/>
      <c r="AC1835" s="204"/>
      <c r="AD1835" s="204"/>
      <c r="AE1835" s="204"/>
      <c r="AR1835" s="287" t="s">
        <v>839</v>
      </c>
      <c r="AT1835" s="287" t="s">
        <v>139</v>
      </c>
      <c r="AU1835" s="287" t="s">
        <v>151</v>
      </c>
      <c r="AY1835" s="205" t="s">
        <v>137</v>
      </c>
      <c r="BE1835" s="150">
        <f t="shared" si="34"/>
        <v>0</v>
      </c>
      <c r="BF1835" s="150">
        <f t="shared" si="35"/>
        <v>0</v>
      </c>
      <c r="BG1835" s="150">
        <f t="shared" si="36"/>
        <v>0</v>
      </c>
      <c r="BH1835" s="150">
        <f t="shared" si="37"/>
        <v>0</v>
      </c>
      <c r="BI1835" s="150">
        <f t="shared" si="38"/>
        <v>0</v>
      </c>
      <c r="BJ1835" s="205" t="s">
        <v>145</v>
      </c>
      <c r="BK1835" s="151">
        <f t="shared" si="39"/>
        <v>0</v>
      </c>
      <c r="BL1835" s="205" t="s">
        <v>839</v>
      </c>
      <c r="BM1835" s="287" t="s">
        <v>2530</v>
      </c>
    </row>
    <row r="1836" spans="1:65" s="254" customFormat="1" ht="14.45" customHeight="1">
      <c r="A1836" s="204"/>
      <c r="B1836" s="139"/>
      <c r="C1836" s="276" t="s">
        <v>2531</v>
      </c>
      <c r="D1836" s="276" t="s">
        <v>139</v>
      </c>
      <c r="E1836" s="277" t="s">
        <v>2532</v>
      </c>
      <c r="F1836" s="278" t="s">
        <v>2533</v>
      </c>
      <c r="G1836" s="279" t="s">
        <v>167</v>
      </c>
      <c r="H1836" s="280">
        <v>2</v>
      </c>
      <c r="I1836" s="281"/>
      <c r="J1836" s="280">
        <f t="shared" si="30"/>
        <v>0</v>
      </c>
      <c r="K1836" s="282"/>
      <c r="L1836" s="30"/>
      <c r="M1836" s="283" t="s">
        <v>1</v>
      </c>
      <c r="N1836" s="284" t="s">
        <v>44</v>
      </c>
      <c r="O1836" s="49"/>
      <c r="P1836" s="285">
        <f t="shared" si="31"/>
        <v>0</v>
      </c>
      <c r="Q1836" s="285">
        <v>0</v>
      </c>
      <c r="R1836" s="285">
        <f t="shared" si="32"/>
        <v>0</v>
      </c>
      <c r="S1836" s="285">
        <v>0</v>
      </c>
      <c r="T1836" s="286">
        <f t="shared" si="33"/>
        <v>0</v>
      </c>
      <c r="U1836" s="204"/>
      <c r="V1836" s="204"/>
      <c r="W1836" s="204"/>
      <c r="X1836" s="204"/>
      <c r="Y1836" s="204"/>
      <c r="Z1836" s="204"/>
      <c r="AA1836" s="204"/>
      <c r="AB1836" s="204"/>
      <c r="AC1836" s="204"/>
      <c r="AD1836" s="204"/>
      <c r="AE1836" s="204"/>
      <c r="AR1836" s="287" t="s">
        <v>839</v>
      </c>
      <c r="AT1836" s="287" t="s">
        <v>139</v>
      </c>
      <c r="AU1836" s="287" t="s">
        <v>151</v>
      </c>
      <c r="AY1836" s="205" t="s">
        <v>137</v>
      </c>
      <c r="BE1836" s="150">
        <f t="shared" si="34"/>
        <v>0</v>
      </c>
      <c r="BF1836" s="150">
        <f t="shared" si="35"/>
        <v>0</v>
      </c>
      <c r="BG1836" s="150">
        <f t="shared" si="36"/>
        <v>0</v>
      </c>
      <c r="BH1836" s="150">
        <f t="shared" si="37"/>
        <v>0</v>
      </c>
      <c r="BI1836" s="150">
        <f t="shared" si="38"/>
        <v>0</v>
      </c>
      <c r="BJ1836" s="205" t="s">
        <v>145</v>
      </c>
      <c r="BK1836" s="151">
        <f t="shared" si="39"/>
        <v>0</v>
      </c>
      <c r="BL1836" s="205" t="s">
        <v>839</v>
      </c>
      <c r="BM1836" s="287" t="s">
        <v>2534</v>
      </c>
    </row>
    <row r="1837" spans="1:65" s="254" customFormat="1" ht="14.45" customHeight="1">
      <c r="A1837" s="204"/>
      <c r="B1837" s="139"/>
      <c r="C1837" s="276" t="s">
        <v>2535</v>
      </c>
      <c r="D1837" s="276" t="s">
        <v>139</v>
      </c>
      <c r="E1837" s="277" t="s">
        <v>2536</v>
      </c>
      <c r="F1837" s="278" t="s">
        <v>2537</v>
      </c>
      <c r="G1837" s="279" t="s">
        <v>167</v>
      </c>
      <c r="H1837" s="280">
        <v>2</v>
      </c>
      <c r="I1837" s="281"/>
      <c r="J1837" s="280">
        <f t="shared" si="30"/>
        <v>0</v>
      </c>
      <c r="K1837" s="282"/>
      <c r="L1837" s="30"/>
      <c r="M1837" s="283" t="s">
        <v>1</v>
      </c>
      <c r="N1837" s="284" t="s">
        <v>44</v>
      </c>
      <c r="O1837" s="49"/>
      <c r="P1837" s="285">
        <f t="shared" si="31"/>
        <v>0</v>
      </c>
      <c r="Q1837" s="285">
        <v>0</v>
      </c>
      <c r="R1837" s="285">
        <f t="shared" si="32"/>
        <v>0</v>
      </c>
      <c r="S1837" s="285">
        <v>0</v>
      </c>
      <c r="T1837" s="286">
        <f t="shared" si="33"/>
        <v>0</v>
      </c>
      <c r="U1837" s="204"/>
      <c r="V1837" s="204"/>
      <c r="W1837" s="204"/>
      <c r="X1837" s="204"/>
      <c r="Y1837" s="204"/>
      <c r="Z1837" s="204"/>
      <c r="AA1837" s="204"/>
      <c r="AB1837" s="204"/>
      <c r="AC1837" s="204"/>
      <c r="AD1837" s="204"/>
      <c r="AE1837" s="204"/>
      <c r="AR1837" s="287" t="s">
        <v>839</v>
      </c>
      <c r="AT1837" s="287" t="s">
        <v>139</v>
      </c>
      <c r="AU1837" s="287" t="s">
        <v>151</v>
      </c>
      <c r="AY1837" s="205" t="s">
        <v>137</v>
      </c>
      <c r="BE1837" s="150">
        <f t="shared" si="34"/>
        <v>0</v>
      </c>
      <c r="BF1837" s="150">
        <f t="shared" si="35"/>
        <v>0</v>
      </c>
      <c r="BG1837" s="150">
        <f t="shared" si="36"/>
        <v>0</v>
      </c>
      <c r="BH1837" s="150">
        <f t="shared" si="37"/>
        <v>0</v>
      </c>
      <c r="BI1837" s="150">
        <f t="shared" si="38"/>
        <v>0</v>
      </c>
      <c r="BJ1837" s="205" t="s">
        <v>145</v>
      </c>
      <c r="BK1837" s="151">
        <f t="shared" si="39"/>
        <v>0</v>
      </c>
      <c r="BL1837" s="205" t="s">
        <v>839</v>
      </c>
      <c r="BM1837" s="287" t="s">
        <v>2538</v>
      </c>
    </row>
    <row r="1838" spans="1:65" s="254" customFormat="1" ht="14.45" customHeight="1">
      <c r="A1838" s="204"/>
      <c r="B1838" s="139"/>
      <c r="C1838" s="276" t="s">
        <v>2539</v>
      </c>
      <c r="D1838" s="276" t="s">
        <v>139</v>
      </c>
      <c r="E1838" s="277" t="s">
        <v>2540</v>
      </c>
      <c r="F1838" s="278" t="s">
        <v>2541</v>
      </c>
      <c r="G1838" s="279" t="s">
        <v>167</v>
      </c>
      <c r="H1838" s="280">
        <v>2</v>
      </c>
      <c r="I1838" s="281"/>
      <c r="J1838" s="280">
        <f t="shared" si="30"/>
        <v>0</v>
      </c>
      <c r="K1838" s="282"/>
      <c r="L1838" s="30"/>
      <c r="M1838" s="283" t="s">
        <v>1</v>
      </c>
      <c r="N1838" s="284" t="s">
        <v>44</v>
      </c>
      <c r="O1838" s="49"/>
      <c r="P1838" s="285">
        <f t="shared" si="31"/>
        <v>0</v>
      </c>
      <c r="Q1838" s="285">
        <v>0</v>
      </c>
      <c r="R1838" s="285">
        <f t="shared" si="32"/>
        <v>0</v>
      </c>
      <c r="S1838" s="285">
        <v>0</v>
      </c>
      <c r="T1838" s="286">
        <f t="shared" si="33"/>
        <v>0</v>
      </c>
      <c r="U1838" s="204"/>
      <c r="V1838" s="204"/>
      <c r="W1838" s="204"/>
      <c r="X1838" s="204"/>
      <c r="Y1838" s="204"/>
      <c r="Z1838" s="204"/>
      <c r="AA1838" s="204"/>
      <c r="AB1838" s="204"/>
      <c r="AC1838" s="204"/>
      <c r="AD1838" s="204"/>
      <c r="AE1838" s="204"/>
      <c r="AR1838" s="287" t="s">
        <v>839</v>
      </c>
      <c r="AT1838" s="287" t="s">
        <v>139</v>
      </c>
      <c r="AU1838" s="287" t="s">
        <v>151</v>
      </c>
      <c r="AY1838" s="205" t="s">
        <v>137</v>
      </c>
      <c r="BE1838" s="150">
        <f t="shared" si="34"/>
        <v>0</v>
      </c>
      <c r="BF1838" s="150">
        <f t="shared" si="35"/>
        <v>0</v>
      </c>
      <c r="BG1838" s="150">
        <f t="shared" si="36"/>
        <v>0</v>
      </c>
      <c r="BH1838" s="150">
        <f t="shared" si="37"/>
        <v>0</v>
      </c>
      <c r="BI1838" s="150">
        <f t="shared" si="38"/>
        <v>0</v>
      </c>
      <c r="BJ1838" s="205" t="s">
        <v>145</v>
      </c>
      <c r="BK1838" s="151">
        <f t="shared" si="39"/>
        <v>0</v>
      </c>
      <c r="BL1838" s="205" t="s">
        <v>839</v>
      </c>
      <c r="BM1838" s="287" t="s">
        <v>2542</v>
      </c>
    </row>
    <row r="1839" spans="1:65" s="254" customFormat="1" ht="14.45" customHeight="1">
      <c r="A1839" s="204"/>
      <c r="B1839" s="139"/>
      <c r="C1839" s="276" t="s">
        <v>2543</v>
      </c>
      <c r="D1839" s="276" t="s">
        <v>139</v>
      </c>
      <c r="E1839" s="277" t="s">
        <v>2544</v>
      </c>
      <c r="F1839" s="278" t="s">
        <v>2545</v>
      </c>
      <c r="G1839" s="279" t="s">
        <v>167</v>
      </c>
      <c r="H1839" s="280">
        <v>2</v>
      </c>
      <c r="I1839" s="281"/>
      <c r="J1839" s="280">
        <f t="shared" si="30"/>
        <v>0</v>
      </c>
      <c r="K1839" s="282"/>
      <c r="L1839" s="30"/>
      <c r="M1839" s="283" t="s">
        <v>1</v>
      </c>
      <c r="N1839" s="284" t="s">
        <v>44</v>
      </c>
      <c r="O1839" s="49"/>
      <c r="P1839" s="285">
        <f t="shared" si="31"/>
        <v>0</v>
      </c>
      <c r="Q1839" s="285">
        <v>0</v>
      </c>
      <c r="R1839" s="285">
        <f t="shared" si="32"/>
        <v>0</v>
      </c>
      <c r="S1839" s="285">
        <v>0</v>
      </c>
      <c r="T1839" s="286">
        <f t="shared" si="33"/>
        <v>0</v>
      </c>
      <c r="U1839" s="204"/>
      <c r="V1839" s="204"/>
      <c r="W1839" s="204"/>
      <c r="X1839" s="204"/>
      <c r="Y1839" s="204"/>
      <c r="Z1839" s="204"/>
      <c r="AA1839" s="204"/>
      <c r="AB1839" s="204"/>
      <c r="AC1839" s="204"/>
      <c r="AD1839" s="204"/>
      <c r="AE1839" s="204"/>
      <c r="AR1839" s="287" t="s">
        <v>839</v>
      </c>
      <c r="AT1839" s="287" t="s">
        <v>139</v>
      </c>
      <c r="AU1839" s="287" t="s">
        <v>151</v>
      </c>
      <c r="AY1839" s="205" t="s">
        <v>137</v>
      </c>
      <c r="BE1839" s="150">
        <f t="shared" si="34"/>
        <v>0</v>
      </c>
      <c r="BF1839" s="150">
        <f t="shared" si="35"/>
        <v>0</v>
      </c>
      <c r="BG1839" s="150">
        <f t="shared" si="36"/>
        <v>0</v>
      </c>
      <c r="BH1839" s="150">
        <f t="shared" si="37"/>
        <v>0</v>
      </c>
      <c r="BI1839" s="150">
        <f t="shared" si="38"/>
        <v>0</v>
      </c>
      <c r="BJ1839" s="205" t="s">
        <v>145</v>
      </c>
      <c r="BK1839" s="151">
        <f t="shared" si="39"/>
        <v>0</v>
      </c>
      <c r="BL1839" s="205" t="s">
        <v>839</v>
      </c>
      <c r="BM1839" s="287" t="s">
        <v>2546</v>
      </c>
    </row>
    <row r="1840" spans="1:65" s="254" customFormat="1" ht="14.45" customHeight="1">
      <c r="A1840" s="204"/>
      <c r="B1840" s="139"/>
      <c r="C1840" s="276" t="s">
        <v>2547</v>
      </c>
      <c r="D1840" s="276" t="s">
        <v>139</v>
      </c>
      <c r="E1840" s="277" t="s">
        <v>2548</v>
      </c>
      <c r="F1840" s="278" t="s">
        <v>2549</v>
      </c>
      <c r="G1840" s="279" t="s">
        <v>325</v>
      </c>
      <c r="H1840" s="280">
        <v>1</v>
      </c>
      <c r="I1840" s="281"/>
      <c r="J1840" s="280">
        <f t="shared" si="30"/>
        <v>0</v>
      </c>
      <c r="K1840" s="282"/>
      <c r="L1840" s="30"/>
      <c r="M1840" s="283" t="s">
        <v>1</v>
      </c>
      <c r="N1840" s="284" t="s">
        <v>44</v>
      </c>
      <c r="O1840" s="49"/>
      <c r="P1840" s="285">
        <f t="shared" si="31"/>
        <v>0</v>
      </c>
      <c r="Q1840" s="285">
        <v>0</v>
      </c>
      <c r="R1840" s="285">
        <f t="shared" si="32"/>
        <v>0</v>
      </c>
      <c r="S1840" s="285">
        <v>0</v>
      </c>
      <c r="T1840" s="286">
        <f t="shared" si="33"/>
        <v>0</v>
      </c>
      <c r="U1840" s="204"/>
      <c r="V1840" s="204"/>
      <c r="W1840" s="204"/>
      <c r="X1840" s="204"/>
      <c r="Y1840" s="204"/>
      <c r="Z1840" s="204"/>
      <c r="AA1840" s="204"/>
      <c r="AB1840" s="204"/>
      <c r="AC1840" s="204"/>
      <c r="AD1840" s="204"/>
      <c r="AE1840" s="204"/>
      <c r="AR1840" s="287" t="s">
        <v>839</v>
      </c>
      <c r="AT1840" s="287" t="s">
        <v>139</v>
      </c>
      <c r="AU1840" s="287" t="s">
        <v>151</v>
      </c>
      <c r="AY1840" s="205" t="s">
        <v>137</v>
      </c>
      <c r="BE1840" s="150">
        <f t="shared" si="34"/>
        <v>0</v>
      </c>
      <c r="BF1840" s="150">
        <f t="shared" si="35"/>
        <v>0</v>
      </c>
      <c r="BG1840" s="150">
        <f t="shared" si="36"/>
        <v>0</v>
      </c>
      <c r="BH1840" s="150">
        <f t="shared" si="37"/>
        <v>0</v>
      </c>
      <c r="BI1840" s="150">
        <f t="shared" si="38"/>
        <v>0</v>
      </c>
      <c r="BJ1840" s="205" t="s">
        <v>145</v>
      </c>
      <c r="BK1840" s="151">
        <f t="shared" si="39"/>
        <v>0</v>
      </c>
      <c r="BL1840" s="205" t="s">
        <v>839</v>
      </c>
      <c r="BM1840" s="287" t="s">
        <v>2550</v>
      </c>
    </row>
    <row r="1841" spans="1:65" s="10" customFormat="1" ht="20.85" customHeight="1">
      <c r="B1841" s="126"/>
      <c r="D1841" s="127" t="s">
        <v>71</v>
      </c>
      <c r="E1841" s="137" t="s">
        <v>2551</v>
      </c>
      <c r="F1841" s="137" t="s">
        <v>2552</v>
      </c>
      <c r="I1841" s="129"/>
      <c r="J1841" s="138">
        <f>BK1841</f>
        <v>0</v>
      </c>
      <c r="L1841" s="126"/>
      <c r="M1841" s="131"/>
      <c r="N1841" s="132"/>
      <c r="O1841" s="132"/>
      <c r="P1841" s="133">
        <f>SUM(P1842:P1865)</f>
        <v>0</v>
      </c>
      <c r="Q1841" s="132"/>
      <c r="R1841" s="133">
        <f>SUM(R1842:R1865)</f>
        <v>0</v>
      </c>
      <c r="S1841" s="132"/>
      <c r="T1841" s="134">
        <f>SUM(T1842:T1865)</f>
        <v>0</v>
      </c>
      <c r="AR1841" s="127" t="s">
        <v>151</v>
      </c>
      <c r="AT1841" s="135" t="s">
        <v>71</v>
      </c>
      <c r="AU1841" s="135" t="s">
        <v>145</v>
      </c>
      <c r="AY1841" s="127" t="s">
        <v>137</v>
      </c>
      <c r="BK1841" s="136">
        <f>SUM(BK1842:BK1865)</f>
        <v>0</v>
      </c>
    </row>
    <row r="1842" spans="1:65" s="254" customFormat="1" ht="14.45" customHeight="1">
      <c r="A1842" s="204"/>
      <c r="B1842" s="139"/>
      <c r="C1842" s="288" t="s">
        <v>2553</v>
      </c>
      <c r="D1842" s="288" t="s">
        <v>164</v>
      </c>
      <c r="E1842" s="289" t="s">
        <v>2554</v>
      </c>
      <c r="F1842" s="290" t="s">
        <v>2453</v>
      </c>
      <c r="G1842" s="291" t="s">
        <v>167</v>
      </c>
      <c r="H1842" s="292">
        <v>150</v>
      </c>
      <c r="I1842" s="293"/>
      <c r="J1842" s="292">
        <f t="shared" ref="J1842:J1865" si="40">ROUND(I1842*H1842,3)</f>
        <v>0</v>
      </c>
      <c r="K1842" s="294"/>
      <c r="L1842" s="183"/>
      <c r="M1842" s="295" t="s">
        <v>1</v>
      </c>
      <c r="N1842" s="296" t="s">
        <v>44</v>
      </c>
      <c r="O1842" s="49"/>
      <c r="P1842" s="285">
        <f t="shared" ref="P1842:P1865" si="41">O1842*H1842</f>
        <v>0</v>
      </c>
      <c r="Q1842" s="285">
        <v>0</v>
      </c>
      <c r="R1842" s="285">
        <f t="shared" ref="R1842:R1865" si="42">Q1842*H1842</f>
        <v>0</v>
      </c>
      <c r="S1842" s="285">
        <v>0</v>
      </c>
      <c r="T1842" s="286">
        <f t="shared" ref="T1842:T1865" si="43">S1842*H1842</f>
        <v>0</v>
      </c>
      <c r="U1842" s="204"/>
      <c r="V1842" s="204"/>
      <c r="W1842" s="204"/>
      <c r="X1842" s="204"/>
      <c r="Y1842" s="204"/>
      <c r="Z1842" s="204"/>
      <c r="AA1842" s="204"/>
      <c r="AB1842" s="204"/>
      <c r="AC1842" s="204"/>
      <c r="AD1842" s="204"/>
      <c r="AE1842" s="204"/>
      <c r="AR1842" s="287" t="s">
        <v>2031</v>
      </c>
      <c r="AT1842" s="287" t="s">
        <v>164</v>
      </c>
      <c r="AU1842" s="287" t="s">
        <v>151</v>
      </c>
      <c r="AY1842" s="205" t="s">
        <v>137</v>
      </c>
      <c r="BE1842" s="150">
        <f t="shared" ref="BE1842:BE1865" si="44">IF(N1842="základná",J1842,0)</f>
        <v>0</v>
      </c>
      <c r="BF1842" s="150">
        <f t="shared" ref="BF1842:BF1865" si="45">IF(N1842="znížená",J1842,0)</f>
        <v>0</v>
      </c>
      <c r="BG1842" s="150">
        <f t="shared" ref="BG1842:BG1865" si="46">IF(N1842="zákl. prenesená",J1842,0)</f>
        <v>0</v>
      </c>
      <c r="BH1842" s="150">
        <f t="shared" ref="BH1842:BH1865" si="47">IF(N1842="zníž. prenesená",J1842,0)</f>
        <v>0</v>
      </c>
      <c r="BI1842" s="150">
        <f t="shared" ref="BI1842:BI1865" si="48">IF(N1842="nulová",J1842,0)</f>
        <v>0</v>
      </c>
      <c r="BJ1842" s="205" t="s">
        <v>145</v>
      </c>
      <c r="BK1842" s="151">
        <f t="shared" ref="BK1842:BK1865" si="49">ROUND(I1842*H1842,3)</f>
        <v>0</v>
      </c>
      <c r="BL1842" s="205" t="s">
        <v>839</v>
      </c>
      <c r="BM1842" s="287" t="s">
        <v>2555</v>
      </c>
    </row>
    <row r="1843" spans="1:65" s="254" customFormat="1" ht="14.45" customHeight="1">
      <c r="A1843" s="204"/>
      <c r="B1843" s="139"/>
      <c r="C1843" s="288" t="s">
        <v>2556</v>
      </c>
      <c r="D1843" s="288" t="s">
        <v>164</v>
      </c>
      <c r="E1843" s="289" t="s">
        <v>2557</v>
      </c>
      <c r="F1843" s="290" t="s">
        <v>2457</v>
      </c>
      <c r="G1843" s="291" t="s">
        <v>167</v>
      </c>
      <c r="H1843" s="292">
        <v>140</v>
      </c>
      <c r="I1843" s="293"/>
      <c r="J1843" s="292">
        <f t="shared" si="40"/>
        <v>0</v>
      </c>
      <c r="K1843" s="294"/>
      <c r="L1843" s="183"/>
      <c r="M1843" s="295" t="s">
        <v>1</v>
      </c>
      <c r="N1843" s="296" t="s">
        <v>44</v>
      </c>
      <c r="O1843" s="49"/>
      <c r="P1843" s="285">
        <f t="shared" si="41"/>
        <v>0</v>
      </c>
      <c r="Q1843" s="285">
        <v>0</v>
      </c>
      <c r="R1843" s="285">
        <f t="shared" si="42"/>
        <v>0</v>
      </c>
      <c r="S1843" s="285">
        <v>0</v>
      </c>
      <c r="T1843" s="286">
        <f t="shared" si="43"/>
        <v>0</v>
      </c>
      <c r="U1843" s="204"/>
      <c r="V1843" s="204"/>
      <c r="W1843" s="204"/>
      <c r="X1843" s="204"/>
      <c r="Y1843" s="204"/>
      <c r="Z1843" s="204"/>
      <c r="AA1843" s="204"/>
      <c r="AB1843" s="204"/>
      <c r="AC1843" s="204"/>
      <c r="AD1843" s="204"/>
      <c r="AE1843" s="204"/>
      <c r="AR1843" s="287" t="s">
        <v>2031</v>
      </c>
      <c r="AT1843" s="287" t="s">
        <v>164</v>
      </c>
      <c r="AU1843" s="287" t="s">
        <v>151</v>
      </c>
      <c r="AY1843" s="205" t="s">
        <v>137</v>
      </c>
      <c r="BE1843" s="150">
        <f t="shared" si="44"/>
        <v>0</v>
      </c>
      <c r="BF1843" s="150">
        <f t="shared" si="45"/>
        <v>0</v>
      </c>
      <c r="BG1843" s="150">
        <f t="shared" si="46"/>
        <v>0</v>
      </c>
      <c r="BH1843" s="150">
        <f t="shared" si="47"/>
        <v>0</v>
      </c>
      <c r="BI1843" s="150">
        <f t="shared" si="48"/>
        <v>0</v>
      </c>
      <c r="BJ1843" s="205" t="s">
        <v>145</v>
      </c>
      <c r="BK1843" s="151">
        <f t="shared" si="49"/>
        <v>0</v>
      </c>
      <c r="BL1843" s="205" t="s">
        <v>839</v>
      </c>
      <c r="BM1843" s="287" t="s">
        <v>2558</v>
      </c>
    </row>
    <row r="1844" spans="1:65" s="254" customFormat="1" ht="14.45" customHeight="1">
      <c r="A1844" s="204"/>
      <c r="B1844" s="139"/>
      <c r="C1844" s="288" t="s">
        <v>2559</v>
      </c>
      <c r="D1844" s="288" t="s">
        <v>164</v>
      </c>
      <c r="E1844" s="289" t="s">
        <v>2560</v>
      </c>
      <c r="F1844" s="290" t="s">
        <v>2461</v>
      </c>
      <c r="G1844" s="291" t="s">
        <v>167</v>
      </c>
      <c r="H1844" s="292">
        <v>35</v>
      </c>
      <c r="I1844" s="293"/>
      <c r="J1844" s="292">
        <f t="shared" si="40"/>
        <v>0</v>
      </c>
      <c r="K1844" s="294"/>
      <c r="L1844" s="183"/>
      <c r="M1844" s="295" t="s">
        <v>1</v>
      </c>
      <c r="N1844" s="296" t="s">
        <v>44</v>
      </c>
      <c r="O1844" s="49"/>
      <c r="P1844" s="285">
        <f t="shared" si="41"/>
        <v>0</v>
      </c>
      <c r="Q1844" s="285">
        <v>0</v>
      </c>
      <c r="R1844" s="285">
        <f t="shared" si="42"/>
        <v>0</v>
      </c>
      <c r="S1844" s="285">
        <v>0</v>
      </c>
      <c r="T1844" s="286">
        <f t="shared" si="43"/>
        <v>0</v>
      </c>
      <c r="U1844" s="204"/>
      <c r="V1844" s="204"/>
      <c r="W1844" s="204"/>
      <c r="X1844" s="204"/>
      <c r="Y1844" s="204"/>
      <c r="Z1844" s="204"/>
      <c r="AA1844" s="204"/>
      <c r="AB1844" s="204"/>
      <c r="AC1844" s="204"/>
      <c r="AD1844" s="204"/>
      <c r="AE1844" s="204"/>
      <c r="AR1844" s="287" t="s">
        <v>2031</v>
      </c>
      <c r="AT1844" s="287" t="s">
        <v>164</v>
      </c>
      <c r="AU1844" s="287" t="s">
        <v>151</v>
      </c>
      <c r="AY1844" s="205" t="s">
        <v>137</v>
      </c>
      <c r="BE1844" s="150">
        <f t="shared" si="44"/>
        <v>0</v>
      </c>
      <c r="BF1844" s="150">
        <f t="shared" si="45"/>
        <v>0</v>
      </c>
      <c r="BG1844" s="150">
        <f t="shared" si="46"/>
        <v>0</v>
      </c>
      <c r="BH1844" s="150">
        <f t="shared" si="47"/>
        <v>0</v>
      </c>
      <c r="BI1844" s="150">
        <f t="shared" si="48"/>
        <v>0</v>
      </c>
      <c r="BJ1844" s="205" t="s">
        <v>145</v>
      </c>
      <c r="BK1844" s="151">
        <f t="shared" si="49"/>
        <v>0</v>
      </c>
      <c r="BL1844" s="205" t="s">
        <v>839</v>
      </c>
      <c r="BM1844" s="287" t="s">
        <v>2561</v>
      </c>
    </row>
    <row r="1845" spans="1:65" s="254" customFormat="1" ht="14.45" customHeight="1">
      <c r="A1845" s="204"/>
      <c r="B1845" s="139"/>
      <c r="C1845" s="288" t="s">
        <v>2562</v>
      </c>
      <c r="D1845" s="288" t="s">
        <v>164</v>
      </c>
      <c r="E1845" s="289" t="s">
        <v>2563</v>
      </c>
      <c r="F1845" s="290" t="s">
        <v>2465</v>
      </c>
      <c r="G1845" s="291" t="s">
        <v>269</v>
      </c>
      <c r="H1845" s="292">
        <v>70</v>
      </c>
      <c r="I1845" s="293"/>
      <c r="J1845" s="292">
        <f t="shared" si="40"/>
        <v>0</v>
      </c>
      <c r="K1845" s="294"/>
      <c r="L1845" s="183"/>
      <c r="M1845" s="295" t="s">
        <v>1</v>
      </c>
      <c r="N1845" s="296" t="s">
        <v>44</v>
      </c>
      <c r="O1845" s="49"/>
      <c r="P1845" s="285">
        <f t="shared" si="41"/>
        <v>0</v>
      </c>
      <c r="Q1845" s="285">
        <v>0</v>
      </c>
      <c r="R1845" s="285">
        <f t="shared" si="42"/>
        <v>0</v>
      </c>
      <c r="S1845" s="285">
        <v>0</v>
      </c>
      <c r="T1845" s="286">
        <f t="shared" si="43"/>
        <v>0</v>
      </c>
      <c r="U1845" s="204"/>
      <c r="V1845" s="204"/>
      <c r="W1845" s="204"/>
      <c r="X1845" s="204"/>
      <c r="Y1845" s="204"/>
      <c r="Z1845" s="204"/>
      <c r="AA1845" s="204"/>
      <c r="AB1845" s="204"/>
      <c r="AC1845" s="204"/>
      <c r="AD1845" s="204"/>
      <c r="AE1845" s="204"/>
      <c r="AR1845" s="287" t="s">
        <v>2031</v>
      </c>
      <c r="AT1845" s="287" t="s">
        <v>164</v>
      </c>
      <c r="AU1845" s="287" t="s">
        <v>151</v>
      </c>
      <c r="AY1845" s="205" t="s">
        <v>137</v>
      </c>
      <c r="BE1845" s="150">
        <f t="shared" si="44"/>
        <v>0</v>
      </c>
      <c r="BF1845" s="150">
        <f t="shared" si="45"/>
        <v>0</v>
      </c>
      <c r="BG1845" s="150">
        <f t="shared" si="46"/>
        <v>0</v>
      </c>
      <c r="BH1845" s="150">
        <f t="shared" si="47"/>
        <v>0</v>
      </c>
      <c r="BI1845" s="150">
        <f t="shared" si="48"/>
        <v>0</v>
      </c>
      <c r="BJ1845" s="205" t="s">
        <v>145</v>
      </c>
      <c r="BK1845" s="151">
        <f t="shared" si="49"/>
        <v>0</v>
      </c>
      <c r="BL1845" s="205" t="s">
        <v>839</v>
      </c>
      <c r="BM1845" s="287" t="s">
        <v>2564</v>
      </c>
    </row>
    <row r="1846" spans="1:65" s="254" customFormat="1" ht="14.45" customHeight="1">
      <c r="A1846" s="204"/>
      <c r="B1846" s="139"/>
      <c r="C1846" s="288" t="s">
        <v>2565</v>
      </c>
      <c r="D1846" s="288" t="s">
        <v>164</v>
      </c>
      <c r="E1846" s="289" t="s">
        <v>2566</v>
      </c>
      <c r="F1846" s="290" t="s">
        <v>2469</v>
      </c>
      <c r="G1846" s="291" t="s">
        <v>167</v>
      </c>
      <c r="H1846" s="292">
        <v>70</v>
      </c>
      <c r="I1846" s="293"/>
      <c r="J1846" s="292">
        <f t="shared" si="40"/>
        <v>0</v>
      </c>
      <c r="K1846" s="294"/>
      <c r="L1846" s="183"/>
      <c r="M1846" s="295" t="s">
        <v>1</v>
      </c>
      <c r="N1846" s="296" t="s">
        <v>44</v>
      </c>
      <c r="O1846" s="49"/>
      <c r="P1846" s="285">
        <f t="shared" si="41"/>
        <v>0</v>
      </c>
      <c r="Q1846" s="285">
        <v>0</v>
      </c>
      <c r="R1846" s="285">
        <f t="shared" si="42"/>
        <v>0</v>
      </c>
      <c r="S1846" s="285">
        <v>0</v>
      </c>
      <c r="T1846" s="286">
        <f t="shared" si="43"/>
        <v>0</v>
      </c>
      <c r="U1846" s="204"/>
      <c r="V1846" s="204"/>
      <c r="W1846" s="204"/>
      <c r="X1846" s="204"/>
      <c r="Y1846" s="204"/>
      <c r="Z1846" s="204"/>
      <c r="AA1846" s="204"/>
      <c r="AB1846" s="204"/>
      <c r="AC1846" s="204"/>
      <c r="AD1846" s="204"/>
      <c r="AE1846" s="204"/>
      <c r="AR1846" s="287" t="s">
        <v>2031</v>
      </c>
      <c r="AT1846" s="287" t="s">
        <v>164</v>
      </c>
      <c r="AU1846" s="287" t="s">
        <v>151</v>
      </c>
      <c r="AY1846" s="205" t="s">
        <v>137</v>
      </c>
      <c r="BE1846" s="150">
        <f t="shared" si="44"/>
        <v>0</v>
      </c>
      <c r="BF1846" s="150">
        <f t="shared" si="45"/>
        <v>0</v>
      </c>
      <c r="BG1846" s="150">
        <f t="shared" si="46"/>
        <v>0</v>
      </c>
      <c r="BH1846" s="150">
        <f t="shared" si="47"/>
        <v>0</v>
      </c>
      <c r="BI1846" s="150">
        <f t="shared" si="48"/>
        <v>0</v>
      </c>
      <c r="BJ1846" s="205" t="s">
        <v>145</v>
      </c>
      <c r="BK1846" s="151">
        <f t="shared" si="49"/>
        <v>0</v>
      </c>
      <c r="BL1846" s="205" t="s">
        <v>839</v>
      </c>
      <c r="BM1846" s="287" t="s">
        <v>2567</v>
      </c>
    </row>
    <row r="1847" spans="1:65" s="254" customFormat="1" ht="14.45" customHeight="1">
      <c r="A1847" s="204"/>
      <c r="B1847" s="139"/>
      <c r="C1847" s="288" t="s">
        <v>2568</v>
      </c>
      <c r="D1847" s="288" t="s">
        <v>164</v>
      </c>
      <c r="E1847" s="289" t="s">
        <v>2569</v>
      </c>
      <c r="F1847" s="290" t="s">
        <v>2477</v>
      </c>
      <c r="G1847" s="291" t="s">
        <v>269</v>
      </c>
      <c r="H1847" s="292">
        <v>950</v>
      </c>
      <c r="I1847" s="293"/>
      <c r="J1847" s="292">
        <f t="shared" si="40"/>
        <v>0</v>
      </c>
      <c r="K1847" s="294"/>
      <c r="L1847" s="183"/>
      <c r="M1847" s="295" t="s">
        <v>1</v>
      </c>
      <c r="N1847" s="296" t="s">
        <v>44</v>
      </c>
      <c r="O1847" s="49"/>
      <c r="P1847" s="285">
        <f t="shared" si="41"/>
        <v>0</v>
      </c>
      <c r="Q1847" s="285">
        <v>0</v>
      </c>
      <c r="R1847" s="285">
        <f t="shared" si="42"/>
        <v>0</v>
      </c>
      <c r="S1847" s="285">
        <v>0</v>
      </c>
      <c r="T1847" s="286">
        <f t="shared" si="43"/>
        <v>0</v>
      </c>
      <c r="U1847" s="204"/>
      <c r="V1847" s="204"/>
      <c r="W1847" s="204"/>
      <c r="X1847" s="204"/>
      <c r="Y1847" s="204"/>
      <c r="Z1847" s="204"/>
      <c r="AA1847" s="204"/>
      <c r="AB1847" s="204"/>
      <c r="AC1847" s="204"/>
      <c r="AD1847" s="204"/>
      <c r="AE1847" s="204"/>
      <c r="AR1847" s="287" t="s">
        <v>2031</v>
      </c>
      <c r="AT1847" s="287" t="s">
        <v>164</v>
      </c>
      <c r="AU1847" s="287" t="s">
        <v>151</v>
      </c>
      <c r="AY1847" s="205" t="s">
        <v>137</v>
      </c>
      <c r="BE1847" s="150">
        <f t="shared" si="44"/>
        <v>0</v>
      </c>
      <c r="BF1847" s="150">
        <f t="shared" si="45"/>
        <v>0</v>
      </c>
      <c r="BG1847" s="150">
        <f t="shared" si="46"/>
        <v>0</v>
      </c>
      <c r="BH1847" s="150">
        <f t="shared" si="47"/>
        <v>0</v>
      </c>
      <c r="BI1847" s="150">
        <f t="shared" si="48"/>
        <v>0</v>
      </c>
      <c r="BJ1847" s="205" t="s">
        <v>145</v>
      </c>
      <c r="BK1847" s="151">
        <f t="shared" si="49"/>
        <v>0</v>
      </c>
      <c r="BL1847" s="205" t="s">
        <v>839</v>
      </c>
      <c r="BM1847" s="287" t="s">
        <v>2570</v>
      </c>
    </row>
    <row r="1848" spans="1:65" s="254" customFormat="1" ht="14.45" customHeight="1">
      <c r="A1848" s="204"/>
      <c r="B1848" s="139"/>
      <c r="C1848" s="288" t="s">
        <v>2571</v>
      </c>
      <c r="D1848" s="288" t="s">
        <v>164</v>
      </c>
      <c r="E1848" s="289" t="s">
        <v>2572</v>
      </c>
      <c r="F1848" s="290" t="s">
        <v>2481</v>
      </c>
      <c r="G1848" s="291" t="s">
        <v>269</v>
      </c>
      <c r="H1848" s="292">
        <v>320</v>
      </c>
      <c r="I1848" s="293"/>
      <c r="J1848" s="292">
        <f t="shared" si="40"/>
        <v>0</v>
      </c>
      <c r="K1848" s="294"/>
      <c r="L1848" s="183"/>
      <c r="M1848" s="295" t="s">
        <v>1</v>
      </c>
      <c r="N1848" s="296" t="s">
        <v>44</v>
      </c>
      <c r="O1848" s="49"/>
      <c r="P1848" s="285">
        <f t="shared" si="41"/>
        <v>0</v>
      </c>
      <c r="Q1848" s="285">
        <v>0</v>
      </c>
      <c r="R1848" s="285">
        <f t="shared" si="42"/>
        <v>0</v>
      </c>
      <c r="S1848" s="285">
        <v>0</v>
      </c>
      <c r="T1848" s="286">
        <f t="shared" si="43"/>
        <v>0</v>
      </c>
      <c r="U1848" s="204"/>
      <c r="V1848" s="204"/>
      <c r="W1848" s="204"/>
      <c r="X1848" s="204"/>
      <c r="Y1848" s="204"/>
      <c r="Z1848" s="204"/>
      <c r="AA1848" s="204"/>
      <c r="AB1848" s="204"/>
      <c r="AC1848" s="204"/>
      <c r="AD1848" s="204"/>
      <c r="AE1848" s="204"/>
      <c r="AR1848" s="287" t="s">
        <v>2031</v>
      </c>
      <c r="AT1848" s="287" t="s">
        <v>164</v>
      </c>
      <c r="AU1848" s="287" t="s">
        <v>151</v>
      </c>
      <c r="AY1848" s="205" t="s">
        <v>137</v>
      </c>
      <c r="BE1848" s="150">
        <f t="shared" si="44"/>
        <v>0</v>
      </c>
      <c r="BF1848" s="150">
        <f t="shared" si="45"/>
        <v>0</v>
      </c>
      <c r="BG1848" s="150">
        <f t="shared" si="46"/>
        <v>0</v>
      </c>
      <c r="BH1848" s="150">
        <f t="shared" si="47"/>
        <v>0</v>
      </c>
      <c r="BI1848" s="150">
        <f t="shared" si="48"/>
        <v>0</v>
      </c>
      <c r="BJ1848" s="205" t="s">
        <v>145</v>
      </c>
      <c r="BK1848" s="151">
        <f t="shared" si="49"/>
        <v>0</v>
      </c>
      <c r="BL1848" s="205" t="s">
        <v>839</v>
      </c>
      <c r="BM1848" s="287" t="s">
        <v>2573</v>
      </c>
    </row>
    <row r="1849" spans="1:65" s="254" customFormat="1" ht="14.45" customHeight="1">
      <c r="A1849" s="204"/>
      <c r="B1849" s="139"/>
      <c r="C1849" s="288" t="s">
        <v>2574</v>
      </c>
      <c r="D1849" s="288" t="s">
        <v>164</v>
      </c>
      <c r="E1849" s="289" t="s">
        <v>2575</v>
      </c>
      <c r="F1849" s="290" t="s">
        <v>2485</v>
      </c>
      <c r="G1849" s="291" t="s">
        <v>269</v>
      </c>
      <c r="H1849" s="292">
        <v>250</v>
      </c>
      <c r="I1849" s="293"/>
      <c r="J1849" s="292">
        <f t="shared" si="40"/>
        <v>0</v>
      </c>
      <c r="K1849" s="294"/>
      <c r="L1849" s="183"/>
      <c r="M1849" s="295" t="s">
        <v>1</v>
      </c>
      <c r="N1849" s="296" t="s">
        <v>44</v>
      </c>
      <c r="O1849" s="49"/>
      <c r="P1849" s="285">
        <f t="shared" si="41"/>
        <v>0</v>
      </c>
      <c r="Q1849" s="285">
        <v>0</v>
      </c>
      <c r="R1849" s="285">
        <f t="shared" si="42"/>
        <v>0</v>
      </c>
      <c r="S1849" s="285">
        <v>0</v>
      </c>
      <c r="T1849" s="286">
        <f t="shared" si="43"/>
        <v>0</v>
      </c>
      <c r="U1849" s="204"/>
      <c r="V1849" s="204"/>
      <c r="W1849" s="204"/>
      <c r="X1849" s="204"/>
      <c r="Y1849" s="204"/>
      <c r="Z1849" s="204"/>
      <c r="AA1849" s="204"/>
      <c r="AB1849" s="204"/>
      <c r="AC1849" s="204"/>
      <c r="AD1849" s="204"/>
      <c r="AE1849" s="204"/>
      <c r="AR1849" s="287" t="s">
        <v>2031</v>
      </c>
      <c r="AT1849" s="287" t="s">
        <v>164</v>
      </c>
      <c r="AU1849" s="287" t="s">
        <v>151</v>
      </c>
      <c r="AY1849" s="205" t="s">
        <v>137</v>
      </c>
      <c r="BE1849" s="150">
        <f t="shared" si="44"/>
        <v>0</v>
      </c>
      <c r="BF1849" s="150">
        <f t="shared" si="45"/>
        <v>0</v>
      </c>
      <c r="BG1849" s="150">
        <f t="shared" si="46"/>
        <v>0</v>
      </c>
      <c r="BH1849" s="150">
        <f t="shared" si="47"/>
        <v>0</v>
      </c>
      <c r="BI1849" s="150">
        <f t="shared" si="48"/>
        <v>0</v>
      </c>
      <c r="BJ1849" s="205" t="s">
        <v>145</v>
      </c>
      <c r="BK1849" s="151">
        <f t="shared" si="49"/>
        <v>0</v>
      </c>
      <c r="BL1849" s="205" t="s">
        <v>839</v>
      </c>
      <c r="BM1849" s="287" t="s">
        <v>2576</v>
      </c>
    </row>
    <row r="1850" spans="1:65" s="254" customFormat="1" ht="14.45" customHeight="1">
      <c r="A1850" s="204"/>
      <c r="B1850" s="139"/>
      <c r="C1850" s="288" t="s">
        <v>2577</v>
      </c>
      <c r="D1850" s="288" t="s">
        <v>164</v>
      </c>
      <c r="E1850" s="289" t="s">
        <v>2578</v>
      </c>
      <c r="F1850" s="290" t="s">
        <v>2489</v>
      </c>
      <c r="G1850" s="291" t="s">
        <v>269</v>
      </c>
      <c r="H1850" s="292">
        <v>1080</v>
      </c>
      <c r="I1850" s="293"/>
      <c r="J1850" s="292">
        <f t="shared" si="40"/>
        <v>0</v>
      </c>
      <c r="K1850" s="294"/>
      <c r="L1850" s="183"/>
      <c r="M1850" s="295" t="s">
        <v>1</v>
      </c>
      <c r="N1850" s="296" t="s">
        <v>44</v>
      </c>
      <c r="O1850" s="49"/>
      <c r="P1850" s="285">
        <f t="shared" si="41"/>
        <v>0</v>
      </c>
      <c r="Q1850" s="285">
        <v>0</v>
      </c>
      <c r="R1850" s="285">
        <f t="shared" si="42"/>
        <v>0</v>
      </c>
      <c r="S1850" s="285">
        <v>0</v>
      </c>
      <c r="T1850" s="286">
        <f t="shared" si="43"/>
        <v>0</v>
      </c>
      <c r="U1850" s="204"/>
      <c r="V1850" s="204"/>
      <c r="W1850" s="204"/>
      <c r="X1850" s="204"/>
      <c r="Y1850" s="204"/>
      <c r="Z1850" s="204"/>
      <c r="AA1850" s="204"/>
      <c r="AB1850" s="204"/>
      <c r="AC1850" s="204"/>
      <c r="AD1850" s="204"/>
      <c r="AE1850" s="204"/>
      <c r="AR1850" s="287" t="s">
        <v>2031</v>
      </c>
      <c r="AT1850" s="287" t="s">
        <v>164</v>
      </c>
      <c r="AU1850" s="287" t="s">
        <v>151</v>
      </c>
      <c r="AY1850" s="205" t="s">
        <v>137</v>
      </c>
      <c r="BE1850" s="150">
        <f t="shared" si="44"/>
        <v>0</v>
      </c>
      <c r="BF1850" s="150">
        <f t="shared" si="45"/>
        <v>0</v>
      </c>
      <c r="BG1850" s="150">
        <f t="shared" si="46"/>
        <v>0</v>
      </c>
      <c r="BH1850" s="150">
        <f t="shared" si="47"/>
        <v>0</v>
      </c>
      <c r="BI1850" s="150">
        <f t="shared" si="48"/>
        <v>0</v>
      </c>
      <c r="BJ1850" s="205" t="s">
        <v>145</v>
      </c>
      <c r="BK1850" s="151">
        <f t="shared" si="49"/>
        <v>0</v>
      </c>
      <c r="BL1850" s="205" t="s">
        <v>839</v>
      </c>
      <c r="BM1850" s="287" t="s">
        <v>2579</v>
      </c>
    </row>
    <row r="1851" spans="1:65" s="254" customFormat="1" ht="14.45" customHeight="1">
      <c r="A1851" s="204"/>
      <c r="B1851" s="139"/>
      <c r="C1851" s="288" t="s">
        <v>2580</v>
      </c>
      <c r="D1851" s="288" t="s">
        <v>164</v>
      </c>
      <c r="E1851" s="289" t="s">
        <v>2581</v>
      </c>
      <c r="F1851" s="290" t="s">
        <v>2493</v>
      </c>
      <c r="G1851" s="291" t="s">
        <v>269</v>
      </c>
      <c r="H1851" s="292">
        <v>120</v>
      </c>
      <c r="I1851" s="293"/>
      <c r="J1851" s="292">
        <f t="shared" si="40"/>
        <v>0</v>
      </c>
      <c r="K1851" s="294"/>
      <c r="L1851" s="183"/>
      <c r="M1851" s="295" t="s">
        <v>1</v>
      </c>
      <c r="N1851" s="296" t="s">
        <v>44</v>
      </c>
      <c r="O1851" s="49"/>
      <c r="P1851" s="285">
        <f t="shared" si="41"/>
        <v>0</v>
      </c>
      <c r="Q1851" s="285">
        <v>0</v>
      </c>
      <c r="R1851" s="285">
        <f t="shared" si="42"/>
        <v>0</v>
      </c>
      <c r="S1851" s="285">
        <v>0</v>
      </c>
      <c r="T1851" s="286">
        <f t="shared" si="43"/>
        <v>0</v>
      </c>
      <c r="U1851" s="204"/>
      <c r="V1851" s="204"/>
      <c r="W1851" s="204"/>
      <c r="X1851" s="204"/>
      <c r="Y1851" s="204"/>
      <c r="Z1851" s="204"/>
      <c r="AA1851" s="204"/>
      <c r="AB1851" s="204"/>
      <c r="AC1851" s="204"/>
      <c r="AD1851" s="204"/>
      <c r="AE1851" s="204"/>
      <c r="AR1851" s="287" t="s">
        <v>2031</v>
      </c>
      <c r="AT1851" s="287" t="s">
        <v>164</v>
      </c>
      <c r="AU1851" s="287" t="s">
        <v>151</v>
      </c>
      <c r="AY1851" s="205" t="s">
        <v>137</v>
      </c>
      <c r="BE1851" s="150">
        <f t="shared" si="44"/>
        <v>0</v>
      </c>
      <c r="BF1851" s="150">
        <f t="shared" si="45"/>
        <v>0</v>
      </c>
      <c r="BG1851" s="150">
        <f t="shared" si="46"/>
        <v>0</v>
      </c>
      <c r="BH1851" s="150">
        <f t="shared" si="47"/>
        <v>0</v>
      </c>
      <c r="BI1851" s="150">
        <f t="shared" si="48"/>
        <v>0</v>
      </c>
      <c r="BJ1851" s="205" t="s">
        <v>145</v>
      </c>
      <c r="BK1851" s="151">
        <f t="shared" si="49"/>
        <v>0</v>
      </c>
      <c r="BL1851" s="205" t="s">
        <v>839</v>
      </c>
      <c r="BM1851" s="287" t="s">
        <v>2582</v>
      </c>
    </row>
    <row r="1852" spans="1:65" s="254" customFormat="1" ht="14.45" customHeight="1">
      <c r="A1852" s="204"/>
      <c r="B1852" s="139"/>
      <c r="C1852" s="288" t="s">
        <v>2583</v>
      </c>
      <c r="D1852" s="288" t="s">
        <v>164</v>
      </c>
      <c r="E1852" s="289" t="s">
        <v>2584</v>
      </c>
      <c r="F1852" s="290" t="s">
        <v>2497</v>
      </c>
      <c r="G1852" s="291" t="s">
        <v>167</v>
      </c>
      <c r="H1852" s="292">
        <v>32</v>
      </c>
      <c r="I1852" s="293"/>
      <c r="J1852" s="292">
        <f t="shared" si="40"/>
        <v>0</v>
      </c>
      <c r="K1852" s="294"/>
      <c r="L1852" s="183"/>
      <c r="M1852" s="295" t="s">
        <v>1</v>
      </c>
      <c r="N1852" s="296" t="s">
        <v>44</v>
      </c>
      <c r="O1852" s="49"/>
      <c r="P1852" s="285">
        <f t="shared" si="41"/>
        <v>0</v>
      </c>
      <c r="Q1852" s="285">
        <v>0</v>
      </c>
      <c r="R1852" s="285">
        <f t="shared" si="42"/>
        <v>0</v>
      </c>
      <c r="S1852" s="285">
        <v>0</v>
      </c>
      <c r="T1852" s="286">
        <f t="shared" si="43"/>
        <v>0</v>
      </c>
      <c r="U1852" s="204"/>
      <c r="V1852" s="204"/>
      <c r="W1852" s="204"/>
      <c r="X1852" s="204"/>
      <c r="Y1852" s="204"/>
      <c r="Z1852" s="204"/>
      <c r="AA1852" s="204"/>
      <c r="AB1852" s="204"/>
      <c r="AC1852" s="204"/>
      <c r="AD1852" s="204"/>
      <c r="AE1852" s="204"/>
      <c r="AR1852" s="287" t="s">
        <v>2031</v>
      </c>
      <c r="AT1852" s="287" t="s">
        <v>164</v>
      </c>
      <c r="AU1852" s="287" t="s">
        <v>151</v>
      </c>
      <c r="AY1852" s="205" t="s">
        <v>137</v>
      </c>
      <c r="BE1852" s="150">
        <f t="shared" si="44"/>
        <v>0</v>
      </c>
      <c r="BF1852" s="150">
        <f t="shared" si="45"/>
        <v>0</v>
      </c>
      <c r="BG1852" s="150">
        <f t="shared" si="46"/>
        <v>0</v>
      </c>
      <c r="BH1852" s="150">
        <f t="shared" si="47"/>
        <v>0</v>
      </c>
      <c r="BI1852" s="150">
        <f t="shared" si="48"/>
        <v>0</v>
      </c>
      <c r="BJ1852" s="205" t="s">
        <v>145</v>
      </c>
      <c r="BK1852" s="151">
        <f t="shared" si="49"/>
        <v>0</v>
      </c>
      <c r="BL1852" s="205" t="s">
        <v>839</v>
      </c>
      <c r="BM1852" s="287" t="s">
        <v>2585</v>
      </c>
    </row>
    <row r="1853" spans="1:65" s="254" customFormat="1" ht="14.45" customHeight="1">
      <c r="A1853" s="204"/>
      <c r="B1853" s="139"/>
      <c r="C1853" s="288" t="s">
        <v>2586</v>
      </c>
      <c r="D1853" s="288" t="s">
        <v>164</v>
      </c>
      <c r="E1853" s="289" t="s">
        <v>2587</v>
      </c>
      <c r="F1853" s="290" t="s">
        <v>2501</v>
      </c>
      <c r="G1853" s="291" t="s">
        <v>269</v>
      </c>
      <c r="H1853" s="292">
        <v>120</v>
      </c>
      <c r="I1853" s="293"/>
      <c r="J1853" s="292">
        <f t="shared" si="40"/>
        <v>0</v>
      </c>
      <c r="K1853" s="294"/>
      <c r="L1853" s="183"/>
      <c r="M1853" s="295" t="s">
        <v>1</v>
      </c>
      <c r="N1853" s="296" t="s">
        <v>44</v>
      </c>
      <c r="O1853" s="49"/>
      <c r="P1853" s="285">
        <f t="shared" si="41"/>
        <v>0</v>
      </c>
      <c r="Q1853" s="285">
        <v>0</v>
      </c>
      <c r="R1853" s="285">
        <f t="shared" si="42"/>
        <v>0</v>
      </c>
      <c r="S1853" s="285">
        <v>0</v>
      </c>
      <c r="T1853" s="286">
        <f t="shared" si="43"/>
        <v>0</v>
      </c>
      <c r="U1853" s="204"/>
      <c r="V1853" s="204"/>
      <c r="W1853" s="204"/>
      <c r="X1853" s="204"/>
      <c r="Y1853" s="204"/>
      <c r="Z1853" s="204"/>
      <c r="AA1853" s="204"/>
      <c r="AB1853" s="204"/>
      <c r="AC1853" s="204"/>
      <c r="AD1853" s="204"/>
      <c r="AE1853" s="204"/>
      <c r="AR1853" s="287" t="s">
        <v>2031</v>
      </c>
      <c r="AT1853" s="287" t="s">
        <v>164</v>
      </c>
      <c r="AU1853" s="287" t="s">
        <v>151</v>
      </c>
      <c r="AY1853" s="205" t="s">
        <v>137</v>
      </c>
      <c r="BE1853" s="150">
        <f t="shared" si="44"/>
        <v>0</v>
      </c>
      <c r="BF1853" s="150">
        <f t="shared" si="45"/>
        <v>0</v>
      </c>
      <c r="BG1853" s="150">
        <f t="shared" si="46"/>
        <v>0</v>
      </c>
      <c r="BH1853" s="150">
        <f t="shared" si="47"/>
        <v>0</v>
      </c>
      <c r="BI1853" s="150">
        <f t="shared" si="48"/>
        <v>0</v>
      </c>
      <c r="BJ1853" s="205" t="s">
        <v>145</v>
      </c>
      <c r="BK1853" s="151">
        <f t="shared" si="49"/>
        <v>0</v>
      </c>
      <c r="BL1853" s="205" t="s">
        <v>839</v>
      </c>
      <c r="BM1853" s="287" t="s">
        <v>2588</v>
      </c>
    </row>
    <row r="1854" spans="1:65" s="254" customFormat="1" ht="14.45" customHeight="1">
      <c r="A1854" s="204"/>
      <c r="B1854" s="139"/>
      <c r="C1854" s="288" t="s">
        <v>2589</v>
      </c>
      <c r="D1854" s="288" t="s">
        <v>164</v>
      </c>
      <c r="E1854" s="289" t="s">
        <v>2590</v>
      </c>
      <c r="F1854" s="290" t="s">
        <v>2505</v>
      </c>
      <c r="G1854" s="291" t="s">
        <v>167</v>
      </c>
      <c r="H1854" s="292">
        <v>8</v>
      </c>
      <c r="I1854" s="293"/>
      <c r="J1854" s="292">
        <f t="shared" si="40"/>
        <v>0</v>
      </c>
      <c r="K1854" s="294"/>
      <c r="L1854" s="183"/>
      <c r="M1854" s="295" t="s">
        <v>1</v>
      </c>
      <c r="N1854" s="296" t="s">
        <v>44</v>
      </c>
      <c r="O1854" s="49"/>
      <c r="P1854" s="285">
        <f t="shared" si="41"/>
        <v>0</v>
      </c>
      <c r="Q1854" s="285">
        <v>0</v>
      </c>
      <c r="R1854" s="285">
        <f t="shared" si="42"/>
        <v>0</v>
      </c>
      <c r="S1854" s="285">
        <v>0</v>
      </c>
      <c r="T1854" s="286">
        <f t="shared" si="43"/>
        <v>0</v>
      </c>
      <c r="U1854" s="204"/>
      <c r="V1854" s="204"/>
      <c r="W1854" s="204"/>
      <c r="X1854" s="204"/>
      <c r="Y1854" s="204"/>
      <c r="Z1854" s="204"/>
      <c r="AA1854" s="204"/>
      <c r="AB1854" s="204"/>
      <c r="AC1854" s="204"/>
      <c r="AD1854" s="204"/>
      <c r="AE1854" s="204"/>
      <c r="AR1854" s="287" t="s">
        <v>2031</v>
      </c>
      <c r="AT1854" s="287" t="s">
        <v>164</v>
      </c>
      <c r="AU1854" s="287" t="s">
        <v>151</v>
      </c>
      <c r="AY1854" s="205" t="s">
        <v>137</v>
      </c>
      <c r="BE1854" s="150">
        <f t="shared" si="44"/>
        <v>0</v>
      </c>
      <c r="BF1854" s="150">
        <f t="shared" si="45"/>
        <v>0</v>
      </c>
      <c r="BG1854" s="150">
        <f t="shared" si="46"/>
        <v>0</v>
      </c>
      <c r="BH1854" s="150">
        <f t="shared" si="47"/>
        <v>0</v>
      </c>
      <c r="BI1854" s="150">
        <f t="shared" si="48"/>
        <v>0</v>
      </c>
      <c r="BJ1854" s="205" t="s">
        <v>145</v>
      </c>
      <c r="BK1854" s="151">
        <f t="shared" si="49"/>
        <v>0</v>
      </c>
      <c r="BL1854" s="205" t="s">
        <v>839</v>
      </c>
      <c r="BM1854" s="287" t="s">
        <v>2591</v>
      </c>
    </row>
    <row r="1855" spans="1:65" s="254" customFormat="1" ht="14.45" customHeight="1">
      <c r="A1855" s="204"/>
      <c r="B1855" s="139"/>
      <c r="C1855" s="288" t="s">
        <v>2592</v>
      </c>
      <c r="D1855" s="288" t="s">
        <v>164</v>
      </c>
      <c r="E1855" s="289" t="s">
        <v>2593</v>
      </c>
      <c r="F1855" s="290" t="s">
        <v>2509</v>
      </c>
      <c r="G1855" s="291" t="s">
        <v>167</v>
      </c>
      <c r="H1855" s="292">
        <v>22</v>
      </c>
      <c r="I1855" s="293"/>
      <c r="J1855" s="292">
        <f t="shared" si="40"/>
        <v>0</v>
      </c>
      <c r="K1855" s="294"/>
      <c r="L1855" s="183"/>
      <c r="M1855" s="295" t="s">
        <v>1</v>
      </c>
      <c r="N1855" s="296" t="s">
        <v>44</v>
      </c>
      <c r="O1855" s="49"/>
      <c r="P1855" s="285">
        <f t="shared" si="41"/>
        <v>0</v>
      </c>
      <c r="Q1855" s="285">
        <v>0</v>
      </c>
      <c r="R1855" s="285">
        <f t="shared" si="42"/>
        <v>0</v>
      </c>
      <c r="S1855" s="285">
        <v>0</v>
      </c>
      <c r="T1855" s="286">
        <f t="shared" si="43"/>
        <v>0</v>
      </c>
      <c r="U1855" s="204"/>
      <c r="V1855" s="204"/>
      <c r="W1855" s="204"/>
      <c r="X1855" s="204"/>
      <c r="Y1855" s="204"/>
      <c r="Z1855" s="204"/>
      <c r="AA1855" s="204"/>
      <c r="AB1855" s="204"/>
      <c r="AC1855" s="204"/>
      <c r="AD1855" s="204"/>
      <c r="AE1855" s="204"/>
      <c r="AR1855" s="287" t="s">
        <v>2031</v>
      </c>
      <c r="AT1855" s="287" t="s">
        <v>164</v>
      </c>
      <c r="AU1855" s="287" t="s">
        <v>151</v>
      </c>
      <c r="AY1855" s="205" t="s">
        <v>137</v>
      </c>
      <c r="BE1855" s="150">
        <f t="shared" si="44"/>
        <v>0</v>
      </c>
      <c r="BF1855" s="150">
        <f t="shared" si="45"/>
        <v>0</v>
      </c>
      <c r="BG1855" s="150">
        <f t="shared" si="46"/>
        <v>0</v>
      </c>
      <c r="BH1855" s="150">
        <f t="shared" si="47"/>
        <v>0</v>
      </c>
      <c r="BI1855" s="150">
        <f t="shared" si="48"/>
        <v>0</v>
      </c>
      <c r="BJ1855" s="205" t="s">
        <v>145</v>
      </c>
      <c r="BK1855" s="151">
        <f t="shared" si="49"/>
        <v>0</v>
      </c>
      <c r="BL1855" s="205" t="s">
        <v>839</v>
      </c>
      <c r="BM1855" s="287" t="s">
        <v>2594</v>
      </c>
    </row>
    <row r="1856" spans="1:65" s="254" customFormat="1" ht="24.2" customHeight="1">
      <c r="A1856" s="204"/>
      <c r="B1856" s="139"/>
      <c r="C1856" s="288" t="s">
        <v>2595</v>
      </c>
      <c r="D1856" s="288" t="s">
        <v>164</v>
      </c>
      <c r="E1856" s="289" t="s">
        <v>2596</v>
      </c>
      <c r="F1856" s="290" t="s">
        <v>2513</v>
      </c>
      <c r="G1856" s="291" t="s">
        <v>167</v>
      </c>
      <c r="H1856" s="292">
        <v>29</v>
      </c>
      <c r="I1856" s="293"/>
      <c r="J1856" s="292">
        <f t="shared" si="40"/>
        <v>0</v>
      </c>
      <c r="K1856" s="294"/>
      <c r="L1856" s="183"/>
      <c r="M1856" s="295" t="s">
        <v>1</v>
      </c>
      <c r="N1856" s="296" t="s">
        <v>44</v>
      </c>
      <c r="O1856" s="49"/>
      <c r="P1856" s="285">
        <f t="shared" si="41"/>
        <v>0</v>
      </c>
      <c r="Q1856" s="285">
        <v>0</v>
      </c>
      <c r="R1856" s="285">
        <f t="shared" si="42"/>
        <v>0</v>
      </c>
      <c r="S1856" s="285">
        <v>0</v>
      </c>
      <c r="T1856" s="286">
        <f t="shared" si="43"/>
        <v>0</v>
      </c>
      <c r="U1856" s="204"/>
      <c r="V1856" s="204"/>
      <c r="W1856" s="204"/>
      <c r="X1856" s="204"/>
      <c r="Y1856" s="204"/>
      <c r="Z1856" s="204"/>
      <c r="AA1856" s="204"/>
      <c r="AB1856" s="204"/>
      <c r="AC1856" s="204"/>
      <c r="AD1856" s="204"/>
      <c r="AE1856" s="204"/>
      <c r="AR1856" s="287" t="s">
        <v>2031</v>
      </c>
      <c r="AT1856" s="287" t="s">
        <v>164</v>
      </c>
      <c r="AU1856" s="287" t="s">
        <v>151</v>
      </c>
      <c r="AY1856" s="205" t="s">
        <v>137</v>
      </c>
      <c r="BE1856" s="150">
        <f t="shared" si="44"/>
        <v>0</v>
      </c>
      <c r="BF1856" s="150">
        <f t="shared" si="45"/>
        <v>0</v>
      </c>
      <c r="BG1856" s="150">
        <f t="shared" si="46"/>
        <v>0</v>
      </c>
      <c r="BH1856" s="150">
        <f t="shared" si="47"/>
        <v>0</v>
      </c>
      <c r="BI1856" s="150">
        <f t="shared" si="48"/>
        <v>0</v>
      </c>
      <c r="BJ1856" s="205" t="s">
        <v>145</v>
      </c>
      <c r="BK1856" s="151">
        <f t="shared" si="49"/>
        <v>0</v>
      </c>
      <c r="BL1856" s="205" t="s">
        <v>839</v>
      </c>
      <c r="BM1856" s="287" t="s">
        <v>2597</v>
      </c>
    </row>
    <row r="1857" spans="1:65" s="254" customFormat="1" ht="24.2" customHeight="1">
      <c r="A1857" s="204"/>
      <c r="B1857" s="139"/>
      <c r="C1857" s="288" t="s">
        <v>2598</v>
      </c>
      <c r="D1857" s="288" t="s">
        <v>164</v>
      </c>
      <c r="E1857" s="289" t="s">
        <v>2599</v>
      </c>
      <c r="F1857" s="290" t="s">
        <v>2517</v>
      </c>
      <c r="G1857" s="291" t="s">
        <v>167</v>
      </c>
      <c r="H1857" s="292">
        <v>8</v>
      </c>
      <c r="I1857" s="293"/>
      <c r="J1857" s="292">
        <f t="shared" si="40"/>
        <v>0</v>
      </c>
      <c r="K1857" s="294"/>
      <c r="L1857" s="183"/>
      <c r="M1857" s="295" t="s">
        <v>1</v>
      </c>
      <c r="N1857" s="296" t="s">
        <v>44</v>
      </c>
      <c r="O1857" s="49"/>
      <c r="P1857" s="285">
        <f t="shared" si="41"/>
        <v>0</v>
      </c>
      <c r="Q1857" s="285">
        <v>0</v>
      </c>
      <c r="R1857" s="285">
        <f t="shared" si="42"/>
        <v>0</v>
      </c>
      <c r="S1857" s="285">
        <v>0</v>
      </c>
      <c r="T1857" s="286">
        <f t="shared" si="43"/>
        <v>0</v>
      </c>
      <c r="U1857" s="204"/>
      <c r="V1857" s="204"/>
      <c r="W1857" s="204"/>
      <c r="X1857" s="204"/>
      <c r="Y1857" s="204"/>
      <c r="Z1857" s="204"/>
      <c r="AA1857" s="204"/>
      <c r="AB1857" s="204"/>
      <c r="AC1857" s="204"/>
      <c r="AD1857" s="204"/>
      <c r="AE1857" s="204"/>
      <c r="AR1857" s="287" t="s">
        <v>2031</v>
      </c>
      <c r="AT1857" s="287" t="s">
        <v>164</v>
      </c>
      <c r="AU1857" s="287" t="s">
        <v>151</v>
      </c>
      <c r="AY1857" s="205" t="s">
        <v>137</v>
      </c>
      <c r="BE1857" s="150">
        <f t="shared" si="44"/>
        <v>0</v>
      </c>
      <c r="BF1857" s="150">
        <f t="shared" si="45"/>
        <v>0</v>
      </c>
      <c r="BG1857" s="150">
        <f t="shared" si="46"/>
        <v>0</v>
      </c>
      <c r="BH1857" s="150">
        <f t="shared" si="47"/>
        <v>0</v>
      </c>
      <c r="BI1857" s="150">
        <f t="shared" si="48"/>
        <v>0</v>
      </c>
      <c r="BJ1857" s="205" t="s">
        <v>145</v>
      </c>
      <c r="BK1857" s="151">
        <f t="shared" si="49"/>
        <v>0</v>
      </c>
      <c r="BL1857" s="205" t="s">
        <v>839</v>
      </c>
      <c r="BM1857" s="287" t="s">
        <v>2600</v>
      </c>
    </row>
    <row r="1858" spans="1:65" s="254" customFormat="1" ht="14.45" customHeight="1">
      <c r="A1858" s="204"/>
      <c r="B1858" s="139"/>
      <c r="C1858" s="288" t="s">
        <v>2601</v>
      </c>
      <c r="D1858" s="288" t="s">
        <v>164</v>
      </c>
      <c r="E1858" s="289" t="s">
        <v>2602</v>
      </c>
      <c r="F1858" s="290" t="s">
        <v>2521</v>
      </c>
      <c r="G1858" s="291" t="s">
        <v>167</v>
      </c>
      <c r="H1858" s="292">
        <v>8</v>
      </c>
      <c r="I1858" s="293"/>
      <c r="J1858" s="292">
        <f t="shared" si="40"/>
        <v>0</v>
      </c>
      <c r="K1858" s="294"/>
      <c r="L1858" s="183"/>
      <c r="M1858" s="295" t="s">
        <v>1</v>
      </c>
      <c r="N1858" s="296" t="s">
        <v>44</v>
      </c>
      <c r="O1858" s="49"/>
      <c r="P1858" s="285">
        <f t="shared" si="41"/>
        <v>0</v>
      </c>
      <c r="Q1858" s="285">
        <v>0</v>
      </c>
      <c r="R1858" s="285">
        <f t="shared" si="42"/>
        <v>0</v>
      </c>
      <c r="S1858" s="285">
        <v>0</v>
      </c>
      <c r="T1858" s="286">
        <f t="shared" si="43"/>
        <v>0</v>
      </c>
      <c r="U1858" s="204"/>
      <c r="V1858" s="204"/>
      <c r="W1858" s="204"/>
      <c r="X1858" s="204"/>
      <c r="Y1858" s="204"/>
      <c r="Z1858" s="204"/>
      <c r="AA1858" s="204"/>
      <c r="AB1858" s="204"/>
      <c r="AC1858" s="204"/>
      <c r="AD1858" s="204"/>
      <c r="AE1858" s="204"/>
      <c r="AR1858" s="287" t="s">
        <v>2031</v>
      </c>
      <c r="AT1858" s="287" t="s">
        <v>164</v>
      </c>
      <c r="AU1858" s="287" t="s">
        <v>151</v>
      </c>
      <c r="AY1858" s="205" t="s">
        <v>137</v>
      </c>
      <c r="BE1858" s="150">
        <f t="shared" si="44"/>
        <v>0</v>
      </c>
      <c r="BF1858" s="150">
        <f t="shared" si="45"/>
        <v>0</v>
      </c>
      <c r="BG1858" s="150">
        <f t="shared" si="46"/>
        <v>0</v>
      </c>
      <c r="BH1858" s="150">
        <f t="shared" si="47"/>
        <v>0</v>
      </c>
      <c r="BI1858" s="150">
        <f t="shared" si="48"/>
        <v>0</v>
      </c>
      <c r="BJ1858" s="205" t="s">
        <v>145</v>
      </c>
      <c r="BK1858" s="151">
        <f t="shared" si="49"/>
        <v>0</v>
      </c>
      <c r="BL1858" s="205" t="s">
        <v>839</v>
      </c>
      <c r="BM1858" s="287" t="s">
        <v>2603</v>
      </c>
    </row>
    <row r="1859" spans="1:65" s="254" customFormat="1" ht="14.45" customHeight="1">
      <c r="A1859" s="204"/>
      <c r="B1859" s="139"/>
      <c r="C1859" s="288" t="s">
        <v>2604</v>
      </c>
      <c r="D1859" s="288" t="s">
        <v>164</v>
      </c>
      <c r="E1859" s="289" t="s">
        <v>2605</v>
      </c>
      <c r="F1859" s="290" t="s">
        <v>2525</v>
      </c>
      <c r="G1859" s="291" t="s">
        <v>167</v>
      </c>
      <c r="H1859" s="292">
        <v>65</v>
      </c>
      <c r="I1859" s="293"/>
      <c r="J1859" s="292">
        <f t="shared" si="40"/>
        <v>0</v>
      </c>
      <c r="K1859" s="294"/>
      <c r="L1859" s="183"/>
      <c r="M1859" s="295" t="s">
        <v>1</v>
      </c>
      <c r="N1859" s="296" t="s">
        <v>44</v>
      </c>
      <c r="O1859" s="49"/>
      <c r="P1859" s="285">
        <f t="shared" si="41"/>
        <v>0</v>
      </c>
      <c r="Q1859" s="285">
        <v>0</v>
      </c>
      <c r="R1859" s="285">
        <f t="shared" si="42"/>
        <v>0</v>
      </c>
      <c r="S1859" s="285">
        <v>0</v>
      </c>
      <c r="T1859" s="286">
        <f t="shared" si="43"/>
        <v>0</v>
      </c>
      <c r="U1859" s="204"/>
      <c r="V1859" s="204"/>
      <c r="W1859" s="204"/>
      <c r="X1859" s="204"/>
      <c r="Y1859" s="204"/>
      <c r="Z1859" s="204"/>
      <c r="AA1859" s="204"/>
      <c r="AB1859" s="204"/>
      <c r="AC1859" s="204"/>
      <c r="AD1859" s="204"/>
      <c r="AE1859" s="204"/>
      <c r="AR1859" s="287" t="s">
        <v>2031</v>
      </c>
      <c r="AT1859" s="287" t="s">
        <v>164</v>
      </c>
      <c r="AU1859" s="287" t="s">
        <v>151</v>
      </c>
      <c r="AY1859" s="205" t="s">
        <v>137</v>
      </c>
      <c r="BE1859" s="150">
        <f t="shared" si="44"/>
        <v>0</v>
      </c>
      <c r="BF1859" s="150">
        <f t="shared" si="45"/>
        <v>0</v>
      </c>
      <c r="BG1859" s="150">
        <f t="shared" si="46"/>
        <v>0</v>
      </c>
      <c r="BH1859" s="150">
        <f t="shared" si="47"/>
        <v>0</v>
      </c>
      <c r="BI1859" s="150">
        <f t="shared" si="48"/>
        <v>0</v>
      </c>
      <c r="BJ1859" s="205" t="s">
        <v>145</v>
      </c>
      <c r="BK1859" s="151">
        <f t="shared" si="49"/>
        <v>0</v>
      </c>
      <c r="BL1859" s="205" t="s">
        <v>839</v>
      </c>
      <c r="BM1859" s="287" t="s">
        <v>2606</v>
      </c>
    </row>
    <row r="1860" spans="1:65" s="254" customFormat="1" ht="14.45" customHeight="1">
      <c r="A1860" s="204"/>
      <c r="B1860" s="139"/>
      <c r="C1860" s="288" t="s">
        <v>2607</v>
      </c>
      <c r="D1860" s="288" t="s">
        <v>164</v>
      </c>
      <c r="E1860" s="289" t="s">
        <v>2608</v>
      </c>
      <c r="F1860" s="290" t="s">
        <v>2529</v>
      </c>
      <c r="G1860" s="291" t="s">
        <v>167</v>
      </c>
      <c r="H1860" s="292">
        <v>15</v>
      </c>
      <c r="I1860" s="293"/>
      <c r="J1860" s="292">
        <f t="shared" si="40"/>
        <v>0</v>
      </c>
      <c r="K1860" s="294"/>
      <c r="L1860" s="183"/>
      <c r="M1860" s="295" t="s">
        <v>1</v>
      </c>
      <c r="N1860" s="296" t="s">
        <v>44</v>
      </c>
      <c r="O1860" s="49"/>
      <c r="P1860" s="285">
        <f t="shared" si="41"/>
        <v>0</v>
      </c>
      <c r="Q1860" s="285">
        <v>0</v>
      </c>
      <c r="R1860" s="285">
        <f t="shared" si="42"/>
        <v>0</v>
      </c>
      <c r="S1860" s="285">
        <v>0</v>
      </c>
      <c r="T1860" s="286">
        <f t="shared" si="43"/>
        <v>0</v>
      </c>
      <c r="U1860" s="204"/>
      <c r="V1860" s="204"/>
      <c r="W1860" s="204"/>
      <c r="X1860" s="204"/>
      <c r="Y1860" s="204"/>
      <c r="Z1860" s="204"/>
      <c r="AA1860" s="204"/>
      <c r="AB1860" s="204"/>
      <c r="AC1860" s="204"/>
      <c r="AD1860" s="204"/>
      <c r="AE1860" s="204"/>
      <c r="AR1860" s="287" t="s">
        <v>2031</v>
      </c>
      <c r="AT1860" s="287" t="s">
        <v>164</v>
      </c>
      <c r="AU1860" s="287" t="s">
        <v>151</v>
      </c>
      <c r="AY1860" s="205" t="s">
        <v>137</v>
      </c>
      <c r="BE1860" s="150">
        <f t="shared" si="44"/>
        <v>0</v>
      </c>
      <c r="BF1860" s="150">
        <f t="shared" si="45"/>
        <v>0</v>
      </c>
      <c r="BG1860" s="150">
        <f t="shared" si="46"/>
        <v>0</v>
      </c>
      <c r="BH1860" s="150">
        <f t="shared" si="47"/>
        <v>0</v>
      </c>
      <c r="BI1860" s="150">
        <f t="shared" si="48"/>
        <v>0</v>
      </c>
      <c r="BJ1860" s="205" t="s">
        <v>145</v>
      </c>
      <c r="BK1860" s="151">
        <f t="shared" si="49"/>
        <v>0</v>
      </c>
      <c r="BL1860" s="205" t="s">
        <v>839</v>
      </c>
      <c r="BM1860" s="287" t="s">
        <v>2609</v>
      </c>
    </row>
    <row r="1861" spans="1:65" s="254" customFormat="1" ht="14.45" customHeight="1">
      <c r="A1861" s="204"/>
      <c r="B1861" s="139"/>
      <c r="C1861" s="288" t="s">
        <v>2610</v>
      </c>
      <c r="D1861" s="288" t="s">
        <v>164</v>
      </c>
      <c r="E1861" s="289" t="s">
        <v>2611</v>
      </c>
      <c r="F1861" s="290" t="s">
        <v>2533</v>
      </c>
      <c r="G1861" s="291" t="s">
        <v>167</v>
      </c>
      <c r="H1861" s="292">
        <v>2</v>
      </c>
      <c r="I1861" s="293"/>
      <c r="J1861" s="292">
        <f t="shared" si="40"/>
        <v>0</v>
      </c>
      <c r="K1861" s="294"/>
      <c r="L1861" s="183"/>
      <c r="M1861" s="295" t="s">
        <v>1</v>
      </c>
      <c r="N1861" s="296" t="s">
        <v>44</v>
      </c>
      <c r="O1861" s="49"/>
      <c r="P1861" s="285">
        <f t="shared" si="41"/>
        <v>0</v>
      </c>
      <c r="Q1861" s="285">
        <v>0</v>
      </c>
      <c r="R1861" s="285">
        <f t="shared" si="42"/>
        <v>0</v>
      </c>
      <c r="S1861" s="285">
        <v>0</v>
      </c>
      <c r="T1861" s="286">
        <f t="shared" si="43"/>
        <v>0</v>
      </c>
      <c r="U1861" s="204"/>
      <c r="V1861" s="204"/>
      <c r="W1861" s="204"/>
      <c r="X1861" s="204"/>
      <c r="Y1861" s="204"/>
      <c r="Z1861" s="204"/>
      <c r="AA1861" s="204"/>
      <c r="AB1861" s="204"/>
      <c r="AC1861" s="204"/>
      <c r="AD1861" s="204"/>
      <c r="AE1861" s="204"/>
      <c r="AR1861" s="287" t="s">
        <v>2031</v>
      </c>
      <c r="AT1861" s="287" t="s">
        <v>164</v>
      </c>
      <c r="AU1861" s="287" t="s">
        <v>151</v>
      </c>
      <c r="AY1861" s="205" t="s">
        <v>137</v>
      </c>
      <c r="BE1861" s="150">
        <f t="shared" si="44"/>
        <v>0</v>
      </c>
      <c r="BF1861" s="150">
        <f t="shared" si="45"/>
        <v>0</v>
      </c>
      <c r="BG1861" s="150">
        <f t="shared" si="46"/>
        <v>0</v>
      </c>
      <c r="BH1861" s="150">
        <f t="shared" si="47"/>
        <v>0</v>
      </c>
      <c r="BI1861" s="150">
        <f t="shared" si="48"/>
        <v>0</v>
      </c>
      <c r="BJ1861" s="205" t="s">
        <v>145</v>
      </c>
      <c r="BK1861" s="151">
        <f t="shared" si="49"/>
        <v>0</v>
      </c>
      <c r="BL1861" s="205" t="s">
        <v>839</v>
      </c>
      <c r="BM1861" s="287" t="s">
        <v>2612</v>
      </c>
    </row>
    <row r="1862" spans="1:65" s="254" customFormat="1" ht="14.45" customHeight="1">
      <c r="A1862" s="204"/>
      <c r="B1862" s="139"/>
      <c r="C1862" s="288" t="s">
        <v>2613</v>
      </c>
      <c r="D1862" s="288" t="s">
        <v>164</v>
      </c>
      <c r="E1862" s="289" t="s">
        <v>2614</v>
      </c>
      <c r="F1862" s="290" t="s">
        <v>2537</v>
      </c>
      <c r="G1862" s="291" t="s">
        <v>167</v>
      </c>
      <c r="H1862" s="292">
        <v>2</v>
      </c>
      <c r="I1862" s="293"/>
      <c r="J1862" s="292">
        <f t="shared" si="40"/>
        <v>0</v>
      </c>
      <c r="K1862" s="294"/>
      <c r="L1862" s="183"/>
      <c r="M1862" s="295" t="s">
        <v>1</v>
      </c>
      <c r="N1862" s="296" t="s">
        <v>44</v>
      </c>
      <c r="O1862" s="49"/>
      <c r="P1862" s="285">
        <f t="shared" si="41"/>
        <v>0</v>
      </c>
      <c r="Q1862" s="285">
        <v>0</v>
      </c>
      <c r="R1862" s="285">
        <f t="shared" si="42"/>
        <v>0</v>
      </c>
      <c r="S1862" s="285">
        <v>0</v>
      </c>
      <c r="T1862" s="286">
        <f t="shared" si="43"/>
        <v>0</v>
      </c>
      <c r="U1862" s="204"/>
      <c r="V1862" s="204"/>
      <c r="W1862" s="204"/>
      <c r="X1862" s="204"/>
      <c r="Y1862" s="204"/>
      <c r="Z1862" s="204"/>
      <c r="AA1862" s="204"/>
      <c r="AB1862" s="204"/>
      <c r="AC1862" s="204"/>
      <c r="AD1862" s="204"/>
      <c r="AE1862" s="204"/>
      <c r="AR1862" s="287" t="s">
        <v>2031</v>
      </c>
      <c r="AT1862" s="287" t="s">
        <v>164</v>
      </c>
      <c r="AU1862" s="287" t="s">
        <v>151</v>
      </c>
      <c r="AY1862" s="205" t="s">
        <v>137</v>
      </c>
      <c r="BE1862" s="150">
        <f t="shared" si="44"/>
        <v>0</v>
      </c>
      <c r="BF1862" s="150">
        <f t="shared" si="45"/>
        <v>0</v>
      </c>
      <c r="BG1862" s="150">
        <f t="shared" si="46"/>
        <v>0</v>
      </c>
      <c r="BH1862" s="150">
        <f t="shared" si="47"/>
        <v>0</v>
      </c>
      <c r="BI1862" s="150">
        <f t="shared" si="48"/>
        <v>0</v>
      </c>
      <c r="BJ1862" s="205" t="s">
        <v>145</v>
      </c>
      <c r="BK1862" s="151">
        <f t="shared" si="49"/>
        <v>0</v>
      </c>
      <c r="BL1862" s="205" t="s">
        <v>839</v>
      </c>
      <c r="BM1862" s="287" t="s">
        <v>2615</v>
      </c>
    </row>
    <row r="1863" spans="1:65" s="254" customFormat="1" ht="14.45" customHeight="1">
      <c r="A1863" s="204"/>
      <c r="B1863" s="139"/>
      <c r="C1863" s="288" t="s">
        <v>2616</v>
      </c>
      <c r="D1863" s="288" t="s">
        <v>164</v>
      </c>
      <c r="E1863" s="289" t="s">
        <v>2617</v>
      </c>
      <c r="F1863" s="290" t="s">
        <v>2541</v>
      </c>
      <c r="G1863" s="291" t="s">
        <v>167</v>
      </c>
      <c r="H1863" s="292">
        <v>2</v>
      </c>
      <c r="I1863" s="293"/>
      <c r="J1863" s="292">
        <f t="shared" si="40"/>
        <v>0</v>
      </c>
      <c r="K1863" s="294"/>
      <c r="L1863" s="183"/>
      <c r="M1863" s="295" t="s">
        <v>1</v>
      </c>
      <c r="N1863" s="296" t="s">
        <v>44</v>
      </c>
      <c r="O1863" s="49"/>
      <c r="P1863" s="285">
        <f t="shared" si="41"/>
        <v>0</v>
      </c>
      <c r="Q1863" s="285">
        <v>0</v>
      </c>
      <c r="R1863" s="285">
        <f t="shared" si="42"/>
        <v>0</v>
      </c>
      <c r="S1863" s="285">
        <v>0</v>
      </c>
      <c r="T1863" s="286">
        <f t="shared" si="43"/>
        <v>0</v>
      </c>
      <c r="U1863" s="204"/>
      <c r="V1863" s="204"/>
      <c r="W1863" s="204"/>
      <c r="X1863" s="204"/>
      <c r="Y1863" s="204"/>
      <c r="Z1863" s="204"/>
      <c r="AA1863" s="204"/>
      <c r="AB1863" s="204"/>
      <c r="AC1863" s="204"/>
      <c r="AD1863" s="204"/>
      <c r="AE1863" s="204"/>
      <c r="AR1863" s="287" t="s">
        <v>2031</v>
      </c>
      <c r="AT1863" s="287" t="s">
        <v>164</v>
      </c>
      <c r="AU1863" s="287" t="s">
        <v>151</v>
      </c>
      <c r="AY1863" s="205" t="s">
        <v>137</v>
      </c>
      <c r="BE1863" s="150">
        <f t="shared" si="44"/>
        <v>0</v>
      </c>
      <c r="BF1863" s="150">
        <f t="shared" si="45"/>
        <v>0</v>
      </c>
      <c r="BG1863" s="150">
        <f t="shared" si="46"/>
        <v>0</v>
      </c>
      <c r="BH1863" s="150">
        <f t="shared" si="47"/>
        <v>0</v>
      </c>
      <c r="BI1863" s="150">
        <f t="shared" si="48"/>
        <v>0</v>
      </c>
      <c r="BJ1863" s="205" t="s">
        <v>145</v>
      </c>
      <c r="BK1863" s="151">
        <f t="shared" si="49"/>
        <v>0</v>
      </c>
      <c r="BL1863" s="205" t="s">
        <v>839</v>
      </c>
      <c r="BM1863" s="287" t="s">
        <v>2618</v>
      </c>
    </row>
    <row r="1864" spans="1:65" s="254" customFormat="1" ht="14.45" customHeight="1">
      <c r="A1864" s="204"/>
      <c r="B1864" s="139"/>
      <c r="C1864" s="288" t="s">
        <v>2619</v>
      </c>
      <c r="D1864" s="288" t="s">
        <v>164</v>
      </c>
      <c r="E1864" s="289" t="s">
        <v>2620</v>
      </c>
      <c r="F1864" s="290" t="s">
        <v>2545</v>
      </c>
      <c r="G1864" s="291" t="s">
        <v>167</v>
      </c>
      <c r="H1864" s="292">
        <v>2</v>
      </c>
      <c r="I1864" s="293"/>
      <c r="J1864" s="292">
        <f t="shared" si="40"/>
        <v>0</v>
      </c>
      <c r="K1864" s="294"/>
      <c r="L1864" s="183"/>
      <c r="M1864" s="295" t="s">
        <v>1</v>
      </c>
      <c r="N1864" s="296" t="s">
        <v>44</v>
      </c>
      <c r="O1864" s="49"/>
      <c r="P1864" s="285">
        <f t="shared" si="41"/>
        <v>0</v>
      </c>
      <c r="Q1864" s="285">
        <v>0</v>
      </c>
      <c r="R1864" s="285">
        <f t="shared" si="42"/>
        <v>0</v>
      </c>
      <c r="S1864" s="285">
        <v>0</v>
      </c>
      <c r="T1864" s="286">
        <f t="shared" si="43"/>
        <v>0</v>
      </c>
      <c r="U1864" s="204"/>
      <c r="V1864" s="204"/>
      <c r="W1864" s="204"/>
      <c r="X1864" s="204"/>
      <c r="Y1864" s="204"/>
      <c r="Z1864" s="204"/>
      <c r="AA1864" s="204"/>
      <c r="AB1864" s="204"/>
      <c r="AC1864" s="204"/>
      <c r="AD1864" s="204"/>
      <c r="AE1864" s="204"/>
      <c r="AR1864" s="287" t="s">
        <v>2031</v>
      </c>
      <c r="AT1864" s="287" t="s">
        <v>164</v>
      </c>
      <c r="AU1864" s="287" t="s">
        <v>151</v>
      </c>
      <c r="AY1864" s="205" t="s">
        <v>137</v>
      </c>
      <c r="BE1864" s="150">
        <f t="shared" si="44"/>
        <v>0</v>
      </c>
      <c r="BF1864" s="150">
        <f t="shared" si="45"/>
        <v>0</v>
      </c>
      <c r="BG1864" s="150">
        <f t="shared" si="46"/>
        <v>0</v>
      </c>
      <c r="BH1864" s="150">
        <f t="shared" si="47"/>
        <v>0</v>
      </c>
      <c r="BI1864" s="150">
        <f t="shared" si="48"/>
        <v>0</v>
      </c>
      <c r="BJ1864" s="205" t="s">
        <v>145</v>
      </c>
      <c r="BK1864" s="151">
        <f t="shared" si="49"/>
        <v>0</v>
      </c>
      <c r="BL1864" s="205" t="s">
        <v>839</v>
      </c>
      <c r="BM1864" s="287" t="s">
        <v>2621</v>
      </c>
    </row>
    <row r="1865" spans="1:65" s="254" customFormat="1" ht="14.45" customHeight="1">
      <c r="A1865" s="204"/>
      <c r="B1865" s="139"/>
      <c r="C1865" s="288" t="s">
        <v>2622</v>
      </c>
      <c r="D1865" s="288" t="s">
        <v>164</v>
      </c>
      <c r="E1865" s="289" t="s">
        <v>2623</v>
      </c>
      <c r="F1865" s="290" t="s">
        <v>2624</v>
      </c>
      <c r="G1865" s="291" t="s">
        <v>325</v>
      </c>
      <c r="H1865" s="292">
        <v>1</v>
      </c>
      <c r="I1865" s="293"/>
      <c r="J1865" s="292">
        <f t="shared" si="40"/>
        <v>0</v>
      </c>
      <c r="K1865" s="294"/>
      <c r="L1865" s="183"/>
      <c r="M1865" s="295" t="s">
        <v>1</v>
      </c>
      <c r="N1865" s="296" t="s">
        <v>44</v>
      </c>
      <c r="O1865" s="49"/>
      <c r="P1865" s="285">
        <f t="shared" si="41"/>
        <v>0</v>
      </c>
      <c r="Q1865" s="285">
        <v>0</v>
      </c>
      <c r="R1865" s="285">
        <f t="shared" si="42"/>
        <v>0</v>
      </c>
      <c r="S1865" s="285">
        <v>0</v>
      </c>
      <c r="T1865" s="286">
        <f t="shared" si="43"/>
        <v>0</v>
      </c>
      <c r="U1865" s="204"/>
      <c r="V1865" s="204"/>
      <c r="W1865" s="204"/>
      <c r="X1865" s="204"/>
      <c r="Y1865" s="204"/>
      <c r="Z1865" s="204"/>
      <c r="AA1865" s="204"/>
      <c r="AB1865" s="204"/>
      <c r="AC1865" s="204"/>
      <c r="AD1865" s="204"/>
      <c r="AE1865" s="204"/>
      <c r="AR1865" s="287" t="s">
        <v>2031</v>
      </c>
      <c r="AT1865" s="287" t="s">
        <v>164</v>
      </c>
      <c r="AU1865" s="287" t="s">
        <v>151</v>
      </c>
      <c r="AY1865" s="205" t="s">
        <v>137</v>
      </c>
      <c r="BE1865" s="150">
        <f t="shared" si="44"/>
        <v>0</v>
      </c>
      <c r="BF1865" s="150">
        <f t="shared" si="45"/>
        <v>0</v>
      </c>
      <c r="BG1865" s="150">
        <f t="shared" si="46"/>
        <v>0</v>
      </c>
      <c r="BH1865" s="150">
        <f t="shared" si="47"/>
        <v>0</v>
      </c>
      <c r="BI1865" s="150">
        <f t="shared" si="48"/>
        <v>0</v>
      </c>
      <c r="BJ1865" s="205" t="s">
        <v>145</v>
      </c>
      <c r="BK1865" s="151">
        <f t="shared" si="49"/>
        <v>0</v>
      </c>
      <c r="BL1865" s="205" t="s">
        <v>839</v>
      </c>
      <c r="BM1865" s="287" t="s">
        <v>2625</v>
      </c>
    </row>
    <row r="1866" spans="1:65" s="10" customFormat="1" ht="20.85" customHeight="1">
      <c r="B1866" s="126"/>
      <c r="D1866" s="127" t="s">
        <v>71</v>
      </c>
      <c r="E1866" s="137" t="s">
        <v>2626</v>
      </c>
      <c r="F1866" s="137" t="s">
        <v>2627</v>
      </c>
      <c r="I1866" s="129"/>
      <c r="J1866" s="138">
        <f>BK1866</f>
        <v>0</v>
      </c>
      <c r="L1866" s="126"/>
      <c r="M1866" s="131"/>
      <c r="N1866" s="132"/>
      <c r="O1866" s="132"/>
      <c r="P1866" s="133">
        <f>SUM(P1867:P1877)</f>
        <v>0</v>
      </c>
      <c r="Q1866" s="132"/>
      <c r="R1866" s="133">
        <f>SUM(R1867:R1877)</f>
        <v>0</v>
      </c>
      <c r="S1866" s="132"/>
      <c r="T1866" s="134">
        <f>SUM(T1867:T1877)</f>
        <v>0</v>
      </c>
      <c r="AR1866" s="127" t="s">
        <v>151</v>
      </c>
      <c r="AT1866" s="135" t="s">
        <v>71</v>
      </c>
      <c r="AU1866" s="135" t="s">
        <v>145</v>
      </c>
      <c r="AY1866" s="127" t="s">
        <v>137</v>
      </c>
      <c r="BK1866" s="136">
        <f>SUM(BK1867:BK1877)</f>
        <v>0</v>
      </c>
    </row>
    <row r="1867" spans="1:65" s="254" customFormat="1" ht="14.45" customHeight="1">
      <c r="A1867" s="204"/>
      <c r="B1867" s="139"/>
      <c r="C1867" s="276" t="s">
        <v>2628</v>
      </c>
      <c r="D1867" s="276" t="s">
        <v>139</v>
      </c>
      <c r="E1867" s="277" t="s">
        <v>2629</v>
      </c>
      <c r="F1867" s="278" t="s">
        <v>2630</v>
      </c>
      <c r="G1867" s="279" t="s">
        <v>167</v>
      </c>
      <c r="H1867" s="280">
        <v>23</v>
      </c>
      <c r="I1867" s="281"/>
      <c r="J1867" s="280">
        <f t="shared" ref="J1867:J1877" si="50">ROUND(I1867*H1867,3)</f>
        <v>0</v>
      </c>
      <c r="K1867" s="282"/>
      <c r="L1867" s="30"/>
      <c r="M1867" s="283" t="s">
        <v>1</v>
      </c>
      <c r="N1867" s="284" t="s">
        <v>44</v>
      </c>
      <c r="O1867" s="49"/>
      <c r="P1867" s="285">
        <f t="shared" ref="P1867:P1877" si="51">O1867*H1867</f>
        <v>0</v>
      </c>
      <c r="Q1867" s="285">
        <v>0</v>
      </c>
      <c r="R1867" s="285">
        <f t="shared" ref="R1867:R1877" si="52">Q1867*H1867</f>
        <v>0</v>
      </c>
      <c r="S1867" s="285">
        <v>0</v>
      </c>
      <c r="T1867" s="286">
        <f t="shared" ref="T1867:T1877" si="53">S1867*H1867</f>
        <v>0</v>
      </c>
      <c r="U1867" s="204"/>
      <c r="V1867" s="204"/>
      <c r="W1867" s="204"/>
      <c r="X1867" s="204"/>
      <c r="Y1867" s="204"/>
      <c r="Z1867" s="204"/>
      <c r="AA1867" s="204"/>
      <c r="AB1867" s="204"/>
      <c r="AC1867" s="204"/>
      <c r="AD1867" s="204"/>
      <c r="AE1867" s="204"/>
      <c r="AR1867" s="287" t="s">
        <v>839</v>
      </c>
      <c r="AT1867" s="287" t="s">
        <v>139</v>
      </c>
      <c r="AU1867" s="287" t="s">
        <v>151</v>
      </c>
      <c r="AY1867" s="205" t="s">
        <v>137</v>
      </c>
      <c r="BE1867" s="150">
        <f t="shared" ref="BE1867:BE1877" si="54">IF(N1867="základná",J1867,0)</f>
        <v>0</v>
      </c>
      <c r="BF1867" s="150">
        <f t="shared" ref="BF1867:BF1877" si="55">IF(N1867="znížená",J1867,0)</f>
        <v>0</v>
      </c>
      <c r="BG1867" s="150">
        <f t="shared" ref="BG1867:BG1877" si="56">IF(N1867="zákl. prenesená",J1867,0)</f>
        <v>0</v>
      </c>
      <c r="BH1867" s="150">
        <f t="shared" ref="BH1867:BH1877" si="57">IF(N1867="zníž. prenesená",J1867,0)</f>
        <v>0</v>
      </c>
      <c r="BI1867" s="150">
        <f t="shared" ref="BI1867:BI1877" si="58">IF(N1867="nulová",J1867,0)</f>
        <v>0</v>
      </c>
      <c r="BJ1867" s="205" t="s">
        <v>145</v>
      </c>
      <c r="BK1867" s="151">
        <f t="shared" ref="BK1867:BK1877" si="59">ROUND(I1867*H1867,3)</f>
        <v>0</v>
      </c>
      <c r="BL1867" s="205" t="s">
        <v>839</v>
      </c>
      <c r="BM1867" s="287" t="s">
        <v>2631</v>
      </c>
    </row>
    <row r="1868" spans="1:65" s="254" customFormat="1" ht="14.45" customHeight="1">
      <c r="A1868" s="204"/>
      <c r="B1868" s="139"/>
      <c r="C1868" s="276" t="s">
        <v>2632</v>
      </c>
      <c r="D1868" s="276" t="s">
        <v>139</v>
      </c>
      <c r="E1868" s="277" t="s">
        <v>2633</v>
      </c>
      <c r="F1868" s="278" t="s">
        <v>2634</v>
      </c>
      <c r="G1868" s="279" t="s">
        <v>167</v>
      </c>
      <c r="H1868" s="280">
        <v>11</v>
      </c>
      <c r="I1868" s="281"/>
      <c r="J1868" s="280">
        <f t="shared" si="50"/>
        <v>0</v>
      </c>
      <c r="K1868" s="282"/>
      <c r="L1868" s="30"/>
      <c r="M1868" s="283" t="s">
        <v>1</v>
      </c>
      <c r="N1868" s="284" t="s">
        <v>44</v>
      </c>
      <c r="O1868" s="49"/>
      <c r="P1868" s="285">
        <f t="shared" si="51"/>
        <v>0</v>
      </c>
      <c r="Q1868" s="285">
        <v>0</v>
      </c>
      <c r="R1868" s="285">
        <f t="shared" si="52"/>
        <v>0</v>
      </c>
      <c r="S1868" s="285">
        <v>0</v>
      </c>
      <c r="T1868" s="286">
        <f t="shared" si="53"/>
        <v>0</v>
      </c>
      <c r="U1868" s="204"/>
      <c r="V1868" s="204"/>
      <c r="W1868" s="204"/>
      <c r="X1868" s="204"/>
      <c r="Y1868" s="204"/>
      <c r="Z1868" s="204"/>
      <c r="AA1868" s="204"/>
      <c r="AB1868" s="204"/>
      <c r="AC1868" s="204"/>
      <c r="AD1868" s="204"/>
      <c r="AE1868" s="204"/>
      <c r="AR1868" s="287" t="s">
        <v>839</v>
      </c>
      <c r="AT1868" s="287" t="s">
        <v>139</v>
      </c>
      <c r="AU1868" s="287" t="s">
        <v>151</v>
      </c>
      <c r="AY1868" s="205" t="s">
        <v>137</v>
      </c>
      <c r="BE1868" s="150">
        <f t="shared" si="54"/>
        <v>0</v>
      </c>
      <c r="BF1868" s="150">
        <f t="shared" si="55"/>
        <v>0</v>
      </c>
      <c r="BG1868" s="150">
        <f t="shared" si="56"/>
        <v>0</v>
      </c>
      <c r="BH1868" s="150">
        <f t="shared" si="57"/>
        <v>0</v>
      </c>
      <c r="BI1868" s="150">
        <f t="shared" si="58"/>
        <v>0</v>
      </c>
      <c r="BJ1868" s="205" t="s">
        <v>145</v>
      </c>
      <c r="BK1868" s="151">
        <f t="shared" si="59"/>
        <v>0</v>
      </c>
      <c r="BL1868" s="205" t="s">
        <v>839</v>
      </c>
      <c r="BM1868" s="287" t="s">
        <v>2635</v>
      </c>
    </row>
    <row r="1869" spans="1:65" s="254" customFormat="1" ht="14.45" customHeight="1">
      <c r="A1869" s="204"/>
      <c r="B1869" s="139"/>
      <c r="C1869" s="276" t="s">
        <v>2636</v>
      </c>
      <c r="D1869" s="276" t="s">
        <v>139</v>
      </c>
      <c r="E1869" s="277" t="s">
        <v>2637</v>
      </c>
      <c r="F1869" s="278" t="s">
        <v>2638</v>
      </c>
      <c r="G1869" s="279" t="s">
        <v>167</v>
      </c>
      <c r="H1869" s="280">
        <v>1</v>
      </c>
      <c r="I1869" s="281"/>
      <c r="J1869" s="280">
        <f t="shared" si="50"/>
        <v>0</v>
      </c>
      <c r="K1869" s="282"/>
      <c r="L1869" s="30"/>
      <c r="M1869" s="283" t="s">
        <v>1</v>
      </c>
      <c r="N1869" s="284" t="s">
        <v>44</v>
      </c>
      <c r="O1869" s="49"/>
      <c r="P1869" s="285">
        <f t="shared" si="51"/>
        <v>0</v>
      </c>
      <c r="Q1869" s="285">
        <v>0</v>
      </c>
      <c r="R1869" s="285">
        <f t="shared" si="52"/>
        <v>0</v>
      </c>
      <c r="S1869" s="285">
        <v>0</v>
      </c>
      <c r="T1869" s="286">
        <f t="shared" si="53"/>
        <v>0</v>
      </c>
      <c r="U1869" s="204"/>
      <c r="V1869" s="204"/>
      <c r="W1869" s="204"/>
      <c r="X1869" s="204"/>
      <c r="Y1869" s="204"/>
      <c r="Z1869" s="204"/>
      <c r="AA1869" s="204"/>
      <c r="AB1869" s="204"/>
      <c r="AC1869" s="204"/>
      <c r="AD1869" s="204"/>
      <c r="AE1869" s="204"/>
      <c r="AR1869" s="287" t="s">
        <v>839</v>
      </c>
      <c r="AT1869" s="287" t="s">
        <v>139</v>
      </c>
      <c r="AU1869" s="287" t="s">
        <v>151</v>
      </c>
      <c r="AY1869" s="205" t="s">
        <v>137</v>
      </c>
      <c r="BE1869" s="150">
        <f t="shared" si="54"/>
        <v>0</v>
      </c>
      <c r="BF1869" s="150">
        <f t="shared" si="55"/>
        <v>0</v>
      </c>
      <c r="BG1869" s="150">
        <f t="shared" si="56"/>
        <v>0</v>
      </c>
      <c r="BH1869" s="150">
        <f t="shared" si="57"/>
        <v>0</v>
      </c>
      <c r="BI1869" s="150">
        <f t="shared" si="58"/>
        <v>0</v>
      </c>
      <c r="BJ1869" s="205" t="s">
        <v>145</v>
      </c>
      <c r="BK1869" s="151">
        <f t="shared" si="59"/>
        <v>0</v>
      </c>
      <c r="BL1869" s="205" t="s">
        <v>839</v>
      </c>
      <c r="BM1869" s="287" t="s">
        <v>2639</v>
      </c>
    </row>
    <row r="1870" spans="1:65" s="254" customFormat="1" ht="14.45" customHeight="1">
      <c r="A1870" s="204"/>
      <c r="B1870" s="139"/>
      <c r="C1870" s="276" t="s">
        <v>2640</v>
      </c>
      <c r="D1870" s="276" t="s">
        <v>139</v>
      </c>
      <c r="E1870" s="277" t="s">
        <v>2641</v>
      </c>
      <c r="F1870" s="278" t="s">
        <v>2642</v>
      </c>
      <c r="G1870" s="279" t="s">
        <v>167</v>
      </c>
      <c r="H1870" s="280">
        <v>8</v>
      </c>
      <c r="I1870" s="281"/>
      <c r="J1870" s="280">
        <f t="shared" si="50"/>
        <v>0</v>
      </c>
      <c r="K1870" s="282"/>
      <c r="L1870" s="30"/>
      <c r="M1870" s="283" t="s">
        <v>1</v>
      </c>
      <c r="N1870" s="284" t="s">
        <v>44</v>
      </c>
      <c r="O1870" s="49"/>
      <c r="P1870" s="285">
        <f t="shared" si="51"/>
        <v>0</v>
      </c>
      <c r="Q1870" s="285">
        <v>0</v>
      </c>
      <c r="R1870" s="285">
        <f t="shared" si="52"/>
        <v>0</v>
      </c>
      <c r="S1870" s="285">
        <v>0</v>
      </c>
      <c r="T1870" s="286">
        <f t="shared" si="53"/>
        <v>0</v>
      </c>
      <c r="U1870" s="204"/>
      <c r="V1870" s="204"/>
      <c r="W1870" s="204"/>
      <c r="X1870" s="204"/>
      <c r="Y1870" s="204"/>
      <c r="Z1870" s="204"/>
      <c r="AA1870" s="204"/>
      <c r="AB1870" s="204"/>
      <c r="AC1870" s="204"/>
      <c r="AD1870" s="204"/>
      <c r="AE1870" s="204"/>
      <c r="AR1870" s="287" t="s">
        <v>839</v>
      </c>
      <c r="AT1870" s="287" t="s">
        <v>139</v>
      </c>
      <c r="AU1870" s="287" t="s">
        <v>151</v>
      </c>
      <c r="AY1870" s="205" t="s">
        <v>137</v>
      </c>
      <c r="BE1870" s="150">
        <f t="shared" si="54"/>
        <v>0</v>
      </c>
      <c r="BF1870" s="150">
        <f t="shared" si="55"/>
        <v>0</v>
      </c>
      <c r="BG1870" s="150">
        <f t="shared" si="56"/>
        <v>0</v>
      </c>
      <c r="BH1870" s="150">
        <f t="shared" si="57"/>
        <v>0</v>
      </c>
      <c r="BI1870" s="150">
        <f t="shared" si="58"/>
        <v>0</v>
      </c>
      <c r="BJ1870" s="205" t="s">
        <v>145</v>
      </c>
      <c r="BK1870" s="151">
        <f t="shared" si="59"/>
        <v>0</v>
      </c>
      <c r="BL1870" s="205" t="s">
        <v>839</v>
      </c>
      <c r="BM1870" s="287" t="s">
        <v>2643</v>
      </c>
    </row>
    <row r="1871" spans="1:65" s="254" customFormat="1" ht="14.45" customHeight="1">
      <c r="A1871" s="204"/>
      <c r="B1871" s="139"/>
      <c r="C1871" s="276" t="s">
        <v>2644</v>
      </c>
      <c r="D1871" s="276" t="s">
        <v>139</v>
      </c>
      <c r="E1871" s="277" t="s">
        <v>2645</v>
      </c>
      <c r="F1871" s="278" t="s">
        <v>2646</v>
      </c>
      <c r="G1871" s="279" t="s">
        <v>167</v>
      </c>
      <c r="H1871" s="280">
        <v>5</v>
      </c>
      <c r="I1871" s="281"/>
      <c r="J1871" s="280">
        <f t="shared" si="50"/>
        <v>0</v>
      </c>
      <c r="K1871" s="282"/>
      <c r="L1871" s="30"/>
      <c r="M1871" s="283" t="s">
        <v>1</v>
      </c>
      <c r="N1871" s="284" t="s">
        <v>44</v>
      </c>
      <c r="O1871" s="49"/>
      <c r="P1871" s="285">
        <f t="shared" si="51"/>
        <v>0</v>
      </c>
      <c r="Q1871" s="285">
        <v>0</v>
      </c>
      <c r="R1871" s="285">
        <f t="shared" si="52"/>
        <v>0</v>
      </c>
      <c r="S1871" s="285">
        <v>0</v>
      </c>
      <c r="T1871" s="286">
        <f t="shared" si="53"/>
        <v>0</v>
      </c>
      <c r="U1871" s="204"/>
      <c r="V1871" s="204"/>
      <c r="W1871" s="204"/>
      <c r="X1871" s="204"/>
      <c r="Y1871" s="204"/>
      <c r="Z1871" s="204"/>
      <c r="AA1871" s="204"/>
      <c r="AB1871" s="204"/>
      <c r="AC1871" s="204"/>
      <c r="AD1871" s="204"/>
      <c r="AE1871" s="204"/>
      <c r="AR1871" s="287" t="s">
        <v>839</v>
      </c>
      <c r="AT1871" s="287" t="s">
        <v>139</v>
      </c>
      <c r="AU1871" s="287" t="s">
        <v>151</v>
      </c>
      <c r="AY1871" s="205" t="s">
        <v>137</v>
      </c>
      <c r="BE1871" s="150">
        <f t="shared" si="54"/>
        <v>0</v>
      </c>
      <c r="BF1871" s="150">
        <f t="shared" si="55"/>
        <v>0</v>
      </c>
      <c r="BG1871" s="150">
        <f t="shared" si="56"/>
        <v>0</v>
      </c>
      <c r="BH1871" s="150">
        <f t="shared" si="57"/>
        <v>0</v>
      </c>
      <c r="BI1871" s="150">
        <f t="shared" si="58"/>
        <v>0</v>
      </c>
      <c r="BJ1871" s="205" t="s">
        <v>145</v>
      </c>
      <c r="BK1871" s="151">
        <f t="shared" si="59"/>
        <v>0</v>
      </c>
      <c r="BL1871" s="205" t="s">
        <v>839</v>
      </c>
      <c r="BM1871" s="287" t="s">
        <v>2647</v>
      </c>
    </row>
    <row r="1872" spans="1:65" s="254" customFormat="1" ht="24.2" customHeight="1">
      <c r="A1872" s="204"/>
      <c r="B1872" s="139"/>
      <c r="C1872" s="276" t="s">
        <v>2648</v>
      </c>
      <c r="D1872" s="276" t="s">
        <v>139</v>
      </c>
      <c r="E1872" s="277" t="s">
        <v>2649</v>
      </c>
      <c r="F1872" s="278" t="s">
        <v>2650</v>
      </c>
      <c r="G1872" s="279" t="s">
        <v>167</v>
      </c>
      <c r="H1872" s="280">
        <v>5</v>
      </c>
      <c r="I1872" s="281"/>
      <c r="J1872" s="280">
        <f t="shared" si="50"/>
        <v>0</v>
      </c>
      <c r="K1872" s="282"/>
      <c r="L1872" s="30"/>
      <c r="M1872" s="283" t="s">
        <v>1</v>
      </c>
      <c r="N1872" s="284" t="s">
        <v>44</v>
      </c>
      <c r="O1872" s="49"/>
      <c r="P1872" s="285">
        <f t="shared" si="51"/>
        <v>0</v>
      </c>
      <c r="Q1872" s="285">
        <v>0</v>
      </c>
      <c r="R1872" s="285">
        <f t="shared" si="52"/>
        <v>0</v>
      </c>
      <c r="S1872" s="285">
        <v>0</v>
      </c>
      <c r="T1872" s="286">
        <f t="shared" si="53"/>
        <v>0</v>
      </c>
      <c r="U1872" s="204"/>
      <c r="V1872" s="204"/>
      <c r="W1872" s="204"/>
      <c r="X1872" s="204"/>
      <c r="Y1872" s="204"/>
      <c r="Z1872" s="204"/>
      <c r="AA1872" s="204"/>
      <c r="AB1872" s="204"/>
      <c r="AC1872" s="204"/>
      <c r="AD1872" s="204"/>
      <c r="AE1872" s="204"/>
      <c r="AR1872" s="287" t="s">
        <v>839</v>
      </c>
      <c r="AT1872" s="287" t="s">
        <v>139</v>
      </c>
      <c r="AU1872" s="287" t="s">
        <v>151</v>
      </c>
      <c r="AY1872" s="205" t="s">
        <v>137</v>
      </c>
      <c r="BE1872" s="150">
        <f t="shared" si="54"/>
        <v>0</v>
      </c>
      <c r="BF1872" s="150">
        <f t="shared" si="55"/>
        <v>0</v>
      </c>
      <c r="BG1872" s="150">
        <f t="shared" si="56"/>
        <v>0</v>
      </c>
      <c r="BH1872" s="150">
        <f t="shared" si="57"/>
        <v>0</v>
      </c>
      <c r="BI1872" s="150">
        <f t="shared" si="58"/>
        <v>0</v>
      </c>
      <c r="BJ1872" s="205" t="s">
        <v>145</v>
      </c>
      <c r="BK1872" s="151">
        <f t="shared" si="59"/>
        <v>0</v>
      </c>
      <c r="BL1872" s="205" t="s">
        <v>839</v>
      </c>
      <c r="BM1872" s="287" t="s">
        <v>2651</v>
      </c>
    </row>
    <row r="1873" spans="1:65" s="254" customFormat="1" ht="24.2" customHeight="1">
      <c r="A1873" s="204"/>
      <c r="B1873" s="139"/>
      <c r="C1873" s="276" t="s">
        <v>2652</v>
      </c>
      <c r="D1873" s="276" t="s">
        <v>139</v>
      </c>
      <c r="E1873" s="277" t="s">
        <v>2653</v>
      </c>
      <c r="F1873" s="278" t="s">
        <v>2654</v>
      </c>
      <c r="G1873" s="279" t="s">
        <v>167</v>
      </c>
      <c r="H1873" s="280">
        <v>8</v>
      </c>
      <c r="I1873" s="281"/>
      <c r="J1873" s="280">
        <f t="shared" si="50"/>
        <v>0</v>
      </c>
      <c r="K1873" s="282"/>
      <c r="L1873" s="30"/>
      <c r="M1873" s="283" t="s">
        <v>1</v>
      </c>
      <c r="N1873" s="284" t="s">
        <v>44</v>
      </c>
      <c r="O1873" s="49"/>
      <c r="P1873" s="285">
        <f t="shared" si="51"/>
        <v>0</v>
      </c>
      <c r="Q1873" s="285">
        <v>0</v>
      </c>
      <c r="R1873" s="285">
        <f t="shared" si="52"/>
        <v>0</v>
      </c>
      <c r="S1873" s="285">
        <v>0</v>
      </c>
      <c r="T1873" s="286">
        <f t="shared" si="53"/>
        <v>0</v>
      </c>
      <c r="U1873" s="204"/>
      <c r="V1873" s="204"/>
      <c r="W1873" s="204"/>
      <c r="X1873" s="204"/>
      <c r="Y1873" s="204"/>
      <c r="Z1873" s="204"/>
      <c r="AA1873" s="204"/>
      <c r="AB1873" s="204"/>
      <c r="AC1873" s="204"/>
      <c r="AD1873" s="204"/>
      <c r="AE1873" s="204"/>
      <c r="AR1873" s="287" t="s">
        <v>839</v>
      </c>
      <c r="AT1873" s="287" t="s">
        <v>139</v>
      </c>
      <c r="AU1873" s="287" t="s">
        <v>151</v>
      </c>
      <c r="AY1873" s="205" t="s">
        <v>137</v>
      </c>
      <c r="BE1873" s="150">
        <f t="shared" si="54"/>
        <v>0</v>
      </c>
      <c r="BF1873" s="150">
        <f t="shared" si="55"/>
        <v>0</v>
      </c>
      <c r="BG1873" s="150">
        <f t="shared" si="56"/>
        <v>0</v>
      </c>
      <c r="BH1873" s="150">
        <f t="shared" si="57"/>
        <v>0</v>
      </c>
      <c r="BI1873" s="150">
        <f t="shared" si="58"/>
        <v>0</v>
      </c>
      <c r="BJ1873" s="205" t="s">
        <v>145</v>
      </c>
      <c r="BK1873" s="151">
        <f t="shared" si="59"/>
        <v>0</v>
      </c>
      <c r="BL1873" s="205" t="s">
        <v>839</v>
      </c>
      <c r="BM1873" s="287" t="s">
        <v>2655</v>
      </c>
    </row>
    <row r="1874" spans="1:65" s="254" customFormat="1" ht="24.2" customHeight="1">
      <c r="A1874" s="204"/>
      <c r="B1874" s="139"/>
      <c r="C1874" s="276" t="s">
        <v>2656</v>
      </c>
      <c r="D1874" s="276" t="s">
        <v>139</v>
      </c>
      <c r="E1874" s="277" t="s">
        <v>2657</v>
      </c>
      <c r="F1874" s="278" t="s">
        <v>2658</v>
      </c>
      <c r="G1874" s="279" t="s">
        <v>167</v>
      </c>
      <c r="H1874" s="280">
        <v>12</v>
      </c>
      <c r="I1874" s="281"/>
      <c r="J1874" s="280">
        <f t="shared" si="50"/>
        <v>0</v>
      </c>
      <c r="K1874" s="282"/>
      <c r="L1874" s="30"/>
      <c r="M1874" s="283" t="s">
        <v>1</v>
      </c>
      <c r="N1874" s="284" t="s">
        <v>44</v>
      </c>
      <c r="O1874" s="49"/>
      <c r="P1874" s="285">
        <f t="shared" si="51"/>
        <v>0</v>
      </c>
      <c r="Q1874" s="285">
        <v>0</v>
      </c>
      <c r="R1874" s="285">
        <f t="shared" si="52"/>
        <v>0</v>
      </c>
      <c r="S1874" s="285">
        <v>0</v>
      </c>
      <c r="T1874" s="286">
        <f t="shared" si="53"/>
        <v>0</v>
      </c>
      <c r="U1874" s="204"/>
      <c r="V1874" s="204"/>
      <c r="W1874" s="204"/>
      <c r="X1874" s="204"/>
      <c r="Y1874" s="204"/>
      <c r="Z1874" s="204"/>
      <c r="AA1874" s="204"/>
      <c r="AB1874" s="204"/>
      <c r="AC1874" s="204"/>
      <c r="AD1874" s="204"/>
      <c r="AE1874" s="204"/>
      <c r="AR1874" s="287" t="s">
        <v>839</v>
      </c>
      <c r="AT1874" s="287" t="s">
        <v>139</v>
      </c>
      <c r="AU1874" s="287" t="s">
        <v>151</v>
      </c>
      <c r="AY1874" s="205" t="s">
        <v>137</v>
      </c>
      <c r="BE1874" s="150">
        <f t="shared" si="54"/>
        <v>0</v>
      </c>
      <c r="BF1874" s="150">
        <f t="shared" si="55"/>
        <v>0</v>
      </c>
      <c r="BG1874" s="150">
        <f t="shared" si="56"/>
        <v>0</v>
      </c>
      <c r="BH1874" s="150">
        <f t="shared" si="57"/>
        <v>0</v>
      </c>
      <c r="BI1874" s="150">
        <f t="shared" si="58"/>
        <v>0</v>
      </c>
      <c r="BJ1874" s="205" t="s">
        <v>145</v>
      </c>
      <c r="BK1874" s="151">
        <f t="shared" si="59"/>
        <v>0</v>
      </c>
      <c r="BL1874" s="205" t="s">
        <v>839</v>
      </c>
      <c r="BM1874" s="287" t="s">
        <v>2659</v>
      </c>
    </row>
    <row r="1875" spans="1:65" s="254" customFormat="1" ht="14.45" customHeight="1">
      <c r="A1875" s="204"/>
      <c r="B1875" s="139"/>
      <c r="C1875" s="276" t="s">
        <v>2660</v>
      </c>
      <c r="D1875" s="276" t="s">
        <v>139</v>
      </c>
      <c r="E1875" s="277" t="s">
        <v>2661</v>
      </c>
      <c r="F1875" s="278" t="s">
        <v>2662</v>
      </c>
      <c r="G1875" s="279" t="s">
        <v>167</v>
      </c>
      <c r="H1875" s="280">
        <v>1</v>
      </c>
      <c r="I1875" s="281"/>
      <c r="J1875" s="280">
        <f t="shared" si="50"/>
        <v>0</v>
      </c>
      <c r="K1875" s="282"/>
      <c r="L1875" s="30"/>
      <c r="M1875" s="283" t="s">
        <v>1</v>
      </c>
      <c r="N1875" s="284" t="s">
        <v>44</v>
      </c>
      <c r="O1875" s="49"/>
      <c r="P1875" s="285">
        <f t="shared" si="51"/>
        <v>0</v>
      </c>
      <c r="Q1875" s="285">
        <v>0</v>
      </c>
      <c r="R1875" s="285">
        <f t="shared" si="52"/>
        <v>0</v>
      </c>
      <c r="S1875" s="285">
        <v>0</v>
      </c>
      <c r="T1875" s="286">
        <f t="shared" si="53"/>
        <v>0</v>
      </c>
      <c r="U1875" s="204"/>
      <c r="V1875" s="204"/>
      <c r="W1875" s="204"/>
      <c r="X1875" s="204"/>
      <c r="Y1875" s="204"/>
      <c r="Z1875" s="204"/>
      <c r="AA1875" s="204"/>
      <c r="AB1875" s="204"/>
      <c r="AC1875" s="204"/>
      <c r="AD1875" s="204"/>
      <c r="AE1875" s="204"/>
      <c r="AR1875" s="287" t="s">
        <v>839</v>
      </c>
      <c r="AT1875" s="287" t="s">
        <v>139</v>
      </c>
      <c r="AU1875" s="287" t="s">
        <v>151</v>
      </c>
      <c r="AY1875" s="205" t="s">
        <v>137</v>
      </c>
      <c r="BE1875" s="150">
        <f t="shared" si="54"/>
        <v>0</v>
      </c>
      <c r="BF1875" s="150">
        <f t="shared" si="55"/>
        <v>0</v>
      </c>
      <c r="BG1875" s="150">
        <f t="shared" si="56"/>
        <v>0</v>
      </c>
      <c r="BH1875" s="150">
        <f t="shared" si="57"/>
        <v>0</v>
      </c>
      <c r="BI1875" s="150">
        <f t="shared" si="58"/>
        <v>0</v>
      </c>
      <c r="BJ1875" s="205" t="s">
        <v>145</v>
      </c>
      <c r="BK1875" s="151">
        <f t="shared" si="59"/>
        <v>0</v>
      </c>
      <c r="BL1875" s="205" t="s">
        <v>839</v>
      </c>
      <c r="BM1875" s="287" t="s">
        <v>2663</v>
      </c>
    </row>
    <row r="1876" spans="1:65" s="254" customFormat="1" ht="14.45" customHeight="1">
      <c r="A1876" s="204"/>
      <c r="B1876" s="139"/>
      <c r="C1876" s="276" t="s">
        <v>2664</v>
      </c>
      <c r="D1876" s="276" t="s">
        <v>139</v>
      </c>
      <c r="E1876" s="277" t="s">
        <v>2665</v>
      </c>
      <c r="F1876" s="278" t="s">
        <v>2666</v>
      </c>
      <c r="G1876" s="279" t="s">
        <v>167</v>
      </c>
      <c r="H1876" s="280">
        <v>3</v>
      </c>
      <c r="I1876" s="281"/>
      <c r="J1876" s="280">
        <f t="shared" si="50"/>
        <v>0</v>
      </c>
      <c r="K1876" s="282"/>
      <c r="L1876" s="30"/>
      <c r="M1876" s="283" t="s">
        <v>1</v>
      </c>
      <c r="N1876" s="284" t="s">
        <v>44</v>
      </c>
      <c r="O1876" s="49"/>
      <c r="P1876" s="285">
        <f t="shared" si="51"/>
        <v>0</v>
      </c>
      <c r="Q1876" s="285">
        <v>0</v>
      </c>
      <c r="R1876" s="285">
        <f t="shared" si="52"/>
        <v>0</v>
      </c>
      <c r="S1876" s="285">
        <v>0</v>
      </c>
      <c r="T1876" s="286">
        <f t="shared" si="53"/>
        <v>0</v>
      </c>
      <c r="U1876" s="204"/>
      <c r="V1876" s="204"/>
      <c r="W1876" s="204"/>
      <c r="X1876" s="204"/>
      <c r="Y1876" s="204"/>
      <c r="Z1876" s="204"/>
      <c r="AA1876" s="204"/>
      <c r="AB1876" s="204"/>
      <c r="AC1876" s="204"/>
      <c r="AD1876" s="204"/>
      <c r="AE1876" s="204"/>
      <c r="AR1876" s="287" t="s">
        <v>839</v>
      </c>
      <c r="AT1876" s="287" t="s">
        <v>139</v>
      </c>
      <c r="AU1876" s="287" t="s">
        <v>151</v>
      </c>
      <c r="AY1876" s="205" t="s">
        <v>137</v>
      </c>
      <c r="BE1876" s="150">
        <f t="shared" si="54"/>
        <v>0</v>
      </c>
      <c r="BF1876" s="150">
        <f t="shared" si="55"/>
        <v>0</v>
      </c>
      <c r="BG1876" s="150">
        <f t="shared" si="56"/>
        <v>0</v>
      </c>
      <c r="BH1876" s="150">
        <f t="shared" si="57"/>
        <v>0</v>
      </c>
      <c r="BI1876" s="150">
        <f t="shared" si="58"/>
        <v>0</v>
      </c>
      <c r="BJ1876" s="205" t="s">
        <v>145</v>
      </c>
      <c r="BK1876" s="151">
        <f t="shared" si="59"/>
        <v>0</v>
      </c>
      <c r="BL1876" s="205" t="s">
        <v>839</v>
      </c>
      <c r="BM1876" s="287" t="s">
        <v>2667</v>
      </c>
    </row>
    <row r="1877" spans="1:65" s="254" customFormat="1" ht="14.45" customHeight="1">
      <c r="A1877" s="204"/>
      <c r="B1877" s="139"/>
      <c r="C1877" s="276" t="s">
        <v>2668</v>
      </c>
      <c r="D1877" s="276" t="s">
        <v>139</v>
      </c>
      <c r="E1877" s="277" t="s">
        <v>2669</v>
      </c>
      <c r="F1877" s="278" t="s">
        <v>2670</v>
      </c>
      <c r="G1877" s="279" t="s">
        <v>167</v>
      </c>
      <c r="H1877" s="280">
        <v>3</v>
      </c>
      <c r="I1877" s="281"/>
      <c r="J1877" s="280">
        <f t="shared" si="50"/>
        <v>0</v>
      </c>
      <c r="K1877" s="282"/>
      <c r="L1877" s="30"/>
      <c r="M1877" s="283" t="s">
        <v>1</v>
      </c>
      <c r="N1877" s="284" t="s">
        <v>44</v>
      </c>
      <c r="O1877" s="49"/>
      <c r="P1877" s="285">
        <f t="shared" si="51"/>
        <v>0</v>
      </c>
      <c r="Q1877" s="285">
        <v>0</v>
      </c>
      <c r="R1877" s="285">
        <f t="shared" si="52"/>
        <v>0</v>
      </c>
      <c r="S1877" s="285">
        <v>0</v>
      </c>
      <c r="T1877" s="286">
        <f t="shared" si="53"/>
        <v>0</v>
      </c>
      <c r="U1877" s="204"/>
      <c r="V1877" s="204"/>
      <c r="W1877" s="204"/>
      <c r="X1877" s="204"/>
      <c r="Y1877" s="204"/>
      <c r="Z1877" s="204"/>
      <c r="AA1877" s="204"/>
      <c r="AB1877" s="204"/>
      <c r="AC1877" s="204"/>
      <c r="AD1877" s="204"/>
      <c r="AE1877" s="204"/>
      <c r="AR1877" s="287" t="s">
        <v>839</v>
      </c>
      <c r="AT1877" s="287" t="s">
        <v>139</v>
      </c>
      <c r="AU1877" s="287" t="s">
        <v>151</v>
      </c>
      <c r="AY1877" s="205" t="s">
        <v>137</v>
      </c>
      <c r="BE1877" s="150">
        <f t="shared" si="54"/>
        <v>0</v>
      </c>
      <c r="BF1877" s="150">
        <f t="shared" si="55"/>
        <v>0</v>
      </c>
      <c r="BG1877" s="150">
        <f t="shared" si="56"/>
        <v>0</v>
      </c>
      <c r="BH1877" s="150">
        <f t="shared" si="57"/>
        <v>0</v>
      </c>
      <c r="BI1877" s="150">
        <f t="shared" si="58"/>
        <v>0</v>
      </c>
      <c r="BJ1877" s="205" t="s">
        <v>145</v>
      </c>
      <c r="BK1877" s="151">
        <f t="shared" si="59"/>
        <v>0</v>
      </c>
      <c r="BL1877" s="205" t="s">
        <v>839</v>
      </c>
      <c r="BM1877" s="287" t="s">
        <v>2671</v>
      </c>
    </row>
    <row r="1878" spans="1:65" s="10" customFormat="1" ht="20.85" customHeight="1">
      <c r="B1878" s="126"/>
      <c r="D1878" s="127" t="s">
        <v>71</v>
      </c>
      <c r="E1878" s="137" t="s">
        <v>2672</v>
      </c>
      <c r="F1878" s="137" t="s">
        <v>2673</v>
      </c>
      <c r="I1878" s="129"/>
      <c r="J1878" s="138">
        <f>BK1878</f>
        <v>0</v>
      </c>
      <c r="L1878" s="126"/>
      <c r="M1878" s="131"/>
      <c r="N1878" s="132"/>
      <c r="O1878" s="132"/>
      <c r="P1878" s="133">
        <f>SUM(P1879:P1889)</f>
        <v>0</v>
      </c>
      <c r="Q1878" s="132"/>
      <c r="R1878" s="133">
        <f>SUM(R1879:R1889)</f>
        <v>0</v>
      </c>
      <c r="S1878" s="132"/>
      <c r="T1878" s="134">
        <f>SUM(T1879:T1889)</f>
        <v>0</v>
      </c>
      <c r="AR1878" s="127" t="s">
        <v>151</v>
      </c>
      <c r="AT1878" s="135" t="s">
        <v>71</v>
      </c>
      <c r="AU1878" s="135" t="s">
        <v>145</v>
      </c>
      <c r="AY1878" s="127" t="s">
        <v>137</v>
      </c>
      <c r="BK1878" s="136">
        <f>SUM(BK1879:BK1889)</f>
        <v>0</v>
      </c>
    </row>
    <row r="1879" spans="1:65" s="254" customFormat="1" ht="14.45" customHeight="1">
      <c r="A1879" s="204"/>
      <c r="B1879" s="139"/>
      <c r="C1879" s="288" t="s">
        <v>2674</v>
      </c>
      <c r="D1879" s="288" t="s">
        <v>164</v>
      </c>
      <c r="E1879" s="289" t="s">
        <v>2675</v>
      </c>
      <c r="F1879" s="290" t="s">
        <v>2676</v>
      </c>
      <c r="G1879" s="291" t="s">
        <v>167</v>
      </c>
      <c r="H1879" s="292">
        <v>23</v>
      </c>
      <c r="I1879" s="293"/>
      <c r="J1879" s="292">
        <f t="shared" ref="J1879:J1889" si="60">ROUND(I1879*H1879,3)</f>
        <v>0</v>
      </c>
      <c r="K1879" s="294"/>
      <c r="L1879" s="183"/>
      <c r="M1879" s="295" t="s">
        <v>1</v>
      </c>
      <c r="N1879" s="296" t="s">
        <v>44</v>
      </c>
      <c r="O1879" s="49"/>
      <c r="P1879" s="285">
        <f t="shared" ref="P1879:P1889" si="61">O1879*H1879</f>
        <v>0</v>
      </c>
      <c r="Q1879" s="285">
        <v>0</v>
      </c>
      <c r="R1879" s="285">
        <f t="shared" ref="R1879:R1889" si="62">Q1879*H1879</f>
        <v>0</v>
      </c>
      <c r="S1879" s="285">
        <v>0</v>
      </c>
      <c r="T1879" s="286">
        <f t="shared" ref="T1879:T1889" si="63">S1879*H1879</f>
        <v>0</v>
      </c>
      <c r="U1879" s="204"/>
      <c r="V1879" s="204"/>
      <c r="W1879" s="204"/>
      <c r="X1879" s="204"/>
      <c r="Y1879" s="204"/>
      <c r="Z1879" s="204"/>
      <c r="AA1879" s="204"/>
      <c r="AB1879" s="204"/>
      <c r="AC1879" s="204"/>
      <c r="AD1879" s="204"/>
      <c r="AE1879" s="204"/>
      <c r="AR1879" s="287" t="s">
        <v>2031</v>
      </c>
      <c r="AT1879" s="287" t="s">
        <v>164</v>
      </c>
      <c r="AU1879" s="287" t="s">
        <v>151</v>
      </c>
      <c r="AY1879" s="205" t="s">
        <v>137</v>
      </c>
      <c r="BE1879" s="150">
        <f t="shared" ref="BE1879:BE1889" si="64">IF(N1879="základná",J1879,0)</f>
        <v>0</v>
      </c>
      <c r="BF1879" s="150">
        <f t="shared" ref="BF1879:BF1889" si="65">IF(N1879="znížená",J1879,0)</f>
        <v>0</v>
      </c>
      <c r="BG1879" s="150">
        <f t="shared" ref="BG1879:BG1889" si="66">IF(N1879="zákl. prenesená",J1879,0)</f>
        <v>0</v>
      </c>
      <c r="BH1879" s="150">
        <f t="shared" ref="BH1879:BH1889" si="67">IF(N1879="zníž. prenesená",J1879,0)</f>
        <v>0</v>
      </c>
      <c r="BI1879" s="150">
        <f t="shared" ref="BI1879:BI1889" si="68">IF(N1879="nulová",J1879,0)</f>
        <v>0</v>
      </c>
      <c r="BJ1879" s="205" t="s">
        <v>145</v>
      </c>
      <c r="BK1879" s="151">
        <f t="shared" ref="BK1879:BK1889" si="69">ROUND(I1879*H1879,3)</f>
        <v>0</v>
      </c>
      <c r="BL1879" s="205" t="s">
        <v>839</v>
      </c>
      <c r="BM1879" s="287" t="s">
        <v>2677</v>
      </c>
    </row>
    <row r="1880" spans="1:65" s="254" customFormat="1" ht="14.45" customHeight="1">
      <c r="A1880" s="204"/>
      <c r="B1880" s="139"/>
      <c r="C1880" s="288" t="s">
        <v>2678</v>
      </c>
      <c r="D1880" s="288" t="s">
        <v>164</v>
      </c>
      <c r="E1880" s="289" t="s">
        <v>2679</v>
      </c>
      <c r="F1880" s="290" t="s">
        <v>2680</v>
      </c>
      <c r="G1880" s="291" t="s">
        <v>167</v>
      </c>
      <c r="H1880" s="292">
        <v>11</v>
      </c>
      <c r="I1880" s="293"/>
      <c r="J1880" s="292">
        <f t="shared" si="60"/>
        <v>0</v>
      </c>
      <c r="K1880" s="294"/>
      <c r="L1880" s="183"/>
      <c r="M1880" s="295" t="s">
        <v>1</v>
      </c>
      <c r="N1880" s="296" t="s">
        <v>44</v>
      </c>
      <c r="O1880" s="49"/>
      <c r="P1880" s="285">
        <f t="shared" si="61"/>
        <v>0</v>
      </c>
      <c r="Q1880" s="285">
        <v>0</v>
      </c>
      <c r="R1880" s="285">
        <f t="shared" si="62"/>
        <v>0</v>
      </c>
      <c r="S1880" s="285">
        <v>0</v>
      </c>
      <c r="T1880" s="286">
        <f t="shared" si="63"/>
        <v>0</v>
      </c>
      <c r="U1880" s="204"/>
      <c r="V1880" s="204"/>
      <c r="W1880" s="204"/>
      <c r="X1880" s="204"/>
      <c r="Y1880" s="204"/>
      <c r="Z1880" s="204"/>
      <c r="AA1880" s="204"/>
      <c r="AB1880" s="204"/>
      <c r="AC1880" s="204"/>
      <c r="AD1880" s="204"/>
      <c r="AE1880" s="204"/>
      <c r="AR1880" s="287" t="s">
        <v>2031</v>
      </c>
      <c r="AT1880" s="287" t="s">
        <v>164</v>
      </c>
      <c r="AU1880" s="287" t="s">
        <v>151</v>
      </c>
      <c r="AY1880" s="205" t="s">
        <v>137</v>
      </c>
      <c r="BE1880" s="150">
        <f t="shared" si="64"/>
        <v>0</v>
      </c>
      <c r="BF1880" s="150">
        <f t="shared" si="65"/>
        <v>0</v>
      </c>
      <c r="BG1880" s="150">
        <f t="shared" si="66"/>
        <v>0</v>
      </c>
      <c r="BH1880" s="150">
        <f t="shared" si="67"/>
        <v>0</v>
      </c>
      <c r="BI1880" s="150">
        <f t="shared" si="68"/>
        <v>0</v>
      </c>
      <c r="BJ1880" s="205" t="s">
        <v>145</v>
      </c>
      <c r="BK1880" s="151">
        <f t="shared" si="69"/>
        <v>0</v>
      </c>
      <c r="BL1880" s="205" t="s">
        <v>839</v>
      </c>
      <c r="BM1880" s="287" t="s">
        <v>2681</v>
      </c>
    </row>
    <row r="1881" spans="1:65" s="254" customFormat="1" ht="14.45" customHeight="1">
      <c r="A1881" s="204"/>
      <c r="B1881" s="139"/>
      <c r="C1881" s="288" t="s">
        <v>2682</v>
      </c>
      <c r="D1881" s="288" t="s">
        <v>164</v>
      </c>
      <c r="E1881" s="289" t="s">
        <v>2683</v>
      </c>
      <c r="F1881" s="290" t="s">
        <v>2638</v>
      </c>
      <c r="G1881" s="291" t="s">
        <v>167</v>
      </c>
      <c r="H1881" s="292">
        <v>1</v>
      </c>
      <c r="I1881" s="293"/>
      <c r="J1881" s="292">
        <f t="shared" si="60"/>
        <v>0</v>
      </c>
      <c r="K1881" s="294"/>
      <c r="L1881" s="183"/>
      <c r="M1881" s="295" t="s">
        <v>1</v>
      </c>
      <c r="N1881" s="296" t="s">
        <v>44</v>
      </c>
      <c r="O1881" s="49"/>
      <c r="P1881" s="285">
        <f t="shared" si="61"/>
        <v>0</v>
      </c>
      <c r="Q1881" s="285">
        <v>0</v>
      </c>
      <c r="R1881" s="285">
        <f t="shared" si="62"/>
        <v>0</v>
      </c>
      <c r="S1881" s="285">
        <v>0</v>
      </c>
      <c r="T1881" s="286">
        <f t="shared" si="63"/>
        <v>0</v>
      </c>
      <c r="U1881" s="204"/>
      <c r="V1881" s="204"/>
      <c r="W1881" s="204"/>
      <c r="X1881" s="204"/>
      <c r="Y1881" s="204"/>
      <c r="Z1881" s="204"/>
      <c r="AA1881" s="204"/>
      <c r="AB1881" s="204"/>
      <c r="AC1881" s="204"/>
      <c r="AD1881" s="204"/>
      <c r="AE1881" s="204"/>
      <c r="AR1881" s="287" t="s">
        <v>2031</v>
      </c>
      <c r="AT1881" s="287" t="s">
        <v>164</v>
      </c>
      <c r="AU1881" s="287" t="s">
        <v>151</v>
      </c>
      <c r="AY1881" s="205" t="s">
        <v>137</v>
      </c>
      <c r="BE1881" s="150">
        <f t="shared" si="64"/>
        <v>0</v>
      </c>
      <c r="BF1881" s="150">
        <f t="shared" si="65"/>
        <v>0</v>
      </c>
      <c r="BG1881" s="150">
        <f t="shared" si="66"/>
        <v>0</v>
      </c>
      <c r="BH1881" s="150">
        <f t="shared" si="67"/>
        <v>0</v>
      </c>
      <c r="BI1881" s="150">
        <f t="shared" si="68"/>
        <v>0</v>
      </c>
      <c r="BJ1881" s="205" t="s">
        <v>145</v>
      </c>
      <c r="BK1881" s="151">
        <f t="shared" si="69"/>
        <v>0</v>
      </c>
      <c r="BL1881" s="205" t="s">
        <v>839</v>
      </c>
      <c r="BM1881" s="287" t="s">
        <v>2684</v>
      </c>
    </row>
    <row r="1882" spans="1:65" s="254" customFormat="1" ht="14.45" customHeight="1">
      <c r="A1882" s="204"/>
      <c r="B1882" s="139"/>
      <c r="C1882" s="288" t="s">
        <v>2685</v>
      </c>
      <c r="D1882" s="288" t="s">
        <v>164</v>
      </c>
      <c r="E1882" s="289" t="s">
        <v>2686</v>
      </c>
      <c r="F1882" s="290" t="s">
        <v>2642</v>
      </c>
      <c r="G1882" s="291" t="s">
        <v>167</v>
      </c>
      <c r="H1882" s="292">
        <v>8</v>
      </c>
      <c r="I1882" s="293"/>
      <c r="J1882" s="292">
        <f t="shared" si="60"/>
        <v>0</v>
      </c>
      <c r="K1882" s="294"/>
      <c r="L1882" s="183"/>
      <c r="M1882" s="295" t="s">
        <v>1</v>
      </c>
      <c r="N1882" s="296" t="s">
        <v>44</v>
      </c>
      <c r="O1882" s="49"/>
      <c r="P1882" s="285">
        <f t="shared" si="61"/>
        <v>0</v>
      </c>
      <c r="Q1882" s="285">
        <v>0</v>
      </c>
      <c r="R1882" s="285">
        <f t="shared" si="62"/>
        <v>0</v>
      </c>
      <c r="S1882" s="285">
        <v>0</v>
      </c>
      <c r="T1882" s="286">
        <f t="shared" si="63"/>
        <v>0</v>
      </c>
      <c r="U1882" s="204"/>
      <c r="V1882" s="204"/>
      <c r="W1882" s="204"/>
      <c r="X1882" s="204"/>
      <c r="Y1882" s="204"/>
      <c r="Z1882" s="204"/>
      <c r="AA1882" s="204"/>
      <c r="AB1882" s="204"/>
      <c r="AC1882" s="204"/>
      <c r="AD1882" s="204"/>
      <c r="AE1882" s="204"/>
      <c r="AR1882" s="287" t="s">
        <v>2031</v>
      </c>
      <c r="AT1882" s="287" t="s">
        <v>164</v>
      </c>
      <c r="AU1882" s="287" t="s">
        <v>151</v>
      </c>
      <c r="AY1882" s="205" t="s">
        <v>137</v>
      </c>
      <c r="BE1882" s="150">
        <f t="shared" si="64"/>
        <v>0</v>
      </c>
      <c r="BF1882" s="150">
        <f t="shared" si="65"/>
        <v>0</v>
      </c>
      <c r="BG1882" s="150">
        <f t="shared" si="66"/>
        <v>0</v>
      </c>
      <c r="BH1882" s="150">
        <f t="shared" si="67"/>
        <v>0</v>
      </c>
      <c r="BI1882" s="150">
        <f t="shared" si="68"/>
        <v>0</v>
      </c>
      <c r="BJ1882" s="205" t="s">
        <v>145</v>
      </c>
      <c r="BK1882" s="151">
        <f t="shared" si="69"/>
        <v>0</v>
      </c>
      <c r="BL1882" s="205" t="s">
        <v>839</v>
      </c>
      <c r="BM1882" s="287" t="s">
        <v>2687</v>
      </c>
    </row>
    <row r="1883" spans="1:65" s="254" customFormat="1" ht="14.45" customHeight="1">
      <c r="A1883" s="204"/>
      <c r="B1883" s="139"/>
      <c r="C1883" s="288" t="s">
        <v>2688</v>
      </c>
      <c r="D1883" s="288" t="s">
        <v>164</v>
      </c>
      <c r="E1883" s="289" t="s">
        <v>2689</v>
      </c>
      <c r="F1883" s="290" t="s">
        <v>2646</v>
      </c>
      <c r="G1883" s="291" t="s">
        <v>167</v>
      </c>
      <c r="H1883" s="292">
        <v>5</v>
      </c>
      <c r="I1883" s="293"/>
      <c r="J1883" s="292">
        <f t="shared" si="60"/>
        <v>0</v>
      </c>
      <c r="K1883" s="294"/>
      <c r="L1883" s="183"/>
      <c r="M1883" s="295" t="s">
        <v>1</v>
      </c>
      <c r="N1883" s="296" t="s">
        <v>44</v>
      </c>
      <c r="O1883" s="49"/>
      <c r="P1883" s="285">
        <f t="shared" si="61"/>
        <v>0</v>
      </c>
      <c r="Q1883" s="285">
        <v>0</v>
      </c>
      <c r="R1883" s="285">
        <f t="shared" si="62"/>
        <v>0</v>
      </c>
      <c r="S1883" s="285">
        <v>0</v>
      </c>
      <c r="T1883" s="286">
        <f t="shared" si="63"/>
        <v>0</v>
      </c>
      <c r="U1883" s="204"/>
      <c r="V1883" s="204"/>
      <c r="W1883" s="204"/>
      <c r="X1883" s="204"/>
      <c r="Y1883" s="204"/>
      <c r="Z1883" s="204"/>
      <c r="AA1883" s="204"/>
      <c r="AB1883" s="204"/>
      <c r="AC1883" s="204"/>
      <c r="AD1883" s="204"/>
      <c r="AE1883" s="204"/>
      <c r="AR1883" s="287" t="s">
        <v>2031</v>
      </c>
      <c r="AT1883" s="287" t="s">
        <v>164</v>
      </c>
      <c r="AU1883" s="287" t="s">
        <v>151</v>
      </c>
      <c r="AY1883" s="205" t="s">
        <v>137</v>
      </c>
      <c r="BE1883" s="150">
        <f t="shared" si="64"/>
        <v>0</v>
      </c>
      <c r="BF1883" s="150">
        <f t="shared" si="65"/>
        <v>0</v>
      </c>
      <c r="BG1883" s="150">
        <f t="shared" si="66"/>
        <v>0</v>
      </c>
      <c r="BH1883" s="150">
        <f t="shared" si="67"/>
        <v>0</v>
      </c>
      <c r="BI1883" s="150">
        <f t="shared" si="68"/>
        <v>0</v>
      </c>
      <c r="BJ1883" s="205" t="s">
        <v>145</v>
      </c>
      <c r="BK1883" s="151">
        <f t="shared" si="69"/>
        <v>0</v>
      </c>
      <c r="BL1883" s="205" t="s">
        <v>839</v>
      </c>
      <c r="BM1883" s="287" t="s">
        <v>2690</v>
      </c>
    </row>
    <row r="1884" spans="1:65" s="254" customFormat="1" ht="24.2" customHeight="1">
      <c r="A1884" s="204"/>
      <c r="B1884" s="139"/>
      <c r="C1884" s="288" t="s">
        <v>2691</v>
      </c>
      <c r="D1884" s="288" t="s">
        <v>164</v>
      </c>
      <c r="E1884" s="289" t="s">
        <v>2692</v>
      </c>
      <c r="F1884" s="290" t="s">
        <v>2650</v>
      </c>
      <c r="G1884" s="291" t="s">
        <v>167</v>
      </c>
      <c r="H1884" s="292">
        <v>5</v>
      </c>
      <c r="I1884" s="293"/>
      <c r="J1884" s="292">
        <f t="shared" si="60"/>
        <v>0</v>
      </c>
      <c r="K1884" s="294"/>
      <c r="L1884" s="183"/>
      <c r="M1884" s="295" t="s">
        <v>1</v>
      </c>
      <c r="N1884" s="296" t="s">
        <v>44</v>
      </c>
      <c r="O1884" s="49"/>
      <c r="P1884" s="285">
        <f t="shared" si="61"/>
        <v>0</v>
      </c>
      <c r="Q1884" s="285">
        <v>0</v>
      </c>
      <c r="R1884" s="285">
        <f t="shared" si="62"/>
        <v>0</v>
      </c>
      <c r="S1884" s="285">
        <v>0</v>
      </c>
      <c r="T1884" s="286">
        <f t="shared" si="63"/>
        <v>0</v>
      </c>
      <c r="U1884" s="204"/>
      <c r="V1884" s="204"/>
      <c r="W1884" s="204"/>
      <c r="X1884" s="204"/>
      <c r="Y1884" s="204"/>
      <c r="Z1884" s="204"/>
      <c r="AA1884" s="204"/>
      <c r="AB1884" s="204"/>
      <c r="AC1884" s="204"/>
      <c r="AD1884" s="204"/>
      <c r="AE1884" s="204"/>
      <c r="AR1884" s="287" t="s">
        <v>2031</v>
      </c>
      <c r="AT1884" s="287" t="s">
        <v>164</v>
      </c>
      <c r="AU1884" s="287" t="s">
        <v>151</v>
      </c>
      <c r="AY1884" s="205" t="s">
        <v>137</v>
      </c>
      <c r="BE1884" s="150">
        <f t="shared" si="64"/>
        <v>0</v>
      </c>
      <c r="BF1884" s="150">
        <f t="shared" si="65"/>
        <v>0</v>
      </c>
      <c r="BG1884" s="150">
        <f t="shared" si="66"/>
        <v>0</v>
      </c>
      <c r="BH1884" s="150">
        <f t="shared" si="67"/>
        <v>0</v>
      </c>
      <c r="BI1884" s="150">
        <f t="shared" si="68"/>
        <v>0</v>
      </c>
      <c r="BJ1884" s="205" t="s">
        <v>145</v>
      </c>
      <c r="BK1884" s="151">
        <f t="shared" si="69"/>
        <v>0</v>
      </c>
      <c r="BL1884" s="205" t="s">
        <v>839</v>
      </c>
      <c r="BM1884" s="287" t="s">
        <v>2693</v>
      </c>
    </row>
    <row r="1885" spans="1:65" s="254" customFormat="1" ht="24.2" customHeight="1">
      <c r="A1885" s="204"/>
      <c r="B1885" s="139"/>
      <c r="C1885" s="288" t="s">
        <v>2694</v>
      </c>
      <c r="D1885" s="288" t="s">
        <v>164</v>
      </c>
      <c r="E1885" s="289" t="s">
        <v>2695</v>
      </c>
      <c r="F1885" s="290" t="s">
        <v>2654</v>
      </c>
      <c r="G1885" s="291" t="s">
        <v>167</v>
      </c>
      <c r="H1885" s="292">
        <v>8</v>
      </c>
      <c r="I1885" s="293"/>
      <c r="J1885" s="292">
        <f t="shared" si="60"/>
        <v>0</v>
      </c>
      <c r="K1885" s="294"/>
      <c r="L1885" s="183"/>
      <c r="M1885" s="295" t="s">
        <v>1</v>
      </c>
      <c r="N1885" s="296" t="s">
        <v>44</v>
      </c>
      <c r="O1885" s="49"/>
      <c r="P1885" s="285">
        <f t="shared" si="61"/>
        <v>0</v>
      </c>
      <c r="Q1885" s="285">
        <v>0</v>
      </c>
      <c r="R1885" s="285">
        <f t="shared" si="62"/>
        <v>0</v>
      </c>
      <c r="S1885" s="285">
        <v>0</v>
      </c>
      <c r="T1885" s="286">
        <f t="shared" si="63"/>
        <v>0</v>
      </c>
      <c r="U1885" s="204"/>
      <c r="V1885" s="204"/>
      <c r="W1885" s="204"/>
      <c r="X1885" s="204"/>
      <c r="Y1885" s="204"/>
      <c r="Z1885" s="204"/>
      <c r="AA1885" s="204"/>
      <c r="AB1885" s="204"/>
      <c r="AC1885" s="204"/>
      <c r="AD1885" s="204"/>
      <c r="AE1885" s="204"/>
      <c r="AR1885" s="287" t="s">
        <v>2031</v>
      </c>
      <c r="AT1885" s="287" t="s">
        <v>164</v>
      </c>
      <c r="AU1885" s="287" t="s">
        <v>151</v>
      </c>
      <c r="AY1885" s="205" t="s">
        <v>137</v>
      </c>
      <c r="BE1885" s="150">
        <f t="shared" si="64"/>
        <v>0</v>
      </c>
      <c r="BF1885" s="150">
        <f t="shared" si="65"/>
        <v>0</v>
      </c>
      <c r="BG1885" s="150">
        <f t="shared" si="66"/>
        <v>0</v>
      </c>
      <c r="BH1885" s="150">
        <f t="shared" si="67"/>
        <v>0</v>
      </c>
      <c r="BI1885" s="150">
        <f t="shared" si="68"/>
        <v>0</v>
      </c>
      <c r="BJ1885" s="205" t="s">
        <v>145</v>
      </c>
      <c r="BK1885" s="151">
        <f t="shared" si="69"/>
        <v>0</v>
      </c>
      <c r="BL1885" s="205" t="s">
        <v>839</v>
      </c>
      <c r="BM1885" s="287" t="s">
        <v>2696</v>
      </c>
    </row>
    <row r="1886" spans="1:65" s="254" customFormat="1" ht="24.2" customHeight="1">
      <c r="A1886" s="204"/>
      <c r="B1886" s="139"/>
      <c r="C1886" s="288" t="s">
        <v>2697</v>
      </c>
      <c r="D1886" s="288" t="s">
        <v>164</v>
      </c>
      <c r="E1886" s="289" t="s">
        <v>2698</v>
      </c>
      <c r="F1886" s="290" t="s">
        <v>2699</v>
      </c>
      <c r="G1886" s="291" t="s">
        <v>167</v>
      </c>
      <c r="H1886" s="292">
        <v>12</v>
      </c>
      <c r="I1886" s="293"/>
      <c r="J1886" s="292">
        <f t="shared" si="60"/>
        <v>0</v>
      </c>
      <c r="K1886" s="294"/>
      <c r="L1886" s="183"/>
      <c r="M1886" s="295" t="s">
        <v>1</v>
      </c>
      <c r="N1886" s="296" t="s">
        <v>44</v>
      </c>
      <c r="O1886" s="49"/>
      <c r="P1886" s="285">
        <f t="shared" si="61"/>
        <v>0</v>
      </c>
      <c r="Q1886" s="285">
        <v>0</v>
      </c>
      <c r="R1886" s="285">
        <f t="shared" si="62"/>
        <v>0</v>
      </c>
      <c r="S1886" s="285">
        <v>0</v>
      </c>
      <c r="T1886" s="286">
        <f t="shared" si="63"/>
        <v>0</v>
      </c>
      <c r="U1886" s="204"/>
      <c r="V1886" s="204"/>
      <c r="W1886" s="204"/>
      <c r="X1886" s="204"/>
      <c r="Y1886" s="204"/>
      <c r="Z1886" s="204"/>
      <c r="AA1886" s="204"/>
      <c r="AB1886" s="204"/>
      <c r="AC1886" s="204"/>
      <c r="AD1886" s="204"/>
      <c r="AE1886" s="204"/>
      <c r="AR1886" s="287" t="s">
        <v>2031</v>
      </c>
      <c r="AT1886" s="287" t="s">
        <v>164</v>
      </c>
      <c r="AU1886" s="287" t="s">
        <v>151</v>
      </c>
      <c r="AY1886" s="205" t="s">
        <v>137</v>
      </c>
      <c r="BE1886" s="150">
        <f t="shared" si="64"/>
        <v>0</v>
      </c>
      <c r="BF1886" s="150">
        <f t="shared" si="65"/>
        <v>0</v>
      </c>
      <c r="BG1886" s="150">
        <f t="shared" si="66"/>
        <v>0</v>
      </c>
      <c r="BH1886" s="150">
        <f t="shared" si="67"/>
        <v>0</v>
      </c>
      <c r="BI1886" s="150">
        <f t="shared" si="68"/>
        <v>0</v>
      </c>
      <c r="BJ1886" s="205" t="s">
        <v>145</v>
      </c>
      <c r="BK1886" s="151">
        <f t="shared" si="69"/>
        <v>0</v>
      </c>
      <c r="BL1886" s="205" t="s">
        <v>839</v>
      </c>
      <c r="BM1886" s="287" t="s">
        <v>2700</v>
      </c>
    </row>
    <row r="1887" spans="1:65" s="254" customFormat="1" ht="14.45" customHeight="1">
      <c r="A1887" s="204"/>
      <c r="B1887" s="139"/>
      <c r="C1887" s="288" t="s">
        <v>2701</v>
      </c>
      <c r="D1887" s="288" t="s">
        <v>164</v>
      </c>
      <c r="E1887" s="289" t="s">
        <v>2702</v>
      </c>
      <c r="F1887" s="290" t="s">
        <v>2703</v>
      </c>
      <c r="G1887" s="291" t="s">
        <v>167</v>
      </c>
      <c r="H1887" s="292">
        <v>1</v>
      </c>
      <c r="I1887" s="293"/>
      <c r="J1887" s="292">
        <f t="shared" si="60"/>
        <v>0</v>
      </c>
      <c r="K1887" s="294"/>
      <c r="L1887" s="183"/>
      <c r="M1887" s="295" t="s">
        <v>1</v>
      </c>
      <c r="N1887" s="296" t="s">
        <v>44</v>
      </c>
      <c r="O1887" s="49"/>
      <c r="P1887" s="285">
        <f t="shared" si="61"/>
        <v>0</v>
      </c>
      <c r="Q1887" s="285">
        <v>0</v>
      </c>
      <c r="R1887" s="285">
        <f t="shared" si="62"/>
        <v>0</v>
      </c>
      <c r="S1887" s="285">
        <v>0</v>
      </c>
      <c r="T1887" s="286">
        <f t="shared" si="63"/>
        <v>0</v>
      </c>
      <c r="U1887" s="204"/>
      <c r="V1887" s="204"/>
      <c r="W1887" s="204"/>
      <c r="X1887" s="204"/>
      <c r="Y1887" s="204"/>
      <c r="Z1887" s="204"/>
      <c r="AA1887" s="204"/>
      <c r="AB1887" s="204"/>
      <c r="AC1887" s="204"/>
      <c r="AD1887" s="204"/>
      <c r="AE1887" s="204"/>
      <c r="AR1887" s="287" t="s">
        <v>2031</v>
      </c>
      <c r="AT1887" s="287" t="s">
        <v>164</v>
      </c>
      <c r="AU1887" s="287" t="s">
        <v>151</v>
      </c>
      <c r="AY1887" s="205" t="s">
        <v>137</v>
      </c>
      <c r="BE1887" s="150">
        <f t="shared" si="64"/>
        <v>0</v>
      </c>
      <c r="BF1887" s="150">
        <f t="shared" si="65"/>
        <v>0</v>
      </c>
      <c r="BG1887" s="150">
        <f t="shared" si="66"/>
        <v>0</v>
      </c>
      <c r="BH1887" s="150">
        <f t="shared" si="67"/>
        <v>0</v>
      </c>
      <c r="BI1887" s="150">
        <f t="shared" si="68"/>
        <v>0</v>
      </c>
      <c r="BJ1887" s="205" t="s">
        <v>145</v>
      </c>
      <c r="BK1887" s="151">
        <f t="shared" si="69"/>
        <v>0</v>
      </c>
      <c r="BL1887" s="205" t="s">
        <v>839</v>
      </c>
      <c r="BM1887" s="287" t="s">
        <v>2704</v>
      </c>
    </row>
    <row r="1888" spans="1:65" s="254" customFormat="1" ht="14.45" customHeight="1">
      <c r="A1888" s="204"/>
      <c r="B1888" s="139"/>
      <c r="C1888" s="288" t="s">
        <v>2705</v>
      </c>
      <c r="D1888" s="288" t="s">
        <v>164</v>
      </c>
      <c r="E1888" s="289" t="s">
        <v>2706</v>
      </c>
      <c r="F1888" s="290" t="s">
        <v>2666</v>
      </c>
      <c r="G1888" s="291" t="s">
        <v>167</v>
      </c>
      <c r="H1888" s="292">
        <v>3</v>
      </c>
      <c r="I1888" s="293"/>
      <c r="J1888" s="292">
        <f t="shared" si="60"/>
        <v>0</v>
      </c>
      <c r="K1888" s="294"/>
      <c r="L1888" s="183"/>
      <c r="M1888" s="295" t="s">
        <v>1</v>
      </c>
      <c r="N1888" s="296" t="s">
        <v>44</v>
      </c>
      <c r="O1888" s="49"/>
      <c r="P1888" s="285">
        <f t="shared" si="61"/>
        <v>0</v>
      </c>
      <c r="Q1888" s="285">
        <v>0</v>
      </c>
      <c r="R1888" s="285">
        <f t="shared" si="62"/>
        <v>0</v>
      </c>
      <c r="S1888" s="285">
        <v>0</v>
      </c>
      <c r="T1888" s="286">
        <f t="shared" si="63"/>
        <v>0</v>
      </c>
      <c r="U1888" s="204"/>
      <c r="V1888" s="204"/>
      <c r="W1888" s="204"/>
      <c r="X1888" s="204"/>
      <c r="Y1888" s="204"/>
      <c r="Z1888" s="204"/>
      <c r="AA1888" s="204"/>
      <c r="AB1888" s="204"/>
      <c r="AC1888" s="204"/>
      <c r="AD1888" s="204"/>
      <c r="AE1888" s="204"/>
      <c r="AR1888" s="287" t="s">
        <v>2031</v>
      </c>
      <c r="AT1888" s="287" t="s">
        <v>164</v>
      </c>
      <c r="AU1888" s="287" t="s">
        <v>151</v>
      </c>
      <c r="AY1888" s="205" t="s">
        <v>137</v>
      </c>
      <c r="BE1888" s="150">
        <f t="shared" si="64"/>
        <v>0</v>
      </c>
      <c r="BF1888" s="150">
        <f t="shared" si="65"/>
        <v>0</v>
      </c>
      <c r="BG1888" s="150">
        <f t="shared" si="66"/>
        <v>0</v>
      </c>
      <c r="BH1888" s="150">
        <f t="shared" si="67"/>
        <v>0</v>
      </c>
      <c r="BI1888" s="150">
        <f t="shared" si="68"/>
        <v>0</v>
      </c>
      <c r="BJ1888" s="205" t="s">
        <v>145</v>
      </c>
      <c r="BK1888" s="151">
        <f t="shared" si="69"/>
        <v>0</v>
      </c>
      <c r="BL1888" s="205" t="s">
        <v>839</v>
      </c>
      <c r="BM1888" s="287" t="s">
        <v>2707</v>
      </c>
    </row>
    <row r="1889" spans="1:65" s="254" customFormat="1" ht="14.45" customHeight="1">
      <c r="A1889" s="204"/>
      <c r="B1889" s="139"/>
      <c r="C1889" s="288" t="s">
        <v>2708</v>
      </c>
      <c r="D1889" s="288" t="s">
        <v>164</v>
      </c>
      <c r="E1889" s="289" t="s">
        <v>2709</v>
      </c>
      <c r="F1889" s="290" t="s">
        <v>2670</v>
      </c>
      <c r="G1889" s="291" t="s">
        <v>167</v>
      </c>
      <c r="H1889" s="292">
        <v>3</v>
      </c>
      <c r="I1889" s="293"/>
      <c r="J1889" s="292">
        <f t="shared" si="60"/>
        <v>0</v>
      </c>
      <c r="K1889" s="294"/>
      <c r="L1889" s="183"/>
      <c r="M1889" s="295" t="s">
        <v>1</v>
      </c>
      <c r="N1889" s="296" t="s">
        <v>44</v>
      </c>
      <c r="O1889" s="49"/>
      <c r="P1889" s="285">
        <f t="shared" si="61"/>
        <v>0</v>
      </c>
      <c r="Q1889" s="285">
        <v>0</v>
      </c>
      <c r="R1889" s="285">
        <f t="shared" si="62"/>
        <v>0</v>
      </c>
      <c r="S1889" s="285">
        <v>0</v>
      </c>
      <c r="T1889" s="286">
        <f t="shared" si="63"/>
        <v>0</v>
      </c>
      <c r="U1889" s="204"/>
      <c r="V1889" s="204"/>
      <c r="W1889" s="204"/>
      <c r="X1889" s="204"/>
      <c r="Y1889" s="204"/>
      <c r="Z1889" s="204"/>
      <c r="AA1889" s="204"/>
      <c r="AB1889" s="204"/>
      <c r="AC1889" s="204"/>
      <c r="AD1889" s="204"/>
      <c r="AE1889" s="204"/>
      <c r="AR1889" s="287" t="s">
        <v>2031</v>
      </c>
      <c r="AT1889" s="287" t="s">
        <v>164</v>
      </c>
      <c r="AU1889" s="287" t="s">
        <v>151</v>
      </c>
      <c r="AY1889" s="205" t="s">
        <v>137</v>
      </c>
      <c r="BE1889" s="150">
        <f t="shared" si="64"/>
        <v>0</v>
      </c>
      <c r="BF1889" s="150">
        <f t="shared" si="65"/>
        <v>0</v>
      </c>
      <c r="BG1889" s="150">
        <f t="shared" si="66"/>
        <v>0</v>
      </c>
      <c r="BH1889" s="150">
        <f t="shared" si="67"/>
        <v>0</v>
      </c>
      <c r="BI1889" s="150">
        <f t="shared" si="68"/>
        <v>0</v>
      </c>
      <c r="BJ1889" s="205" t="s">
        <v>145</v>
      </c>
      <c r="BK1889" s="151">
        <f t="shared" si="69"/>
        <v>0</v>
      </c>
      <c r="BL1889" s="205" t="s">
        <v>839</v>
      </c>
      <c r="BM1889" s="287" t="s">
        <v>2710</v>
      </c>
    </row>
    <row r="1890" spans="1:65" s="10" customFormat="1" ht="20.85" customHeight="1">
      <c r="B1890" s="126"/>
      <c r="D1890" s="127" t="s">
        <v>71</v>
      </c>
      <c r="E1890" s="137" t="s">
        <v>2711</v>
      </c>
      <c r="F1890" s="137" t="s">
        <v>2712</v>
      </c>
      <c r="I1890" s="129"/>
      <c r="J1890" s="138">
        <f>BK1890</f>
        <v>0</v>
      </c>
      <c r="L1890" s="126"/>
      <c r="M1890" s="131"/>
      <c r="N1890" s="132"/>
      <c r="O1890" s="132"/>
      <c r="P1890" s="133">
        <f>SUM(P1891:P1901)</f>
        <v>0</v>
      </c>
      <c r="Q1890" s="132"/>
      <c r="R1890" s="133">
        <f>SUM(R1891:R1901)</f>
        <v>0</v>
      </c>
      <c r="S1890" s="132"/>
      <c r="T1890" s="134">
        <f>SUM(T1891:T1901)</f>
        <v>0</v>
      </c>
      <c r="AR1890" s="127" t="s">
        <v>151</v>
      </c>
      <c r="AT1890" s="135" t="s">
        <v>71</v>
      </c>
      <c r="AU1890" s="135" t="s">
        <v>145</v>
      </c>
      <c r="AY1890" s="127" t="s">
        <v>137</v>
      </c>
      <c r="BK1890" s="136">
        <f>SUM(BK1891:BK1901)</f>
        <v>0</v>
      </c>
    </row>
    <row r="1891" spans="1:65" s="254" customFormat="1" ht="24.2" customHeight="1">
      <c r="A1891" s="204"/>
      <c r="B1891" s="139"/>
      <c r="C1891" s="276" t="s">
        <v>2713</v>
      </c>
      <c r="D1891" s="276" t="s">
        <v>139</v>
      </c>
      <c r="E1891" s="277" t="s">
        <v>2714</v>
      </c>
      <c r="F1891" s="278" t="s">
        <v>2715</v>
      </c>
      <c r="G1891" s="279" t="s">
        <v>167</v>
      </c>
      <c r="H1891" s="280">
        <v>1</v>
      </c>
      <c r="I1891" s="281"/>
      <c r="J1891" s="280">
        <f t="shared" ref="J1891:J1901" si="70">ROUND(I1891*H1891,3)</f>
        <v>0</v>
      </c>
      <c r="K1891" s="282"/>
      <c r="L1891" s="30"/>
      <c r="M1891" s="283" t="s">
        <v>1</v>
      </c>
      <c r="N1891" s="284" t="s">
        <v>44</v>
      </c>
      <c r="O1891" s="49"/>
      <c r="P1891" s="285">
        <f t="shared" ref="P1891:P1901" si="71">O1891*H1891</f>
        <v>0</v>
      </c>
      <c r="Q1891" s="285">
        <v>0</v>
      </c>
      <c r="R1891" s="285">
        <f t="shared" ref="R1891:R1901" si="72">Q1891*H1891</f>
        <v>0</v>
      </c>
      <c r="S1891" s="285">
        <v>0</v>
      </c>
      <c r="T1891" s="286">
        <f t="shared" ref="T1891:T1901" si="73">S1891*H1891</f>
        <v>0</v>
      </c>
      <c r="U1891" s="204"/>
      <c r="V1891" s="204"/>
      <c r="W1891" s="204"/>
      <c r="X1891" s="204"/>
      <c r="Y1891" s="204"/>
      <c r="Z1891" s="204"/>
      <c r="AA1891" s="204"/>
      <c r="AB1891" s="204"/>
      <c r="AC1891" s="204"/>
      <c r="AD1891" s="204"/>
      <c r="AE1891" s="204"/>
      <c r="AR1891" s="287" t="s">
        <v>839</v>
      </c>
      <c r="AT1891" s="287" t="s">
        <v>139</v>
      </c>
      <c r="AU1891" s="287" t="s">
        <v>151</v>
      </c>
      <c r="AY1891" s="205" t="s">
        <v>137</v>
      </c>
      <c r="BE1891" s="150">
        <f t="shared" ref="BE1891:BE1901" si="74">IF(N1891="základná",J1891,0)</f>
        <v>0</v>
      </c>
      <c r="BF1891" s="150">
        <f t="shared" ref="BF1891:BF1901" si="75">IF(N1891="znížená",J1891,0)</f>
        <v>0</v>
      </c>
      <c r="BG1891" s="150">
        <f t="shared" ref="BG1891:BG1901" si="76">IF(N1891="zákl. prenesená",J1891,0)</f>
        <v>0</v>
      </c>
      <c r="BH1891" s="150">
        <f t="shared" ref="BH1891:BH1901" si="77">IF(N1891="zníž. prenesená",J1891,0)</f>
        <v>0</v>
      </c>
      <c r="BI1891" s="150">
        <f t="shared" ref="BI1891:BI1901" si="78">IF(N1891="nulová",J1891,0)</f>
        <v>0</v>
      </c>
      <c r="BJ1891" s="205" t="s">
        <v>145</v>
      </c>
      <c r="BK1891" s="151">
        <f t="shared" ref="BK1891:BK1901" si="79">ROUND(I1891*H1891,3)</f>
        <v>0</v>
      </c>
      <c r="BL1891" s="205" t="s">
        <v>839</v>
      </c>
      <c r="BM1891" s="287" t="s">
        <v>2716</v>
      </c>
    </row>
    <row r="1892" spans="1:65" s="254" customFormat="1" ht="24.2" customHeight="1">
      <c r="A1892" s="204"/>
      <c r="B1892" s="139"/>
      <c r="C1892" s="276" t="s">
        <v>2717</v>
      </c>
      <c r="D1892" s="276" t="s">
        <v>139</v>
      </c>
      <c r="E1892" s="277" t="s">
        <v>2718</v>
      </c>
      <c r="F1892" s="278" t="s">
        <v>2719</v>
      </c>
      <c r="G1892" s="279" t="s">
        <v>167</v>
      </c>
      <c r="H1892" s="280">
        <v>24</v>
      </c>
      <c r="I1892" s="281"/>
      <c r="J1892" s="280">
        <f t="shared" si="70"/>
        <v>0</v>
      </c>
      <c r="K1892" s="282"/>
      <c r="L1892" s="30"/>
      <c r="M1892" s="283" t="s">
        <v>1</v>
      </c>
      <c r="N1892" s="284" t="s">
        <v>44</v>
      </c>
      <c r="O1892" s="49"/>
      <c r="P1892" s="285">
        <f t="shared" si="71"/>
        <v>0</v>
      </c>
      <c r="Q1892" s="285">
        <v>0</v>
      </c>
      <c r="R1892" s="285">
        <f t="shared" si="72"/>
        <v>0</v>
      </c>
      <c r="S1892" s="285">
        <v>0</v>
      </c>
      <c r="T1892" s="286">
        <f t="shared" si="73"/>
        <v>0</v>
      </c>
      <c r="U1892" s="204"/>
      <c r="V1892" s="204"/>
      <c r="W1892" s="204"/>
      <c r="X1892" s="204"/>
      <c r="Y1892" s="204"/>
      <c r="Z1892" s="204"/>
      <c r="AA1892" s="204"/>
      <c r="AB1892" s="204"/>
      <c r="AC1892" s="204"/>
      <c r="AD1892" s="204"/>
      <c r="AE1892" s="204"/>
      <c r="AR1892" s="287" t="s">
        <v>839</v>
      </c>
      <c r="AT1892" s="287" t="s">
        <v>139</v>
      </c>
      <c r="AU1892" s="287" t="s">
        <v>151</v>
      </c>
      <c r="AY1892" s="205" t="s">
        <v>137</v>
      </c>
      <c r="BE1892" s="150">
        <f t="shared" si="74"/>
        <v>0</v>
      </c>
      <c r="BF1892" s="150">
        <f t="shared" si="75"/>
        <v>0</v>
      </c>
      <c r="BG1892" s="150">
        <f t="shared" si="76"/>
        <v>0</v>
      </c>
      <c r="BH1892" s="150">
        <f t="shared" si="77"/>
        <v>0</v>
      </c>
      <c r="BI1892" s="150">
        <f t="shared" si="78"/>
        <v>0</v>
      </c>
      <c r="BJ1892" s="205" t="s">
        <v>145</v>
      </c>
      <c r="BK1892" s="151">
        <f t="shared" si="79"/>
        <v>0</v>
      </c>
      <c r="BL1892" s="205" t="s">
        <v>839</v>
      </c>
      <c r="BM1892" s="287" t="s">
        <v>2720</v>
      </c>
    </row>
    <row r="1893" spans="1:65" s="254" customFormat="1" ht="14.45" customHeight="1">
      <c r="A1893" s="204"/>
      <c r="B1893" s="139"/>
      <c r="C1893" s="276" t="s">
        <v>2721</v>
      </c>
      <c r="D1893" s="276" t="s">
        <v>139</v>
      </c>
      <c r="E1893" s="277" t="s">
        <v>2722</v>
      </c>
      <c r="F1893" s="278" t="s">
        <v>2723</v>
      </c>
      <c r="G1893" s="279" t="s">
        <v>167</v>
      </c>
      <c r="H1893" s="280">
        <v>2</v>
      </c>
      <c r="I1893" s="281"/>
      <c r="J1893" s="280">
        <f t="shared" si="70"/>
        <v>0</v>
      </c>
      <c r="K1893" s="282"/>
      <c r="L1893" s="30"/>
      <c r="M1893" s="283" t="s">
        <v>1</v>
      </c>
      <c r="N1893" s="284" t="s">
        <v>44</v>
      </c>
      <c r="O1893" s="49"/>
      <c r="P1893" s="285">
        <f t="shared" si="71"/>
        <v>0</v>
      </c>
      <c r="Q1893" s="285">
        <v>0</v>
      </c>
      <c r="R1893" s="285">
        <f t="shared" si="72"/>
        <v>0</v>
      </c>
      <c r="S1893" s="285">
        <v>0</v>
      </c>
      <c r="T1893" s="286">
        <f t="shared" si="73"/>
        <v>0</v>
      </c>
      <c r="U1893" s="204"/>
      <c r="V1893" s="204"/>
      <c r="W1893" s="204"/>
      <c r="X1893" s="204"/>
      <c r="Y1893" s="204"/>
      <c r="Z1893" s="204"/>
      <c r="AA1893" s="204"/>
      <c r="AB1893" s="204"/>
      <c r="AC1893" s="204"/>
      <c r="AD1893" s="204"/>
      <c r="AE1893" s="204"/>
      <c r="AR1893" s="287" t="s">
        <v>839</v>
      </c>
      <c r="AT1893" s="287" t="s">
        <v>139</v>
      </c>
      <c r="AU1893" s="287" t="s">
        <v>151</v>
      </c>
      <c r="AY1893" s="205" t="s">
        <v>137</v>
      </c>
      <c r="BE1893" s="150">
        <f t="shared" si="74"/>
        <v>0</v>
      </c>
      <c r="BF1893" s="150">
        <f t="shared" si="75"/>
        <v>0</v>
      </c>
      <c r="BG1893" s="150">
        <f t="shared" si="76"/>
        <v>0</v>
      </c>
      <c r="BH1893" s="150">
        <f t="shared" si="77"/>
        <v>0</v>
      </c>
      <c r="BI1893" s="150">
        <f t="shared" si="78"/>
        <v>0</v>
      </c>
      <c r="BJ1893" s="205" t="s">
        <v>145</v>
      </c>
      <c r="BK1893" s="151">
        <f t="shared" si="79"/>
        <v>0</v>
      </c>
      <c r="BL1893" s="205" t="s">
        <v>839</v>
      </c>
      <c r="BM1893" s="287" t="s">
        <v>2724</v>
      </c>
    </row>
    <row r="1894" spans="1:65" s="254" customFormat="1" ht="14.45" customHeight="1">
      <c r="A1894" s="204"/>
      <c r="B1894" s="139"/>
      <c r="C1894" s="276" t="s">
        <v>2725</v>
      </c>
      <c r="D1894" s="276" t="s">
        <v>139</v>
      </c>
      <c r="E1894" s="277" t="s">
        <v>2726</v>
      </c>
      <c r="F1894" s="278" t="s">
        <v>2727</v>
      </c>
      <c r="G1894" s="279" t="s">
        <v>167</v>
      </c>
      <c r="H1894" s="280">
        <v>24</v>
      </c>
      <c r="I1894" s="281"/>
      <c r="J1894" s="280">
        <f t="shared" si="70"/>
        <v>0</v>
      </c>
      <c r="K1894" s="282"/>
      <c r="L1894" s="30"/>
      <c r="M1894" s="283" t="s">
        <v>1</v>
      </c>
      <c r="N1894" s="284" t="s">
        <v>44</v>
      </c>
      <c r="O1894" s="49"/>
      <c r="P1894" s="285">
        <f t="shared" si="71"/>
        <v>0</v>
      </c>
      <c r="Q1894" s="285">
        <v>0</v>
      </c>
      <c r="R1894" s="285">
        <f t="shared" si="72"/>
        <v>0</v>
      </c>
      <c r="S1894" s="285">
        <v>0</v>
      </c>
      <c r="T1894" s="286">
        <f t="shared" si="73"/>
        <v>0</v>
      </c>
      <c r="U1894" s="204"/>
      <c r="V1894" s="204"/>
      <c r="W1894" s="204"/>
      <c r="X1894" s="204"/>
      <c r="Y1894" s="204"/>
      <c r="Z1894" s="204"/>
      <c r="AA1894" s="204"/>
      <c r="AB1894" s="204"/>
      <c r="AC1894" s="204"/>
      <c r="AD1894" s="204"/>
      <c r="AE1894" s="204"/>
      <c r="AR1894" s="287" t="s">
        <v>839</v>
      </c>
      <c r="AT1894" s="287" t="s">
        <v>139</v>
      </c>
      <c r="AU1894" s="287" t="s">
        <v>151</v>
      </c>
      <c r="AY1894" s="205" t="s">
        <v>137</v>
      </c>
      <c r="BE1894" s="150">
        <f t="shared" si="74"/>
        <v>0</v>
      </c>
      <c r="BF1894" s="150">
        <f t="shared" si="75"/>
        <v>0</v>
      </c>
      <c r="BG1894" s="150">
        <f t="shared" si="76"/>
        <v>0</v>
      </c>
      <c r="BH1894" s="150">
        <f t="shared" si="77"/>
        <v>0</v>
      </c>
      <c r="BI1894" s="150">
        <f t="shared" si="78"/>
        <v>0</v>
      </c>
      <c r="BJ1894" s="205" t="s">
        <v>145</v>
      </c>
      <c r="BK1894" s="151">
        <f t="shared" si="79"/>
        <v>0</v>
      </c>
      <c r="BL1894" s="205" t="s">
        <v>839</v>
      </c>
      <c r="BM1894" s="287" t="s">
        <v>2728</v>
      </c>
    </row>
    <row r="1895" spans="1:65" s="254" customFormat="1" ht="24.2" customHeight="1">
      <c r="A1895" s="204"/>
      <c r="B1895" s="139"/>
      <c r="C1895" s="276" t="s">
        <v>2729</v>
      </c>
      <c r="D1895" s="276" t="s">
        <v>139</v>
      </c>
      <c r="E1895" s="277" t="s">
        <v>2730</v>
      </c>
      <c r="F1895" s="278" t="s">
        <v>2731</v>
      </c>
      <c r="G1895" s="279" t="s">
        <v>167</v>
      </c>
      <c r="H1895" s="280">
        <v>15</v>
      </c>
      <c r="I1895" s="281"/>
      <c r="J1895" s="280">
        <f t="shared" si="70"/>
        <v>0</v>
      </c>
      <c r="K1895" s="282"/>
      <c r="L1895" s="30"/>
      <c r="M1895" s="283" t="s">
        <v>1</v>
      </c>
      <c r="N1895" s="284" t="s">
        <v>44</v>
      </c>
      <c r="O1895" s="49"/>
      <c r="P1895" s="285">
        <f t="shared" si="71"/>
        <v>0</v>
      </c>
      <c r="Q1895" s="285">
        <v>0</v>
      </c>
      <c r="R1895" s="285">
        <f t="shared" si="72"/>
        <v>0</v>
      </c>
      <c r="S1895" s="285">
        <v>0</v>
      </c>
      <c r="T1895" s="286">
        <f t="shared" si="73"/>
        <v>0</v>
      </c>
      <c r="U1895" s="204"/>
      <c r="V1895" s="204"/>
      <c r="W1895" s="204"/>
      <c r="X1895" s="204"/>
      <c r="Y1895" s="204"/>
      <c r="Z1895" s="204"/>
      <c r="AA1895" s="204"/>
      <c r="AB1895" s="204"/>
      <c r="AC1895" s="204"/>
      <c r="AD1895" s="204"/>
      <c r="AE1895" s="204"/>
      <c r="AR1895" s="287" t="s">
        <v>839</v>
      </c>
      <c r="AT1895" s="287" t="s">
        <v>139</v>
      </c>
      <c r="AU1895" s="287" t="s">
        <v>151</v>
      </c>
      <c r="AY1895" s="205" t="s">
        <v>137</v>
      </c>
      <c r="BE1895" s="150">
        <f t="shared" si="74"/>
        <v>0</v>
      </c>
      <c r="BF1895" s="150">
        <f t="shared" si="75"/>
        <v>0</v>
      </c>
      <c r="BG1895" s="150">
        <f t="shared" si="76"/>
        <v>0</v>
      </c>
      <c r="BH1895" s="150">
        <f t="shared" si="77"/>
        <v>0</v>
      </c>
      <c r="BI1895" s="150">
        <f t="shared" si="78"/>
        <v>0</v>
      </c>
      <c r="BJ1895" s="205" t="s">
        <v>145</v>
      </c>
      <c r="BK1895" s="151">
        <f t="shared" si="79"/>
        <v>0</v>
      </c>
      <c r="BL1895" s="205" t="s">
        <v>839</v>
      </c>
      <c r="BM1895" s="287" t="s">
        <v>2732</v>
      </c>
    </row>
    <row r="1896" spans="1:65" s="254" customFormat="1" ht="14.45" customHeight="1">
      <c r="A1896" s="204"/>
      <c r="B1896" s="139"/>
      <c r="C1896" s="276" t="s">
        <v>2733</v>
      </c>
      <c r="D1896" s="276" t="s">
        <v>139</v>
      </c>
      <c r="E1896" s="277" t="s">
        <v>2734</v>
      </c>
      <c r="F1896" s="278" t="s">
        <v>2735</v>
      </c>
      <c r="G1896" s="279" t="s">
        <v>269</v>
      </c>
      <c r="H1896" s="280">
        <v>40</v>
      </c>
      <c r="I1896" s="281"/>
      <c r="J1896" s="280">
        <f t="shared" si="70"/>
        <v>0</v>
      </c>
      <c r="K1896" s="282"/>
      <c r="L1896" s="30"/>
      <c r="M1896" s="283" t="s">
        <v>1</v>
      </c>
      <c r="N1896" s="284" t="s">
        <v>44</v>
      </c>
      <c r="O1896" s="49"/>
      <c r="P1896" s="285">
        <f t="shared" si="71"/>
        <v>0</v>
      </c>
      <c r="Q1896" s="285">
        <v>0</v>
      </c>
      <c r="R1896" s="285">
        <f t="shared" si="72"/>
        <v>0</v>
      </c>
      <c r="S1896" s="285">
        <v>0</v>
      </c>
      <c r="T1896" s="286">
        <f t="shared" si="73"/>
        <v>0</v>
      </c>
      <c r="U1896" s="204"/>
      <c r="V1896" s="204"/>
      <c r="W1896" s="204"/>
      <c r="X1896" s="204"/>
      <c r="Y1896" s="204"/>
      <c r="Z1896" s="204"/>
      <c r="AA1896" s="204"/>
      <c r="AB1896" s="204"/>
      <c r="AC1896" s="204"/>
      <c r="AD1896" s="204"/>
      <c r="AE1896" s="204"/>
      <c r="AR1896" s="287" t="s">
        <v>839</v>
      </c>
      <c r="AT1896" s="287" t="s">
        <v>139</v>
      </c>
      <c r="AU1896" s="287" t="s">
        <v>151</v>
      </c>
      <c r="AY1896" s="205" t="s">
        <v>137</v>
      </c>
      <c r="BE1896" s="150">
        <f t="shared" si="74"/>
        <v>0</v>
      </c>
      <c r="BF1896" s="150">
        <f t="shared" si="75"/>
        <v>0</v>
      </c>
      <c r="BG1896" s="150">
        <f t="shared" si="76"/>
        <v>0</v>
      </c>
      <c r="BH1896" s="150">
        <f t="shared" si="77"/>
        <v>0</v>
      </c>
      <c r="BI1896" s="150">
        <f t="shared" si="78"/>
        <v>0</v>
      </c>
      <c r="BJ1896" s="205" t="s">
        <v>145</v>
      </c>
      <c r="BK1896" s="151">
        <f t="shared" si="79"/>
        <v>0</v>
      </c>
      <c r="BL1896" s="205" t="s">
        <v>839</v>
      </c>
      <c r="BM1896" s="287" t="s">
        <v>2736</v>
      </c>
    </row>
    <row r="1897" spans="1:65" s="254" customFormat="1" ht="14.45" customHeight="1">
      <c r="A1897" s="204"/>
      <c r="B1897" s="139"/>
      <c r="C1897" s="276" t="s">
        <v>2737</v>
      </c>
      <c r="D1897" s="276" t="s">
        <v>139</v>
      </c>
      <c r="E1897" s="277" t="s">
        <v>2738</v>
      </c>
      <c r="F1897" s="278" t="s">
        <v>2739</v>
      </c>
      <c r="G1897" s="279" t="s">
        <v>269</v>
      </c>
      <c r="H1897" s="280">
        <v>40</v>
      </c>
      <c r="I1897" s="281"/>
      <c r="J1897" s="280">
        <f t="shared" si="70"/>
        <v>0</v>
      </c>
      <c r="K1897" s="282"/>
      <c r="L1897" s="30"/>
      <c r="M1897" s="283" t="s">
        <v>1</v>
      </c>
      <c r="N1897" s="284" t="s">
        <v>44</v>
      </c>
      <c r="O1897" s="49"/>
      <c r="P1897" s="285">
        <f t="shared" si="71"/>
        <v>0</v>
      </c>
      <c r="Q1897" s="285">
        <v>0</v>
      </c>
      <c r="R1897" s="285">
        <f t="shared" si="72"/>
        <v>0</v>
      </c>
      <c r="S1897" s="285">
        <v>0</v>
      </c>
      <c r="T1897" s="286">
        <f t="shared" si="73"/>
        <v>0</v>
      </c>
      <c r="U1897" s="204"/>
      <c r="V1897" s="204"/>
      <c r="W1897" s="204"/>
      <c r="X1897" s="204"/>
      <c r="Y1897" s="204"/>
      <c r="Z1897" s="204"/>
      <c r="AA1897" s="204"/>
      <c r="AB1897" s="204"/>
      <c r="AC1897" s="204"/>
      <c r="AD1897" s="204"/>
      <c r="AE1897" s="204"/>
      <c r="AR1897" s="287" t="s">
        <v>839</v>
      </c>
      <c r="AT1897" s="287" t="s">
        <v>139</v>
      </c>
      <c r="AU1897" s="287" t="s">
        <v>151</v>
      </c>
      <c r="AY1897" s="205" t="s">
        <v>137</v>
      </c>
      <c r="BE1897" s="150">
        <f t="shared" si="74"/>
        <v>0</v>
      </c>
      <c r="BF1897" s="150">
        <f t="shared" si="75"/>
        <v>0</v>
      </c>
      <c r="BG1897" s="150">
        <f t="shared" si="76"/>
        <v>0</v>
      </c>
      <c r="BH1897" s="150">
        <f t="shared" si="77"/>
        <v>0</v>
      </c>
      <c r="BI1897" s="150">
        <f t="shared" si="78"/>
        <v>0</v>
      </c>
      <c r="BJ1897" s="205" t="s">
        <v>145</v>
      </c>
      <c r="BK1897" s="151">
        <f t="shared" si="79"/>
        <v>0</v>
      </c>
      <c r="BL1897" s="205" t="s">
        <v>839</v>
      </c>
      <c r="BM1897" s="287" t="s">
        <v>2740</v>
      </c>
    </row>
    <row r="1898" spans="1:65" s="254" customFormat="1" ht="24.2" customHeight="1">
      <c r="A1898" s="204"/>
      <c r="B1898" s="139"/>
      <c r="C1898" s="276" t="s">
        <v>2741</v>
      </c>
      <c r="D1898" s="276" t="s">
        <v>139</v>
      </c>
      <c r="E1898" s="277" t="s">
        <v>2742</v>
      </c>
      <c r="F1898" s="278" t="s">
        <v>2743</v>
      </c>
      <c r="G1898" s="279" t="s">
        <v>167</v>
      </c>
      <c r="H1898" s="280">
        <v>2</v>
      </c>
      <c r="I1898" s="281"/>
      <c r="J1898" s="280">
        <f t="shared" si="70"/>
        <v>0</v>
      </c>
      <c r="K1898" s="282"/>
      <c r="L1898" s="30"/>
      <c r="M1898" s="283" t="s">
        <v>1</v>
      </c>
      <c r="N1898" s="284" t="s">
        <v>44</v>
      </c>
      <c r="O1898" s="49"/>
      <c r="P1898" s="285">
        <f t="shared" si="71"/>
        <v>0</v>
      </c>
      <c r="Q1898" s="285">
        <v>0</v>
      </c>
      <c r="R1898" s="285">
        <f t="shared" si="72"/>
        <v>0</v>
      </c>
      <c r="S1898" s="285">
        <v>0</v>
      </c>
      <c r="T1898" s="286">
        <f t="shared" si="73"/>
        <v>0</v>
      </c>
      <c r="U1898" s="204"/>
      <c r="V1898" s="204"/>
      <c r="W1898" s="204"/>
      <c r="X1898" s="204"/>
      <c r="Y1898" s="204"/>
      <c r="Z1898" s="204"/>
      <c r="AA1898" s="204"/>
      <c r="AB1898" s="204"/>
      <c r="AC1898" s="204"/>
      <c r="AD1898" s="204"/>
      <c r="AE1898" s="204"/>
      <c r="AR1898" s="287" t="s">
        <v>839</v>
      </c>
      <c r="AT1898" s="287" t="s">
        <v>139</v>
      </c>
      <c r="AU1898" s="287" t="s">
        <v>151</v>
      </c>
      <c r="AY1898" s="205" t="s">
        <v>137</v>
      </c>
      <c r="BE1898" s="150">
        <f t="shared" si="74"/>
        <v>0</v>
      </c>
      <c r="BF1898" s="150">
        <f t="shared" si="75"/>
        <v>0</v>
      </c>
      <c r="BG1898" s="150">
        <f t="shared" si="76"/>
        <v>0</v>
      </c>
      <c r="BH1898" s="150">
        <f t="shared" si="77"/>
        <v>0</v>
      </c>
      <c r="BI1898" s="150">
        <f t="shared" si="78"/>
        <v>0</v>
      </c>
      <c r="BJ1898" s="205" t="s">
        <v>145</v>
      </c>
      <c r="BK1898" s="151">
        <f t="shared" si="79"/>
        <v>0</v>
      </c>
      <c r="BL1898" s="205" t="s">
        <v>839</v>
      </c>
      <c r="BM1898" s="287" t="s">
        <v>2744</v>
      </c>
    </row>
    <row r="1899" spans="1:65" s="254" customFormat="1" ht="24.2" customHeight="1">
      <c r="A1899" s="204"/>
      <c r="B1899" s="139"/>
      <c r="C1899" s="276" t="s">
        <v>2745</v>
      </c>
      <c r="D1899" s="276" t="s">
        <v>139</v>
      </c>
      <c r="E1899" s="277" t="s">
        <v>2746</v>
      </c>
      <c r="F1899" s="278" t="s">
        <v>2747</v>
      </c>
      <c r="G1899" s="279" t="s">
        <v>167</v>
      </c>
      <c r="H1899" s="280">
        <v>1</v>
      </c>
      <c r="I1899" s="281"/>
      <c r="J1899" s="280">
        <f t="shared" si="70"/>
        <v>0</v>
      </c>
      <c r="K1899" s="282"/>
      <c r="L1899" s="30"/>
      <c r="M1899" s="283" t="s">
        <v>1</v>
      </c>
      <c r="N1899" s="284" t="s">
        <v>44</v>
      </c>
      <c r="O1899" s="49"/>
      <c r="P1899" s="285">
        <f t="shared" si="71"/>
        <v>0</v>
      </c>
      <c r="Q1899" s="285">
        <v>0</v>
      </c>
      <c r="R1899" s="285">
        <f t="shared" si="72"/>
        <v>0</v>
      </c>
      <c r="S1899" s="285">
        <v>0</v>
      </c>
      <c r="T1899" s="286">
        <f t="shared" si="73"/>
        <v>0</v>
      </c>
      <c r="U1899" s="204"/>
      <c r="V1899" s="204"/>
      <c r="W1899" s="204"/>
      <c r="X1899" s="204"/>
      <c r="Y1899" s="204"/>
      <c r="Z1899" s="204"/>
      <c r="AA1899" s="204"/>
      <c r="AB1899" s="204"/>
      <c r="AC1899" s="204"/>
      <c r="AD1899" s="204"/>
      <c r="AE1899" s="204"/>
      <c r="AR1899" s="287" t="s">
        <v>839</v>
      </c>
      <c r="AT1899" s="287" t="s">
        <v>139</v>
      </c>
      <c r="AU1899" s="287" t="s">
        <v>151</v>
      </c>
      <c r="AY1899" s="205" t="s">
        <v>137</v>
      </c>
      <c r="BE1899" s="150">
        <f t="shared" si="74"/>
        <v>0</v>
      </c>
      <c r="BF1899" s="150">
        <f t="shared" si="75"/>
        <v>0</v>
      </c>
      <c r="BG1899" s="150">
        <f t="shared" si="76"/>
        <v>0</v>
      </c>
      <c r="BH1899" s="150">
        <f t="shared" si="77"/>
        <v>0</v>
      </c>
      <c r="BI1899" s="150">
        <f t="shared" si="78"/>
        <v>0</v>
      </c>
      <c r="BJ1899" s="205" t="s">
        <v>145</v>
      </c>
      <c r="BK1899" s="151">
        <f t="shared" si="79"/>
        <v>0</v>
      </c>
      <c r="BL1899" s="205" t="s">
        <v>839</v>
      </c>
      <c r="BM1899" s="287" t="s">
        <v>2748</v>
      </c>
    </row>
    <row r="1900" spans="1:65" s="254" customFormat="1" ht="14.45" customHeight="1">
      <c r="A1900" s="204"/>
      <c r="B1900" s="139"/>
      <c r="C1900" s="276" t="s">
        <v>2749</v>
      </c>
      <c r="D1900" s="276" t="s">
        <v>139</v>
      </c>
      <c r="E1900" s="277" t="s">
        <v>2750</v>
      </c>
      <c r="F1900" s="278" t="s">
        <v>2751</v>
      </c>
      <c r="G1900" s="279" t="s">
        <v>167</v>
      </c>
      <c r="H1900" s="280">
        <v>1</v>
      </c>
      <c r="I1900" s="281"/>
      <c r="J1900" s="280">
        <f t="shared" si="70"/>
        <v>0</v>
      </c>
      <c r="K1900" s="282"/>
      <c r="L1900" s="30"/>
      <c r="M1900" s="283" t="s">
        <v>1</v>
      </c>
      <c r="N1900" s="284" t="s">
        <v>44</v>
      </c>
      <c r="O1900" s="49"/>
      <c r="P1900" s="285">
        <f t="shared" si="71"/>
        <v>0</v>
      </c>
      <c r="Q1900" s="285">
        <v>0</v>
      </c>
      <c r="R1900" s="285">
        <f t="shared" si="72"/>
        <v>0</v>
      </c>
      <c r="S1900" s="285">
        <v>0</v>
      </c>
      <c r="T1900" s="286">
        <f t="shared" si="73"/>
        <v>0</v>
      </c>
      <c r="U1900" s="204"/>
      <c r="V1900" s="204"/>
      <c r="W1900" s="204"/>
      <c r="X1900" s="204"/>
      <c r="Y1900" s="204"/>
      <c r="Z1900" s="204"/>
      <c r="AA1900" s="204"/>
      <c r="AB1900" s="204"/>
      <c r="AC1900" s="204"/>
      <c r="AD1900" s="204"/>
      <c r="AE1900" s="204"/>
      <c r="AR1900" s="287" t="s">
        <v>839</v>
      </c>
      <c r="AT1900" s="287" t="s">
        <v>139</v>
      </c>
      <c r="AU1900" s="287" t="s">
        <v>151</v>
      </c>
      <c r="AY1900" s="205" t="s">
        <v>137</v>
      </c>
      <c r="BE1900" s="150">
        <f t="shared" si="74"/>
        <v>0</v>
      </c>
      <c r="BF1900" s="150">
        <f t="shared" si="75"/>
        <v>0</v>
      </c>
      <c r="BG1900" s="150">
        <f t="shared" si="76"/>
        <v>0</v>
      </c>
      <c r="BH1900" s="150">
        <f t="shared" si="77"/>
        <v>0</v>
      </c>
      <c r="BI1900" s="150">
        <f t="shared" si="78"/>
        <v>0</v>
      </c>
      <c r="BJ1900" s="205" t="s">
        <v>145</v>
      </c>
      <c r="BK1900" s="151">
        <f t="shared" si="79"/>
        <v>0</v>
      </c>
      <c r="BL1900" s="205" t="s">
        <v>839</v>
      </c>
      <c r="BM1900" s="287" t="s">
        <v>2752</v>
      </c>
    </row>
    <row r="1901" spans="1:65" s="254" customFormat="1" ht="14.45" customHeight="1">
      <c r="A1901" s="204"/>
      <c r="B1901" s="139"/>
      <c r="C1901" s="276" t="s">
        <v>2753</v>
      </c>
      <c r="D1901" s="276" t="s">
        <v>139</v>
      </c>
      <c r="E1901" s="277" t="s">
        <v>2754</v>
      </c>
      <c r="F1901" s="278" t="s">
        <v>2755</v>
      </c>
      <c r="G1901" s="279" t="s">
        <v>167</v>
      </c>
      <c r="H1901" s="280">
        <v>1</v>
      </c>
      <c r="I1901" s="281"/>
      <c r="J1901" s="280">
        <f t="shared" si="70"/>
        <v>0</v>
      </c>
      <c r="K1901" s="282"/>
      <c r="L1901" s="30"/>
      <c r="M1901" s="283" t="s">
        <v>1</v>
      </c>
      <c r="N1901" s="284" t="s">
        <v>44</v>
      </c>
      <c r="O1901" s="49"/>
      <c r="P1901" s="285">
        <f t="shared" si="71"/>
        <v>0</v>
      </c>
      <c r="Q1901" s="285">
        <v>0</v>
      </c>
      <c r="R1901" s="285">
        <f t="shared" si="72"/>
        <v>0</v>
      </c>
      <c r="S1901" s="285">
        <v>0</v>
      </c>
      <c r="T1901" s="286">
        <f t="shared" si="73"/>
        <v>0</v>
      </c>
      <c r="U1901" s="204"/>
      <c r="V1901" s="204"/>
      <c r="W1901" s="204"/>
      <c r="X1901" s="204"/>
      <c r="Y1901" s="204"/>
      <c r="Z1901" s="204"/>
      <c r="AA1901" s="204"/>
      <c r="AB1901" s="204"/>
      <c r="AC1901" s="204"/>
      <c r="AD1901" s="204"/>
      <c r="AE1901" s="204"/>
      <c r="AR1901" s="287" t="s">
        <v>839</v>
      </c>
      <c r="AT1901" s="287" t="s">
        <v>139</v>
      </c>
      <c r="AU1901" s="287" t="s">
        <v>151</v>
      </c>
      <c r="AY1901" s="205" t="s">
        <v>137</v>
      </c>
      <c r="BE1901" s="150">
        <f t="shared" si="74"/>
        <v>0</v>
      </c>
      <c r="BF1901" s="150">
        <f t="shared" si="75"/>
        <v>0</v>
      </c>
      <c r="BG1901" s="150">
        <f t="shared" si="76"/>
        <v>0</v>
      </c>
      <c r="BH1901" s="150">
        <f t="shared" si="77"/>
        <v>0</v>
      </c>
      <c r="BI1901" s="150">
        <f t="shared" si="78"/>
        <v>0</v>
      </c>
      <c r="BJ1901" s="205" t="s">
        <v>145</v>
      </c>
      <c r="BK1901" s="151">
        <f t="shared" si="79"/>
        <v>0</v>
      </c>
      <c r="BL1901" s="205" t="s">
        <v>839</v>
      </c>
      <c r="BM1901" s="287" t="s">
        <v>2756</v>
      </c>
    </row>
    <row r="1902" spans="1:65" s="10" customFormat="1" ht="20.85" customHeight="1">
      <c r="B1902" s="126"/>
      <c r="D1902" s="127" t="s">
        <v>71</v>
      </c>
      <c r="E1902" s="137" t="s">
        <v>2757</v>
      </c>
      <c r="F1902" s="137" t="s">
        <v>2758</v>
      </c>
      <c r="I1902" s="129"/>
      <c r="J1902" s="138">
        <f>BK1902</f>
        <v>0</v>
      </c>
      <c r="L1902" s="126"/>
      <c r="M1902" s="131"/>
      <c r="N1902" s="132"/>
      <c r="O1902" s="132"/>
      <c r="P1902" s="133">
        <f>SUM(P1903:P1913)</f>
        <v>0</v>
      </c>
      <c r="Q1902" s="132"/>
      <c r="R1902" s="133">
        <f>SUM(R1903:R1913)</f>
        <v>0</v>
      </c>
      <c r="S1902" s="132"/>
      <c r="T1902" s="134">
        <f>SUM(T1903:T1913)</f>
        <v>0</v>
      </c>
      <c r="AR1902" s="127" t="s">
        <v>151</v>
      </c>
      <c r="AT1902" s="135" t="s">
        <v>71</v>
      </c>
      <c r="AU1902" s="135" t="s">
        <v>145</v>
      </c>
      <c r="AY1902" s="127" t="s">
        <v>137</v>
      </c>
      <c r="BK1902" s="136">
        <f>SUM(BK1903:BK1913)</f>
        <v>0</v>
      </c>
    </row>
    <row r="1903" spans="1:65" s="254" customFormat="1" ht="24.2" customHeight="1">
      <c r="A1903" s="204"/>
      <c r="B1903" s="139"/>
      <c r="C1903" s="288" t="s">
        <v>2759</v>
      </c>
      <c r="D1903" s="288" t="s">
        <v>164</v>
      </c>
      <c r="E1903" s="289" t="s">
        <v>2760</v>
      </c>
      <c r="F1903" s="290" t="s">
        <v>2715</v>
      </c>
      <c r="G1903" s="291" t="s">
        <v>167</v>
      </c>
      <c r="H1903" s="292">
        <v>1</v>
      </c>
      <c r="I1903" s="293"/>
      <c r="J1903" s="292">
        <f t="shared" ref="J1903:J1913" si="80">ROUND(I1903*H1903,3)</f>
        <v>0</v>
      </c>
      <c r="K1903" s="294"/>
      <c r="L1903" s="183"/>
      <c r="M1903" s="295" t="s">
        <v>1</v>
      </c>
      <c r="N1903" s="296" t="s">
        <v>44</v>
      </c>
      <c r="O1903" s="49"/>
      <c r="P1903" s="285">
        <f t="shared" ref="P1903:P1913" si="81">O1903*H1903</f>
        <v>0</v>
      </c>
      <c r="Q1903" s="285">
        <v>0</v>
      </c>
      <c r="R1903" s="285">
        <f t="shared" ref="R1903:R1913" si="82">Q1903*H1903</f>
        <v>0</v>
      </c>
      <c r="S1903" s="285">
        <v>0</v>
      </c>
      <c r="T1903" s="286">
        <f t="shared" ref="T1903:T1913" si="83">S1903*H1903</f>
        <v>0</v>
      </c>
      <c r="U1903" s="204"/>
      <c r="V1903" s="204"/>
      <c r="W1903" s="204"/>
      <c r="X1903" s="204"/>
      <c r="Y1903" s="204"/>
      <c r="Z1903" s="204"/>
      <c r="AA1903" s="204"/>
      <c r="AB1903" s="204"/>
      <c r="AC1903" s="204"/>
      <c r="AD1903" s="204"/>
      <c r="AE1903" s="204"/>
      <c r="AR1903" s="287" t="s">
        <v>2031</v>
      </c>
      <c r="AT1903" s="287" t="s">
        <v>164</v>
      </c>
      <c r="AU1903" s="287" t="s">
        <v>151</v>
      </c>
      <c r="AY1903" s="205" t="s">
        <v>137</v>
      </c>
      <c r="BE1903" s="150">
        <f t="shared" ref="BE1903:BE1913" si="84">IF(N1903="základná",J1903,0)</f>
        <v>0</v>
      </c>
      <c r="BF1903" s="150">
        <f t="shared" ref="BF1903:BF1913" si="85">IF(N1903="znížená",J1903,0)</f>
        <v>0</v>
      </c>
      <c r="BG1903" s="150">
        <f t="shared" ref="BG1903:BG1913" si="86">IF(N1903="zákl. prenesená",J1903,0)</f>
        <v>0</v>
      </c>
      <c r="BH1903" s="150">
        <f t="shared" ref="BH1903:BH1913" si="87">IF(N1903="zníž. prenesená",J1903,0)</f>
        <v>0</v>
      </c>
      <c r="BI1903" s="150">
        <f t="shared" ref="BI1903:BI1913" si="88">IF(N1903="nulová",J1903,0)</f>
        <v>0</v>
      </c>
      <c r="BJ1903" s="205" t="s">
        <v>145</v>
      </c>
      <c r="BK1903" s="151">
        <f t="shared" ref="BK1903:BK1913" si="89">ROUND(I1903*H1903,3)</f>
        <v>0</v>
      </c>
      <c r="BL1903" s="205" t="s">
        <v>839</v>
      </c>
      <c r="BM1903" s="287" t="s">
        <v>2761</v>
      </c>
    </row>
    <row r="1904" spans="1:65" s="254" customFormat="1" ht="24.2" customHeight="1">
      <c r="A1904" s="204"/>
      <c r="B1904" s="139"/>
      <c r="C1904" s="288" t="s">
        <v>2762</v>
      </c>
      <c r="D1904" s="288" t="s">
        <v>164</v>
      </c>
      <c r="E1904" s="289" t="s">
        <v>2763</v>
      </c>
      <c r="F1904" s="290" t="s">
        <v>2719</v>
      </c>
      <c r="G1904" s="291" t="s">
        <v>167</v>
      </c>
      <c r="H1904" s="292">
        <v>24</v>
      </c>
      <c r="I1904" s="293"/>
      <c r="J1904" s="292">
        <f t="shared" si="80"/>
        <v>0</v>
      </c>
      <c r="K1904" s="294"/>
      <c r="L1904" s="183"/>
      <c r="M1904" s="295" t="s">
        <v>1</v>
      </c>
      <c r="N1904" s="296" t="s">
        <v>44</v>
      </c>
      <c r="O1904" s="49"/>
      <c r="P1904" s="285">
        <f t="shared" si="81"/>
        <v>0</v>
      </c>
      <c r="Q1904" s="285">
        <v>0</v>
      </c>
      <c r="R1904" s="285">
        <f t="shared" si="82"/>
        <v>0</v>
      </c>
      <c r="S1904" s="285">
        <v>0</v>
      </c>
      <c r="T1904" s="286">
        <f t="shared" si="83"/>
        <v>0</v>
      </c>
      <c r="U1904" s="204"/>
      <c r="V1904" s="204"/>
      <c r="W1904" s="204"/>
      <c r="X1904" s="204"/>
      <c r="Y1904" s="204"/>
      <c r="Z1904" s="204"/>
      <c r="AA1904" s="204"/>
      <c r="AB1904" s="204"/>
      <c r="AC1904" s="204"/>
      <c r="AD1904" s="204"/>
      <c r="AE1904" s="204"/>
      <c r="AR1904" s="287" t="s">
        <v>2031</v>
      </c>
      <c r="AT1904" s="287" t="s">
        <v>164</v>
      </c>
      <c r="AU1904" s="287" t="s">
        <v>151</v>
      </c>
      <c r="AY1904" s="205" t="s">
        <v>137</v>
      </c>
      <c r="BE1904" s="150">
        <f t="shared" si="84"/>
        <v>0</v>
      </c>
      <c r="BF1904" s="150">
        <f t="shared" si="85"/>
        <v>0</v>
      </c>
      <c r="BG1904" s="150">
        <f t="shared" si="86"/>
        <v>0</v>
      </c>
      <c r="BH1904" s="150">
        <f t="shared" si="87"/>
        <v>0</v>
      </c>
      <c r="BI1904" s="150">
        <f t="shared" si="88"/>
        <v>0</v>
      </c>
      <c r="BJ1904" s="205" t="s">
        <v>145</v>
      </c>
      <c r="BK1904" s="151">
        <f t="shared" si="89"/>
        <v>0</v>
      </c>
      <c r="BL1904" s="205" t="s">
        <v>839</v>
      </c>
      <c r="BM1904" s="287" t="s">
        <v>2764</v>
      </c>
    </row>
    <row r="1905" spans="1:65" s="254" customFormat="1" ht="14.45" customHeight="1">
      <c r="A1905" s="204"/>
      <c r="B1905" s="139"/>
      <c r="C1905" s="288" t="s">
        <v>2765</v>
      </c>
      <c r="D1905" s="288" t="s">
        <v>164</v>
      </c>
      <c r="E1905" s="289" t="s">
        <v>2766</v>
      </c>
      <c r="F1905" s="290" t="s">
        <v>2723</v>
      </c>
      <c r="G1905" s="291" t="s">
        <v>167</v>
      </c>
      <c r="H1905" s="292">
        <v>2</v>
      </c>
      <c r="I1905" s="293"/>
      <c r="J1905" s="292">
        <f t="shared" si="80"/>
        <v>0</v>
      </c>
      <c r="K1905" s="294"/>
      <c r="L1905" s="183"/>
      <c r="M1905" s="295" t="s">
        <v>1</v>
      </c>
      <c r="N1905" s="296" t="s">
        <v>44</v>
      </c>
      <c r="O1905" s="49"/>
      <c r="P1905" s="285">
        <f t="shared" si="81"/>
        <v>0</v>
      </c>
      <c r="Q1905" s="285">
        <v>0</v>
      </c>
      <c r="R1905" s="285">
        <f t="shared" si="82"/>
        <v>0</v>
      </c>
      <c r="S1905" s="285">
        <v>0</v>
      </c>
      <c r="T1905" s="286">
        <f t="shared" si="83"/>
        <v>0</v>
      </c>
      <c r="U1905" s="204"/>
      <c r="V1905" s="204"/>
      <c r="W1905" s="204"/>
      <c r="X1905" s="204"/>
      <c r="Y1905" s="204"/>
      <c r="Z1905" s="204"/>
      <c r="AA1905" s="204"/>
      <c r="AB1905" s="204"/>
      <c r="AC1905" s="204"/>
      <c r="AD1905" s="204"/>
      <c r="AE1905" s="204"/>
      <c r="AR1905" s="287" t="s">
        <v>2031</v>
      </c>
      <c r="AT1905" s="287" t="s">
        <v>164</v>
      </c>
      <c r="AU1905" s="287" t="s">
        <v>151</v>
      </c>
      <c r="AY1905" s="205" t="s">
        <v>137</v>
      </c>
      <c r="BE1905" s="150">
        <f t="shared" si="84"/>
        <v>0</v>
      </c>
      <c r="BF1905" s="150">
        <f t="shared" si="85"/>
        <v>0</v>
      </c>
      <c r="BG1905" s="150">
        <f t="shared" si="86"/>
        <v>0</v>
      </c>
      <c r="BH1905" s="150">
        <f t="shared" si="87"/>
        <v>0</v>
      </c>
      <c r="BI1905" s="150">
        <f t="shared" si="88"/>
        <v>0</v>
      </c>
      <c r="BJ1905" s="205" t="s">
        <v>145</v>
      </c>
      <c r="BK1905" s="151">
        <f t="shared" si="89"/>
        <v>0</v>
      </c>
      <c r="BL1905" s="205" t="s">
        <v>839</v>
      </c>
      <c r="BM1905" s="287" t="s">
        <v>2767</v>
      </c>
    </row>
    <row r="1906" spans="1:65" s="254" customFormat="1" ht="14.45" customHeight="1">
      <c r="A1906" s="204"/>
      <c r="B1906" s="139"/>
      <c r="C1906" s="288" t="s">
        <v>2768</v>
      </c>
      <c r="D1906" s="288" t="s">
        <v>164</v>
      </c>
      <c r="E1906" s="289" t="s">
        <v>2769</v>
      </c>
      <c r="F1906" s="290" t="s">
        <v>2727</v>
      </c>
      <c r="G1906" s="291" t="s">
        <v>167</v>
      </c>
      <c r="H1906" s="292">
        <v>24</v>
      </c>
      <c r="I1906" s="293"/>
      <c r="J1906" s="292">
        <f t="shared" si="80"/>
        <v>0</v>
      </c>
      <c r="K1906" s="294"/>
      <c r="L1906" s="183"/>
      <c r="M1906" s="295" t="s">
        <v>1</v>
      </c>
      <c r="N1906" s="296" t="s">
        <v>44</v>
      </c>
      <c r="O1906" s="49"/>
      <c r="P1906" s="285">
        <f t="shared" si="81"/>
        <v>0</v>
      </c>
      <c r="Q1906" s="285">
        <v>0</v>
      </c>
      <c r="R1906" s="285">
        <f t="shared" si="82"/>
        <v>0</v>
      </c>
      <c r="S1906" s="285">
        <v>0</v>
      </c>
      <c r="T1906" s="286">
        <f t="shared" si="83"/>
        <v>0</v>
      </c>
      <c r="U1906" s="204"/>
      <c r="V1906" s="204"/>
      <c r="W1906" s="204"/>
      <c r="X1906" s="204"/>
      <c r="Y1906" s="204"/>
      <c r="Z1906" s="204"/>
      <c r="AA1906" s="204"/>
      <c r="AB1906" s="204"/>
      <c r="AC1906" s="204"/>
      <c r="AD1906" s="204"/>
      <c r="AE1906" s="204"/>
      <c r="AR1906" s="287" t="s">
        <v>2031</v>
      </c>
      <c r="AT1906" s="287" t="s">
        <v>164</v>
      </c>
      <c r="AU1906" s="287" t="s">
        <v>151</v>
      </c>
      <c r="AY1906" s="205" t="s">
        <v>137</v>
      </c>
      <c r="BE1906" s="150">
        <f t="shared" si="84"/>
        <v>0</v>
      </c>
      <c r="BF1906" s="150">
        <f t="shared" si="85"/>
        <v>0</v>
      </c>
      <c r="BG1906" s="150">
        <f t="shared" si="86"/>
        <v>0</v>
      </c>
      <c r="BH1906" s="150">
        <f t="shared" si="87"/>
        <v>0</v>
      </c>
      <c r="BI1906" s="150">
        <f t="shared" si="88"/>
        <v>0</v>
      </c>
      <c r="BJ1906" s="205" t="s">
        <v>145</v>
      </c>
      <c r="BK1906" s="151">
        <f t="shared" si="89"/>
        <v>0</v>
      </c>
      <c r="BL1906" s="205" t="s">
        <v>839</v>
      </c>
      <c r="BM1906" s="287" t="s">
        <v>2770</v>
      </c>
    </row>
    <row r="1907" spans="1:65" s="254" customFormat="1" ht="24.2" customHeight="1">
      <c r="A1907" s="204"/>
      <c r="B1907" s="139"/>
      <c r="C1907" s="288" t="s">
        <v>2771</v>
      </c>
      <c r="D1907" s="288" t="s">
        <v>164</v>
      </c>
      <c r="E1907" s="289" t="s">
        <v>2772</v>
      </c>
      <c r="F1907" s="290" t="s">
        <v>2731</v>
      </c>
      <c r="G1907" s="291" t="s">
        <v>167</v>
      </c>
      <c r="H1907" s="292">
        <v>15</v>
      </c>
      <c r="I1907" s="293"/>
      <c r="J1907" s="292">
        <f t="shared" si="80"/>
        <v>0</v>
      </c>
      <c r="K1907" s="294"/>
      <c r="L1907" s="183"/>
      <c r="M1907" s="295" t="s">
        <v>1</v>
      </c>
      <c r="N1907" s="296" t="s">
        <v>44</v>
      </c>
      <c r="O1907" s="49"/>
      <c r="P1907" s="285">
        <f t="shared" si="81"/>
        <v>0</v>
      </c>
      <c r="Q1907" s="285">
        <v>0</v>
      </c>
      <c r="R1907" s="285">
        <f t="shared" si="82"/>
        <v>0</v>
      </c>
      <c r="S1907" s="285">
        <v>0</v>
      </c>
      <c r="T1907" s="286">
        <f t="shared" si="83"/>
        <v>0</v>
      </c>
      <c r="U1907" s="204"/>
      <c r="V1907" s="204"/>
      <c r="W1907" s="204"/>
      <c r="X1907" s="204"/>
      <c r="Y1907" s="204"/>
      <c r="Z1907" s="204"/>
      <c r="AA1907" s="204"/>
      <c r="AB1907" s="204"/>
      <c r="AC1907" s="204"/>
      <c r="AD1907" s="204"/>
      <c r="AE1907" s="204"/>
      <c r="AR1907" s="287" t="s">
        <v>2031</v>
      </c>
      <c r="AT1907" s="287" t="s">
        <v>164</v>
      </c>
      <c r="AU1907" s="287" t="s">
        <v>151</v>
      </c>
      <c r="AY1907" s="205" t="s">
        <v>137</v>
      </c>
      <c r="BE1907" s="150">
        <f t="shared" si="84"/>
        <v>0</v>
      </c>
      <c r="BF1907" s="150">
        <f t="shared" si="85"/>
        <v>0</v>
      </c>
      <c r="BG1907" s="150">
        <f t="shared" si="86"/>
        <v>0</v>
      </c>
      <c r="BH1907" s="150">
        <f t="shared" si="87"/>
        <v>0</v>
      </c>
      <c r="BI1907" s="150">
        <f t="shared" si="88"/>
        <v>0</v>
      </c>
      <c r="BJ1907" s="205" t="s">
        <v>145</v>
      </c>
      <c r="BK1907" s="151">
        <f t="shared" si="89"/>
        <v>0</v>
      </c>
      <c r="BL1907" s="205" t="s">
        <v>839</v>
      </c>
      <c r="BM1907" s="287" t="s">
        <v>2773</v>
      </c>
    </row>
    <row r="1908" spans="1:65" s="254" customFormat="1" ht="14.45" customHeight="1">
      <c r="A1908" s="204"/>
      <c r="B1908" s="139"/>
      <c r="C1908" s="288" t="s">
        <v>2774</v>
      </c>
      <c r="D1908" s="288" t="s">
        <v>164</v>
      </c>
      <c r="E1908" s="289" t="s">
        <v>2775</v>
      </c>
      <c r="F1908" s="290" t="s">
        <v>2735</v>
      </c>
      <c r="G1908" s="291" t="s">
        <v>269</v>
      </c>
      <c r="H1908" s="292">
        <v>40</v>
      </c>
      <c r="I1908" s="293"/>
      <c r="J1908" s="292">
        <f t="shared" si="80"/>
        <v>0</v>
      </c>
      <c r="K1908" s="294"/>
      <c r="L1908" s="183"/>
      <c r="M1908" s="295" t="s">
        <v>1</v>
      </c>
      <c r="N1908" s="296" t="s">
        <v>44</v>
      </c>
      <c r="O1908" s="49"/>
      <c r="P1908" s="285">
        <f t="shared" si="81"/>
        <v>0</v>
      </c>
      <c r="Q1908" s="285">
        <v>0</v>
      </c>
      <c r="R1908" s="285">
        <f t="shared" si="82"/>
        <v>0</v>
      </c>
      <c r="S1908" s="285">
        <v>0</v>
      </c>
      <c r="T1908" s="286">
        <f t="shared" si="83"/>
        <v>0</v>
      </c>
      <c r="U1908" s="204"/>
      <c r="V1908" s="204"/>
      <c r="W1908" s="204"/>
      <c r="X1908" s="204"/>
      <c r="Y1908" s="204"/>
      <c r="Z1908" s="204"/>
      <c r="AA1908" s="204"/>
      <c r="AB1908" s="204"/>
      <c r="AC1908" s="204"/>
      <c r="AD1908" s="204"/>
      <c r="AE1908" s="204"/>
      <c r="AR1908" s="287" t="s">
        <v>2031</v>
      </c>
      <c r="AT1908" s="287" t="s">
        <v>164</v>
      </c>
      <c r="AU1908" s="287" t="s">
        <v>151</v>
      </c>
      <c r="AY1908" s="205" t="s">
        <v>137</v>
      </c>
      <c r="BE1908" s="150">
        <f t="shared" si="84"/>
        <v>0</v>
      </c>
      <c r="BF1908" s="150">
        <f t="shared" si="85"/>
        <v>0</v>
      </c>
      <c r="BG1908" s="150">
        <f t="shared" si="86"/>
        <v>0</v>
      </c>
      <c r="BH1908" s="150">
        <f t="shared" si="87"/>
        <v>0</v>
      </c>
      <c r="BI1908" s="150">
        <f t="shared" si="88"/>
        <v>0</v>
      </c>
      <c r="BJ1908" s="205" t="s">
        <v>145</v>
      </c>
      <c r="BK1908" s="151">
        <f t="shared" si="89"/>
        <v>0</v>
      </c>
      <c r="BL1908" s="205" t="s">
        <v>839</v>
      </c>
      <c r="BM1908" s="287" t="s">
        <v>2776</v>
      </c>
    </row>
    <row r="1909" spans="1:65" s="254" customFormat="1" ht="14.45" customHeight="1">
      <c r="A1909" s="204"/>
      <c r="B1909" s="139"/>
      <c r="C1909" s="288" t="s">
        <v>2777</v>
      </c>
      <c r="D1909" s="288" t="s">
        <v>164</v>
      </c>
      <c r="E1909" s="289" t="s">
        <v>2778</v>
      </c>
      <c r="F1909" s="290" t="s">
        <v>2739</v>
      </c>
      <c r="G1909" s="291" t="s">
        <v>269</v>
      </c>
      <c r="H1909" s="292">
        <v>40</v>
      </c>
      <c r="I1909" s="293"/>
      <c r="J1909" s="292">
        <f t="shared" si="80"/>
        <v>0</v>
      </c>
      <c r="K1909" s="294"/>
      <c r="L1909" s="183"/>
      <c r="M1909" s="295" t="s">
        <v>1</v>
      </c>
      <c r="N1909" s="296" t="s">
        <v>44</v>
      </c>
      <c r="O1909" s="49"/>
      <c r="P1909" s="285">
        <f t="shared" si="81"/>
        <v>0</v>
      </c>
      <c r="Q1909" s="285">
        <v>0</v>
      </c>
      <c r="R1909" s="285">
        <f t="shared" si="82"/>
        <v>0</v>
      </c>
      <c r="S1909" s="285">
        <v>0</v>
      </c>
      <c r="T1909" s="286">
        <f t="shared" si="83"/>
        <v>0</v>
      </c>
      <c r="U1909" s="204"/>
      <c r="V1909" s="204"/>
      <c r="W1909" s="204"/>
      <c r="X1909" s="204"/>
      <c r="Y1909" s="204"/>
      <c r="Z1909" s="204"/>
      <c r="AA1909" s="204"/>
      <c r="AB1909" s="204"/>
      <c r="AC1909" s="204"/>
      <c r="AD1909" s="204"/>
      <c r="AE1909" s="204"/>
      <c r="AR1909" s="287" t="s">
        <v>2031</v>
      </c>
      <c r="AT1909" s="287" t="s">
        <v>164</v>
      </c>
      <c r="AU1909" s="287" t="s">
        <v>151</v>
      </c>
      <c r="AY1909" s="205" t="s">
        <v>137</v>
      </c>
      <c r="BE1909" s="150">
        <f t="shared" si="84"/>
        <v>0</v>
      </c>
      <c r="BF1909" s="150">
        <f t="shared" si="85"/>
        <v>0</v>
      </c>
      <c r="BG1909" s="150">
        <f t="shared" si="86"/>
        <v>0</v>
      </c>
      <c r="BH1909" s="150">
        <f t="shared" si="87"/>
        <v>0</v>
      </c>
      <c r="BI1909" s="150">
        <f t="shared" si="88"/>
        <v>0</v>
      </c>
      <c r="BJ1909" s="205" t="s">
        <v>145</v>
      </c>
      <c r="BK1909" s="151">
        <f t="shared" si="89"/>
        <v>0</v>
      </c>
      <c r="BL1909" s="205" t="s">
        <v>839</v>
      </c>
      <c r="BM1909" s="287" t="s">
        <v>2779</v>
      </c>
    </row>
    <row r="1910" spans="1:65" s="254" customFormat="1" ht="24.2" customHeight="1">
      <c r="A1910" s="204"/>
      <c r="B1910" s="139"/>
      <c r="C1910" s="288" t="s">
        <v>2780</v>
      </c>
      <c r="D1910" s="288" t="s">
        <v>164</v>
      </c>
      <c r="E1910" s="289" t="s">
        <v>2781</v>
      </c>
      <c r="F1910" s="290" t="s">
        <v>2743</v>
      </c>
      <c r="G1910" s="291" t="s">
        <v>167</v>
      </c>
      <c r="H1910" s="292">
        <v>2</v>
      </c>
      <c r="I1910" s="293"/>
      <c r="J1910" s="292">
        <f t="shared" si="80"/>
        <v>0</v>
      </c>
      <c r="K1910" s="294"/>
      <c r="L1910" s="183"/>
      <c r="M1910" s="295" t="s">
        <v>1</v>
      </c>
      <c r="N1910" s="296" t="s">
        <v>44</v>
      </c>
      <c r="O1910" s="49"/>
      <c r="P1910" s="285">
        <f t="shared" si="81"/>
        <v>0</v>
      </c>
      <c r="Q1910" s="285">
        <v>0</v>
      </c>
      <c r="R1910" s="285">
        <f t="shared" si="82"/>
        <v>0</v>
      </c>
      <c r="S1910" s="285">
        <v>0</v>
      </c>
      <c r="T1910" s="286">
        <f t="shared" si="83"/>
        <v>0</v>
      </c>
      <c r="U1910" s="204"/>
      <c r="V1910" s="204"/>
      <c r="W1910" s="204"/>
      <c r="X1910" s="204"/>
      <c r="Y1910" s="204"/>
      <c r="Z1910" s="204"/>
      <c r="AA1910" s="204"/>
      <c r="AB1910" s="204"/>
      <c r="AC1910" s="204"/>
      <c r="AD1910" s="204"/>
      <c r="AE1910" s="204"/>
      <c r="AR1910" s="287" t="s">
        <v>2031</v>
      </c>
      <c r="AT1910" s="287" t="s">
        <v>164</v>
      </c>
      <c r="AU1910" s="287" t="s">
        <v>151</v>
      </c>
      <c r="AY1910" s="205" t="s">
        <v>137</v>
      </c>
      <c r="BE1910" s="150">
        <f t="shared" si="84"/>
        <v>0</v>
      </c>
      <c r="BF1910" s="150">
        <f t="shared" si="85"/>
        <v>0</v>
      </c>
      <c r="BG1910" s="150">
        <f t="shared" si="86"/>
        <v>0</v>
      </c>
      <c r="BH1910" s="150">
        <f t="shared" si="87"/>
        <v>0</v>
      </c>
      <c r="BI1910" s="150">
        <f t="shared" si="88"/>
        <v>0</v>
      </c>
      <c r="BJ1910" s="205" t="s">
        <v>145</v>
      </c>
      <c r="BK1910" s="151">
        <f t="shared" si="89"/>
        <v>0</v>
      </c>
      <c r="BL1910" s="205" t="s">
        <v>839</v>
      </c>
      <c r="BM1910" s="287" t="s">
        <v>2782</v>
      </c>
    </row>
    <row r="1911" spans="1:65" s="254" customFormat="1" ht="24.2" customHeight="1">
      <c r="A1911" s="204"/>
      <c r="B1911" s="139"/>
      <c r="C1911" s="288" t="s">
        <v>2783</v>
      </c>
      <c r="D1911" s="288" t="s">
        <v>164</v>
      </c>
      <c r="E1911" s="289" t="s">
        <v>2784</v>
      </c>
      <c r="F1911" s="290" t="s">
        <v>2747</v>
      </c>
      <c r="G1911" s="291" t="s">
        <v>167</v>
      </c>
      <c r="H1911" s="292">
        <v>1</v>
      </c>
      <c r="I1911" s="293"/>
      <c r="J1911" s="292">
        <f t="shared" si="80"/>
        <v>0</v>
      </c>
      <c r="K1911" s="294"/>
      <c r="L1911" s="183"/>
      <c r="M1911" s="295" t="s">
        <v>1</v>
      </c>
      <c r="N1911" s="296" t="s">
        <v>44</v>
      </c>
      <c r="O1911" s="49"/>
      <c r="P1911" s="285">
        <f t="shared" si="81"/>
        <v>0</v>
      </c>
      <c r="Q1911" s="285">
        <v>0</v>
      </c>
      <c r="R1911" s="285">
        <f t="shared" si="82"/>
        <v>0</v>
      </c>
      <c r="S1911" s="285">
        <v>0</v>
      </c>
      <c r="T1911" s="286">
        <f t="shared" si="83"/>
        <v>0</v>
      </c>
      <c r="U1911" s="204"/>
      <c r="V1911" s="204"/>
      <c r="W1911" s="204"/>
      <c r="X1911" s="204"/>
      <c r="Y1911" s="204"/>
      <c r="Z1911" s="204"/>
      <c r="AA1911" s="204"/>
      <c r="AB1911" s="204"/>
      <c r="AC1911" s="204"/>
      <c r="AD1911" s="204"/>
      <c r="AE1911" s="204"/>
      <c r="AR1911" s="287" t="s">
        <v>2031</v>
      </c>
      <c r="AT1911" s="287" t="s">
        <v>164</v>
      </c>
      <c r="AU1911" s="287" t="s">
        <v>151</v>
      </c>
      <c r="AY1911" s="205" t="s">
        <v>137</v>
      </c>
      <c r="BE1911" s="150">
        <f t="shared" si="84"/>
        <v>0</v>
      </c>
      <c r="BF1911" s="150">
        <f t="shared" si="85"/>
        <v>0</v>
      </c>
      <c r="BG1911" s="150">
        <f t="shared" si="86"/>
        <v>0</v>
      </c>
      <c r="BH1911" s="150">
        <f t="shared" si="87"/>
        <v>0</v>
      </c>
      <c r="BI1911" s="150">
        <f t="shared" si="88"/>
        <v>0</v>
      </c>
      <c r="BJ1911" s="205" t="s">
        <v>145</v>
      </c>
      <c r="BK1911" s="151">
        <f t="shared" si="89"/>
        <v>0</v>
      </c>
      <c r="BL1911" s="205" t="s">
        <v>839</v>
      </c>
      <c r="BM1911" s="287" t="s">
        <v>2785</v>
      </c>
    </row>
    <row r="1912" spans="1:65" s="254" customFormat="1" ht="14.45" customHeight="1">
      <c r="A1912" s="204"/>
      <c r="B1912" s="139"/>
      <c r="C1912" s="288" t="s">
        <v>2786</v>
      </c>
      <c r="D1912" s="288" t="s">
        <v>164</v>
      </c>
      <c r="E1912" s="289" t="s">
        <v>2787</v>
      </c>
      <c r="F1912" s="290" t="s">
        <v>2751</v>
      </c>
      <c r="G1912" s="291" t="s">
        <v>167</v>
      </c>
      <c r="H1912" s="292">
        <v>1</v>
      </c>
      <c r="I1912" s="293"/>
      <c r="J1912" s="292">
        <f t="shared" si="80"/>
        <v>0</v>
      </c>
      <c r="K1912" s="294"/>
      <c r="L1912" s="183"/>
      <c r="M1912" s="295" t="s">
        <v>1</v>
      </c>
      <c r="N1912" s="296" t="s">
        <v>44</v>
      </c>
      <c r="O1912" s="49"/>
      <c r="P1912" s="285">
        <f t="shared" si="81"/>
        <v>0</v>
      </c>
      <c r="Q1912" s="285">
        <v>0</v>
      </c>
      <c r="R1912" s="285">
        <f t="shared" si="82"/>
        <v>0</v>
      </c>
      <c r="S1912" s="285">
        <v>0</v>
      </c>
      <c r="T1912" s="286">
        <f t="shared" si="83"/>
        <v>0</v>
      </c>
      <c r="U1912" s="204"/>
      <c r="V1912" s="204"/>
      <c r="W1912" s="204"/>
      <c r="X1912" s="204"/>
      <c r="Y1912" s="204"/>
      <c r="Z1912" s="204"/>
      <c r="AA1912" s="204"/>
      <c r="AB1912" s="204"/>
      <c r="AC1912" s="204"/>
      <c r="AD1912" s="204"/>
      <c r="AE1912" s="204"/>
      <c r="AR1912" s="287" t="s">
        <v>2031</v>
      </c>
      <c r="AT1912" s="287" t="s">
        <v>164</v>
      </c>
      <c r="AU1912" s="287" t="s">
        <v>151</v>
      </c>
      <c r="AY1912" s="205" t="s">
        <v>137</v>
      </c>
      <c r="BE1912" s="150">
        <f t="shared" si="84"/>
        <v>0</v>
      </c>
      <c r="BF1912" s="150">
        <f t="shared" si="85"/>
        <v>0</v>
      </c>
      <c r="BG1912" s="150">
        <f t="shared" si="86"/>
        <v>0</v>
      </c>
      <c r="BH1912" s="150">
        <f t="shared" si="87"/>
        <v>0</v>
      </c>
      <c r="BI1912" s="150">
        <f t="shared" si="88"/>
        <v>0</v>
      </c>
      <c r="BJ1912" s="205" t="s">
        <v>145</v>
      </c>
      <c r="BK1912" s="151">
        <f t="shared" si="89"/>
        <v>0</v>
      </c>
      <c r="BL1912" s="205" t="s">
        <v>839</v>
      </c>
      <c r="BM1912" s="287" t="s">
        <v>2788</v>
      </c>
    </row>
    <row r="1913" spans="1:65" s="254" customFormat="1" ht="14.45" customHeight="1">
      <c r="A1913" s="204"/>
      <c r="B1913" s="139"/>
      <c r="C1913" s="288" t="s">
        <v>2789</v>
      </c>
      <c r="D1913" s="288" t="s">
        <v>164</v>
      </c>
      <c r="E1913" s="289" t="s">
        <v>2790</v>
      </c>
      <c r="F1913" s="290" t="s">
        <v>2755</v>
      </c>
      <c r="G1913" s="291" t="s">
        <v>167</v>
      </c>
      <c r="H1913" s="292">
        <v>1</v>
      </c>
      <c r="I1913" s="293"/>
      <c r="J1913" s="292">
        <f t="shared" si="80"/>
        <v>0</v>
      </c>
      <c r="K1913" s="294"/>
      <c r="L1913" s="183"/>
      <c r="M1913" s="295" t="s">
        <v>1</v>
      </c>
      <c r="N1913" s="296" t="s">
        <v>44</v>
      </c>
      <c r="O1913" s="49"/>
      <c r="P1913" s="285">
        <f t="shared" si="81"/>
        <v>0</v>
      </c>
      <c r="Q1913" s="285">
        <v>0</v>
      </c>
      <c r="R1913" s="285">
        <f t="shared" si="82"/>
        <v>0</v>
      </c>
      <c r="S1913" s="285">
        <v>0</v>
      </c>
      <c r="T1913" s="286">
        <f t="shared" si="83"/>
        <v>0</v>
      </c>
      <c r="U1913" s="204"/>
      <c r="V1913" s="204"/>
      <c r="W1913" s="204"/>
      <c r="X1913" s="204"/>
      <c r="Y1913" s="204"/>
      <c r="Z1913" s="204"/>
      <c r="AA1913" s="204"/>
      <c r="AB1913" s="204"/>
      <c r="AC1913" s="204"/>
      <c r="AD1913" s="204"/>
      <c r="AE1913" s="204"/>
      <c r="AR1913" s="287" t="s">
        <v>2031</v>
      </c>
      <c r="AT1913" s="287" t="s">
        <v>164</v>
      </c>
      <c r="AU1913" s="287" t="s">
        <v>151</v>
      </c>
      <c r="AY1913" s="205" t="s">
        <v>137</v>
      </c>
      <c r="BE1913" s="150">
        <f t="shared" si="84"/>
        <v>0</v>
      </c>
      <c r="BF1913" s="150">
        <f t="shared" si="85"/>
        <v>0</v>
      </c>
      <c r="BG1913" s="150">
        <f t="shared" si="86"/>
        <v>0</v>
      </c>
      <c r="BH1913" s="150">
        <f t="shared" si="87"/>
        <v>0</v>
      </c>
      <c r="BI1913" s="150">
        <f t="shared" si="88"/>
        <v>0</v>
      </c>
      <c r="BJ1913" s="205" t="s">
        <v>145</v>
      </c>
      <c r="BK1913" s="151">
        <f t="shared" si="89"/>
        <v>0</v>
      </c>
      <c r="BL1913" s="205" t="s">
        <v>839</v>
      </c>
      <c r="BM1913" s="287" t="s">
        <v>2791</v>
      </c>
    </row>
    <row r="1914" spans="1:65" s="10" customFormat="1" ht="20.85" customHeight="1">
      <c r="B1914" s="126"/>
      <c r="D1914" s="127" t="s">
        <v>71</v>
      </c>
      <c r="E1914" s="137" t="s">
        <v>2792</v>
      </c>
      <c r="F1914" s="137" t="s">
        <v>2793</v>
      </c>
      <c r="I1914" s="129"/>
      <c r="J1914" s="138">
        <f>BK1914</f>
        <v>0</v>
      </c>
      <c r="L1914" s="126"/>
      <c r="M1914" s="131"/>
      <c r="N1914" s="132"/>
      <c r="O1914" s="132"/>
      <c r="P1914" s="133">
        <f>SUM(P1915:P1928)</f>
        <v>0</v>
      </c>
      <c r="Q1914" s="132"/>
      <c r="R1914" s="133">
        <f>SUM(R1915:R1928)</f>
        <v>0</v>
      </c>
      <c r="S1914" s="132"/>
      <c r="T1914" s="134">
        <f>SUM(T1915:T1928)</f>
        <v>0</v>
      </c>
      <c r="AR1914" s="127" t="s">
        <v>151</v>
      </c>
      <c r="AT1914" s="135" t="s">
        <v>71</v>
      </c>
      <c r="AU1914" s="135" t="s">
        <v>145</v>
      </c>
      <c r="AY1914" s="127" t="s">
        <v>137</v>
      </c>
      <c r="BK1914" s="136">
        <f>SUM(BK1915:BK1928)</f>
        <v>0</v>
      </c>
    </row>
    <row r="1915" spans="1:65" s="254" customFormat="1" ht="14.45" customHeight="1">
      <c r="A1915" s="204"/>
      <c r="B1915" s="139"/>
      <c r="C1915" s="276" t="s">
        <v>2794</v>
      </c>
      <c r="D1915" s="276" t="s">
        <v>139</v>
      </c>
      <c r="E1915" s="277" t="s">
        <v>2795</v>
      </c>
      <c r="F1915" s="278" t="s">
        <v>2796</v>
      </c>
      <c r="G1915" s="279" t="s">
        <v>2797</v>
      </c>
      <c r="H1915" s="280">
        <v>34</v>
      </c>
      <c r="I1915" s="281"/>
      <c r="J1915" s="280">
        <f t="shared" ref="J1915:J1928" si="90">ROUND(I1915*H1915,3)</f>
        <v>0</v>
      </c>
      <c r="K1915" s="282"/>
      <c r="L1915" s="30"/>
      <c r="M1915" s="283" t="s">
        <v>1</v>
      </c>
      <c r="N1915" s="284" t="s">
        <v>44</v>
      </c>
      <c r="O1915" s="49"/>
      <c r="P1915" s="285">
        <f t="shared" ref="P1915:P1928" si="91">O1915*H1915</f>
        <v>0</v>
      </c>
      <c r="Q1915" s="285">
        <v>0</v>
      </c>
      <c r="R1915" s="285">
        <f t="shared" ref="R1915:R1928" si="92">Q1915*H1915</f>
        <v>0</v>
      </c>
      <c r="S1915" s="285">
        <v>0</v>
      </c>
      <c r="T1915" s="286">
        <f t="shared" ref="T1915:T1928" si="93">S1915*H1915</f>
        <v>0</v>
      </c>
      <c r="U1915" s="204"/>
      <c r="V1915" s="204"/>
      <c r="W1915" s="204"/>
      <c r="X1915" s="204"/>
      <c r="Y1915" s="204"/>
      <c r="Z1915" s="204"/>
      <c r="AA1915" s="204"/>
      <c r="AB1915" s="204"/>
      <c r="AC1915" s="204"/>
      <c r="AD1915" s="204"/>
      <c r="AE1915" s="204"/>
      <c r="AR1915" s="287" t="s">
        <v>839</v>
      </c>
      <c r="AT1915" s="287" t="s">
        <v>139</v>
      </c>
      <c r="AU1915" s="287" t="s">
        <v>151</v>
      </c>
      <c r="AY1915" s="205" t="s">
        <v>137</v>
      </c>
      <c r="BE1915" s="150">
        <f t="shared" ref="BE1915:BE1928" si="94">IF(N1915="základná",J1915,0)</f>
        <v>0</v>
      </c>
      <c r="BF1915" s="150">
        <f t="shared" ref="BF1915:BF1928" si="95">IF(N1915="znížená",J1915,0)</f>
        <v>0</v>
      </c>
      <c r="BG1915" s="150">
        <f t="shared" ref="BG1915:BG1928" si="96">IF(N1915="zákl. prenesená",J1915,0)</f>
        <v>0</v>
      </c>
      <c r="BH1915" s="150">
        <f t="shared" ref="BH1915:BH1928" si="97">IF(N1915="zníž. prenesená",J1915,0)</f>
        <v>0</v>
      </c>
      <c r="BI1915" s="150">
        <f t="shared" ref="BI1915:BI1928" si="98">IF(N1915="nulová",J1915,0)</f>
        <v>0</v>
      </c>
      <c r="BJ1915" s="205" t="s">
        <v>145</v>
      </c>
      <c r="BK1915" s="151">
        <f t="shared" ref="BK1915:BK1928" si="99">ROUND(I1915*H1915,3)</f>
        <v>0</v>
      </c>
      <c r="BL1915" s="205" t="s">
        <v>839</v>
      </c>
      <c r="BM1915" s="287" t="s">
        <v>2798</v>
      </c>
    </row>
    <row r="1916" spans="1:65" s="254" customFormat="1" ht="14.45" customHeight="1">
      <c r="A1916" s="204"/>
      <c r="B1916" s="139"/>
      <c r="C1916" s="276" t="s">
        <v>2799</v>
      </c>
      <c r="D1916" s="276" t="s">
        <v>139</v>
      </c>
      <c r="E1916" s="277" t="s">
        <v>2800</v>
      </c>
      <c r="F1916" s="278" t="s">
        <v>2801</v>
      </c>
      <c r="G1916" s="279" t="s">
        <v>2797</v>
      </c>
      <c r="H1916" s="280">
        <v>20</v>
      </c>
      <c r="I1916" s="281"/>
      <c r="J1916" s="280">
        <f t="shared" si="90"/>
        <v>0</v>
      </c>
      <c r="K1916" s="282"/>
      <c r="L1916" s="30"/>
      <c r="M1916" s="283" t="s">
        <v>1</v>
      </c>
      <c r="N1916" s="284" t="s">
        <v>44</v>
      </c>
      <c r="O1916" s="49"/>
      <c r="P1916" s="285">
        <f t="shared" si="91"/>
        <v>0</v>
      </c>
      <c r="Q1916" s="285">
        <v>0</v>
      </c>
      <c r="R1916" s="285">
        <f t="shared" si="92"/>
        <v>0</v>
      </c>
      <c r="S1916" s="285">
        <v>0</v>
      </c>
      <c r="T1916" s="286">
        <f t="shared" si="93"/>
        <v>0</v>
      </c>
      <c r="U1916" s="204"/>
      <c r="V1916" s="204"/>
      <c r="W1916" s="204"/>
      <c r="X1916" s="204"/>
      <c r="Y1916" s="204"/>
      <c r="Z1916" s="204"/>
      <c r="AA1916" s="204"/>
      <c r="AB1916" s="204"/>
      <c r="AC1916" s="204"/>
      <c r="AD1916" s="204"/>
      <c r="AE1916" s="204"/>
      <c r="AR1916" s="287" t="s">
        <v>839</v>
      </c>
      <c r="AT1916" s="287" t="s">
        <v>139</v>
      </c>
      <c r="AU1916" s="287" t="s">
        <v>151</v>
      </c>
      <c r="AY1916" s="205" t="s">
        <v>137</v>
      </c>
      <c r="BE1916" s="150">
        <f t="shared" si="94"/>
        <v>0</v>
      </c>
      <c r="BF1916" s="150">
        <f t="shared" si="95"/>
        <v>0</v>
      </c>
      <c r="BG1916" s="150">
        <f t="shared" si="96"/>
        <v>0</v>
      </c>
      <c r="BH1916" s="150">
        <f t="shared" si="97"/>
        <v>0</v>
      </c>
      <c r="BI1916" s="150">
        <f t="shared" si="98"/>
        <v>0</v>
      </c>
      <c r="BJ1916" s="205" t="s">
        <v>145</v>
      </c>
      <c r="BK1916" s="151">
        <f t="shared" si="99"/>
        <v>0</v>
      </c>
      <c r="BL1916" s="205" t="s">
        <v>839</v>
      </c>
      <c r="BM1916" s="287" t="s">
        <v>2802</v>
      </c>
    </row>
    <row r="1917" spans="1:65" s="254" customFormat="1" ht="14.45" customHeight="1">
      <c r="A1917" s="204"/>
      <c r="B1917" s="139"/>
      <c r="C1917" s="276" t="s">
        <v>2803</v>
      </c>
      <c r="D1917" s="276" t="s">
        <v>139</v>
      </c>
      <c r="E1917" s="277" t="s">
        <v>2804</v>
      </c>
      <c r="F1917" s="278" t="s">
        <v>2805</v>
      </c>
      <c r="G1917" s="279" t="s">
        <v>2797</v>
      </c>
      <c r="H1917" s="280">
        <v>85</v>
      </c>
      <c r="I1917" s="281"/>
      <c r="J1917" s="280">
        <f t="shared" si="90"/>
        <v>0</v>
      </c>
      <c r="K1917" s="282"/>
      <c r="L1917" s="30"/>
      <c r="M1917" s="283" t="s">
        <v>1</v>
      </c>
      <c r="N1917" s="284" t="s">
        <v>44</v>
      </c>
      <c r="O1917" s="49"/>
      <c r="P1917" s="285">
        <f t="shared" si="91"/>
        <v>0</v>
      </c>
      <c r="Q1917" s="285">
        <v>0</v>
      </c>
      <c r="R1917" s="285">
        <f t="shared" si="92"/>
        <v>0</v>
      </c>
      <c r="S1917" s="285">
        <v>0</v>
      </c>
      <c r="T1917" s="286">
        <f t="shared" si="93"/>
        <v>0</v>
      </c>
      <c r="U1917" s="204"/>
      <c r="V1917" s="204"/>
      <c r="W1917" s="204"/>
      <c r="X1917" s="204"/>
      <c r="Y1917" s="204"/>
      <c r="Z1917" s="204"/>
      <c r="AA1917" s="204"/>
      <c r="AB1917" s="204"/>
      <c r="AC1917" s="204"/>
      <c r="AD1917" s="204"/>
      <c r="AE1917" s="204"/>
      <c r="AR1917" s="287" t="s">
        <v>839</v>
      </c>
      <c r="AT1917" s="287" t="s">
        <v>139</v>
      </c>
      <c r="AU1917" s="287" t="s">
        <v>151</v>
      </c>
      <c r="AY1917" s="205" t="s">
        <v>137</v>
      </c>
      <c r="BE1917" s="150">
        <f t="shared" si="94"/>
        <v>0</v>
      </c>
      <c r="BF1917" s="150">
        <f t="shared" si="95"/>
        <v>0</v>
      </c>
      <c r="BG1917" s="150">
        <f t="shared" si="96"/>
        <v>0</v>
      </c>
      <c r="BH1917" s="150">
        <f t="shared" si="97"/>
        <v>0</v>
      </c>
      <c r="BI1917" s="150">
        <f t="shared" si="98"/>
        <v>0</v>
      </c>
      <c r="BJ1917" s="205" t="s">
        <v>145</v>
      </c>
      <c r="BK1917" s="151">
        <f t="shared" si="99"/>
        <v>0</v>
      </c>
      <c r="BL1917" s="205" t="s">
        <v>839</v>
      </c>
      <c r="BM1917" s="287" t="s">
        <v>2806</v>
      </c>
    </row>
    <row r="1918" spans="1:65" s="254" customFormat="1" ht="14.45" customHeight="1">
      <c r="A1918" s="204"/>
      <c r="B1918" s="139"/>
      <c r="C1918" s="276" t="s">
        <v>2807</v>
      </c>
      <c r="D1918" s="276" t="s">
        <v>139</v>
      </c>
      <c r="E1918" s="277" t="s">
        <v>2808</v>
      </c>
      <c r="F1918" s="278" t="s">
        <v>2809</v>
      </c>
      <c r="G1918" s="279" t="s">
        <v>167</v>
      </c>
      <c r="H1918" s="280">
        <v>5</v>
      </c>
      <c r="I1918" s="281"/>
      <c r="J1918" s="280">
        <f t="shared" si="90"/>
        <v>0</v>
      </c>
      <c r="K1918" s="282"/>
      <c r="L1918" s="30"/>
      <c r="M1918" s="283" t="s">
        <v>1</v>
      </c>
      <c r="N1918" s="284" t="s">
        <v>44</v>
      </c>
      <c r="O1918" s="49"/>
      <c r="P1918" s="285">
        <f t="shared" si="91"/>
        <v>0</v>
      </c>
      <c r="Q1918" s="285">
        <v>0</v>
      </c>
      <c r="R1918" s="285">
        <f t="shared" si="92"/>
        <v>0</v>
      </c>
      <c r="S1918" s="285">
        <v>0</v>
      </c>
      <c r="T1918" s="286">
        <f t="shared" si="93"/>
        <v>0</v>
      </c>
      <c r="U1918" s="204"/>
      <c r="V1918" s="204"/>
      <c r="W1918" s="204"/>
      <c r="X1918" s="204"/>
      <c r="Y1918" s="204"/>
      <c r="Z1918" s="204"/>
      <c r="AA1918" s="204"/>
      <c r="AB1918" s="204"/>
      <c r="AC1918" s="204"/>
      <c r="AD1918" s="204"/>
      <c r="AE1918" s="204"/>
      <c r="AR1918" s="287" t="s">
        <v>839</v>
      </c>
      <c r="AT1918" s="287" t="s">
        <v>139</v>
      </c>
      <c r="AU1918" s="287" t="s">
        <v>151</v>
      </c>
      <c r="AY1918" s="205" t="s">
        <v>137</v>
      </c>
      <c r="BE1918" s="150">
        <f t="shared" si="94"/>
        <v>0</v>
      </c>
      <c r="BF1918" s="150">
        <f t="shared" si="95"/>
        <v>0</v>
      </c>
      <c r="BG1918" s="150">
        <f t="shared" si="96"/>
        <v>0</v>
      </c>
      <c r="BH1918" s="150">
        <f t="shared" si="97"/>
        <v>0</v>
      </c>
      <c r="BI1918" s="150">
        <f t="shared" si="98"/>
        <v>0</v>
      </c>
      <c r="BJ1918" s="205" t="s">
        <v>145</v>
      </c>
      <c r="BK1918" s="151">
        <f t="shared" si="99"/>
        <v>0</v>
      </c>
      <c r="BL1918" s="205" t="s">
        <v>839</v>
      </c>
      <c r="BM1918" s="287" t="s">
        <v>2810</v>
      </c>
    </row>
    <row r="1919" spans="1:65" s="254" customFormat="1" ht="14.45" customHeight="1">
      <c r="A1919" s="204"/>
      <c r="B1919" s="139"/>
      <c r="C1919" s="276" t="s">
        <v>2811</v>
      </c>
      <c r="D1919" s="276" t="s">
        <v>139</v>
      </c>
      <c r="E1919" s="277" t="s">
        <v>2812</v>
      </c>
      <c r="F1919" s="278" t="s">
        <v>2813</v>
      </c>
      <c r="G1919" s="279" t="s">
        <v>269</v>
      </c>
      <c r="H1919" s="280">
        <v>50</v>
      </c>
      <c r="I1919" s="281"/>
      <c r="J1919" s="280">
        <f t="shared" si="90"/>
        <v>0</v>
      </c>
      <c r="K1919" s="282"/>
      <c r="L1919" s="30"/>
      <c r="M1919" s="283" t="s">
        <v>1</v>
      </c>
      <c r="N1919" s="284" t="s">
        <v>44</v>
      </c>
      <c r="O1919" s="49"/>
      <c r="P1919" s="285">
        <f t="shared" si="91"/>
        <v>0</v>
      </c>
      <c r="Q1919" s="285">
        <v>0</v>
      </c>
      <c r="R1919" s="285">
        <f t="shared" si="92"/>
        <v>0</v>
      </c>
      <c r="S1919" s="285">
        <v>0</v>
      </c>
      <c r="T1919" s="286">
        <f t="shared" si="93"/>
        <v>0</v>
      </c>
      <c r="U1919" s="204"/>
      <c r="V1919" s="204"/>
      <c r="W1919" s="204"/>
      <c r="X1919" s="204"/>
      <c r="Y1919" s="204"/>
      <c r="Z1919" s="204"/>
      <c r="AA1919" s="204"/>
      <c r="AB1919" s="204"/>
      <c r="AC1919" s="204"/>
      <c r="AD1919" s="204"/>
      <c r="AE1919" s="204"/>
      <c r="AR1919" s="287" t="s">
        <v>839</v>
      </c>
      <c r="AT1919" s="287" t="s">
        <v>139</v>
      </c>
      <c r="AU1919" s="287" t="s">
        <v>151</v>
      </c>
      <c r="AY1919" s="205" t="s">
        <v>137</v>
      </c>
      <c r="BE1919" s="150">
        <f t="shared" si="94"/>
        <v>0</v>
      </c>
      <c r="BF1919" s="150">
        <f t="shared" si="95"/>
        <v>0</v>
      </c>
      <c r="BG1919" s="150">
        <f t="shared" si="96"/>
        <v>0</v>
      </c>
      <c r="BH1919" s="150">
        <f t="shared" si="97"/>
        <v>0</v>
      </c>
      <c r="BI1919" s="150">
        <f t="shared" si="98"/>
        <v>0</v>
      </c>
      <c r="BJ1919" s="205" t="s">
        <v>145</v>
      </c>
      <c r="BK1919" s="151">
        <f t="shared" si="99"/>
        <v>0</v>
      </c>
      <c r="BL1919" s="205" t="s">
        <v>839</v>
      </c>
      <c r="BM1919" s="287" t="s">
        <v>2814</v>
      </c>
    </row>
    <row r="1920" spans="1:65" s="254" customFormat="1" ht="14.45" customHeight="1">
      <c r="A1920" s="204"/>
      <c r="B1920" s="139"/>
      <c r="C1920" s="276" t="s">
        <v>2815</v>
      </c>
      <c r="D1920" s="276" t="s">
        <v>139</v>
      </c>
      <c r="E1920" s="277" t="s">
        <v>2816</v>
      </c>
      <c r="F1920" s="278" t="s">
        <v>2817</v>
      </c>
      <c r="G1920" s="279" t="s">
        <v>167</v>
      </c>
      <c r="H1920" s="280">
        <v>4</v>
      </c>
      <c r="I1920" s="281"/>
      <c r="J1920" s="280">
        <f t="shared" si="90"/>
        <v>0</v>
      </c>
      <c r="K1920" s="282"/>
      <c r="L1920" s="30"/>
      <c r="M1920" s="283" t="s">
        <v>1</v>
      </c>
      <c r="N1920" s="284" t="s">
        <v>44</v>
      </c>
      <c r="O1920" s="49"/>
      <c r="P1920" s="285">
        <f t="shared" si="91"/>
        <v>0</v>
      </c>
      <c r="Q1920" s="285">
        <v>0</v>
      </c>
      <c r="R1920" s="285">
        <f t="shared" si="92"/>
        <v>0</v>
      </c>
      <c r="S1920" s="285">
        <v>0</v>
      </c>
      <c r="T1920" s="286">
        <f t="shared" si="93"/>
        <v>0</v>
      </c>
      <c r="U1920" s="204"/>
      <c r="V1920" s="204"/>
      <c r="W1920" s="204"/>
      <c r="X1920" s="204"/>
      <c r="Y1920" s="204"/>
      <c r="Z1920" s="204"/>
      <c r="AA1920" s="204"/>
      <c r="AB1920" s="204"/>
      <c r="AC1920" s="204"/>
      <c r="AD1920" s="204"/>
      <c r="AE1920" s="204"/>
      <c r="AR1920" s="287" t="s">
        <v>839</v>
      </c>
      <c r="AT1920" s="287" t="s">
        <v>139</v>
      </c>
      <c r="AU1920" s="287" t="s">
        <v>151</v>
      </c>
      <c r="AY1920" s="205" t="s">
        <v>137</v>
      </c>
      <c r="BE1920" s="150">
        <f t="shared" si="94"/>
        <v>0</v>
      </c>
      <c r="BF1920" s="150">
        <f t="shared" si="95"/>
        <v>0</v>
      </c>
      <c r="BG1920" s="150">
        <f t="shared" si="96"/>
        <v>0</v>
      </c>
      <c r="BH1920" s="150">
        <f t="shared" si="97"/>
        <v>0</v>
      </c>
      <c r="BI1920" s="150">
        <f t="shared" si="98"/>
        <v>0</v>
      </c>
      <c r="BJ1920" s="205" t="s">
        <v>145</v>
      </c>
      <c r="BK1920" s="151">
        <f t="shared" si="99"/>
        <v>0</v>
      </c>
      <c r="BL1920" s="205" t="s">
        <v>839</v>
      </c>
      <c r="BM1920" s="287" t="s">
        <v>2818</v>
      </c>
    </row>
    <row r="1921" spans="1:65" s="254" customFormat="1" ht="14.45" customHeight="1">
      <c r="A1921" s="204"/>
      <c r="B1921" s="139"/>
      <c r="C1921" s="276" t="s">
        <v>2819</v>
      </c>
      <c r="D1921" s="276" t="s">
        <v>139</v>
      </c>
      <c r="E1921" s="277" t="s">
        <v>2820</v>
      </c>
      <c r="F1921" s="278" t="s">
        <v>2821</v>
      </c>
      <c r="G1921" s="279" t="s">
        <v>167</v>
      </c>
      <c r="H1921" s="280">
        <v>10</v>
      </c>
      <c r="I1921" s="281"/>
      <c r="J1921" s="280">
        <f t="shared" si="90"/>
        <v>0</v>
      </c>
      <c r="K1921" s="282"/>
      <c r="L1921" s="30"/>
      <c r="M1921" s="283" t="s">
        <v>1</v>
      </c>
      <c r="N1921" s="284" t="s">
        <v>44</v>
      </c>
      <c r="O1921" s="49"/>
      <c r="P1921" s="285">
        <f t="shared" si="91"/>
        <v>0</v>
      </c>
      <c r="Q1921" s="285">
        <v>0</v>
      </c>
      <c r="R1921" s="285">
        <f t="shared" si="92"/>
        <v>0</v>
      </c>
      <c r="S1921" s="285">
        <v>0</v>
      </c>
      <c r="T1921" s="286">
        <f t="shared" si="93"/>
        <v>0</v>
      </c>
      <c r="U1921" s="204"/>
      <c r="V1921" s="204"/>
      <c r="W1921" s="204"/>
      <c r="X1921" s="204"/>
      <c r="Y1921" s="204"/>
      <c r="Z1921" s="204"/>
      <c r="AA1921" s="204"/>
      <c r="AB1921" s="204"/>
      <c r="AC1921" s="204"/>
      <c r="AD1921" s="204"/>
      <c r="AE1921" s="204"/>
      <c r="AR1921" s="287" t="s">
        <v>839</v>
      </c>
      <c r="AT1921" s="287" t="s">
        <v>139</v>
      </c>
      <c r="AU1921" s="287" t="s">
        <v>151</v>
      </c>
      <c r="AY1921" s="205" t="s">
        <v>137</v>
      </c>
      <c r="BE1921" s="150">
        <f t="shared" si="94"/>
        <v>0</v>
      </c>
      <c r="BF1921" s="150">
        <f t="shared" si="95"/>
        <v>0</v>
      </c>
      <c r="BG1921" s="150">
        <f t="shared" si="96"/>
        <v>0</v>
      </c>
      <c r="BH1921" s="150">
        <f t="shared" si="97"/>
        <v>0</v>
      </c>
      <c r="BI1921" s="150">
        <f t="shared" si="98"/>
        <v>0</v>
      </c>
      <c r="BJ1921" s="205" t="s">
        <v>145</v>
      </c>
      <c r="BK1921" s="151">
        <f t="shared" si="99"/>
        <v>0</v>
      </c>
      <c r="BL1921" s="205" t="s">
        <v>839</v>
      </c>
      <c r="BM1921" s="287" t="s">
        <v>2822</v>
      </c>
    </row>
    <row r="1922" spans="1:65" s="254" customFormat="1" ht="14.45" customHeight="1">
      <c r="A1922" s="204"/>
      <c r="B1922" s="139"/>
      <c r="C1922" s="276" t="s">
        <v>2823</v>
      </c>
      <c r="D1922" s="276" t="s">
        <v>139</v>
      </c>
      <c r="E1922" s="277" t="s">
        <v>2824</v>
      </c>
      <c r="F1922" s="278" t="s">
        <v>2825</v>
      </c>
      <c r="G1922" s="279" t="s">
        <v>167</v>
      </c>
      <c r="H1922" s="280">
        <v>10</v>
      </c>
      <c r="I1922" s="281"/>
      <c r="J1922" s="280">
        <f t="shared" si="90"/>
        <v>0</v>
      </c>
      <c r="K1922" s="282"/>
      <c r="L1922" s="30"/>
      <c r="M1922" s="283" t="s">
        <v>1</v>
      </c>
      <c r="N1922" s="284" t="s">
        <v>44</v>
      </c>
      <c r="O1922" s="49"/>
      <c r="P1922" s="285">
        <f t="shared" si="91"/>
        <v>0</v>
      </c>
      <c r="Q1922" s="285">
        <v>0</v>
      </c>
      <c r="R1922" s="285">
        <f t="shared" si="92"/>
        <v>0</v>
      </c>
      <c r="S1922" s="285">
        <v>0</v>
      </c>
      <c r="T1922" s="286">
        <f t="shared" si="93"/>
        <v>0</v>
      </c>
      <c r="U1922" s="204"/>
      <c r="V1922" s="204"/>
      <c r="W1922" s="204"/>
      <c r="X1922" s="204"/>
      <c r="Y1922" s="204"/>
      <c r="Z1922" s="204"/>
      <c r="AA1922" s="204"/>
      <c r="AB1922" s="204"/>
      <c r="AC1922" s="204"/>
      <c r="AD1922" s="204"/>
      <c r="AE1922" s="204"/>
      <c r="AR1922" s="287" t="s">
        <v>839</v>
      </c>
      <c r="AT1922" s="287" t="s">
        <v>139</v>
      </c>
      <c r="AU1922" s="287" t="s">
        <v>151</v>
      </c>
      <c r="AY1922" s="205" t="s">
        <v>137</v>
      </c>
      <c r="BE1922" s="150">
        <f t="shared" si="94"/>
        <v>0</v>
      </c>
      <c r="BF1922" s="150">
        <f t="shared" si="95"/>
        <v>0</v>
      </c>
      <c r="BG1922" s="150">
        <f t="shared" si="96"/>
        <v>0</v>
      </c>
      <c r="BH1922" s="150">
        <f t="shared" si="97"/>
        <v>0</v>
      </c>
      <c r="BI1922" s="150">
        <f t="shared" si="98"/>
        <v>0</v>
      </c>
      <c r="BJ1922" s="205" t="s">
        <v>145</v>
      </c>
      <c r="BK1922" s="151">
        <f t="shared" si="99"/>
        <v>0</v>
      </c>
      <c r="BL1922" s="205" t="s">
        <v>839</v>
      </c>
      <c r="BM1922" s="287" t="s">
        <v>2826</v>
      </c>
    </row>
    <row r="1923" spans="1:65" s="254" customFormat="1" ht="14.45" customHeight="1">
      <c r="A1923" s="204"/>
      <c r="B1923" s="139"/>
      <c r="C1923" s="276" t="s">
        <v>2827</v>
      </c>
      <c r="D1923" s="276" t="s">
        <v>139</v>
      </c>
      <c r="E1923" s="277" t="s">
        <v>2828</v>
      </c>
      <c r="F1923" s="278" t="s">
        <v>2829</v>
      </c>
      <c r="G1923" s="279" t="s">
        <v>167</v>
      </c>
      <c r="H1923" s="280">
        <v>5</v>
      </c>
      <c r="I1923" s="281"/>
      <c r="J1923" s="280">
        <f t="shared" si="90"/>
        <v>0</v>
      </c>
      <c r="K1923" s="282"/>
      <c r="L1923" s="30"/>
      <c r="M1923" s="283" t="s">
        <v>1</v>
      </c>
      <c r="N1923" s="284" t="s">
        <v>44</v>
      </c>
      <c r="O1923" s="49"/>
      <c r="P1923" s="285">
        <f t="shared" si="91"/>
        <v>0</v>
      </c>
      <c r="Q1923" s="285">
        <v>0</v>
      </c>
      <c r="R1923" s="285">
        <f t="shared" si="92"/>
        <v>0</v>
      </c>
      <c r="S1923" s="285">
        <v>0</v>
      </c>
      <c r="T1923" s="286">
        <f t="shared" si="93"/>
        <v>0</v>
      </c>
      <c r="U1923" s="204"/>
      <c r="V1923" s="204"/>
      <c r="W1923" s="204"/>
      <c r="X1923" s="204"/>
      <c r="Y1923" s="204"/>
      <c r="Z1923" s="204"/>
      <c r="AA1923" s="204"/>
      <c r="AB1923" s="204"/>
      <c r="AC1923" s="204"/>
      <c r="AD1923" s="204"/>
      <c r="AE1923" s="204"/>
      <c r="AR1923" s="287" t="s">
        <v>839</v>
      </c>
      <c r="AT1923" s="287" t="s">
        <v>139</v>
      </c>
      <c r="AU1923" s="287" t="s">
        <v>151</v>
      </c>
      <c r="AY1923" s="205" t="s">
        <v>137</v>
      </c>
      <c r="BE1923" s="150">
        <f t="shared" si="94"/>
        <v>0</v>
      </c>
      <c r="BF1923" s="150">
        <f t="shared" si="95"/>
        <v>0</v>
      </c>
      <c r="BG1923" s="150">
        <f t="shared" si="96"/>
        <v>0</v>
      </c>
      <c r="BH1923" s="150">
        <f t="shared" si="97"/>
        <v>0</v>
      </c>
      <c r="BI1923" s="150">
        <f t="shared" si="98"/>
        <v>0</v>
      </c>
      <c r="BJ1923" s="205" t="s">
        <v>145</v>
      </c>
      <c r="BK1923" s="151">
        <f t="shared" si="99"/>
        <v>0</v>
      </c>
      <c r="BL1923" s="205" t="s">
        <v>839</v>
      </c>
      <c r="BM1923" s="287" t="s">
        <v>2830</v>
      </c>
    </row>
    <row r="1924" spans="1:65" s="254" customFormat="1" ht="14.45" customHeight="1">
      <c r="A1924" s="204"/>
      <c r="B1924" s="139"/>
      <c r="C1924" s="276" t="s">
        <v>2831</v>
      </c>
      <c r="D1924" s="276" t="s">
        <v>139</v>
      </c>
      <c r="E1924" s="277" t="s">
        <v>2832</v>
      </c>
      <c r="F1924" s="278" t="s">
        <v>2833</v>
      </c>
      <c r="G1924" s="279" t="s">
        <v>167</v>
      </c>
      <c r="H1924" s="280">
        <v>40</v>
      </c>
      <c r="I1924" s="281"/>
      <c r="J1924" s="280">
        <f t="shared" si="90"/>
        <v>0</v>
      </c>
      <c r="K1924" s="282"/>
      <c r="L1924" s="30"/>
      <c r="M1924" s="283" t="s">
        <v>1</v>
      </c>
      <c r="N1924" s="284" t="s">
        <v>44</v>
      </c>
      <c r="O1924" s="49"/>
      <c r="P1924" s="285">
        <f t="shared" si="91"/>
        <v>0</v>
      </c>
      <c r="Q1924" s="285">
        <v>0</v>
      </c>
      <c r="R1924" s="285">
        <f t="shared" si="92"/>
        <v>0</v>
      </c>
      <c r="S1924" s="285">
        <v>0</v>
      </c>
      <c r="T1924" s="286">
        <f t="shared" si="93"/>
        <v>0</v>
      </c>
      <c r="U1924" s="204"/>
      <c r="V1924" s="204"/>
      <c r="W1924" s="204"/>
      <c r="X1924" s="204"/>
      <c r="Y1924" s="204"/>
      <c r="Z1924" s="204"/>
      <c r="AA1924" s="204"/>
      <c r="AB1924" s="204"/>
      <c r="AC1924" s="204"/>
      <c r="AD1924" s="204"/>
      <c r="AE1924" s="204"/>
      <c r="AR1924" s="287" t="s">
        <v>839</v>
      </c>
      <c r="AT1924" s="287" t="s">
        <v>139</v>
      </c>
      <c r="AU1924" s="287" t="s">
        <v>151</v>
      </c>
      <c r="AY1924" s="205" t="s">
        <v>137</v>
      </c>
      <c r="BE1924" s="150">
        <f t="shared" si="94"/>
        <v>0</v>
      </c>
      <c r="BF1924" s="150">
        <f t="shared" si="95"/>
        <v>0</v>
      </c>
      <c r="BG1924" s="150">
        <f t="shared" si="96"/>
        <v>0</v>
      </c>
      <c r="BH1924" s="150">
        <f t="shared" si="97"/>
        <v>0</v>
      </c>
      <c r="BI1924" s="150">
        <f t="shared" si="98"/>
        <v>0</v>
      </c>
      <c r="BJ1924" s="205" t="s">
        <v>145</v>
      </c>
      <c r="BK1924" s="151">
        <f t="shared" si="99"/>
        <v>0</v>
      </c>
      <c r="BL1924" s="205" t="s">
        <v>839</v>
      </c>
      <c r="BM1924" s="287" t="s">
        <v>2834</v>
      </c>
    </row>
    <row r="1925" spans="1:65" s="254" customFormat="1" ht="14.45" customHeight="1">
      <c r="A1925" s="204"/>
      <c r="B1925" s="139"/>
      <c r="C1925" s="276" t="s">
        <v>2835</v>
      </c>
      <c r="D1925" s="276" t="s">
        <v>139</v>
      </c>
      <c r="E1925" s="277" t="s">
        <v>2836</v>
      </c>
      <c r="F1925" s="278" t="s">
        <v>2837</v>
      </c>
      <c r="G1925" s="279" t="s">
        <v>167</v>
      </c>
      <c r="H1925" s="280">
        <v>1</v>
      </c>
      <c r="I1925" s="281"/>
      <c r="J1925" s="280">
        <f t="shared" si="90"/>
        <v>0</v>
      </c>
      <c r="K1925" s="282"/>
      <c r="L1925" s="30"/>
      <c r="M1925" s="283" t="s">
        <v>1</v>
      </c>
      <c r="N1925" s="284" t="s">
        <v>44</v>
      </c>
      <c r="O1925" s="49"/>
      <c r="P1925" s="285">
        <f t="shared" si="91"/>
        <v>0</v>
      </c>
      <c r="Q1925" s="285">
        <v>0</v>
      </c>
      <c r="R1925" s="285">
        <f t="shared" si="92"/>
        <v>0</v>
      </c>
      <c r="S1925" s="285">
        <v>0</v>
      </c>
      <c r="T1925" s="286">
        <f t="shared" si="93"/>
        <v>0</v>
      </c>
      <c r="U1925" s="204"/>
      <c r="V1925" s="204"/>
      <c r="W1925" s="204"/>
      <c r="X1925" s="204"/>
      <c r="Y1925" s="204"/>
      <c r="Z1925" s="204"/>
      <c r="AA1925" s="204"/>
      <c r="AB1925" s="204"/>
      <c r="AC1925" s="204"/>
      <c r="AD1925" s="204"/>
      <c r="AE1925" s="204"/>
      <c r="AR1925" s="287" t="s">
        <v>839</v>
      </c>
      <c r="AT1925" s="287" t="s">
        <v>139</v>
      </c>
      <c r="AU1925" s="287" t="s">
        <v>151</v>
      </c>
      <c r="AY1925" s="205" t="s">
        <v>137</v>
      </c>
      <c r="BE1925" s="150">
        <f t="shared" si="94"/>
        <v>0</v>
      </c>
      <c r="BF1925" s="150">
        <f t="shared" si="95"/>
        <v>0</v>
      </c>
      <c r="BG1925" s="150">
        <f t="shared" si="96"/>
        <v>0</v>
      </c>
      <c r="BH1925" s="150">
        <f t="shared" si="97"/>
        <v>0</v>
      </c>
      <c r="BI1925" s="150">
        <f t="shared" si="98"/>
        <v>0</v>
      </c>
      <c r="BJ1925" s="205" t="s">
        <v>145</v>
      </c>
      <c r="BK1925" s="151">
        <f t="shared" si="99"/>
        <v>0</v>
      </c>
      <c r="BL1925" s="205" t="s">
        <v>839</v>
      </c>
      <c r="BM1925" s="287" t="s">
        <v>2838</v>
      </c>
    </row>
    <row r="1926" spans="1:65" s="254" customFormat="1" ht="14.45" customHeight="1">
      <c r="A1926" s="204"/>
      <c r="B1926" s="139"/>
      <c r="C1926" s="276" t="s">
        <v>2839</v>
      </c>
      <c r="D1926" s="276" t="s">
        <v>139</v>
      </c>
      <c r="E1926" s="277" t="s">
        <v>2840</v>
      </c>
      <c r="F1926" s="278" t="s">
        <v>2841</v>
      </c>
      <c r="G1926" s="279" t="s">
        <v>167</v>
      </c>
      <c r="H1926" s="280">
        <v>2</v>
      </c>
      <c r="I1926" s="281"/>
      <c r="J1926" s="280">
        <f t="shared" si="90"/>
        <v>0</v>
      </c>
      <c r="K1926" s="282"/>
      <c r="L1926" s="30"/>
      <c r="M1926" s="283" t="s">
        <v>1</v>
      </c>
      <c r="N1926" s="284" t="s">
        <v>44</v>
      </c>
      <c r="O1926" s="49"/>
      <c r="P1926" s="285">
        <f t="shared" si="91"/>
        <v>0</v>
      </c>
      <c r="Q1926" s="285">
        <v>0</v>
      </c>
      <c r="R1926" s="285">
        <f t="shared" si="92"/>
        <v>0</v>
      </c>
      <c r="S1926" s="285">
        <v>0</v>
      </c>
      <c r="T1926" s="286">
        <f t="shared" si="93"/>
        <v>0</v>
      </c>
      <c r="U1926" s="204"/>
      <c r="V1926" s="204"/>
      <c r="W1926" s="204"/>
      <c r="X1926" s="204"/>
      <c r="Y1926" s="204"/>
      <c r="Z1926" s="204"/>
      <c r="AA1926" s="204"/>
      <c r="AB1926" s="204"/>
      <c r="AC1926" s="204"/>
      <c r="AD1926" s="204"/>
      <c r="AE1926" s="204"/>
      <c r="AR1926" s="287" t="s">
        <v>839</v>
      </c>
      <c r="AT1926" s="287" t="s">
        <v>139</v>
      </c>
      <c r="AU1926" s="287" t="s">
        <v>151</v>
      </c>
      <c r="AY1926" s="205" t="s">
        <v>137</v>
      </c>
      <c r="BE1926" s="150">
        <f t="shared" si="94"/>
        <v>0</v>
      </c>
      <c r="BF1926" s="150">
        <f t="shared" si="95"/>
        <v>0</v>
      </c>
      <c r="BG1926" s="150">
        <f t="shared" si="96"/>
        <v>0</v>
      </c>
      <c r="BH1926" s="150">
        <f t="shared" si="97"/>
        <v>0</v>
      </c>
      <c r="BI1926" s="150">
        <f t="shared" si="98"/>
        <v>0</v>
      </c>
      <c r="BJ1926" s="205" t="s">
        <v>145</v>
      </c>
      <c r="BK1926" s="151">
        <f t="shared" si="99"/>
        <v>0</v>
      </c>
      <c r="BL1926" s="205" t="s">
        <v>839</v>
      </c>
      <c r="BM1926" s="287" t="s">
        <v>2842</v>
      </c>
    </row>
    <row r="1927" spans="1:65" s="254" customFormat="1" ht="14.45" customHeight="1">
      <c r="A1927" s="204"/>
      <c r="B1927" s="139"/>
      <c r="C1927" s="276" t="s">
        <v>2843</v>
      </c>
      <c r="D1927" s="276" t="s">
        <v>139</v>
      </c>
      <c r="E1927" s="277" t="s">
        <v>2844</v>
      </c>
      <c r="F1927" s="278" t="s">
        <v>2845</v>
      </c>
      <c r="G1927" s="279" t="s">
        <v>167</v>
      </c>
      <c r="H1927" s="280">
        <v>10</v>
      </c>
      <c r="I1927" s="281"/>
      <c r="J1927" s="280">
        <f t="shared" si="90"/>
        <v>0</v>
      </c>
      <c r="K1927" s="282"/>
      <c r="L1927" s="30"/>
      <c r="M1927" s="283" t="s">
        <v>1</v>
      </c>
      <c r="N1927" s="284" t="s">
        <v>44</v>
      </c>
      <c r="O1927" s="49"/>
      <c r="P1927" s="285">
        <f t="shared" si="91"/>
        <v>0</v>
      </c>
      <c r="Q1927" s="285">
        <v>0</v>
      </c>
      <c r="R1927" s="285">
        <f t="shared" si="92"/>
        <v>0</v>
      </c>
      <c r="S1927" s="285">
        <v>0</v>
      </c>
      <c r="T1927" s="286">
        <f t="shared" si="93"/>
        <v>0</v>
      </c>
      <c r="U1927" s="204"/>
      <c r="V1927" s="204"/>
      <c r="W1927" s="204"/>
      <c r="X1927" s="204"/>
      <c r="Y1927" s="204"/>
      <c r="Z1927" s="204"/>
      <c r="AA1927" s="204"/>
      <c r="AB1927" s="204"/>
      <c r="AC1927" s="204"/>
      <c r="AD1927" s="204"/>
      <c r="AE1927" s="204"/>
      <c r="AR1927" s="287" t="s">
        <v>839</v>
      </c>
      <c r="AT1927" s="287" t="s">
        <v>139</v>
      </c>
      <c r="AU1927" s="287" t="s">
        <v>151</v>
      </c>
      <c r="AY1927" s="205" t="s">
        <v>137</v>
      </c>
      <c r="BE1927" s="150">
        <f t="shared" si="94"/>
        <v>0</v>
      </c>
      <c r="BF1927" s="150">
        <f t="shared" si="95"/>
        <v>0</v>
      </c>
      <c r="BG1927" s="150">
        <f t="shared" si="96"/>
        <v>0</v>
      </c>
      <c r="BH1927" s="150">
        <f t="shared" si="97"/>
        <v>0</v>
      </c>
      <c r="BI1927" s="150">
        <f t="shared" si="98"/>
        <v>0</v>
      </c>
      <c r="BJ1927" s="205" t="s">
        <v>145</v>
      </c>
      <c r="BK1927" s="151">
        <f t="shared" si="99"/>
        <v>0</v>
      </c>
      <c r="BL1927" s="205" t="s">
        <v>839</v>
      </c>
      <c r="BM1927" s="287" t="s">
        <v>2846</v>
      </c>
    </row>
    <row r="1928" spans="1:65" s="254" customFormat="1" ht="14.45" customHeight="1">
      <c r="A1928" s="204"/>
      <c r="B1928" s="139"/>
      <c r="C1928" s="276" t="s">
        <v>2847</v>
      </c>
      <c r="D1928" s="276" t="s">
        <v>139</v>
      </c>
      <c r="E1928" s="277" t="s">
        <v>2848</v>
      </c>
      <c r="F1928" s="278" t="s">
        <v>2624</v>
      </c>
      <c r="G1928" s="279" t="s">
        <v>325</v>
      </c>
      <c r="H1928" s="280">
        <v>1</v>
      </c>
      <c r="I1928" s="281"/>
      <c r="J1928" s="280">
        <f t="shared" si="90"/>
        <v>0</v>
      </c>
      <c r="K1928" s="282"/>
      <c r="L1928" s="30"/>
      <c r="M1928" s="283" t="s">
        <v>1</v>
      </c>
      <c r="N1928" s="284" t="s">
        <v>44</v>
      </c>
      <c r="O1928" s="49"/>
      <c r="P1928" s="285">
        <f t="shared" si="91"/>
        <v>0</v>
      </c>
      <c r="Q1928" s="285">
        <v>0</v>
      </c>
      <c r="R1928" s="285">
        <f t="shared" si="92"/>
        <v>0</v>
      </c>
      <c r="S1928" s="285">
        <v>0</v>
      </c>
      <c r="T1928" s="286">
        <f t="shared" si="93"/>
        <v>0</v>
      </c>
      <c r="U1928" s="204"/>
      <c r="V1928" s="204"/>
      <c r="W1928" s="204"/>
      <c r="X1928" s="204"/>
      <c r="Y1928" s="204"/>
      <c r="Z1928" s="204"/>
      <c r="AA1928" s="204"/>
      <c r="AB1928" s="204"/>
      <c r="AC1928" s="204"/>
      <c r="AD1928" s="204"/>
      <c r="AE1928" s="204"/>
      <c r="AR1928" s="287" t="s">
        <v>839</v>
      </c>
      <c r="AT1928" s="287" t="s">
        <v>139</v>
      </c>
      <c r="AU1928" s="287" t="s">
        <v>151</v>
      </c>
      <c r="AY1928" s="205" t="s">
        <v>137</v>
      </c>
      <c r="BE1928" s="150">
        <f t="shared" si="94"/>
        <v>0</v>
      </c>
      <c r="BF1928" s="150">
        <f t="shared" si="95"/>
        <v>0</v>
      </c>
      <c r="BG1928" s="150">
        <f t="shared" si="96"/>
        <v>0</v>
      </c>
      <c r="BH1928" s="150">
        <f t="shared" si="97"/>
        <v>0</v>
      </c>
      <c r="BI1928" s="150">
        <f t="shared" si="98"/>
        <v>0</v>
      </c>
      <c r="BJ1928" s="205" t="s">
        <v>145</v>
      </c>
      <c r="BK1928" s="151">
        <f t="shared" si="99"/>
        <v>0</v>
      </c>
      <c r="BL1928" s="205" t="s">
        <v>839</v>
      </c>
      <c r="BM1928" s="287" t="s">
        <v>2849</v>
      </c>
    </row>
    <row r="1929" spans="1:65" s="10" customFormat="1" ht="20.85" customHeight="1">
      <c r="B1929" s="126"/>
      <c r="D1929" s="127" t="s">
        <v>71</v>
      </c>
      <c r="E1929" s="137" t="s">
        <v>2850</v>
      </c>
      <c r="F1929" s="137" t="s">
        <v>2851</v>
      </c>
      <c r="I1929" s="129"/>
      <c r="J1929" s="138">
        <f>BK1929</f>
        <v>0</v>
      </c>
      <c r="L1929" s="126"/>
      <c r="M1929" s="131"/>
      <c r="N1929" s="132"/>
      <c r="O1929" s="132"/>
      <c r="P1929" s="133">
        <f>SUM(P1930:P1943)</f>
        <v>0</v>
      </c>
      <c r="Q1929" s="132"/>
      <c r="R1929" s="133">
        <f>SUM(R1930:R1943)</f>
        <v>0</v>
      </c>
      <c r="S1929" s="132"/>
      <c r="T1929" s="134">
        <f>SUM(T1930:T1943)</f>
        <v>0</v>
      </c>
      <c r="AR1929" s="127" t="s">
        <v>151</v>
      </c>
      <c r="AT1929" s="135" t="s">
        <v>71</v>
      </c>
      <c r="AU1929" s="135" t="s">
        <v>145</v>
      </c>
      <c r="AY1929" s="127" t="s">
        <v>137</v>
      </c>
      <c r="BK1929" s="136">
        <f>SUM(BK1930:BK1943)</f>
        <v>0</v>
      </c>
    </row>
    <row r="1930" spans="1:65" s="254" customFormat="1" ht="14.45" customHeight="1">
      <c r="A1930" s="204"/>
      <c r="B1930" s="139"/>
      <c r="C1930" s="288" t="s">
        <v>2852</v>
      </c>
      <c r="D1930" s="288" t="s">
        <v>164</v>
      </c>
      <c r="E1930" s="289" t="s">
        <v>2853</v>
      </c>
      <c r="F1930" s="290" t="s">
        <v>2796</v>
      </c>
      <c r="G1930" s="291" t="s">
        <v>2797</v>
      </c>
      <c r="H1930" s="292">
        <v>34</v>
      </c>
      <c r="I1930" s="293"/>
      <c r="J1930" s="292">
        <f t="shared" ref="J1930:J1943" si="100">ROUND(I1930*H1930,3)</f>
        <v>0</v>
      </c>
      <c r="K1930" s="294"/>
      <c r="L1930" s="183"/>
      <c r="M1930" s="295" t="s">
        <v>1</v>
      </c>
      <c r="N1930" s="296" t="s">
        <v>44</v>
      </c>
      <c r="O1930" s="49"/>
      <c r="P1930" s="285">
        <f t="shared" ref="P1930:P1943" si="101">O1930*H1930</f>
        <v>0</v>
      </c>
      <c r="Q1930" s="285">
        <v>0</v>
      </c>
      <c r="R1930" s="285">
        <f t="shared" ref="R1930:R1943" si="102">Q1930*H1930</f>
        <v>0</v>
      </c>
      <c r="S1930" s="285">
        <v>0</v>
      </c>
      <c r="T1930" s="286">
        <f t="shared" ref="T1930:T1943" si="103">S1930*H1930</f>
        <v>0</v>
      </c>
      <c r="U1930" s="204"/>
      <c r="V1930" s="204"/>
      <c r="W1930" s="204"/>
      <c r="X1930" s="204"/>
      <c r="Y1930" s="204"/>
      <c r="Z1930" s="204"/>
      <c r="AA1930" s="204"/>
      <c r="AB1930" s="204"/>
      <c r="AC1930" s="204"/>
      <c r="AD1930" s="204"/>
      <c r="AE1930" s="204"/>
      <c r="AR1930" s="287" t="s">
        <v>2031</v>
      </c>
      <c r="AT1930" s="287" t="s">
        <v>164</v>
      </c>
      <c r="AU1930" s="287" t="s">
        <v>151</v>
      </c>
      <c r="AY1930" s="205" t="s">
        <v>137</v>
      </c>
      <c r="BE1930" s="150">
        <f t="shared" ref="BE1930:BE1943" si="104">IF(N1930="základná",J1930,0)</f>
        <v>0</v>
      </c>
      <c r="BF1930" s="150">
        <f t="shared" ref="BF1930:BF1943" si="105">IF(N1930="znížená",J1930,0)</f>
        <v>0</v>
      </c>
      <c r="BG1930" s="150">
        <f t="shared" ref="BG1930:BG1943" si="106">IF(N1930="zákl. prenesená",J1930,0)</f>
        <v>0</v>
      </c>
      <c r="BH1930" s="150">
        <f t="shared" ref="BH1930:BH1943" si="107">IF(N1930="zníž. prenesená",J1930,0)</f>
        <v>0</v>
      </c>
      <c r="BI1930" s="150">
        <f t="shared" ref="BI1930:BI1943" si="108">IF(N1930="nulová",J1930,0)</f>
        <v>0</v>
      </c>
      <c r="BJ1930" s="205" t="s">
        <v>145</v>
      </c>
      <c r="BK1930" s="151">
        <f t="shared" ref="BK1930:BK1943" si="109">ROUND(I1930*H1930,3)</f>
        <v>0</v>
      </c>
      <c r="BL1930" s="205" t="s">
        <v>839</v>
      </c>
      <c r="BM1930" s="287" t="s">
        <v>2854</v>
      </c>
    </row>
    <row r="1931" spans="1:65" s="254" customFormat="1" ht="14.45" customHeight="1">
      <c r="A1931" s="204"/>
      <c r="B1931" s="139"/>
      <c r="C1931" s="288" t="s">
        <v>2855</v>
      </c>
      <c r="D1931" s="288" t="s">
        <v>164</v>
      </c>
      <c r="E1931" s="289" t="s">
        <v>2856</v>
      </c>
      <c r="F1931" s="290" t="s">
        <v>2801</v>
      </c>
      <c r="G1931" s="291" t="s">
        <v>2797</v>
      </c>
      <c r="H1931" s="292">
        <v>20</v>
      </c>
      <c r="I1931" s="293"/>
      <c r="J1931" s="292">
        <f t="shared" si="100"/>
        <v>0</v>
      </c>
      <c r="K1931" s="294"/>
      <c r="L1931" s="183"/>
      <c r="M1931" s="295" t="s">
        <v>1</v>
      </c>
      <c r="N1931" s="296" t="s">
        <v>44</v>
      </c>
      <c r="O1931" s="49"/>
      <c r="P1931" s="285">
        <f t="shared" si="101"/>
        <v>0</v>
      </c>
      <c r="Q1931" s="285">
        <v>0</v>
      </c>
      <c r="R1931" s="285">
        <f t="shared" si="102"/>
        <v>0</v>
      </c>
      <c r="S1931" s="285">
        <v>0</v>
      </c>
      <c r="T1931" s="286">
        <f t="shared" si="103"/>
        <v>0</v>
      </c>
      <c r="U1931" s="204"/>
      <c r="V1931" s="204"/>
      <c r="W1931" s="204"/>
      <c r="X1931" s="204"/>
      <c r="Y1931" s="204"/>
      <c r="Z1931" s="204"/>
      <c r="AA1931" s="204"/>
      <c r="AB1931" s="204"/>
      <c r="AC1931" s="204"/>
      <c r="AD1931" s="204"/>
      <c r="AE1931" s="204"/>
      <c r="AR1931" s="287" t="s">
        <v>2031</v>
      </c>
      <c r="AT1931" s="287" t="s">
        <v>164</v>
      </c>
      <c r="AU1931" s="287" t="s">
        <v>151</v>
      </c>
      <c r="AY1931" s="205" t="s">
        <v>137</v>
      </c>
      <c r="BE1931" s="150">
        <f t="shared" si="104"/>
        <v>0</v>
      </c>
      <c r="BF1931" s="150">
        <f t="shared" si="105"/>
        <v>0</v>
      </c>
      <c r="BG1931" s="150">
        <f t="shared" si="106"/>
        <v>0</v>
      </c>
      <c r="BH1931" s="150">
        <f t="shared" si="107"/>
        <v>0</v>
      </c>
      <c r="BI1931" s="150">
        <f t="shared" si="108"/>
        <v>0</v>
      </c>
      <c r="BJ1931" s="205" t="s">
        <v>145</v>
      </c>
      <c r="BK1931" s="151">
        <f t="shared" si="109"/>
        <v>0</v>
      </c>
      <c r="BL1931" s="205" t="s">
        <v>839</v>
      </c>
      <c r="BM1931" s="287" t="s">
        <v>2857</v>
      </c>
    </row>
    <row r="1932" spans="1:65" s="254" customFormat="1" ht="14.45" customHeight="1">
      <c r="A1932" s="204"/>
      <c r="B1932" s="139"/>
      <c r="C1932" s="288" t="s">
        <v>2858</v>
      </c>
      <c r="D1932" s="288" t="s">
        <v>164</v>
      </c>
      <c r="E1932" s="289" t="s">
        <v>2859</v>
      </c>
      <c r="F1932" s="290" t="s">
        <v>2805</v>
      </c>
      <c r="G1932" s="291" t="s">
        <v>2797</v>
      </c>
      <c r="H1932" s="292">
        <v>85</v>
      </c>
      <c r="I1932" s="293"/>
      <c r="J1932" s="292">
        <f t="shared" si="100"/>
        <v>0</v>
      </c>
      <c r="K1932" s="294"/>
      <c r="L1932" s="183"/>
      <c r="M1932" s="295" t="s">
        <v>1</v>
      </c>
      <c r="N1932" s="296" t="s">
        <v>44</v>
      </c>
      <c r="O1932" s="49"/>
      <c r="P1932" s="285">
        <f t="shared" si="101"/>
        <v>0</v>
      </c>
      <c r="Q1932" s="285">
        <v>0</v>
      </c>
      <c r="R1932" s="285">
        <f t="shared" si="102"/>
        <v>0</v>
      </c>
      <c r="S1932" s="285">
        <v>0</v>
      </c>
      <c r="T1932" s="286">
        <f t="shared" si="103"/>
        <v>0</v>
      </c>
      <c r="U1932" s="204"/>
      <c r="V1932" s="204"/>
      <c r="W1932" s="204"/>
      <c r="X1932" s="204"/>
      <c r="Y1932" s="204"/>
      <c r="Z1932" s="204"/>
      <c r="AA1932" s="204"/>
      <c r="AB1932" s="204"/>
      <c r="AC1932" s="204"/>
      <c r="AD1932" s="204"/>
      <c r="AE1932" s="204"/>
      <c r="AR1932" s="287" t="s">
        <v>2031</v>
      </c>
      <c r="AT1932" s="287" t="s">
        <v>164</v>
      </c>
      <c r="AU1932" s="287" t="s">
        <v>151</v>
      </c>
      <c r="AY1932" s="205" t="s">
        <v>137</v>
      </c>
      <c r="BE1932" s="150">
        <f t="shared" si="104"/>
        <v>0</v>
      </c>
      <c r="BF1932" s="150">
        <f t="shared" si="105"/>
        <v>0</v>
      </c>
      <c r="BG1932" s="150">
        <f t="shared" si="106"/>
        <v>0</v>
      </c>
      <c r="BH1932" s="150">
        <f t="shared" si="107"/>
        <v>0</v>
      </c>
      <c r="BI1932" s="150">
        <f t="shared" si="108"/>
        <v>0</v>
      </c>
      <c r="BJ1932" s="205" t="s">
        <v>145</v>
      </c>
      <c r="BK1932" s="151">
        <f t="shared" si="109"/>
        <v>0</v>
      </c>
      <c r="BL1932" s="205" t="s">
        <v>839</v>
      </c>
      <c r="BM1932" s="287" t="s">
        <v>2860</v>
      </c>
    </row>
    <row r="1933" spans="1:65" s="254" customFormat="1" ht="14.45" customHeight="1">
      <c r="A1933" s="204"/>
      <c r="B1933" s="139"/>
      <c r="C1933" s="288" t="s">
        <v>2861</v>
      </c>
      <c r="D1933" s="288" t="s">
        <v>164</v>
      </c>
      <c r="E1933" s="289" t="s">
        <v>2862</v>
      </c>
      <c r="F1933" s="290" t="s">
        <v>2809</v>
      </c>
      <c r="G1933" s="291" t="s">
        <v>167</v>
      </c>
      <c r="H1933" s="292">
        <v>5</v>
      </c>
      <c r="I1933" s="293"/>
      <c r="J1933" s="292">
        <f t="shared" si="100"/>
        <v>0</v>
      </c>
      <c r="K1933" s="294"/>
      <c r="L1933" s="183"/>
      <c r="M1933" s="295" t="s">
        <v>1</v>
      </c>
      <c r="N1933" s="296" t="s">
        <v>44</v>
      </c>
      <c r="O1933" s="49"/>
      <c r="P1933" s="285">
        <f t="shared" si="101"/>
        <v>0</v>
      </c>
      <c r="Q1933" s="285">
        <v>0</v>
      </c>
      <c r="R1933" s="285">
        <f t="shared" si="102"/>
        <v>0</v>
      </c>
      <c r="S1933" s="285">
        <v>0</v>
      </c>
      <c r="T1933" s="286">
        <f t="shared" si="103"/>
        <v>0</v>
      </c>
      <c r="U1933" s="204"/>
      <c r="V1933" s="204"/>
      <c r="W1933" s="204"/>
      <c r="X1933" s="204"/>
      <c r="Y1933" s="204"/>
      <c r="Z1933" s="204"/>
      <c r="AA1933" s="204"/>
      <c r="AB1933" s="204"/>
      <c r="AC1933" s="204"/>
      <c r="AD1933" s="204"/>
      <c r="AE1933" s="204"/>
      <c r="AR1933" s="287" t="s">
        <v>2031</v>
      </c>
      <c r="AT1933" s="287" t="s">
        <v>164</v>
      </c>
      <c r="AU1933" s="287" t="s">
        <v>151</v>
      </c>
      <c r="AY1933" s="205" t="s">
        <v>137</v>
      </c>
      <c r="BE1933" s="150">
        <f t="shared" si="104"/>
        <v>0</v>
      </c>
      <c r="BF1933" s="150">
        <f t="shared" si="105"/>
        <v>0</v>
      </c>
      <c r="BG1933" s="150">
        <f t="shared" si="106"/>
        <v>0</v>
      </c>
      <c r="BH1933" s="150">
        <f t="shared" si="107"/>
        <v>0</v>
      </c>
      <c r="BI1933" s="150">
        <f t="shared" si="108"/>
        <v>0</v>
      </c>
      <c r="BJ1933" s="205" t="s">
        <v>145</v>
      </c>
      <c r="BK1933" s="151">
        <f t="shared" si="109"/>
        <v>0</v>
      </c>
      <c r="BL1933" s="205" t="s">
        <v>839</v>
      </c>
      <c r="BM1933" s="287" t="s">
        <v>2863</v>
      </c>
    </row>
    <row r="1934" spans="1:65" s="254" customFormat="1" ht="14.45" customHeight="1">
      <c r="A1934" s="204"/>
      <c r="B1934" s="139"/>
      <c r="C1934" s="288" t="s">
        <v>2864</v>
      </c>
      <c r="D1934" s="288" t="s">
        <v>164</v>
      </c>
      <c r="E1934" s="289" t="s">
        <v>2865</v>
      </c>
      <c r="F1934" s="290" t="s">
        <v>2813</v>
      </c>
      <c r="G1934" s="291" t="s">
        <v>269</v>
      </c>
      <c r="H1934" s="292">
        <v>50</v>
      </c>
      <c r="I1934" s="293"/>
      <c r="J1934" s="292">
        <f t="shared" si="100"/>
        <v>0</v>
      </c>
      <c r="K1934" s="294"/>
      <c r="L1934" s="183"/>
      <c r="M1934" s="295" t="s">
        <v>1</v>
      </c>
      <c r="N1934" s="296" t="s">
        <v>44</v>
      </c>
      <c r="O1934" s="49"/>
      <c r="P1934" s="285">
        <f t="shared" si="101"/>
        <v>0</v>
      </c>
      <c r="Q1934" s="285">
        <v>0</v>
      </c>
      <c r="R1934" s="285">
        <f t="shared" si="102"/>
        <v>0</v>
      </c>
      <c r="S1934" s="285">
        <v>0</v>
      </c>
      <c r="T1934" s="286">
        <f t="shared" si="103"/>
        <v>0</v>
      </c>
      <c r="U1934" s="204"/>
      <c r="V1934" s="204"/>
      <c r="W1934" s="204"/>
      <c r="X1934" s="204"/>
      <c r="Y1934" s="204"/>
      <c r="Z1934" s="204"/>
      <c r="AA1934" s="204"/>
      <c r="AB1934" s="204"/>
      <c r="AC1934" s="204"/>
      <c r="AD1934" s="204"/>
      <c r="AE1934" s="204"/>
      <c r="AR1934" s="287" t="s">
        <v>2031</v>
      </c>
      <c r="AT1934" s="287" t="s">
        <v>164</v>
      </c>
      <c r="AU1934" s="287" t="s">
        <v>151</v>
      </c>
      <c r="AY1934" s="205" t="s">
        <v>137</v>
      </c>
      <c r="BE1934" s="150">
        <f t="shared" si="104"/>
        <v>0</v>
      </c>
      <c r="BF1934" s="150">
        <f t="shared" si="105"/>
        <v>0</v>
      </c>
      <c r="BG1934" s="150">
        <f t="shared" si="106"/>
        <v>0</v>
      </c>
      <c r="BH1934" s="150">
        <f t="shared" si="107"/>
        <v>0</v>
      </c>
      <c r="BI1934" s="150">
        <f t="shared" si="108"/>
        <v>0</v>
      </c>
      <c r="BJ1934" s="205" t="s">
        <v>145</v>
      </c>
      <c r="BK1934" s="151">
        <f t="shared" si="109"/>
        <v>0</v>
      </c>
      <c r="BL1934" s="205" t="s">
        <v>839</v>
      </c>
      <c r="BM1934" s="287" t="s">
        <v>2866</v>
      </c>
    </row>
    <row r="1935" spans="1:65" s="254" customFormat="1" ht="14.45" customHeight="1">
      <c r="A1935" s="204"/>
      <c r="B1935" s="139"/>
      <c r="C1935" s="288" t="s">
        <v>2867</v>
      </c>
      <c r="D1935" s="288" t="s">
        <v>164</v>
      </c>
      <c r="E1935" s="289" t="s">
        <v>2868</v>
      </c>
      <c r="F1935" s="290" t="s">
        <v>2817</v>
      </c>
      <c r="G1935" s="291" t="s">
        <v>167</v>
      </c>
      <c r="H1935" s="292">
        <v>4</v>
      </c>
      <c r="I1935" s="293"/>
      <c r="J1935" s="292">
        <f t="shared" si="100"/>
        <v>0</v>
      </c>
      <c r="K1935" s="294"/>
      <c r="L1935" s="183"/>
      <c r="M1935" s="295" t="s">
        <v>1</v>
      </c>
      <c r="N1935" s="296" t="s">
        <v>44</v>
      </c>
      <c r="O1935" s="49"/>
      <c r="P1935" s="285">
        <f t="shared" si="101"/>
        <v>0</v>
      </c>
      <c r="Q1935" s="285">
        <v>0</v>
      </c>
      <c r="R1935" s="285">
        <f t="shared" si="102"/>
        <v>0</v>
      </c>
      <c r="S1935" s="285">
        <v>0</v>
      </c>
      <c r="T1935" s="286">
        <f t="shared" si="103"/>
        <v>0</v>
      </c>
      <c r="U1935" s="204"/>
      <c r="V1935" s="204"/>
      <c r="W1935" s="204"/>
      <c r="X1935" s="204"/>
      <c r="Y1935" s="204"/>
      <c r="Z1935" s="204"/>
      <c r="AA1935" s="204"/>
      <c r="AB1935" s="204"/>
      <c r="AC1935" s="204"/>
      <c r="AD1935" s="204"/>
      <c r="AE1935" s="204"/>
      <c r="AR1935" s="287" t="s">
        <v>2031</v>
      </c>
      <c r="AT1935" s="287" t="s">
        <v>164</v>
      </c>
      <c r="AU1935" s="287" t="s">
        <v>151</v>
      </c>
      <c r="AY1935" s="205" t="s">
        <v>137</v>
      </c>
      <c r="BE1935" s="150">
        <f t="shared" si="104"/>
        <v>0</v>
      </c>
      <c r="BF1935" s="150">
        <f t="shared" si="105"/>
        <v>0</v>
      </c>
      <c r="BG1935" s="150">
        <f t="shared" si="106"/>
        <v>0</v>
      </c>
      <c r="BH1935" s="150">
        <f t="shared" si="107"/>
        <v>0</v>
      </c>
      <c r="BI1935" s="150">
        <f t="shared" si="108"/>
        <v>0</v>
      </c>
      <c r="BJ1935" s="205" t="s">
        <v>145</v>
      </c>
      <c r="BK1935" s="151">
        <f t="shared" si="109"/>
        <v>0</v>
      </c>
      <c r="BL1935" s="205" t="s">
        <v>839</v>
      </c>
      <c r="BM1935" s="287" t="s">
        <v>2869</v>
      </c>
    </row>
    <row r="1936" spans="1:65" s="254" customFormat="1" ht="14.45" customHeight="1">
      <c r="A1936" s="204"/>
      <c r="B1936" s="139"/>
      <c r="C1936" s="288" t="s">
        <v>2870</v>
      </c>
      <c r="D1936" s="288" t="s">
        <v>164</v>
      </c>
      <c r="E1936" s="289" t="s">
        <v>2871</v>
      </c>
      <c r="F1936" s="290" t="s">
        <v>2821</v>
      </c>
      <c r="G1936" s="291" t="s">
        <v>167</v>
      </c>
      <c r="H1936" s="292">
        <v>10</v>
      </c>
      <c r="I1936" s="293"/>
      <c r="J1936" s="292">
        <f t="shared" si="100"/>
        <v>0</v>
      </c>
      <c r="K1936" s="294"/>
      <c r="L1936" s="183"/>
      <c r="M1936" s="295" t="s">
        <v>1</v>
      </c>
      <c r="N1936" s="296" t="s">
        <v>44</v>
      </c>
      <c r="O1936" s="49"/>
      <c r="P1936" s="285">
        <f t="shared" si="101"/>
        <v>0</v>
      </c>
      <c r="Q1936" s="285">
        <v>0</v>
      </c>
      <c r="R1936" s="285">
        <f t="shared" si="102"/>
        <v>0</v>
      </c>
      <c r="S1936" s="285">
        <v>0</v>
      </c>
      <c r="T1936" s="286">
        <f t="shared" si="103"/>
        <v>0</v>
      </c>
      <c r="U1936" s="204"/>
      <c r="V1936" s="204"/>
      <c r="W1936" s="204"/>
      <c r="X1936" s="204"/>
      <c r="Y1936" s="204"/>
      <c r="Z1936" s="204"/>
      <c r="AA1936" s="204"/>
      <c r="AB1936" s="204"/>
      <c r="AC1936" s="204"/>
      <c r="AD1936" s="204"/>
      <c r="AE1936" s="204"/>
      <c r="AR1936" s="287" t="s">
        <v>2031</v>
      </c>
      <c r="AT1936" s="287" t="s">
        <v>164</v>
      </c>
      <c r="AU1936" s="287" t="s">
        <v>151</v>
      </c>
      <c r="AY1936" s="205" t="s">
        <v>137</v>
      </c>
      <c r="BE1936" s="150">
        <f t="shared" si="104"/>
        <v>0</v>
      </c>
      <c r="BF1936" s="150">
        <f t="shared" si="105"/>
        <v>0</v>
      </c>
      <c r="BG1936" s="150">
        <f t="shared" si="106"/>
        <v>0</v>
      </c>
      <c r="BH1936" s="150">
        <f t="shared" si="107"/>
        <v>0</v>
      </c>
      <c r="BI1936" s="150">
        <f t="shared" si="108"/>
        <v>0</v>
      </c>
      <c r="BJ1936" s="205" t="s">
        <v>145</v>
      </c>
      <c r="BK1936" s="151">
        <f t="shared" si="109"/>
        <v>0</v>
      </c>
      <c r="BL1936" s="205" t="s">
        <v>839</v>
      </c>
      <c r="BM1936" s="287" t="s">
        <v>2872</v>
      </c>
    </row>
    <row r="1937" spans="1:65" s="254" customFormat="1" ht="14.45" customHeight="1">
      <c r="A1937" s="204"/>
      <c r="B1937" s="139"/>
      <c r="C1937" s="288" t="s">
        <v>2873</v>
      </c>
      <c r="D1937" s="288" t="s">
        <v>164</v>
      </c>
      <c r="E1937" s="289" t="s">
        <v>2874</v>
      </c>
      <c r="F1937" s="290" t="s">
        <v>2825</v>
      </c>
      <c r="G1937" s="291" t="s">
        <v>167</v>
      </c>
      <c r="H1937" s="292">
        <v>10</v>
      </c>
      <c r="I1937" s="293"/>
      <c r="J1937" s="292">
        <f t="shared" si="100"/>
        <v>0</v>
      </c>
      <c r="K1937" s="294"/>
      <c r="L1937" s="183"/>
      <c r="M1937" s="295" t="s">
        <v>1</v>
      </c>
      <c r="N1937" s="296" t="s">
        <v>44</v>
      </c>
      <c r="O1937" s="49"/>
      <c r="P1937" s="285">
        <f t="shared" si="101"/>
        <v>0</v>
      </c>
      <c r="Q1937" s="285">
        <v>0</v>
      </c>
      <c r="R1937" s="285">
        <f t="shared" si="102"/>
        <v>0</v>
      </c>
      <c r="S1937" s="285">
        <v>0</v>
      </c>
      <c r="T1937" s="286">
        <f t="shared" si="103"/>
        <v>0</v>
      </c>
      <c r="U1937" s="204"/>
      <c r="V1937" s="204"/>
      <c r="W1937" s="204"/>
      <c r="X1937" s="204"/>
      <c r="Y1937" s="204"/>
      <c r="Z1937" s="204"/>
      <c r="AA1937" s="204"/>
      <c r="AB1937" s="204"/>
      <c r="AC1937" s="204"/>
      <c r="AD1937" s="204"/>
      <c r="AE1937" s="204"/>
      <c r="AR1937" s="287" t="s">
        <v>2031</v>
      </c>
      <c r="AT1937" s="287" t="s">
        <v>164</v>
      </c>
      <c r="AU1937" s="287" t="s">
        <v>151</v>
      </c>
      <c r="AY1937" s="205" t="s">
        <v>137</v>
      </c>
      <c r="BE1937" s="150">
        <f t="shared" si="104"/>
        <v>0</v>
      </c>
      <c r="BF1937" s="150">
        <f t="shared" si="105"/>
        <v>0</v>
      </c>
      <c r="BG1937" s="150">
        <f t="shared" si="106"/>
        <v>0</v>
      </c>
      <c r="BH1937" s="150">
        <f t="shared" si="107"/>
        <v>0</v>
      </c>
      <c r="BI1937" s="150">
        <f t="shared" si="108"/>
        <v>0</v>
      </c>
      <c r="BJ1937" s="205" t="s">
        <v>145</v>
      </c>
      <c r="BK1937" s="151">
        <f t="shared" si="109"/>
        <v>0</v>
      </c>
      <c r="BL1937" s="205" t="s">
        <v>839</v>
      </c>
      <c r="BM1937" s="287" t="s">
        <v>2875</v>
      </c>
    </row>
    <row r="1938" spans="1:65" s="254" customFormat="1" ht="14.45" customHeight="1">
      <c r="A1938" s="204"/>
      <c r="B1938" s="139"/>
      <c r="C1938" s="288" t="s">
        <v>2876</v>
      </c>
      <c r="D1938" s="288" t="s">
        <v>164</v>
      </c>
      <c r="E1938" s="289" t="s">
        <v>2877</v>
      </c>
      <c r="F1938" s="290" t="s">
        <v>2829</v>
      </c>
      <c r="G1938" s="291" t="s">
        <v>167</v>
      </c>
      <c r="H1938" s="292">
        <v>5</v>
      </c>
      <c r="I1938" s="293"/>
      <c r="J1938" s="292">
        <f t="shared" si="100"/>
        <v>0</v>
      </c>
      <c r="K1938" s="294"/>
      <c r="L1938" s="183"/>
      <c r="M1938" s="295" t="s">
        <v>1</v>
      </c>
      <c r="N1938" s="296" t="s">
        <v>44</v>
      </c>
      <c r="O1938" s="49"/>
      <c r="P1938" s="285">
        <f t="shared" si="101"/>
        <v>0</v>
      </c>
      <c r="Q1938" s="285">
        <v>0</v>
      </c>
      <c r="R1938" s="285">
        <f t="shared" si="102"/>
        <v>0</v>
      </c>
      <c r="S1938" s="285">
        <v>0</v>
      </c>
      <c r="T1938" s="286">
        <f t="shared" si="103"/>
        <v>0</v>
      </c>
      <c r="U1938" s="204"/>
      <c r="V1938" s="204"/>
      <c r="W1938" s="204"/>
      <c r="X1938" s="204"/>
      <c r="Y1938" s="204"/>
      <c r="Z1938" s="204"/>
      <c r="AA1938" s="204"/>
      <c r="AB1938" s="204"/>
      <c r="AC1938" s="204"/>
      <c r="AD1938" s="204"/>
      <c r="AE1938" s="204"/>
      <c r="AR1938" s="287" t="s">
        <v>2031</v>
      </c>
      <c r="AT1938" s="287" t="s">
        <v>164</v>
      </c>
      <c r="AU1938" s="287" t="s">
        <v>151</v>
      </c>
      <c r="AY1938" s="205" t="s">
        <v>137</v>
      </c>
      <c r="BE1938" s="150">
        <f t="shared" si="104"/>
        <v>0</v>
      </c>
      <c r="BF1938" s="150">
        <f t="shared" si="105"/>
        <v>0</v>
      </c>
      <c r="BG1938" s="150">
        <f t="shared" si="106"/>
        <v>0</v>
      </c>
      <c r="BH1938" s="150">
        <f t="shared" si="107"/>
        <v>0</v>
      </c>
      <c r="BI1938" s="150">
        <f t="shared" si="108"/>
        <v>0</v>
      </c>
      <c r="BJ1938" s="205" t="s">
        <v>145</v>
      </c>
      <c r="BK1938" s="151">
        <f t="shared" si="109"/>
        <v>0</v>
      </c>
      <c r="BL1938" s="205" t="s">
        <v>839</v>
      </c>
      <c r="BM1938" s="287" t="s">
        <v>2878</v>
      </c>
    </row>
    <row r="1939" spans="1:65" s="254" customFormat="1" ht="14.45" customHeight="1">
      <c r="A1939" s="204"/>
      <c r="B1939" s="139"/>
      <c r="C1939" s="288" t="s">
        <v>2879</v>
      </c>
      <c r="D1939" s="288" t="s">
        <v>164</v>
      </c>
      <c r="E1939" s="289" t="s">
        <v>2880</v>
      </c>
      <c r="F1939" s="290" t="s">
        <v>2833</v>
      </c>
      <c r="G1939" s="291" t="s">
        <v>167</v>
      </c>
      <c r="H1939" s="292">
        <v>40</v>
      </c>
      <c r="I1939" s="293"/>
      <c r="J1939" s="292">
        <f t="shared" si="100"/>
        <v>0</v>
      </c>
      <c r="K1939" s="294"/>
      <c r="L1939" s="183"/>
      <c r="M1939" s="295" t="s">
        <v>1</v>
      </c>
      <c r="N1939" s="296" t="s">
        <v>44</v>
      </c>
      <c r="O1939" s="49"/>
      <c r="P1939" s="285">
        <f t="shared" si="101"/>
        <v>0</v>
      </c>
      <c r="Q1939" s="285">
        <v>0</v>
      </c>
      <c r="R1939" s="285">
        <f t="shared" si="102"/>
        <v>0</v>
      </c>
      <c r="S1939" s="285">
        <v>0</v>
      </c>
      <c r="T1939" s="286">
        <f t="shared" si="103"/>
        <v>0</v>
      </c>
      <c r="U1939" s="204"/>
      <c r="V1939" s="204"/>
      <c r="W1939" s="204"/>
      <c r="X1939" s="204"/>
      <c r="Y1939" s="204"/>
      <c r="Z1939" s="204"/>
      <c r="AA1939" s="204"/>
      <c r="AB1939" s="204"/>
      <c r="AC1939" s="204"/>
      <c r="AD1939" s="204"/>
      <c r="AE1939" s="204"/>
      <c r="AR1939" s="287" t="s">
        <v>2031</v>
      </c>
      <c r="AT1939" s="287" t="s">
        <v>164</v>
      </c>
      <c r="AU1939" s="287" t="s">
        <v>151</v>
      </c>
      <c r="AY1939" s="205" t="s">
        <v>137</v>
      </c>
      <c r="BE1939" s="150">
        <f t="shared" si="104"/>
        <v>0</v>
      </c>
      <c r="BF1939" s="150">
        <f t="shared" si="105"/>
        <v>0</v>
      </c>
      <c r="BG1939" s="150">
        <f t="shared" si="106"/>
        <v>0</v>
      </c>
      <c r="BH1939" s="150">
        <f t="shared" si="107"/>
        <v>0</v>
      </c>
      <c r="BI1939" s="150">
        <f t="shared" si="108"/>
        <v>0</v>
      </c>
      <c r="BJ1939" s="205" t="s">
        <v>145</v>
      </c>
      <c r="BK1939" s="151">
        <f t="shared" si="109"/>
        <v>0</v>
      </c>
      <c r="BL1939" s="205" t="s">
        <v>839</v>
      </c>
      <c r="BM1939" s="287" t="s">
        <v>2881</v>
      </c>
    </row>
    <row r="1940" spans="1:65" s="254" customFormat="1" ht="14.45" customHeight="1">
      <c r="A1940" s="204"/>
      <c r="B1940" s="139"/>
      <c r="C1940" s="288" t="s">
        <v>2882</v>
      </c>
      <c r="D1940" s="288" t="s">
        <v>164</v>
      </c>
      <c r="E1940" s="289" t="s">
        <v>2883</v>
      </c>
      <c r="F1940" s="290" t="s">
        <v>2884</v>
      </c>
      <c r="G1940" s="291" t="s">
        <v>167</v>
      </c>
      <c r="H1940" s="292">
        <v>1</v>
      </c>
      <c r="I1940" s="293"/>
      <c r="J1940" s="292">
        <f t="shared" si="100"/>
        <v>0</v>
      </c>
      <c r="K1940" s="294"/>
      <c r="L1940" s="183"/>
      <c r="M1940" s="295" t="s">
        <v>1</v>
      </c>
      <c r="N1940" s="296" t="s">
        <v>44</v>
      </c>
      <c r="O1940" s="49"/>
      <c r="P1940" s="285">
        <f t="shared" si="101"/>
        <v>0</v>
      </c>
      <c r="Q1940" s="285">
        <v>0</v>
      </c>
      <c r="R1940" s="285">
        <f t="shared" si="102"/>
        <v>0</v>
      </c>
      <c r="S1940" s="285">
        <v>0</v>
      </c>
      <c r="T1940" s="286">
        <f t="shared" si="103"/>
        <v>0</v>
      </c>
      <c r="U1940" s="204"/>
      <c r="V1940" s="204"/>
      <c r="W1940" s="204"/>
      <c r="X1940" s="204"/>
      <c r="Y1940" s="204"/>
      <c r="Z1940" s="204"/>
      <c r="AA1940" s="204"/>
      <c r="AB1940" s="204"/>
      <c r="AC1940" s="204"/>
      <c r="AD1940" s="204"/>
      <c r="AE1940" s="204"/>
      <c r="AR1940" s="287" t="s">
        <v>2031</v>
      </c>
      <c r="AT1940" s="287" t="s">
        <v>164</v>
      </c>
      <c r="AU1940" s="287" t="s">
        <v>151</v>
      </c>
      <c r="AY1940" s="205" t="s">
        <v>137</v>
      </c>
      <c r="BE1940" s="150">
        <f t="shared" si="104"/>
        <v>0</v>
      </c>
      <c r="BF1940" s="150">
        <f t="shared" si="105"/>
        <v>0</v>
      </c>
      <c r="BG1940" s="150">
        <f t="shared" si="106"/>
        <v>0</v>
      </c>
      <c r="BH1940" s="150">
        <f t="shared" si="107"/>
        <v>0</v>
      </c>
      <c r="BI1940" s="150">
        <f t="shared" si="108"/>
        <v>0</v>
      </c>
      <c r="BJ1940" s="205" t="s">
        <v>145</v>
      </c>
      <c r="BK1940" s="151">
        <f t="shared" si="109"/>
        <v>0</v>
      </c>
      <c r="BL1940" s="205" t="s">
        <v>839</v>
      </c>
      <c r="BM1940" s="287" t="s">
        <v>2885</v>
      </c>
    </row>
    <row r="1941" spans="1:65" s="254" customFormat="1" ht="14.45" customHeight="1">
      <c r="A1941" s="204"/>
      <c r="B1941" s="139"/>
      <c r="C1941" s="288" t="s">
        <v>2886</v>
      </c>
      <c r="D1941" s="288" t="s">
        <v>164</v>
      </c>
      <c r="E1941" s="289" t="s">
        <v>2887</v>
      </c>
      <c r="F1941" s="290" t="s">
        <v>2888</v>
      </c>
      <c r="G1941" s="291" t="s">
        <v>167</v>
      </c>
      <c r="H1941" s="292">
        <v>2</v>
      </c>
      <c r="I1941" s="293"/>
      <c r="J1941" s="292">
        <f t="shared" si="100"/>
        <v>0</v>
      </c>
      <c r="K1941" s="294"/>
      <c r="L1941" s="183"/>
      <c r="M1941" s="295" t="s">
        <v>1</v>
      </c>
      <c r="N1941" s="296" t="s">
        <v>44</v>
      </c>
      <c r="O1941" s="49"/>
      <c r="P1941" s="285">
        <f t="shared" si="101"/>
        <v>0</v>
      </c>
      <c r="Q1941" s="285">
        <v>0</v>
      </c>
      <c r="R1941" s="285">
        <f t="shared" si="102"/>
        <v>0</v>
      </c>
      <c r="S1941" s="285">
        <v>0</v>
      </c>
      <c r="T1941" s="286">
        <f t="shared" si="103"/>
        <v>0</v>
      </c>
      <c r="U1941" s="204"/>
      <c r="V1941" s="204"/>
      <c r="W1941" s="204"/>
      <c r="X1941" s="204"/>
      <c r="Y1941" s="204"/>
      <c r="Z1941" s="204"/>
      <c r="AA1941" s="204"/>
      <c r="AB1941" s="204"/>
      <c r="AC1941" s="204"/>
      <c r="AD1941" s="204"/>
      <c r="AE1941" s="204"/>
      <c r="AR1941" s="287" t="s">
        <v>2031</v>
      </c>
      <c r="AT1941" s="287" t="s">
        <v>164</v>
      </c>
      <c r="AU1941" s="287" t="s">
        <v>151</v>
      </c>
      <c r="AY1941" s="205" t="s">
        <v>137</v>
      </c>
      <c r="BE1941" s="150">
        <f t="shared" si="104"/>
        <v>0</v>
      </c>
      <c r="BF1941" s="150">
        <f t="shared" si="105"/>
        <v>0</v>
      </c>
      <c r="BG1941" s="150">
        <f t="shared" si="106"/>
        <v>0</v>
      </c>
      <c r="BH1941" s="150">
        <f t="shared" si="107"/>
        <v>0</v>
      </c>
      <c r="BI1941" s="150">
        <f t="shared" si="108"/>
        <v>0</v>
      </c>
      <c r="BJ1941" s="205" t="s">
        <v>145</v>
      </c>
      <c r="BK1941" s="151">
        <f t="shared" si="109"/>
        <v>0</v>
      </c>
      <c r="BL1941" s="205" t="s">
        <v>839</v>
      </c>
      <c r="BM1941" s="287" t="s">
        <v>2889</v>
      </c>
    </row>
    <row r="1942" spans="1:65" s="254" customFormat="1" ht="14.45" customHeight="1">
      <c r="A1942" s="204"/>
      <c r="B1942" s="139"/>
      <c r="C1942" s="288" t="s">
        <v>2890</v>
      </c>
      <c r="D1942" s="288" t="s">
        <v>164</v>
      </c>
      <c r="E1942" s="289" t="s">
        <v>2891</v>
      </c>
      <c r="F1942" s="290" t="s">
        <v>2845</v>
      </c>
      <c r="G1942" s="291" t="s">
        <v>167</v>
      </c>
      <c r="H1942" s="292">
        <v>10</v>
      </c>
      <c r="I1942" s="293"/>
      <c r="J1942" s="292">
        <f t="shared" si="100"/>
        <v>0</v>
      </c>
      <c r="K1942" s="294"/>
      <c r="L1942" s="183"/>
      <c r="M1942" s="295" t="s">
        <v>1</v>
      </c>
      <c r="N1942" s="296" t="s">
        <v>44</v>
      </c>
      <c r="O1942" s="49"/>
      <c r="P1942" s="285">
        <f t="shared" si="101"/>
        <v>0</v>
      </c>
      <c r="Q1942" s="285">
        <v>0</v>
      </c>
      <c r="R1942" s="285">
        <f t="shared" si="102"/>
        <v>0</v>
      </c>
      <c r="S1942" s="285">
        <v>0</v>
      </c>
      <c r="T1942" s="286">
        <f t="shared" si="103"/>
        <v>0</v>
      </c>
      <c r="U1942" s="204"/>
      <c r="V1942" s="204"/>
      <c r="W1942" s="204"/>
      <c r="X1942" s="204"/>
      <c r="Y1942" s="204"/>
      <c r="Z1942" s="204"/>
      <c r="AA1942" s="204"/>
      <c r="AB1942" s="204"/>
      <c r="AC1942" s="204"/>
      <c r="AD1942" s="204"/>
      <c r="AE1942" s="204"/>
      <c r="AR1942" s="287" t="s">
        <v>2031</v>
      </c>
      <c r="AT1942" s="287" t="s">
        <v>164</v>
      </c>
      <c r="AU1942" s="287" t="s">
        <v>151</v>
      </c>
      <c r="AY1942" s="205" t="s">
        <v>137</v>
      </c>
      <c r="BE1942" s="150">
        <f t="shared" si="104"/>
        <v>0</v>
      </c>
      <c r="BF1942" s="150">
        <f t="shared" si="105"/>
        <v>0</v>
      </c>
      <c r="BG1942" s="150">
        <f t="shared" si="106"/>
        <v>0</v>
      </c>
      <c r="BH1942" s="150">
        <f t="shared" si="107"/>
        <v>0</v>
      </c>
      <c r="BI1942" s="150">
        <f t="shared" si="108"/>
        <v>0</v>
      </c>
      <c r="BJ1942" s="205" t="s">
        <v>145</v>
      </c>
      <c r="BK1942" s="151">
        <f t="shared" si="109"/>
        <v>0</v>
      </c>
      <c r="BL1942" s="205" t="s">
        <v>839</v>
      </c>
      <c r="BM1942" s="287" t="s">
        <v>2892</v>
      </c>
    </row>
    <row r="1943" spans="1:65" s="254" customFormat="1" ht="14.45" customHeight="1">
      <c r="A1943" s="204"/>
      <c r="B1943" s="139"/>
      <c r="C1943" s="288" t="s">
        <v>2893</v>
      </c>
      <c r="D1943" s="288" t="s">
        <v>164</v>
      </c>
      <c r="E1943" s="289" t="s">
        <v>2894</v>
      </c>
      <c r="F1943" s="290" t="s">
        <v>2624</v>
      </c>
      <c r="G1943" s="291" t="s">
        <v>325</v>
      </c>
      <c r="H1943" s="292">
        <v>1</v>
      </c>
      <c r="I1943" s="293"/>
      <c r="J1943" s="292">
        <f t="shared" si="100"/>
        <v>0</v>
      </c>
      <c r="K1943" s="294"/>
      <c r="L1943" s="183"/>
      <c r="M1943" s="295" t="s">
        <v>1</v>
      </c>
      <c r="N1943" s="296" t="s">
        <v>44</v>
      </c>
      <c r="O1943" s="49"/>
      <c r="P1943" s="285">
        <f t="shared" si="101"/>
        <v>0</v>
      </c>
      <c r="Q1943" s="285">
        <v>0</v>
      </c>
      <c r="R1943" s="285">
        <f t="shared" si="102"/>
        <v>0</v>
      </c>
      <c r="S1943" s="285">
        <v>0</v>
      </c>
      <c r="T1943" s="286">
        <f t="shared" si="103"/>
        <v>0</v>
      </c>
      <c r="U1943" s="204"/>
      <c r="V1943" s="204"/>
      <c r="W1943" s="204"/>
      <c r="X1943" s="204"/>
      <c r="Y1943" s="204"/>
      <c r="Z1943" s="204"/>
      <c r="AA1943" s="204"/>
      <c r="AB1943" s="204"/>
      <c r="AC1943" s="204"/>
      <c r="AD1943" s="204"/>
      <c r="AE1943" s="204"/>
      <c r="AR1943" s="287" t="s">
        <v>2031</v>
      </c>
      <c r="AT1943" s="287" t="s">
        <v>164</v>
      </c>
      <c r="AU1943" s="287" t="s">
        <v>151</v>
      </c>
      <c r="AY1943" s="205" t="s">
        <v>137</v>
      </c>
      <c r="BE1943" s="150">
        <f t="shared" si="104"/>
        <v>0</v>
      </c>
      <c r="BF1943" s="150">
        <f t="shared" si="105"/>
        <v>0</v>
      </c>
      <c r="BG1943" s="150">
        <f t="shared" si="106"/>
        <v>0</v>
      </c>
      <c r="BH1943" s="150">
        <f t="shared" si="107"/>
        <v>0</v>
      </c>
      <c r="BI1943" s="150">
        <f t="shared" si="108"/>
        <v>0</v>
      </c>
      <c r="BJ1943" s="205" t="s">
        <v>145</v>
      </c>
      <c r="BK1943" s="151">
        <f t="shared" si="109"/>
        <v>0</v>
      </c>
      <c r="BL1943" s="205" t="s">
        <v>839</v>
      </c>
      <c r="BM1943" s="287" t="s">
        <v>2895</v>
      </c>
    </row>
    <row r="1944" spans="1:65" s="10" customFormat="1" ht="20.85" customHeight="1">
      <c r="B1944" s="126"/>
      <c r="D1944" s="127" t="s">
        <v>71</v>
      </c>
      <c r="E1944" s="137" t="s">
        <v>2896</v>
      </c>
      <c r="F1944" s="137" t="s">
        <v>2897</v>
      </c>
      <c r="I1944" s="129"/>
      <c r="J1944" s="138">
        <f>BK1944</f>
        <v>0</v>
      </c>
      <c r="L1944" s="126"/>
      <c r="M1944" s="131"/>
      <c r="N1944" s="132"/>
      <c r="O1944" s="132"/>
      <c r="P1944" s="133">
        <f>SUM(P1945:P1946)</f>
        <v>0</v>
      </c>
      <c r="Q1944" s="132"/>
      <c r="R1944" s="133">
        <f>SUM(R1945:R1946)</f>
        <v>0</v>
      </c>
      <c r="S1944" s="132"/>
      <c r="T1944" s="134">
        <f>SUM(T1945:T1946)</f>
        <v>0</v>
      </c>
      <c r="AR1944" s="127" t="s">
        <v>151</v>
      </c>
      <c r="AT1944" s="135" t="s">
        <v>71</v>
      </c>
      <c r="AU1944" s="135" t="s">
        <v>145</v>
      </c>
      <c r="AY1944" s="127" t="s">
        <v>137</v>
      </c>
      <c r="BK1944" s="136">
        <f>SUM(BK1945:BK1946)</f>
        <v>0</v>
      </c>
    </row>
    <row r="1945" spans="1:65" s="254" customFormat="1" ht="14.45" customHeight="1">
      <c r="A1945" s="204"/>
      <c r="B1945" s="139"/>
      <c r="C1945" s="276" t="s">
        <v>2898</v>
      </c>
      <c r="D1945" s="276" t="s">
        <v>139</v>
      </c>
      <c r="E1945" s="277" t="s">
        <v>2899</v>
      </c>
      <c r="F1945" s="278" t="s">
        <v>2900</v>
      </c>
      <c r="G1945" s="279" t="s">
        <v>325</v>
      </c>
      <c r="H1945" s="280">
        <v>1</v>
      </c>
      <c r="I1945" s="281"/>
      <c r="J1945" s="280">
        <f>ROUND(I1945*H1945,3)</f>
        <v>0</v>
      </c>
      <c r="K1945" s="282"/>
      <c r="L1945" s="30"/>
      <c r="M1945" s="283" t="s">
        <v>1</v>
      </c>
      <c r="N1945" s="284" t="s">
        <v>44</v>
      </c>
      <c r="O1945" s="49"/>
      <c r="P1945" s="285">
        <f>O1945*H1945</f>
        <v>0</v>
      </c>
      <c r="Q1945" s="285">
        <v>0</v>
      </c>
      <c r="R1945" s="285">
        <f>Q1945*H1945</f>
        <v>0</v>
      </c>
      <c r="S1945" s="285">
        <v>0</v>
      </c>
      <c r="T1945" s="286">
        <f>S1945*H1945</f>
        <v>0</v>
      </c>
      <c r="U1945" s="204"/>
      <c r="V1945" s="204"/>
      <c r="W1945" s="204"/>
      <c r="X1945" s="204"/>
      <c r="Y1945" s="204"/>
      <c r="Z1945" s="204"/>
      <c r="AA1945" s="204"/>
      <c r="AB1945" s="204"/>
      <c r="AC1945" s="204"/>
      <c r="AD1945" s="204"/>
      <c r="AE1945" s="204"/>
      <c r="AR1945" s="287" t="s">
        <v>839</v>
      </c>
      <c r="AT1945" s="287" t="s">
        <v>139</v>
      </c>
      <c r="AU1945" s="287" t="s">
        <v>151</v>
      </c>
      <c r="AY1945" s="205" t="s">
        <v>137</v>
      </c>
      <c r="BE1945" s="150">
        <f>IF(N1945="základná",J1945,0)</f>
        <v>0</v>
      </c>
      <c r="BF1945" s="150">
        <f>IF(N1945="znížená",J1945,0)</f>
        <v>0</v>
      </c>
      <c r="BG1945" s="150">
        <f>IF(N1945="zákl. prenesená",J1945,0)</f>
        <v>0</v>
      </c>
      <c r="BH1945" s="150">
        <f>IF(N1945="zníž. prenesená",J1945,0)</f>
        <v>0</v>
      </c>
      <c r="BI1945" s="150">
        <f>IF(N1945="nulová",J1945,0)</f>
        <v>0</v>
      </c>
      <c r="BJ1945" s="205" t="s">
        <v>145</v>
      </c>
      <c r="BK1945" s="151">
        <f>ROUND(I1945*H1945,3)</f>
        <v>0</v>
      </c>
      <c r="BL1945" s="205" t="s">
        <v>839</v>
      </c>
      <c r="BM1945" s="287" t="s">
        <v>2901</v>
      </c>
    </row>
    <row r="1946" spans="1:65" s="254" customFormat="1" ht="24.2" customHeight="1">
      <c r="A1946" s="204"/>
      <c r="B1946" s="139"/>
      <c r="C1946" s="276" t="s">
        <v>2902</v>
      </c>
      <c r="D1946" s="276" t="s">
        <v>139</v>
      </c>
      <c r="E1946" s="277" t="s">
        <v>2903</v>
      </c>
      <c r="F1946" s="278" t="s">
        <v>2904</v>
      </c>
      <c r="G1946" s="279" t="s">
        <v>2905</v>
      </c>
      <c r="H1946" s="280">
        <v>24</v>
      </c>
      <c r="I1946" s="281"/>
      <c r="J1946" s="280">
        <f>ROUND(I1946*H1946,3)</f>
        <v>0</v>
      </c>
      <c r="K1946" s="282"/>
      <c r="L1946" s="30"/>
      <c r="M1946" s="283" t="s">
        <v>1</v>
      </c>
      <c r="N1946" s="284" t="s">
        <v>44</v>
      </c>
      <c r="O1946" s="49"/>
      <c r="P1946" s="285">
        <f>O1946*H1946</f>
        <v>0</v>
      </c>
      <c r="Q1946" s="285">
        <v>0</v>
      </c>
      <c r="R1946" s="285">
        <f>Q1946*H1946</f>
        <v>0</v>
      </c>
      <c r="S1946" s="285">
        <v>0</v>
      </c>
      <c r="T1946" s="286">
        <f>S1946*H1946</f>
        <v>0</v>
      </c>
      <c r="U1946" s="204"/>
      <c r="V1946" s="204"/>
      <c r="W1946" s="204"/>
      <c r="X1946" s="204"/>
      <c r="Y1946" s="204"/>
      <c r="Z1946" s="204"/>
      <c r="AA1946" s="204"/>
      <c r="AB1946" s="204"/>
      <c r="AC1946" s="204"/>
      <c r="AD1946" s="204"/>
      <c r="AE1946" s="204"/>
      <c r="AR1946" s="287" t="s">
        <v>839</v>
      </c>
      <c r="AT1946" s="287" t="s">
        <v>139</v>
      </c>
      <c r="AU1946" s="287" t="s">
        <v>151</v>
      </c>
      <c r="AY1946" s="205" t="s">
        <v>137</v>
      </c>
      <c r="BE1946" s="150">
        <f>IF(N1946="základná",J1946,0)</f>
        <v>0</v>
      </c>
      <c r="BF1946" s="150">
        <f>IF(N1946="znížená",J1946,0)</f>
        <v>0</v>
      </c>
      <c r="BG1946" s="150">
        <f>IF(N1946="zákl. prenesená",J1946,0)</f>
        <v>0</v>
      </c>
      <c r="BH1946" s="150">
        <f>IF(N1946="zníž. prenesená",J1946,0)</f>
        <v>0</v>
      </c>
      <c r="BI1946" s="150">
        <f>IF(N1946="nulová",J1946,0)</f>
        <v>0</v>
      </c>
      <c r="BJ1946" s="205" t="s">
        <v>145</v>
      </c>
      <c r="BK1946" s="151">
        <f>ROUND(I1946*H1946,3)</f>
        <v>0</v>
      </c>
      <c r="BL1946" s="205" t="s">
        <v>839</v>
      </c>
      <c r="BM1946" s="287" t="s">
        <v>2906</v>
      </c>
    </row>
    <row r="1947" spans="1:65" s="10" customFormat="1" ht="22.7" customHeight="1">
      <c r="B1947" s="126"/>
      <c r="D1947" s="127" t="s">
        <v>71</v>
      </c>
      <c r="E1947" s="137" t="s">
        <v>2907</v>
      </c>
      <c r="F1947" s="137" t="s">
        <v>2908</v>
      </c>
      <c r="I1947" s="129"/>
      <c r="J1947" s="138">
        <f>BK1947</f>
        <v>0</v>
      </c>
      <c r="L1947" s="126"/>
      <c r="M1947" s="131"/>
      <c r="N1947" s="132"/>
      <c r="O1947" s="132"/>
      <c r="P1947" s="133">
        <f>SUM(P1948:P1958)</f>
        <v>0</v>
      </c>
      <c r="Q1947" s="132"/>
      <c r="R1947" s="133">
        <f>SUM(R1948:R1958)</f>
        <v>0</v>
      </c>
      <c r="S1947" s="132"/>
      <c r="T1947" s="134">
        <f>SUM(T1948:T1958)</f>
        <v>0</v>
      </c>
      <c r="AR1947" s="127" t="s">
        <v>151</v>
      </c>
      <c r="AT1947" s="135" t="s">
        <v>71</v>
      </c>
      <c r="AU1947" s="135" t="s">
        <v>80</v>
      </c>
      <c r="AY1947" s="127" t="s">
        <v>137</v>
      </c>
      <c r="BK1947" s="136">
        <f>SUM(BK1948:BK1958)</f>
        <v>0</v>
      </c>
    </row>
    <row r="1948" spans="1:65" s="254" customFormat="1" ht="24.2" customHeight="1">
      <c r="A1948" s="204"/>
      <c r="B1948" s="139"/>
      <c r="C1948" s="276" t="s">
        <v>2909</v>
      </c>
      <c r="D1948" s="276" t="s">
        <v>139</v>
      </c>
      <c r="E1948" s="277" t="s">
        <v>2910</v>
      </c>
      <c r="F1948" s="278" t="s">
        <v>2911</v>
      </c>
      <c r="G1948" s="279" t="s">
        <v>325</v>
      </c>
      <c r="H1948" s="280">
        <v>1</v>
      </c>
      <c r="I1948" s="281"/>
      <c r="J1948" s="280">
        <f>ROUND(I1948*H1948,3)</f>
        <v>0</v>
      </c>
      <c r="K1948" s="282"/>
      <c r="L1948" s="30"/>
      <c r="M1948" s="283" t="s">
        <v>1</v>
      </c>
      <c r="N1948" s="284" t="s">
        <v>44</v>
      </c>
      <c r="O1948" s="49"/>
      <c r="P1948" s="285">
        <f>O1948*H1948</f>
        <v>0</v>
      </c>
      <c r="Q1948" s="285">
        <v>0</v>
      </c>
      <c r="R1948" s="285">
        <f>Q1948*H1948</f>
        <v>0</v>
      </c>
      <c r="S1948" s="285">
        <v>0</v>
      </c>
      <c r="T1948" s="286">
        <f>S1948*H1948</f>
        <v>0</v>
      </c>
      <c r="U1948" s="204"/>
      <c r="V1948" s="204"/>
      <c r="W1948" s="204"/>
      <c r="X1948" s="204"/>
      <c r="Y1948" s="204"/>
      <c r="Z1948" s="204"/>
      <c r="AA1948" s="204"/>
      <c r="AB1948" s="204"/>
      <c r="AC1948" s="204"/>
      <c r="AD1948" s="204"/>
      <c r="AE1948" s="204"/>
      <c r="AR1948" s="287" t="s">
        <v>839</v>
      </c>
      <c r="AT1948" s="287" t="s">
        <v>139</v>
      </c>
      <c r="AU1948" s="287" t="s">
        <v>145</v>
      </c>
      <c r="AY1948" s="205" t="s">
        <v>137</v>
      </c>
      <c r="BE1948" s="150">
        <f>IF(N1948="základná",J1948,0)</f>
        <v>0</v>
      </c>
      <c r="BF1948" s="150">
        <f>IF(N1948="znížená",J1948,0)</f>
        <v>0</v>
      </c>
      <c r="BG1948" s="150">
        <f>IF(N1948="zákl. prenesená",J1948,0)</f>
        <v>0</v>
      </c>
      <c r="BH1948" s="150">
        <f>IF(N1948="zníž. prenesená",J1948,0)</f>
        <v>0</v>
      </c>
      <c r="BI1948" s="150">
        <f>IF(N1948="nulová",J1948,0)</f>
        <v>0</v>
      </c>
      <c r="BJ1948" s="205" t="s">
        <v>145</v>
      </c>
      <c r="BK1948" s="151">
        <f>ROUND(I1948*H1948,3)</f>
        <v>0</v>
      </c>
      <c r="BL1948" s="205" t="s">
        <v>839</v>
      </c>
      <c r="BM1948" s="287" t="s">
        <v>2912</v>
      </c>
    </row>
    <row r="1949" spans="1:65" s="14" customFormat="1">
      <c r="B1949" s="186"/>
      <c r="D1949" s="153" t="s">
        <v>147</v>
      </c>
      <c r="E1949" s="187" t="s">
        <v>1</v>
      </c>
      <c r="F1949" s="188" t="s">
        <v>2913</v>
      </c>
      <c r="H1949" s="187" t="s">
        <v>1</v>
      </c>
      <c r="I1949" s="189"/>
      <c r="L1949" s="186"/>
      <c r="M1949" s="190"/>
      <c r="N1949" s="191"/>
      <c r="O1949" s="191"/>
      <c r="P1949" s="191"/>
      <c r="Q1949" s="191"/>
      <c r="R1949" s="191"/>
      <c r="S1949" s="191"/>
      <c r="T1949" s="192"/>
      <c r="AT1949" s="187" t="s">
        <v>147</v>
      </c>
      <c r="AU1949" s="187" t="s">
        <v>145</v>
      </c>
      <c r="AV1949" s="14" t="s">
        <v>80</v>
      </c>
      <c r="AW1949" s="14" t="s">
        <v>33</v>
      </c>
      <c r="AX1949" s="14" t="s">
        <v>72</v>
      </c>
      <c r="AY1949" s="187" t="s">
        <v>137</v>
      </c>
    </row>
    <row r="1950" spans="1:65" s="14" customFormat="1">
      <c r="B1950" s="186"/>
      <c r="D1950" s="153" t="s">
        <v>147</v>
      </c>
      <c r="E1950" s="187" t="s">
        <v>1</v>
      </c>
      <c r="F1950" s="188" t="s">
        <v>2914</v>
      </c>
      <c r="H1950" s="187" t="s">
        <v>1</v>
      </c>
      <c r="I1950" s="189"/>
      <c r="L1950" s="186"/>
      <c r="M1950" s="190"/>
      <c r="N1950" s="191"/>
      <c r="O1950" s="191"/>
      <c r="P1950" s="191"/>
      <c r="Q1950" s="191"/>
      <c r="R1950" s="191"/>
      <c r="S1950" s="191"/>
      <c r="T1950" s="192"/>
      <c r="AT1950" s="187" t="s">
        <v>147</v>
      </c>
      <c r="AU1950" s="187" t="s">
        <v>145</v>
      </c>
      <c r="AV1950" s="14" t="s">
        <v>80</v>
      </c>
      <c r="AW1950" s="14" t="s">
        <v>33</v>
      </c>
      <c r="AX1950" s="14" t="s">
        <v>72</v>
      </c>
      <c r="AY1950" s="187" t="s">
        <v>137</v>
      </c>
    </row>
    <row r="1951" spans="1:65" s="14" customFormat="1">
      <c r="B1951" s="186"/>
      <c r="D1951" s="153" t="s">
        <v>147</v>
      </c>
      <c r="E1951" s="187" t="s">
        <v>1</v>
      </c>
      <c r="F1951" s="188" t="s">
        <v>2915</v>
      </c>
      <c r="H1951" s="187" t="s">
        <v>1</v>
      </c>
      <c r="I1951" s="189"/>
      <c r="L1951" s="186"/>
      <c r="M1951" s="190"/>
      <c r="N1951" s="191"/>
      <c r="O1951" s="191"/>
      <c r="P1951" s="191"/>
      <c r="Q1951" s="191"/>
      <c r="R1951" s="191"/>
      <c r="S1951" s="191"/>
      <c r="T1951" s="192"/>
      <c r="AT1951" s="187" t="s">
        <v>147</v>
      </c>
      <c r="AU1951" s="187" t="s">
        <v>145</v>
      </c>
      <c r="AV1951" s="14" t="s">
        <v>80</v>
      </c>
      <c r="AW1951" s="14" t="s">
        <v>33</v>
      </c>
      <c r="AX1951" s="14" t="s">
        <v>72</v>
      </c>
      <c r="AY1951" s="187" t="s">
        <v>137</v>
      </c>
    </row>
    <row r="1952" spans="1:65" s="14" customFormat="1">
      <c r="B1952" s="186"/>
      <c r="D1952" s="153" t="s">
        <v>147</v>
      </c>
      <c r="E1952" s="187" t="s">
        <v>1</v>
      </c>
      <c r="F1952" s="188" t="s">
        <v>2916</v>
      </c>
      <c r="H1952" s="187" t="s">
        <v>1</v>
      </c>
      <c r="I1952" s="189"/>
      <c r="L1952" s="186"/>
      <c r="M1952" s="190"/>
      <c r="N1952" s="191"/>
      <c r="O1952" s="191"/>
      <c r="P1952" s="191"/>
      <c r="Q1952" s="191"/>
      <c r="R1952" s="191"/>
      <c r="S1952" s="191"/>
      <c r="T1952" s="192"/>
      <c r="AT1952" s="187" t="s">
        <v>147</v>
      </c>
      <c r="AU1952" s="187" t="s">
        <v>145</v>
      </c>
      <c r="AV1952" s="14" t="s">
        <v>80</v>
      </c>
      <c r="AW1952" s="14" t="s">
        <v>33</v>
      </c>
      <c r="AX1952" s="14" t="s">
        <v>72</v>
      </c>
      <c r="AY1952" s="187" t="s">
        <v>137</v>
      </c>
    </row>
    <row r="1953" spans="1:65" s="14" customFormat="1">
      <c r="B1953" s="186"/>
      <c r="D1953" s="153" t="s">
        <v>147</v>
      </c>
      <c r="E1953" s="187" t="s">
        <v>1</v>
      </c>
      <c r="F1953" s="188" t="s">
        <v>2917</v>
      </c>
      <c r="H1953" s="187" t="s">
        <v>1</v>
      </c>
      <c r="I1953" s="189"/>
      <c r="L1953" s="186"/>
      <c r="M1953" s="190"/>
      <c r="N1953" s="191"/>
      <c r="O1953" s="191"/>
      <c r="P1953" s="191"/>
      <c r="Q1953" s="191"/>
      <c r="R1953" s="191"/>
      <c r="S1953" s="191"/>
      <c r="T1953" s="192"/>
      <c r="AT1953" s="187" t="s">
        <v>147</v>
      </c>
      <c r="AU1953" s="187" t="s">
        <v>145</v>
      </c>
      <c r="AV1953" s="14" t="s">
        <v>80</v>
      </c>
      <c r="AW1953" s="14" t="s">
        <v>33</v>
      </c>
      <c r="AX1953" s="14" t="s">
        <v>72</v>
      </c>
      <c r="AY1953" s="187" t="s">
        <v>137</v>
      </c>
    </row>
    <row r="1954" spans="1:65" s="14" customFormat="1">
      <c r="B1954" s="186"/>
      <c r="D1954" s="153" t="s">
        <v>147</v>
      </c>
      <c r="E1954" s="187" t="s">
        <v>1</v>
      </c>
      <c r="F1954" s="188" t="s">
        <v>2918</v>
      </c>
      <c r="H1954" s="187" t="s">
        <v>1</v>
      </c>
      <c r="I1954" s="189"/>
      <c r="L1954" s="186"/>
      <c r="M1954" s="190"/>
      <c r="N1954" s="191"/>
      <c r="O1954" s="191"/>
      <c r="P1954" s="191"/>
      <c r="Q1954" s="191"/>
      <c r="R1954" s="191"/>
      <c r="S1954" s="191"/>
      <c r="T1954" s="192"/>
      <c r="AT1954" s="187" t="s">
        <v>147</v>
      </c>
      <c r="AU1954" s="187" t="s">
        <v>145</v>
      </c>
      <c r="AV1954" s="14" t="s">
        <v>80</v>
      </c>
      <c r="AW1954" s="14" t="s">
        <v>33</v>
      </c>
      <c r="AX1954" s="14" t="s">
        <v>72</v>
      </c>
      <c r="AY1954" s="187" t="s">
        <v>137</v>
      </c>
    </row>
    <row r="1955" spans="1:65" s="14" customFormat="1">
      <c r="B1955" s="186"/>
      <c r="D1955" s="153" t="s">
        <v>147</v>
      </c>
      <c r="E1955" s="187" t="s">
        <v>1</v>
      </c>
      <c r="F1955" s="188" t="s">
        <v>2919</v>
      </c>
      <c r="H1955" s="187" t="s">
        <v>1</v>
      </c>
      <c r="I1955" s="189"/>
      <c r="L1955" s="186"/>
      <c r="M1955" s="190"/>
      <c r="N1955" s="191"/>
      <c r="O1955" s="191"/>
      <c r="P1955" s="191"/>
      <c r="Q1955" s="191"/>
      <c r="R1955" s="191"/>
      <c r="S1955" s="191"/>
      <c r="T1955" s="192"/>
      <c r="AT1955" s="187" t="s">
        <v>147</v>
      </c>
      <c r="AU1955" s="187" t="s">
        <v>145</v>
      </c>
      <c r="AV1955" s="14" t="s">
        <v>80</v>
      </c>
      <c r="AW1955" s="14" t="s">
        <v>33</v>
      </c>
      <c r="AX1955" s="14" t="s">
        <v>72</v>
      </c>
      <c r="AY1955" s="187" t="s">
        <v>137</v>
      </c>
    </row>
    <row r="1956" spans="1:65" s="14" customFormat="1" ht="22.5">
      <c r="B1956" s="186"/>
      <c r="D1956" s="153" t="s">
        <v>147</v>
      </c>
      <c r="E1956" s="187" t="s">
        <v>1</v>
      </c>
      <c r="F1956" s="188" t="s">
        <v>2920</v>
      </c>
      <c r="H1956" s="187" t="s">
        <v>1</v>
      </c>
      <c r="I1956" s="189"/>
      <c r="L1956" s="186"/>
      <c r="M1956" s="190"/>
      <c r="N1956" s="191"/>
      <c r="O1956" s="191"/>
      <c r="P1956" s="191"/>
      <c r="Q1956" s="191"/>
      <c r="R1956" s="191"/>
      <c r="S1956" s="191"/>
      <c r="T1956" s="192"/>
      <c r="AT1956" s="187" t="s">
        <v>147</v>
      </c>
      <c r="AU1956" s="187" t="s">
        <v>145</v>
      </c>
      <c r="AV1956" s="14" t="s">
        <v>80</v>
      </c>
      <c r="AW1956" s="14" t="s">
        <v>33</v>
      </c>
      <c r="AX1956" s="14" t="s">
        <v>72</v>
      </c>
      <c r="AY1956" s="187" t="s">
        <v>137</v>
      </c>
    </row>
    <row r="1957" spans="1:65" s="14" customFormat="1" ht="22.5">
      <c r="B1957" s="186"/>
      <c r="D1957" s="153" t="s">
        <v>147</v>
      </c>
      <c r="E1957" s="187" t="s">
        <v>1</v>
      </c>
      <c r="F1957" s="188" t="s">
        <v>2921</v>
      </c>
      <c r="H1957" s="187" t="s">
        <v>1</v>
      </c>
      <c r="I1957" s="189"/>
      <c r="L1957" s="186"/>
      <c r="M1957" s="190"/>
      <c r="N1957" s="191"/>
      <c r="O1957" s="191"/>
      <c r="P1957" s="191"/>
      <c r="Q1957" s="191"/>
      <c r="R1957" s="191"/>
      <c r="S1957" s="191"/>
      <c r="T1957" s="192"/>
      <c r="AT1957" s="187" t="s">
        <v>147</v>
      </c>
      <c r="AU1957" s="187" t="s">
        <v>145</v>
      </c>
      <c r="AV1957" s="14" t="s">
        <v>80</v>
      </c>
      <c r="AW1957" s="14" t="s">
        <v>33</v>
      </c>
      <c r="AX1957" s="14" t="s">
        <v>72</v>
      </c>
      <c r="AY1957" s="187" t="s">
        <v>137</v>
      </c>
    </row>
    <row r="1958" spans="1:65" s="11" customFormat="1">
      <c r="B1958" s="152"/>
      <c r="D1958" s="153" t="s">
        <v>147</v>
      </c>
      <c r="E1958" s="154" t="s">
        <v>1</v>
      </c>
      <c r="F1958" s="155" t="s">
        <v>80</v>
      </c>
      <c r="H1958" s="156">
        <v>1</v>
      </c>
      <c r="I1958" s="157"/>
      <c r="L1958" s="152"/>
      <c r="M1958" s="158"/>
      <c r="N1958" s="159"/>
      <c r="O1958" s="159"/>
      <c r="P1958" s="159"/>
      <c r="Q1958" s="159"/>
      <c r="R1958" s="159"/>
      <c r="S1958" s="159"/>
      <c r="T1958" s="160"/>
      <c r="AT1958" s="154" t="s">
        <v>147</v>
      </c>
      <c r="AU1958" s="154" t="s">
        <v>145</v>
      </c>
      <c r="AV1958" s="11" t="s">
        <v>145</v>
      </c>
      <c r="AW1958" s="11" t="s">
        <v>33</v>
      </c>
      <c r="AX1958" s="11" t="s">
        <v>80</v>
      </c>
      <c r="AY1958" s="154" t="s">
        <v>137</v>
      </c>
    </row>
    <row r="1959" spans="1:65" s="10" customFormat="1" ht="22.7" customHeight="1">
      <c r="B1959" s="126"/>
      <c r="D1959" s="127" t="s">
        <v>71</v>
      </c>
      <c r="E1959" s="137" t="s">
        <v>2922</v>
      </c>
      <c r="F1959" s="137" t="s">
        <v>2923</v>
      </c>
      <c r="I1959" s="129"/>
      <c r="J1959" s="138">
        <f>BK1959</f>
        <v>0</v>
      </c>
      <c r="L1959" s="126"/>
      <c r="M1959" s="131"/>
      <c r="N1959" s="132"/>
      <c r="O1959" s="132"/>
      <c r="P1959" s="133">
        <f>SUM(P1960:P1965)</f>
        <v>0</v>
      </c>
      <c r="Q1959" s="132"/>
      <c r="R1959" s="133">
        <f>SUM(R1960:R1965)</f>
        <v>0</v>
      </c>
      <c r="S1959" s="132"/>
      <c r="T1959" s="134">
        <f>SUM(T1960:T1965)</f>
        <v>0</v>
      </c>
      <c r="AR1959" s="127" t="s">
        <v>151</v>
      </c>
      <c r="AT1959" s="135" t="s">
        <v>71</v>
      </c>
      <c r="AU1959" s="135" t="s">
        <v>80</v>
      </c>
      <c r="AY1959" s="127" t="s">
        <v>137</v>
      </c>
      <c r="BK1959" s="136">
        <f>SUM(BK1960:BK1965)</f>
        <v>0</v>
      </c>
    </row>
    <row r="1960" spans="1:65" s="254" customFormat="1" ht="24.2" customHeight="1">
      <c r="A1960" s="204"/>
      <c r="B1960" s="139"/>
      <c r="C1960" s="276" t="s">
        <v>2924</v>
      </c>
      <c r="D1960" s="276" t="s">
        <v>139</v>
      </c>
      <c r="E1960" s="277" t="s">
        <v>2925</v>
      </c>
      <c r="F1960" s="278" t="s">
        <v>2926</v>
      </c>
      <c r="G1960" s="279" t="s">
        <v>2797</v>
      </c>
      <c r="H1960" s="280">
        <v>5321.72</v>
      </c>
      <c r="I1960" s="281"/>
      <c r="J1960" s="280">
        <f>ROUND(I1960*H1960,3)</f>
        <v>0</v>
      </c>
      <c r="K1960" s="282"/>
      <c r="L1960" s="30"/>
      <c r="M1960" s="283" t="s">
        <v>1</v>
      </c>
      <c r="N1960" s="284" t="s">
        <v>44</v>
      </c>
      <c r="O1960" s="49"/>
      <c r="P1960" s="285">
        <f>O1960*H1960</f>
        <v>0</v>
      </c>
      <c r="Q1960" s="285">
        <v>0</v>
      </c>
      <c r="R1960" s="285">
        <f>Q1960*H1960</f>
        <v>0</v>
      </c>
      <c r="S1960" s="285">
        <v>0</v>
      </c>
      <c r="T1960" s="286">
        <f>S1960*H1960</f>
        <v>0</v>
      </c>
      <c r="U1960" s="204"/>
      <c r="V1960" s="204"/>
      <c r="W1960" s="204"/>
      <c r="X1960" s="204"/>
      <c r="Y1960" s="204"/>
      <c r="Z1960" s="204"/>
      <c r="AA1960" s="204"/>
      <c r="AB1960" s="204"/>
      <c r="AC1960" s="204"/>
      <c r="AD1960" s="204"/>
      <c r="AE1960" s="204"/>
      <c r="AR1960" s="287" t="s">
        <v>839</v>
      </c>
      <c r="AT1960" s="287" t="s">
        <v>139</v>
      </c>
      <c r="AU1960" s="287" t="s">
        <v>145</v>
      </c>
      <c r="AY1960" s="205" t="s">
        <v>137</v>
      </c>
      <c r="BE1960" s="150">
        <f>IF(N1960="základná",J1960,0)</f>
        <v>0</v>
      </c>
      <c r="BF1960" s="150">
        <f>IF(N1960="znížená",J1960,0)</f>
        <v>0</v>
      </c>
      <c r="BG1960" s="150">
        <f>IF(N1960="zákl. prenesená",J1960,0)</f>
        <v>0</v>
      </c>
      <c r="BH1960" s="150">
        <f>IF(N1960="zníž. prenesená",J1960,0)</f>
        <v>0</v>
      </c>
      <c r="BI1960" s="150">
        <f>IF(N1960="nulová",J1960,0)</f>
        <v>0</v>
      </c>
      <c r="BJ1960" s="205" t="s">
        <v>145</v>
      </c>
      <c r="BK1960" s="151">
        <f>ROUND(I1960*H1960,3)</f>
        <v>0</v>
      </c>
      <c r="BL1960" s="205" t="s">
        <v>839</v>
      </c>
      <c r="BM1960" s="287" t="s">
        <v>2927</v>
      </c>
    </row>
    <row r="1961" spans="1:65" s="11" customFormat="1" ht="22.5">
      <c r="B1961" s="152"/>
      <c r="D1961" s="153" t="s">
        <v>147</v>
      </c>
      <c r="E1961" s="154" t="s">
        <v>1</v>
      </c>
      <c r="F1961" s="155" t="s">
        <v>2928</v>
      </c>
      <c r="H1961" s="156">
        <v>73.599999999999994</v>
      </c>
      <c r="I1961" s="157"/>
      <c r="L1961" s="152"/>
      <c r="M1961" s="158"/>
      <c r="N1961" s="159"/>
      <c r="O1961" s="159"/>
      <c r="P1961" s="159"/>
      <c r="Q1961" s="159"/>
      <c r="R1961" s="159"/>
      <c r="S1961" s="159"/>
      <c r="T1961" s="160"/>
      <c r="AT1961" s="154" t="s">
        <v>147</v>
      </c>
      <c r="AU1961" s="154" t="s">
        <v>145</v>
      </c>
      <c r="AV1961" s="11" t="s">
        <v>145</v>
      </c>
      <c r="AW1961" s="11" t="s">
        <v>33</v>
      </c>
      <c r="AX1961" s="11" t="s">
        <v>72</v>
      </c>
      <c r="AY1961" s="154" t="s">
        <v>137</v>
      </c>
    </row>
    <row r="1962" spans="1:65" s="11" customFormat="1" ht="22.5">
      <c r="B1962" s="152"/>
      <c r="D1962" s="153" t="s">
        <v>147</v>
      </c>
      <c r="E1962" s="154" t="s">
        <v>1</v>
      </c>
      <c r="F1962" s="155" t="s">
        <v>2929</v>
      </c>
      <c r="H1962" s="156">
        <v>1847.78</v>
      </c>
      <c r="I1962" s="157"/>
      <c r="L1962" s="152"/>
      <c r="M1962" s="158"/>
      <c r="N1962" s="159"/>
      <c r="O1962" s="159"/>
      <c r="P1962" s="159"/>
      <c r="Q1962" s="159"/>
      <c r="R1962" s="159"/>
      <c r="S1962" s="159"/>
      <c r="T1962" s="160"/>
      <c r="AT1962" s="154" t="s">
        <v>147</v>
      </c>
      <c r="AU1962" s="154" t="s">
        <v>145</v>
      </c>
      <c r="AV1962" s="11" t="s">
        <v>145</v>
      </c>
      <c r="AW1962" s="11" t="s">
        <v>33</v>
      </c>
      <c r="AX1962" s="11" t="s">
        <v>72</v>
      </c>
      <c r="AY1962" s="154" t="s">
        <v>137</v>
      </c>
    </row>
    <row r="1963" spans="1:65" s="11" customFormat="1" ht="22.5">
      <c r="B1963" s="152"/>
      <c r="D1963" s="153" t="s">
        <v>147</v>
      </c>
      <c r="E1963" s="154" t="s">
        <v>1</v>
      </c>
      <c r="F1963" s="155" t="s">
        <v>2930</v>
      </c>
      <c r="H1963" s="156">
        <v>3245.35</v>
      </c>
      <c r="I1963" s="157"/>
      <c r="L1963" s="152"/>
      <c r="M1963" s="158"/>
      <c r="N1963" s="159"/>
      <c r="O1963" s="159"/>
      <c r="P1963" s="159"/>
      <c r="Q1963" s="159"/>
      <c r="R1963" s="159"/>
      <c r="S1963" s="159"/>
      <c r="T1963" s="160"/>
      <c r="AT1963" s="154" t="s">
        <v>147</v>
      </c>
      <c r="AU1963" s="154" t="s">
        <v>145</v>
      </c>
      <c r="AV1963" s="11" t="s">
        <v>145</v>
      </c>
      <c r="AW1963" s="11" t="s">
        <v>33</v>
      </c>
      <c r="AX1963" s="11" t="s">
        <v>72</v>
      </c>
      <c r="AY1963" s="154" t="s">
        <v>137</v>
      </c>
    </row>
    <row r="1964" spans="1:65" s="11" customFormat="1" ht="22.5">
      <c r="B1964" s="152"/>
      <c r="D1964" s="153" t="s">
        <v>147</v>
      </c>
      <c r="E1964" s="154" t="s">
        <v>1</v>
      </c>
      <c r="F1964" s="155" t="s">
        <v>2931</v>
      </c>
      <c r="H1964" s="156">
        <v>154.99</v>
      </c>
      <c r="I1964" s="157"/>
      <c r="L1964" s="152"/>
      <c r="M1964" s="158"/>
      <c r="N1964" s="159"/>
      <c r="O1964" s="159"/>
      <c r="P1964" s="159"/>
      <c r="Q1964" s="159"/>
      <c r="R1964" s="159"/>
      <c r="S1964" s="159"/>
      <c r="T1964" s="160"/>
      <c r="AT1964" s="154" t="s">
        <v>147</v>
      </c>
      <c r="AU1964" s="154" t="s">
        <v>145</v>
      </c>
      <c r="AV1964" s="11" t="s">
        <v>145</v>
      </c>
      <c r="AW1964" s="11" t="s">
        <v>33</v>
      </c>
      <c r="AX1964" s="11" t="s">
        <v>72</v>
      </c>
      <c r="AY1964" s="154" t="s">
        <v>137</v>
      </c>
    </row>
    <row r="1965" spans="1:65" s="13" customFormat="1">
      <c r="B1965" s="169"/>
      <c r="D1965" s="153" t="s">
        <v>147</v>
      </c>
      <c r="E1965" s="170" t="s">
        <v>1</v>
      </c>
      <c r="F1965" s="171" t="s">
        <v>158</v>
      </c>
      <c r="H1965" s="172">
        <v>5321.7199999999993</v>
      </c>
      <c r="I1965" s="173"/>
      <c r="L1965" s="169"/>
      <c r="M1965" s="174"/>
      <c r="N1965" s="175"/>
      <c r="O1965" s="175"/>
      <c r="P1965" s="175"/>
      <c r="Q1965" s="175"/>
      <c r="R1965" s="175"/>
      <c r="S1965" s="175"/>
      <c r="T1965" s="176"/>
      <c r="AT1965" s="170" t="s">
        <v>147</v>
      </c>
      <c r="AU1965" s="170" t="s">
        <v>145</v>
      </c>
      <c r="AV1965" s="13" t="s">
        <v>144</v>
      </c>
      <c r="AW1965" s="13" t="s">
        <v>33</v>
      </c>
      <c r="AX1965" s="13" t="s">
        <v>80</v>
      </c>
      <c r="AY1965" s="170" t="s">
        <v>137</v>
      </c>
    </row>
    <row r="1966" spans="1:65" s="10" customFormat="1" ht="22.7" customHeight="1">
      <c r="B1966" s="126"/>
      <c r="D1966" s="127" t="s">
        <v>71</v>
      </c>
      <c r="E1966" s="137" t="s">
        <v>2932</v>
      </c>
      <c r="F1966" s="137" t="s">
        <v>2933</v>
      </c>
      <c r="I1966" s="129"/>
      <c r="J1966" s="138">
        <f>BK1966</f>
        <v>0</v>
      </c>
      <c r="L1966" s="126"/>
      <c r="M1966" s="131"/>
      <c r="N1966" s="132"/>
      <c r="O1966" s="132"/>
      <c r="P1966" s="133">
        <f>P1967</f>
        <v>0</v>
      </c>
      <c r="Q1966" s="132"/>
      <c r="R1966" s="133">
        <f>R1967</f>
        <v>0</v>
      </c>
      <c r="S1966" s="132"/>
      <c r="T1966" s="134">
        <f>T1967</f>
        <v>0</v>
      </c>
      <c r="AR1966" s="127" t="s">
        <v>151</v>
      </c>
      <c r="AT1966" s="135" t="s">
        <v>71</v>
      </c>
      <c r="AU1966" s="135" t="s">
        <v>80</v>
      </c>
      <c r="AY1966" s="127" t="s">
        <v>137</v>
      </c>
      <c r="BK1966" s="136">
        <f>BK1967</f>
        <v>0</v>
      </c>
    </row>
    <row r="1967" spans="1:65" s="254" customFormat="1" ht="14.45" customHeight="1">
      <c r="A1967" s="204"/>
      <c r="B1967" s="139"/>
      <c r="C1967" s="288" t="s">
        <v>2934</v>
      </c>
      <c r="D1967" s="288" t="s">
        <v>164</v>
      </c>
      <c r="E1967" s="289" t="s">
        <v>2935</v>
      </c>
      <c r="F1967" s="290" t="s">
        <v>2936</v>
      </c>
      <c r="G1967" s="291" t="s">
        <v>167</v>
      </c>
      <c r="H1967" s="292">
        <v>5</v>
      </c>
      <c r="I1967" s="293"/>
      <c r="J1967" s="292">
        <f>ROUND(I1967*H1967,3)</f>
        <v>0</v>
      </c>
      <c r="K1967" s="294"/>
      <c r="L1967" s="183"/>
      <c r="M1967" s="312" t="s">
        <v>1</v>
      </c>
      <c r="N1967" s="313" t="s">
        <v>44</v>
      </c>
      <c r="O1967" s="195"/>
      <c r="P1967" s="314">
        <f>O1967*H1967</f>
        <v>0</v>
      </c>
      <c r="Q1967" s="314">
        <v>0</v>
      </c>
      <c r="R1967" s="314">
        <f>Q1967*H1967</f>
        <v>0</v>
      </c>
      <c r="S1967" s="314">
        <v>0</v>
      </c>
      <c r="T1967" s="315">
        <f>S1967*H1967</f>
        <v>0</v>
      </c>
      <c r="U1967" s="204"/>
      <c r="V1967" s="204"/>
      <c r="W1967" s="204"/>
      <c r="X1967" s="204"/>
      <c r="Y1967" s="204"/>
      <c r="Z1967" s="204"/>
      <c r="AA1967" s="204"/>
      <c r="AB1967" s="204"/>
      <c r="AC1967" s="204"/>
      <c r="AD1967" s="204"/>
      <c r="AE1967" s="204"/>
      <c r="AR1967" s="287" t="s">
        <v>2031</v>
      </c>
      <c r="AT1967" s="287" t="s">
        <v>164</v>
      </c>
      <c r="AU1967" s="287" t="s">
        <v>145</v>
      </c>
      <c r="AY1967" s="205" t="s">
        <v>137</v>
      </c>
      <c r="BE1967" s="150">
        <f>IF(N1967="základná",J1967,0)</f>
        <v>0</v>
      </c>
      <c r="BF1967" s="150">
        <f>IF(N1967="znížená",J1967,0)</f>
        <v>0</v>
      </c>
      <c r="BG1967" s="150">
        <f>IF(N1967="zákl. prenesená",J1967,0)</f>
        <v>0</v>
      </c>
      <c r="BH1967" s="150">
        <f>IF(N1967="zníž. prenesená",J1967,0)</f>
        <v>0</v>
      </c>
      <c r="BI1967" s="150">
        <f>IF(N1967="nulová",J1967,0)</f>
        <v>0</v>
      </c>
      <c r="BJ1967" s="205" t="s">
        <v>145</v>
      </c>
      <c r="BK1967" s="151">
        <f>ROUND(I1967*H1967,3)</f>
        <v>0</v>
      </c>
      <c r="BL1967" s="205" t="s">
        <v>839</v>
      </c>
      <c r="BM1967" s="287" t="s">
        <v>2937</v>
      </c>
    </row>
    <row r="1968" spans="1:65" s="254" customFormat="1" ht="6.95" customHeight="1">
      <c r="A1968" s="204"/>
      <c r="B1968" s="39"/>
      <c r="C1968" s="40"/>
      <c r="D1968" s="40"/>
      <c r="E1968" s="40"/>
      <c r="F1968" s="40"/>
      <c r="G1968" s="40"/>
      <c r="H1968" s="40"/>
      <c r="I1968" s="40"/>
      <c r="J1968" s="40"/>
      <c r="K1968" s="40"/>
      <c r="L1968" s="30"/>
      <c r="M1968" s="204"/>
      <c r="O1968" s="204"/>
      <c r="P1968" s="204"/>
      <c r="Q1968" s="204"/>
      <c r="R1968" s="204"/>
      <c r="S1968" s="204"/>
      <c r="T1968" s="204"/>
      <c r="U1968" s="204"/>
      <c r="V1968" s="204"/>
      <c r="W1968" s="204"/>
      <c r="X1968" s="204"/>
      <c r="Y1968" s="204"/>
      <c r="Z1968" s="204"/>
      <c r="AA1968" s="204"/>
      <c r="AB1968" s="204"/>
      <c r="AC1968" s="204"/>
      <c r="AD1968" s="204"/>
      <c r="AE1968" s="204"/>
    </row>
  </sheetData>
  <mergeCells count="9">
    <mergeCell ref="E87:H87"/>
    <mergeCell ref="E146:H146"/>
    <mergeCell ref="E148:H148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2938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ROUND(J84,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ROUND((SUM(BE84:BE108)),  2)</f>
        <v>0</v>
      </c>
      <c r="I33" s="92">
        <v>0.2</v>
      </c>
      <c r="J33" s="91">
        <f>ROUND(((SUM(BE84:BE108))*I33),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ROUND((SUM(BF84:BF108)),  2)</f>
        <v>0</v>
      </c>
      <c r="I34" s="92">
        <v>0.2</v>
      </c>
      <c r="J34" s="91">
        <f>ROUND(((SUM(BF84:BF108))*I34),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ROUND((SUM(BG84:BG108)),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ROUND((SUM(BH84:BH108)),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ROUND((SUM(BI84:BI108)),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02P - SO 01 Vonkajšie prístrešky a altánok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J84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121</v>
      </c>
      <c r="E60" s="108"/>
      <c r="F60" s="108"/>
      <c r="G60" s="108"/>
      <c r="H60" s="108"/>
      <c r="I60" s="109"/>
      <c r="J60" s="110">
        <f>J85</f>
        <v>0</v>
      </c>
      <c r="L60" s="106"/>
    </row>
    <row r="61" spans="2:47" s="8" customFormat="1" ht="19.899999999999999" customHeight="1">
      <c r="B61" s="111"/>
      <c r="D61" s="112" t="s">
        <v>303</v>
      </c>
      <c r="E61" s="113"/>
      <c r="F61" s="113"/>
      <c r="G61" s="113"/>
      <c r="H61" s="113"/>
      <c r="I61" s="114"/>
      <c r="J61" s="115">
        <f>J86</f>
        <v>0</v>
      </c>
      <c r="L61" s="111"/>
    </row>
    <row r="62" spans="2:47" s="8" customFormat="1" ht="19.899999999999999" customHeight="1">
      <c r="B62" s="111"/>
      <c r="D62" s="112" t="s">
        <v>304</v>
      </c>
      <c r="E62" s="113"/>
      <c r="F62" s="113"/>
      <c r="G62" s="113"/>
      <c r="H62" s="113"/>
      <c r="I62" s="114"/>
      <c r="J62" s="115">
        <f>J91</f>
        <v>0</v>
      </c>
      <c r="L62" s="111"/>
    </row>
    <row r="63" spans="2:47" s="7" customFormat="1" ht="24.95" customHeight="1">
      <c r="B63" s="106"/>
      <c r="D63" s="107" t="s">
        <v>309</v>
      </c>
      <c r="E63" s="108"/>
      <c r="F63" s="108"/>
      <c r="G63" s="108"/>
      <c r="H63" s="108"/>
      <c r="I63" s="109"/>
      <c r="J63" s="110">
        <f>J103</f>
        <v>0</v>
      </c>
      <c r="L63" s="106"/>
    </row>
    <row r="64" spans="2:47" s="8" customFormat="1" ht="19.899999999999999" customHeight="1">
      <c r="B64" s="111"/>
      <c r="D64" s="112" t="s">
        <v>321</v>
      </c>
      <c r="E64" s="113"/>
      <c r="F64" s="113"/>
      <c r="G64" s="113"/>
      <c r="H64" s="113"/>
      <c r="I64" s="114"/>
      <c r="J64" s="115">
        <f>J104</f>
        <v>0</v>
      </c>
      <c r="L64" s="111"/>
    </row>
    <row r="65" spans="2:12" s="1" customFormat="1" ht="21.75" customHeight="1">
      <c r="B65" s="30"/>
      <c r="I65" s="84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10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101"/>
      <c r="J70" s="42"/>
      <c r="K70" s="42"/>
      <c r="L70" s="30"/>
    </row>
    <row r="71" spans="2:12" s="1" customFormat="1" ht="24.95" customHeight="1">
      <c r="B71" s="30"/>
      <c r="C71" s="20" t="s">
        <v>123</v>
      </c>
      <c r="I71" s="84"/>
      <c r="L71" s="30"/>
    </row>
    <row r="72" spans="2:12" s="1" customFormat="1" ht="6.95" customHeight="1">
      <c r="B72" s="30"/>
      <c r="I72" s="84"/>
      <c r="L72" s="30"/>
    </row>
    <row r="73" spans="2:12" s="1" customFormat="1" ht="12" customHeight="1">
      <c r="B73" s="30"/>
      <c r="C73" s="25" t="s">
        <v>14</v>
      </c>
      <c r="I73" s="84"/>
      <c r="L73" s="30"/>
    </row>
    <row r="74" spans="2:12" s="1" customFormat="1" ht="16.5" customHeight="1">
      <c r="B74" s="30"/>
      <c r="E74" s="246" t="str">
        <f>E7</f>
        <v>Rodinný dom s 2 byt. jednotkami Chocholná-Velčice, Vytvorenie podmienok pre deinštitucionalizáciu DSS Adam. Kochanovce</v>
      </c>
      <c r="F74" s="247"/>
      <c r="G74" s="247"/>
      <c r="H74" s="247"/>
      <c r="I74" s="84"/>
      <c r="L74" s="30"/>
    </row>
    <row r="75" spans="2:12" s="1" customFormat="1" ht="12" customHeight="1">
      <c r="B75" s="30"/>
      <c r="C75" s="25" t="s">
        <v>107</v>
      </c>
      <c r="I75" s="84"/>
      <c r="L75" s="30"/>
    </row>
    <row r="76" spans="2:12" s="1" customFormat="1" ht="16.5" customHeight="1">
      <c r="B76" s="30"/>
      <c r="E76" s="232" t="str">
        <f>E9</f>
        <v>02P - SO 01 Vonkajšie prístrešky a altánok</v>
      </c>
      <c r="F76" s="231"/>
      <c r="G76" s="231"/>
      <c r="H76" s="231"/>
      <c r="I76" s="84"/>
      <c r="L76" s="30"/>
    </row>
    <row r="77" spans="2:12" s="1" customFormat="1" ht="6.95" customHeight="1">
      <c r="B77" s="30"/>
      <c r="I77" s="84"/>
      <c r="L77" s="30"/>
    </row>
    <row r="78" spans="2:12" s="1" customFormat="1" ht="12" customHeight="1">
      <c r="B78" s="30"/>
      <c r="C78" s="25" t="s">
        <v>18</v>
      </c>
      <c r="F78" s="16" t="str">
        <f>F12</f>
        <v>parc. č. 580,581,582 Chocholná-Velčice</v>
      </c>
      <c r="I78" s="85" t="s">
        <v>20</v>
      </c>
      <c r="J78" s="46" t="str">
        <f>IF(J12="","",J12)</f>
        <v>27. 12. 2018</v>
      </c>
      <c r="L78" s="30"/>
    </row>
    <row r="79" spans="2:12" s="1" customFormat="1" ht="6.95" customHeight="1">
      <c r="B79" s="30"/>
      <c r="I79" s="84"/>
      <c r="L79" s="30"/>
    </row>
    <row r="80" spans="2:12" s="1" customFormat="1" ht="13.7" customHeight="1">
      <c r="B80" s="30"/>
      <c r="C80" s="25" t="s">
        <v>22</v>
      </c>
      <c r="F80" s="16" t="str">
        <f>E15</f>
        <v>Trenčiansky samosprávny kraj</v>
      </c>
      <c r="I80" s="85" t="s">
        <v>29</v>
      </c>
      <c r="J80" s="28" t="str">
        <f>E21</f>
        <v>ADOM, spol. s r.o.</v>
      </c>
      <c r="L80" s="30"/>
    </row>
    <row r="81" spans="2:65" s="1" customFormat="1" ht="13.7" customHeight="1">
      <c r="B81" s="30"/>
      <c r="C81" s="25" t="s">
        <v>27</v>
      </c>
      <c r="F81" s="16" t="str">
        <f>IF(E18="","",E18)</f>
        <v>Vyplň údaj</v>
      </c>
      <c r="I81" s="85" t="s">
        <v>35</v>
      </c>
      <c r="J81" s="28" t="str">
        <f>E24</f>
        <v>Viera Masnicová</v>
      </c>
      <c r="L81" s="30"/>
    </row>
    <row r="82" spans="2:65" s="1" customFormat="1" ht="10.35" customHeight="1">
      <c r="B82" s="30"/>
      <c r="I82" s="84"/>
      <c r="L82" s="30"/>
    </row>
    <row r="83" spans="2:65" s="9" customFormat="1" ht="29.25" customHeight="1">
      <c r="B83" s="116"/>
      <c r="C83" s="117" t="s">
        <v>124</v>
      </c>
      <c r="D83" s="118" t="s">
        <v>57</v>
      </c>
      <c r="E83" s="118" t="s">
        <v>53</v>
      </c>
      <c r="F83" s="118" t="s">
        <v>54</v>
      </c>
      <c r="G83" s="118" t="s">
        <v>125</v>
      </c>
      <c r="H83" s="118" t="s">
        <v>126</v>
      </c>
      <c r="I83" s="119" t="s">
        <v>127</v>
      </c>
      <c r="J83" s="120" t="s">
        <v>111</v>
      </c>
      <c r="K83" s="121" t="s">
        <v>128</v>
      </c>
      <c r="L83" s="116"/>
      <c r="M83" s="53" t="s">
        <v>1</v>
      </c>
      <c r="N83" s="54" t="s">
        <v>42</v>
      </c>
      <c r="O83" s="54" t="s">
        <v>129</v>
      </c>
      <c r="P83" s="54" t="s">
        <v>130</v>
      </c>
      <c r="Q83" s="54" t="s">
        <v>131</v>
      </c>
      <c r="R83" s="54" t="s">
        <v>132</v>
      </c>
      <c r="S83" s="54" t="s">
        <v>133</v>
      </c>
      <c r="T83" s="55" t="s">
        <v>134</v>
      </c>
    </row>
    <row r="84" spans="2:65" s="1" customFormat="1" ht="22.9" customHeight="1">
      <c r="B84" s="30"/>
      <c r="C84" s="58" t="s">
        <v>112</v>
      </c>
      <c r="I84" s="84"/>
      <c r="J84" s="122">
        <f>BK84</f>
        <v>0</v>
      </c>
      <c r="L84" s="30"/>
      <c r="M84" s="56"/>
      <c r="N84" s="47"/>
      <c r="O84" s="47"/>
      <c r="P84" s="123">
        <f>P85+P103</f>
        <v>0</v>
      </c>
      <c r="Q84" s="47"/>
      <c r="R84" s="123">
        <f>R85+R103</f>
        <v>0</v>
      </c>
      <c r="S84" s="47"/>
      <c r="T84" s="124">
        <f>T85+T103</f>
        <v>0</v>
      </c>
      <c r="AT84" s="16" t="s">
        <v>71</v>
      </c>
      <c r="AU84" s="16" t="s">
        <v>113</v>
      </c>
      <c r="BK84" s="125">
        <f>BK85+BK103</f>
        <v>0</v>
      </c>
    </row>
    <row r="85" spans="2:65" s="10" customFormat="1" ht="25.9" customHeight="1">
      <c r="B85" s="126"/>
      <c r="D85" s="127" t="s">
        <v>71</v>
      </c>
      <c r="E85" s="128" t="s">
        <v>263</v>
      </c>
      <c r="F85" s="128" t="s">
        <v>264</v>
      </c>
      <c r="I85" s="129"/>
      <c r="J85" s="130">
        <f>BK85</f>
        <v>0</v>
      </c>
      <c r="L85" s="126"/>
      <c r="M85" s="131"/>
      <c r="N85" s="132"/>
      <c r="O85" s="132"/>
      <c r="P85" s="133">
        <f>P86+P91</f>
        <v>0</v>
      </c>
      <c r="Q85" s="132"/>
      <c r="R85" s="133">
        <f>R86+R91</f>
        <v>0</v>
      </c>
      <c r="S85" s="132"/>
      <c r="T85" s="134">
        <f>T86+T91</f>
        <v>0</v>
      </c>
      <c r="AR85" s="127" t="s">
        <v>145</v>
      </c>
      <c r="AT85" s="135" t="s">
        <v>71</v>
      </c>
      <c r="AU85" s="135" t="s">
        <v>72</v>
      </c>
      <c r="AY85" s="127" t="s">
        <v>137</v>
      </c>
      <c r="BK85" s="136">
        <f>BK86+BK91</f>
        <v>0</v>
      </c>
    </row>
    <row r="86" spans="2:65" s="10" customFormat="1" ht="22.9" customHeight="1">
      <c r="B86" s="126"/>
      <c r="D86" s="127" t="s">
        <v>71</v>
      </c>
      <c r="E86" s="137" t="s">
        <v>1823</v>
      </c>
      <c r="F86" s="137" t="s">
        <v>1824</v>
      </c>
      <c r="I86" s="129"/>
      <c r="J86" s="138">
        <f>BK86</f>
        <v>0</v>
      </c>
      <c r="L86" s="126"/>
      <c r="M86" s="131"/>
      <c r="N86" s="132"/>
      <c r="O86" s="132"/>
      <c r="P86" s="133">
        <f>SUM(P87:P90)</f>
        <v>0</v>
      </c>
      <c r="Q86" s="132"/>
      <c r="R86" s="133">
        <f>SUM(R87:R90)</f>
        <v>0</v>
      </c>
      <c r="S86" s="132"/>
      <c r="T86" s="134">
        <f>SUM(T87:T90)</f>
        <v>0</v>
      </c>
      <c r="AR86" s="127" t="s">
        <v>145</v>
      </c>
      <c r="AT86" s="135" t="s">
        <v>71</v>
      </c>
      <c r="AU86" s="135" t="s">
        <v>80</v>
      </c>
      <c r="AY86" s="127" t="s">
        <v>137</v>
      </c>
      <c r="BK86" s="136">
        <f>SUM(BK87:BK90)</f>
        <v>0</v>
      </c>
    </row>
    <row r="87" spans="2:65" s="1" customFormat="1" ht="22.5" customHeight="1">
      <c r="B87" s="139"/>
      <c r="C87" s="140" t="s">
        <v>80</v>
      </c>
      <c r="D87" s="140" t="s">
        <v>139</v>
      </c>
      <c r="E87" s="141" t="s">
        <v>1826</v>
      </c>
      <c r="F87" s="142" t="s">
        <v>2939</v>
      </c>
      <c r="G87" s="143" t="s">
        <v>142</v>
      </c>
      <c r="H87" s="144">
        <v>69</v>
      </c>
      <c r="I87" s="145"/>
      <c r="J87" s="144">
        <f>ROUND(I87*H87,3)</f>
        <v>0</v>
      </c>
      <c r="K87" s="142" t="s">
        <v>1</v>
      </c>
      <c r="L87" s="30"/>
      <c r="M87" s="146" t="s">
        <v>1</v>
      </c>
      <c r="N87" s="147" t="s">
        <v>44</v>
      </c>
      <c r="O87" s="49"/>
      <c r="P87" s="148">
        <f>O87*H87</f>
        <v>0</v>
      </c>
      <c r="Q87" s="148">
        <v>0</v>
      </c>
      <c r="R87" s="148">
        <f>Q87*H87</f>
        <v>0</v>
      </c>
      <c r="S87" s="148">
        <v>0</v>
      </c>
      <c r="T87" s="149">
        <f>S87*H87</f>
        <v>0</v>
      </c>
      <c r="AR87" s="16" t="s">
        <v>238</v>
      </c>
      <c r="AT87" s="16" t="s">
        <v>139</v>
      </c>
      <c r="AU87" s="16" t="s">
        <v>145</v>
      </c>
      <c r="AY87" s="16" t="s">
        <v>137</v>
      </c>
      <c r="BE87" s="150">
        <f>IF(N87="základná",J87,0)</f>
        <v>0</v>
      </c>
      <c r="BF87" s="150">
        <f>IF(N87="znížená",J87,0)</f>
        <v>0</v>
      </c>
      <c r="BG87" s="150">
        <f>IF(N87="zákl. prenesená",J87,0)</f>
        <v>0</v>
      </c>
      <c r="BH87" s="150">
        <f>IF(N87="zníž. prenesená",J87,0)</f>
        <v>0</v>
      </c>
      <c r="BI87" s="150">
        <f>IF(N87="nulová",J87,0)</f>
        <v>0</v>
      </c>
      <c r="BJ87" s="16" t="s">
        <v>145</v>
      </c>
      <c r="BK87" s="151">
        <f>ROUND(I87*H87,3)</f>
        <v>0</v>
      </c>
      <c r="BL87" s="16" t="s">
        <v>238</v>
      </c>
      <c r="BM87" s="16" t="s">
        <v>2940</v>
      </c>
    </row>
    <row r="88" spans="2:65" s="11" customFormat="1">
      <c r="B88" s="152"/>
      <c r="D88" s="153" t="s">
        <v>147</v>
      </c>
      <c r="E88" s="154" t="s">
        <v>1</v>
      </c>
      <c r="F88" s="155" t="s">
        <v>2941</v>
      </c>
      <c r="H88" s="156">
        <v>69</v>
      </c>
      <c r="I88" s="157"/>
      <c r="L88" s="152"/>
      <c r="M88" s="158"/>
      <c r="N88" s="159"/>
      <c r="O88" s="159"/>
      <c r="P88" s="159"/>
      <c r="Q88" s="159"/>
      <c r="R88" s="159"/>
      <c r="S88" s="159"/>
      <c r="T88" s="160"/>
      <c r="AT88" s="154" t="s">
        <v>147</v>
      </c>
      <c r="AU88" s="154" t="s">
        <v>145</v>
      </c>
      <c r="AV88" s="11" t="s">
        <v>145</v>
      </c>
      <c r="AW88" s="11" t="s">
        <v>33</v>
      </c>
      <c r="AX88" s="11" t="s">
        <v>72</v>
      </c>
      <c r="AY88" s="154" t="s">
        <v>137</v>
      </c>
    </row>
    <row r="89" spans="2:65" s="13" customFormat="1">
      <c r="B89" s="169"/>
      <c r="D89" s="153" t="s">
        <v>147</v>
      </c>
      <c r="E89" s="170" t="s">
        <v>1</v>
      </c>
      <c r="F89" s="171" t="s">
        <v>158</v>
      </c>
      <c r="H89" s="172">
        <v>69</v>
      </c>
      <c r="I89" s="173"/>
      <c r="L89" s="169"/>
      <c r="M89" s="174"/>
      <c r="N89" s="175"/>
      <c r="O89" s="175"/>
      <c r="P89" s="175"/>
      <c r="Q89" s="175"/>
      <c r="R89" s="175"/>
      <c r="S89" s="175"/>
      <c r="T89" s="176"/>
      <c r="AT89" s="170" t="s">
        <v>147</v>
      </c>
      <c r="AU89" s="170" t="s">
        <v>145</v>
      </c>
      <c r="AV89" s="13" t="s">
        <v>144</v>
      </c>
      <c r="AW89" s="13" t="s">
        <v>33</v>
      </c>
      <c r="AX89" s="13" t="s">
        <v>80</v>
      </c>
      <c r="AY89" s="170" t="s">
        <v>137</v>
      </c>
    </row>
    <row r="90" spans="2:65" s="1" customFormat="1" ht="16.5" customHeight="1">
      <c r="B90" s="139"/>
      <c r="C90" s="140" t="s">
        <v>145</v>
      </c>
      <c r="D90" s="140" t="s">
        <v>139</v>
      </c>
      <c r="E90" s="141" t="s">
        <v>1971</v>
      </c>
      <c r="F90" s="142" t="s">
        <v>1972</v>
      </c>
      <c r="G90" s="143" t="s">
        <v>289</v>
      </c>
      <c r="H90" s="145"/>
      <c r="I90" s="145"/>
      <c r="J90" s="144">
        <f>ROUND(I90*H90,3)</f>
        <v>0</v>
      </c>
      <c r="K90" s="142" t="s">
        <v>154</v>
      </c>
      <c r="L90" s="30"/>
      <c r="M90" s="146" t="s">
        <v>1</v>
      </c>
      <c r="N90" s="147" t="s">
        <v>44</v>
      </c>
      <c r="O90" s="49"/>
      <c r="P90" s="148">
        <f>O90*H90</f>
        <v>0</v>
      </c>
      <c r="Q90" s="148">
        <v>0</v>
      </c>
      <c r="R90" s="148">
        <f>Q90*H90</f>
        <v>0</v>
      </c>
      <c r="S90" s="148">
        <v>0</v>
      </c>
      <c r="T90" s="149">
        <f>S90*H90</f>
        <v>0</v>
      </c>
      <c r="AR90" s="16" t="s">
        <v>238</v>
      </c>
      <c r="AT90" s="16" t="s">
        <v>139</v>
      </c>
      <c r="AU90" s="16" t="s">
        <v>145</v>
      </c>
      <c r="AY90" s="16" t="s">
        <v>137</v>
      </c>
      <c r="BE90" s="150">
        <f>IF(N90="základná",J90,0)</f>
        <v>0</v>
      </c>
      <c r="BF90" s="150">
        <f>IF(N90="znížená",J90,0)</f>
        <v>0</v>
      </c>
      <c r="BG90" s="150">
        <f>IF(N90="zákl. prenesená",J90,0)</f>
        <v>0</v>
      </c>
      <c r="BH90" s="150">
        <f>IF(N90="zníž. prenesená",J90,0)</f>
        <v>0</v>
      </c>
      <c r="BI90" s="150">
        <f>IF(N90="nulová",J90,0)</f>
        <v>0</v>
      </c>
      <c r="BJ90" s="16" t="s">
        <v>145</v>
      </c>
      <c r="BK90" s="151">
        <f>ROUND(I90*H90,3)</f>
        <v>0</v>
      </c>
      <c r="BL90" s="16" t="s">
        <v>238</v>
      </c>
      <c r="BM90" s="16" t="s">
        <v>2942</v>
      </c>
    </row>
    <row r="91" spans="2:65" s="10" customFormat="1" ht="22.9" customHeight="1">
      <c r="B91" s="126"/>
      <c r="D91" s="127" t="s">
        <v>71</v>
      </c>
      <c r="E91" s="137" t="s">
        <v>1974</v>
      </c>
      <c r="F91" s="137" t="s">
        <v>1975</v>
      </c>
      <c r="I91" s="129"/>
      <c r="J91" s="138">
        <f>BK91</f>
        <v>0</v>
      </c>
      <c r="L91" s="126"/>
      <c r="M91" s="131"/>
      <c r="N91" s="132"/>
      <c r="O91" s="132"/>
      <c r="P91" s="133">
        <f>SUM(P92:P102)</f>
        <v>0</v>
      </c>
      <c r="Q91" s="132"/>
      <c r="R91" s="133">
        <f>SUM(R92:R102)</f>
        <v>0</v>
      </c>
      <c r="S91" s="132"/>
      <c r="T91" s="134">
        <f>SUM(T92:T102)</f>
        <v>0</v>
      </c>
      <c r="AR91" s="127" t="s">
        <v>145</v>
      </c>
      <c r="AT91" s="135" t="s">
        <v>71</v>
      </c>
      <c r="AU91" s="135" t="s">
        <v>80</v>
      </c>
      <c r="AY91" s="127" t="s">
        <v>137</v>
      </c>
      <c r="BK91" s="136">
        <f>SUM(BK92:BK102)</f>
        <v>0</v>
      </c>
    </row>
    <row r="92" spans="2:65" s="1" customFormat="1" ht="22.5" customHeight="1">
      <c r="B92" s="139"/>
      <c r="C92" s="140" t="s">
        <v>151</v>
      </c>
      <c r="D92" s="140" t="s">
        <v>139</v>
      </c>
      <c r="E92" s="141" t="s">
        <v>2943</v>
      </c>
      <c r="F92" s="142" t="s">
        <v>2944</v>
      </c>
      <c r="G92" s="143" t="s">
        <v>142</v>
      </c>
      <c r="H92" s="144">
        <v>29.8</v>
      </c>
      <c r="I92" s="145"/>
      <c r="J92" s="144">
        <f>ROUND(I92*H92,3)</f>
        <v>0</v>
      </c>
      <c r="K92" s="142" t="s">
        <v>1</v>
      </c>
      <c r="L92" s="30"/>
      <c r="M92" s="146" t="s">
        <v>1</v>
      </c>
      <c r="N92" s="147" t="s">
        <v>44</v>
      </c>
      <c r="O92" s="49"/>
      <c r="P92" s="148">
        <f>O92*H92</f>
        <v>0</v>
      </c>
      <c r="Q92" s="148">
        <v>0</v>
      </c>
      <c r="R92" s="148">
        <f>Q92*H92</f>
        <v>0</v>
      </c>
      <c r="S92" s="148">
        <v>0</v>
      </c>
      <c r="T92" s="149">
        <f>S92*H92</f>
        <v>0</v>
      </c>
      <c r="AR92" s="16" t="s">
        <v>238</v>
      </c>
      <c r="AT92" s="16" t="s">
        <v>139</v>
      </c>
      <c r="AU92" s="16" t="s">
        <v>145</v>
      </c>
      <c r="AY92" s="16" t="s">
        <v>137</v>
      </c>
      <c r="BE92" s="150">
        <f>IF(N92="základná",J92,0)</f>
        <v>0</v>
      </c>
      <c r="BF92" s="150">
        <f>IF(N92="znížená",J92,0)</f>
        <v>0</v>
      </c>
      <c r="BG92" s="150">
        <f>IF(N92="zákl. prenesená",J92,0)</f>
        <v>0</v>
      </c>
      <c r="BH92" s="150">
        <f>IF(N92="zníž. prenesená",J92,0)</f>
        <v>0</v>
      </c>
      <c r="BI92" s="150">
        <f>IF(N92="nulová",J92,0)</f>
        <v>0</v>
      </c>
      <c r="BJ92" s="16" t="s">
        <v>145</v>
      </c>
      <c r="BK92" s="151">
        <f>ROUND(I92*H92,3)</f>
        <v>0</v>
      </c>
      <c r="BL92" s="16" t="s">
        <v>238</v>
      </c>
      <c r="BM92" s="16" t="s">
        <v>2945</v>
      </c>
    </row>
    <row r="93" spans="2:65" s="14" customFormat="1">
      <c r="B93" s="186"/>
      <c r="D93" s="153" t="s">
        <v>147</v>
      </c>
      <c r="E93" s="187" t="s">
        <v>1</v>
      </c>
      <c r="F93" s="188" t="s">
        <v>2059</v>
      </c>
      <c r="H93" s="187" t="s">
        <v>1</v>
      </c>
      <c r="I93" s="189"/>
      <c r="L93" s="186"/>
      <c r="M93" s="190"/>
      <c r="N93" s="191"/>
      <c r="O93" s="191"/>
      <c r="P93" s="191"/>
      <c r="Q93" s="191"/>
      <c r="R93" s="191"/>
      <c r="S93" s="191"/>
      <c r="T93" s="192"/>
      <c r="AT93" s="187" t="s">
        <v>147</v>
      </c>
      <c r="AU93" s="187" t="s">
        <v>145</v>
      </c>
      <c r="AV93" s="14" t="s">
        <v>80</v>
      </c>
      <c r="AW93" s="14" t="s">
        <v>33</v>
      </c>
      <c r="AX93" s="14" t="s">
        <v>72</v>
      </c>
      <c r="AY93" s="187" t="s">
        <v>137</v>
      </c>
    </row>
    <row r="94" spans="2:65" s="14" customFormat="1">
      <c r="B94" s="186"/>
      <c r="D94" s="153" t="s">
        <v>147</v>
      </c>
      <c r="E94" s="187" t="s">
        <v>1</v>
      </c>
      <c r="F94" s="188" t="s">
        <v>2946</v>
      </c>
      <c r="H94" s="187" t="s">
        <v>1</v>
      </c>
      <c r="I94" s="189"/>
      <c r="L94" s="186"/>
      <c r="M94" s="190"/>
      <c r="N94" s="191"/>
      <c r="O94" s="191"/>
      <c r="P94" s="191"/>
      <c r="Q94" s="191"/>
      <c r="R94" s="191"/>
      <c r="S94" s="191"/>
      <c r="T94" s="192"/>
      <c r="AT94" s="187" t="s">
        <v>147</v>
      </c>
      <c r="AU94" s="187" t="s">
        <v>145</v>
      </c>
      <c r="AV94" s="14" t="s">
        <v>80</v>
      </c>
      <c r="AW94" s="14" t="s">
        <v>33</v>
      </c>
      <c r="AX94" s="14" t="s">
        <v>72</v>
      </c>
      <c r="AY94" s="187" t="s">
        <v>137</v>
      </c>
    </row>
    <row r="95" spans="2:65" s="11" customFormat="1">
      <c r="B95" s="152"/>
      <c r="D95" s="153" t="s">
        <v>147</v>
      </c>
      <c r="E95" s="154" t="s">
        <v>1</v>
      </c>
      <c r="F95" s="155" t="s">
        <v>2947</v>
      </c>
      <c r="H95" s="156">
        <v>11.1</v>
      </c>
      <c r="I95" s="157"/>
      <c r="L95" s="152"/>
      <c r="M95" s="158"/>
      <c r="N95" s="159"/>
      <c r="O95" s="159"/>
      <c r="P95" s="159"/>
      <c r="Q95" s="159"/>
      <c r="R95" s="159"/>
      <c r="S95" s="159"/>
      <c r="T95" s="160"/>
      <c r="AT95" s="154" t="s">
        <v>147</v>
      </c>
      <c r="AU95" s="154" t="s">
        <v>145</v>
      </c>
      <c r="AV95" s="11" t="s">
        <v>145</v>
      </c>
      <c r="AW95" s="11" t="s">
        <v>33</v>
      </c>
      <c r="AX95" s="11" t="s">
        <v>72</v>
      </c>
      <c r="AY95" s="154" t="s">
        <v>137</v>
      </c>
    </row>
    <row r="96" spans="2:65" s="11" customFormat="1">
      <c r="B96" s="152"/>
      <c r="D96" s="153" t="s">
        <v>147</v>
      </c>
      <c r="E96" s="154" t="s">
        <v>1</v>
      </c>
      <c r="F96" s="155" t="s">
        <v>2948</v>
      </c>
      <c r="H96" s="156">
        <v>18.7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147</v>
      </c>
      <c r="AU96" s="154" t="s">
        <v>145</v>
      </c>
      <c r="AV96" s="11" t="s">
        <v>145</v>
      </c>
      <c r="AW96" s="11" t="s">
        <v>33</v>
      </c>
      <c r="AX96" s="11" t="s">
        <v>72</v>
      </c>
      <c r="AY96" s="154" t="s">
        <v>137</v>
      </c>
    </row>
    <row r="97" spans="2:65" s="13" customFormat="1">
      <c r="B97" s="169"/>
      <c r="D97" s="153" t="s">
        <v>147</v>
      </c>
      <c r="E97" s="170" t="s">
        <v>1</v>
      </c>
      <c r="F97" s="171" t="s">
        <v>158</v>
      </c>
      <c r="H97" s="172">
        <v>29.799999999999997</v>
      </c>
      <c r="I97" s="173"/>
      <c r="L97" s="169"/>
      <c r="M97" s="174"/>
      <c r="N97" s="175"/>
      <c r="O97" s="175"/>
      <c r="P97" s="175"/>
      <c r="Q97" s="175"/>
      <c r="R97" s="175"/>
      <c r="S97" s="175"/>
      <c r="T97" s="176"/>
      <c r="AT97" s="170" t="s">
        <v>147</v>
      </c>
      <c r="AU97" s="170" t="s">
        <v>145</v>
      </c>
      <c r="AV97" s="13" t="s">
        <v>144</v>
      </c>
      <c r="AW97" s="13" t="s">
        <v>33</v>
      </c>
      <c r="AX97" s="13" t="s">
        <v>80</v>
      </c>
      <c r="AY97" s="170" t="s">
        <v>137</v>
      </c>
    </row>
    <row r="98" spans="2:65" s="1" customFormat="1" ht="22.5" customHeight="1">
      <c r="B98" s="139"/>
      <c r="C98" s="140" t="s">
        <v>144</v>
      </c>
      <c r="D98" s="140" t="s">
        <v>139</v>
      </c>
      <c r="E98" s="141" t="s">
        <v>2098</v>
      </c>
      <c r="F98" s="142" t="s">
        <v>2949</v>
      </c>
      <c r="G98" s="143" t="s">
        <v>142</v>
      </c>
      <c r="H98" s="144">
        <v>72.45</v>
      </c>
      <c r="I98" s="145"/>
      <c r="J98" s="144">
        <f>ROUND(I98*H98,3)</f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>O98*H98</f>
        <v>0</v>
      </c>
      <c r="Q98" s="148">
        <v>0</v>
      </c>
      <c r="R98" s="148">
        <f>Q98*H98</f>
        <v>0</v>
      </c>
      <c r="S98" s="148">
        <v>0</v>
      </c>
      <c r="T98" s="149">
        <f>S98*H98</f>
        <v>0</v>
      </c>
      <c r="AR98" s="16" t="s">
        <v>238</v>
      </c>
      <c r="AT98" s="16" t="s">
        <v>139</v>
      </c>
      <c r="AU98" s="16" t="s">
        <v>145</v>
      </c>
      <c r="AY98" s="16" t="s">
        <v>137</v>
      </c>
      <c r="BE98" s="150">
        <f>IF(N98="základná",J98,0)</f>
        <v>0</v>
      </c>
      <c r="BF98" s="150">
        <f>IF(N98="znížená",J98,0)</f>
        <v>0</v>
      </c>
      <c r="BG98" s="150">
        <f>IF(N98="zákl. prenesená",J98,0)</f>
        <v>0</v>
      </c>
      <c r="BH98" s="150">
        <f>IF(N98="zníž. prenesená",J98,0)</f>
        <v>0</v>
      </c>
      <c r="BI98" s="150">
        <f>IF(N98="nulová",J98,0)</f>
        <v>0</v>
      </c>
      <c r="BJ98" s="16" t="s">
        <v>145</v>
      </c>
      <c r="BK98" s="151">
        <f>ROUND(I98*H98,3)</f>
        <v>0</v>
      </c>
      <c r="BL98" s="16" t="s">
        <v>238</v>
      </c>
      <c r="BM98" s="16" t="s">
        <v>2950</v>
      </c>
    </row>
    <row r="99" spans="2:65" s="14" customFormat="1">
      <c r="B99" s="186"/>
      <c r="D99" s="153" t="s">
        <v>147</v>
      </c>
      <c r="E99" s="187" t="s">
        <v>1</v>
      </c>
      <c r="F99" s="188" t="s">
        <v>2951</v>
      </c>
      <c r="H99" s="187" t="s">
        <v>1</v>
      </c>
      <c r="I99" s="189"/>
      <c r="L99" s="186"/>
      <c r="M99" s="190"/>
      <c r="N99" s="191"/>
      <c r="O99" s="191"/>
      <c r="P99" s="191"/>
      <c r="Q99" s="191"/>
      <c r="R99" s="191"/>
      <c r="S99" s="191"/>
      <c r="T99" s="192"/>
      <c r="AT99" s="187" t="s">
        <v>147</v>
      </c>
      <c r="AU99" s="187" t="s">
        <v>145</v>
      </c>
      <c r="AV99" s="14" t="s">
        <v>80</v>
      </c>
      <c r="AW99" s="14" t="s">
        <v>33</v>
      </c>
      <c r="AX99" s="14" t="s">
        <v>72</v>
      </c>
      <c r="AY99" s="187" t="s">
        <v>137</v>
      </c>
    </row>
    <row r="100" spans="2:65" s="11" customFormat="1">
      <c r="B100" s="152"/>
      <c r="D100" s="153" t="s">
        <v>147</v>
      </c>
      <c r="E100" s="154" t="s">
        <v>1</v>
      </c>
      <c r="F100" s="155" t="s">
        <v>2952</v>
      </c>
      <c r="H100" s="156">
        <v>72.45</v>
      </c>
      <c r="I100" s="157"/>
      <c r="L100" s="152"/>
      <c r="M100" s="158"/>
      <c r="N100" s="159"/>
      <c r="O100" s="159"/>
      <c r="P100" s="159"/>
      <c r="Q100" s="159"/>
      <c r="R100" s="159"/>
      <c r="S100" s="159"/>
      <c r="T100" s="160"/>
      <c r="AT100" s="154" t="s">
        <v>147</v>
      </c>
      <c r="AU100" s="154" t="s">
        <v>145</v>
      </c>
      <c r="AV100" s="11" t="s">
        <v>145</v>
      </c>
      <c r="AW100" s="11" t="s">
        <v>33</v>
      </c>
      <c r="AX100" s="11" t="s">
        <v>72</v>
      </c>
      <c r="AY100" s="154" t="s">
        <v>137</v>
      </c>
    </row>
    <row r="101" spans="2:65" s="13" customFormat="1">
      <c r="B101" s="169"/>
      <c r="D101" s="153" t="s">
        <v>147</v>
      </c>
      <c r="E101" s="170" t="s">
        <v>1</v>
      </c>
      <c r="F101" s="171" t="s">
        <v>158</v>
      </c>
      <c r="H101" s="172">
        <v>72.45</v>
      </c>
      <c r="I101" s="173"/>
      <c r="L101" s="169"/>
      <c r="M101" s="174"/>
      <c r="N101" s="175"/>
      <c r="O101" s="175"/>
      <c r="P101" s="175"/>
      <c r="Q101" s="175"/>
      <c r="R101" s="175"/>
      <c r="S101" s="175"/>
      <c r="T101" s="176"/>
      <c r="AT101" s="170" t="s">
        <v>147</v>
      </c>
      <c r="AU101" s="170" t="s">
        <v>145</v>
      </c>
      <c r="AV101" s="13" t="s">
        <v>144</v>
      </c>
      <c r="AW101" s="13" t="s">
        <v>33</v>
      </c>
      <c r="AX101" s="13" t="s">
        <v>80</v>
      </c>
      <c r="AY101" s="170" t="s">
        <v>137</v>
      </c>
    </row>
    <row r="102" spans="2:65" s="1" customFormat="1" ht="16.5" customHeight="1">
      <c r="B102" s="139"/>
      <c r="C102" s="140" t="s">
        <v>170</v>
      </c>
      <c r="D102" s="140" t="s">
        <v>139</v>
      </c>
      <c r="E102" s="141" t="s">
        <v>2127</v>
      </c>
      <c r="F102" s="142" t="s">
        <v>2128</v>
      </c>
      <c r="G102" s="143" t="s">
        <v>289</v>
      </c>
      <c r="H102" s="145"/>
      <c r="I102" s="145"/>
      <c r="J102" s="144">
        <f>ROUND(I102*H102,3)</f>
        <v>0</v>
      </c>
      <c r="K102" s="142" t="s">
        <v>154</v>
      </c>
      <c r="L102" s="30"/>
      <c r="M102" s="146" t="s">
        <v>1</v>
      </c>
      <c r="N102" s="147" t="s">
        <v>44</v>
      </c>
      <c r="O102" s="49"/>
      <c r="P102" s="148">
        <f>O102*H102</f>
        <v>0</v>
      </c>
      <c r="Q102" s="148">
        <v>0</v>
      </c>
      <c r="R102" s="148">
        <f>Q102*H102</f>
        <v>0</v>
      </c>
      <c r="S102" s="148">
        <v>0</v>
      </c>
      <c r="T102" s="149">
        <f>S102*H102</f>
        <v>0</v>
      </c>
      <c r="AR102" s="16" t="s">
        <v>238</v>
      </c>
      <c r="AT102" s="16" t="s">
        <v>139</v>
      </c>
      <c r="AU102" s="16" t="s">
        <v>145</v>
      </c>
      <c r="AY102" s="16" t="s">
        <v>137</v>
      </c>
      <c r="BE102" s="150">
        <f>IF(N102="základná",J102,0)</f>
        <v>0</v>
      </c>
      <c r="BF102" s="150">
        <f>IF(N102="znížená",J102,0)</f>
        <v>0</v>
      </c>
      <c r="BG102" s="150">
        <f>IF(N102="zákl. prenesená",J102,0)</f>
        <v>0</v>
      </c>
      <c r="BH102" s="150">
        <f>IF(N102="zníž. prenesená",J102,0)</f>
        <v>0</v>
      </c>
      <c r="BI102" s="150">
        <f>IF(N102="nulová",J102,0)</f>
        <v>0</v>
      </c>
      <c r="BJ102" s="16" t="s">
        <v>145</v>
      </c>
      <c r="BK102" s="151">
        <f>ROUND(I102*H102,3)</f>
        <v>0</v>
      </c>
      <c r="BL102" s="16" t="s">
        <v>238</v>
      </c>
      <c r="BM102" s="16" t="s">
        <v>2953</v>
      </c>
    </row>
    <row r="103" spans="2:65" s="10" customFormat="1" ht="25.9" customHeight="1">
      <c r="B103" s="126"/>
      <c r="D103" s="127" t="s">
        <v>71</v>
      </c>
      <c r="E103" s="128" t="s">
        <v>164</v>
      </c>
      <c r="F103" s="128" t="s">
        <v>2446</v>
      </c>
      <c r="I103" s="129"/>
      <c r="J103" s="130">
        <f>BK103</f>
        <v>0</v>
      </c>
      <c r="L103" s="126"/>
      <c r="M103" s="131"/>
      <c r="N103" s="132"/>
      <c r="O103" s="132"/>
      <c r="P103" s="133">
        <f>P104</f>
        <v>0</v>
      </c>
      <c r="Q103" s="132"/>
      <c r="R103" s="133">
        <f>R104</f>
        <v>0</v>
      </c>
      <c r="S103" s="132"/>
      <c r="T103" s="134">
        <f>T104</f>
        <v>0</v>
      </c>
      <c r="AR103" s="127" t="s">
        <v>151</v>
      </c>
      <c r="AT103" s="135" t="s">
        <v>71</v>
      </c>
      <c r="AU103" s="135" t="s">
        <v>72</v>
      </c>
      <c r="AY103" s="127" t="s">
        <v>137</v>
      </c>
      <c r="BK103" s="136">
        <f>BK104</f>
        <v>0</v>
      </c>
    </row>
    <row r="104" spans="2:65" s="10" customFormat="1" ht="22.9" customHeight="1">
      <c r="B104" s="126"/>
      <c r="D104" s="127" t="s">
        <v>71</v>
      </c>
      <c r="E104" s="137" t="s">
        <v>2922</v>
      </c>
      <c r="F104" s="137" t="s">
        <v>2923</v>
      </c>
      <c r="I104" s="129"/>
      <c r="J104" s="138">
        <f>BK104</f>
        <v>0</v>
      </c>
      <c r="L104" s="126"/>
      <c r="M104" s="131"/>
      <c r="N104" s="132"/>
      <c r="O104" s="132"/>
      <c r="P104" s="133">
        <f>SUM(P105:P108)</f>
        <v>0</v>
      </c>
      <c r="Q104" s="132"/>
      <c r="R104" s="133">
        <f>SUM(R105:R108)</f>
        <v>0</v>
      </c>
      <c r="S104" s="132"/>
      <c r="T104" s="134">
        <f>SUM(T105:T108)</f>
        <v>0</v>
      </c>
      <c r="AR104" s="127" t="s">
        <v>151</v>
      </c>
      <c r="AT104" s="135" t="s">
        <v>71</v>
      </c>
      <c r="AU104" s="135" t="s">
        <v>80</v>
      </c>
      <c r="AY104" s="127" t="s">
        <v>137</v>
      </c>
      <c r="BK104" s="136">
        <f>SUM(BK105:BK108)</f>
        <v>0</v>
      </c>
    </row>
    <row r="105" spans="2:65" s="1" customFormat="1" ht="16.5" customHeight="1">
      <c r="B105" s="139"/>
      <c r="C105" s="140" t="s">
        <v>176</v>
      </c>
      <c r="D105" s="140" t="s">
        <v>139</v>
      </c>
      <c r="E105" s="141" t="s">
        <v>2925</v>
      </c>
      <c r="F105" s="142" t="s">
        <v>2954</v>
      </c>
      <c r="G105" s="143" t="s">
        <v>2797</v>
      </c>
      <c r="H105" s="144">
        <v>2255.0419999999999</v>
      </c>
      <c r="I105" s="145"/>
      <c r="J105" s="144">
        <f>ROUND(I105*H105,3)</f>
        <v>0</v>
      </c>
      <c r="K105" s="142" t="s">
        <v>1</v>
      </c>
      <c r="L105" s="30"/>
      <c r="M105" s="146" t="s">
        <v>1</v>
      </c>
      <c r="N105" s="147" t="s">
        <v>44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839</v>
      </c>
      <c r="AT105" s="16" t="s">
        <v>139</v>
      </c>
      <c r="AU105" s="16" t="s">
        <v>145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839</v>
      </c>
      <c r="BM105" s="16" t="s">
        <v>2955</v>
      </c>
    </row>
    <row r="106" spans="2:65" s="11" customFormat="1">
      <c r="B106" s="152"/>
      <c r="D106" s="153" t="s">
        <v>147</v>
      </c>
      <c r="E106" s="154" t="s">
        <v>1</v>
      </c>
      <c r="F106" s="155" t="s">
        <v>2956</v>
      </c>
      <c r="H106" s="156">
        <v>2223.4499999999998</v>
      </c>
      <c r="I106" s="157"/>
      <c r="L106" s="152"/>
      <c r="M106" s="158"/>
      <c r="N106" s="159"/>
      <c r="O106" s="159"/>
      <c r="P106" s="159"/>
      <c r="Q106" s="159"/>
      <c r="R106" s="159"/>
      <c r="S106" s="159"/>
      <c r="T106" s="160"/>
      <c r="AT106" s="154" t="s">
        <v>147</v>
      </c>
      <c r="AU106" s="154" t="s">
        <v>145</v>
      </c>
      <c r="AV106" s="11" t="s">
        <v>145</v>
      </c>
      <c r="AW106" s="11" t="s">
        <v>33</v>
      </c>
      <c r="AX106" s="11" t="s">
        <v>72</v>
      </c>
      <c r="AY106" s="154" t="s">
        <v>137</v>
      </c>
    </row>
    <row r="107" spans="2:65" s="11" customFormat="1">
      <c r="B107" s="152"/>
      <c r="D107" s="153" t="s">
        <v>147</v>
      </c>
      <c r="E107" s="154" t="s">
        <v>1</v>
      </c>
      <c r="F107" s="155" t="s">
        <v>2957</v>
      </c>
      <c r="H107" s="156">
        <v>31.591999999999999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147</v>
      </c>
      <c r="AU107" s="154" t="s">
        <v>145</v>
      </c>
      <c r="AV107" s="11" t="s">
        <v>145</v>
      </c>
      <c r="AW107" s="11" t="s">
        <v>33</v>
      </c>
      <c r="AX107" s="11" t="s">
        <v>72</v>
      </c>
      <c r="AY107" s="154" t="s">
        <v>137</v>
      </c>
    </row>
    <row r="108" spans="2:65" s="13" customFormat="1">
      <c r="B108" s="169"/>
      <c r="D108" s="153" t="s">
        <v>147</v>
      </c>
      <c r="E108" s="170" t="s">
        <v>1</v>
      </c>
      <c r="F108" s="171" t="s">
        <v>158</v>
      </c>
      <c r="H108" s="172">
        <v>2255.0419999999999</v>
      </c>
      <c r="I108" s="173"/>
      <c r="L108" s="169"/>
      <c r="M108" s="198"/>
      <c r="N108" s="199"/>
      <c r="O108" s="199"/>
      <c r="P108" s="199"/>
      <c r="Q108" s="199"/>
      <c r="R108" s="199"/>
      <c r="S108" s="199"/>
      <c r="T108" s="200"/>
      <c r="AT108" s="170" t="s">
        <v>147</v>
      </c>
      <c r="AU108" s="170" t="s">
        <v>145</v>
      </c>
      <c r="AV108" s="13" t="s">
        <v>144</v>
      </c>
      <c r="AW108" s="13" t="s">
        <v>33</v>
      </c>
      <c r="AX108" s="13" t="s">
        <v>80</v>
      </c>
      <c r="AY108" s="170" t="s">
        <v>137</v>
      </c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100"/>
      <c r="J109" s="40"/>
      <c r="K109" s="40"/>
      <c r="L109" s="30"/>
    </row>
  </sheetData>
  <autoFilter ref="C83:K10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2958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2959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2960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ROUND(J88,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ROUND((SUM(BE88:BE139)),  2)</f>
        <v>0</v>
      </c>
      <c r="I33" s="92">
        <v>0.2</v>
      </c>
      <c r="J33" s="91">
        <f>ROUND(((SUM(BE88:BE139))*I33),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ROUND((SUM(BF88:BF139)),  2)</f>
        <v>0</v>
      </c>
      <c r="I34" s="92">
        <v>0.2</v>
      </c>
      <c r="J34" s="91">
        <f>ROUND(((SUM(BF88:BF139))*I34),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ROUND((SUM(BG88:BG139)),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ROUND((SUM(BH88:BH139)),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ROUND((SUM(BI88:BI139)),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03 - SO 02 Prípojka vody a kanalizácie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Stano Švec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J88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J89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J90</f>
        <v>0</v>
      </c>
      <c r="L61" s="111"/>
    </row>
    <row r="62" spans="2:47" s="8" customFormat="1" ht="19.899999999999999" customHeight="1">
      <c r="B62" s="111"/>
      <c r="D62" s="112" t="s">
        <v>117</v>
      </c>
      <c r="E62" s="113"/>
      <c r="F62" s="113"/>
      <c r="G62" s="113"/>
      <c r="H62" s="113"/>
      <c r="I62" s="114"/>
      <c r="J62" s="115">
        <f>J100</f>
        <v>0</v>
      </c>
      <c r="L62" s="111"/>
    </row>
    <row r="63" spans="2:47" s="8" customFormat="1" ht="19.899999999999999" customHeight="1">
      <c r="B63" s="111"/>
      <c r="D63" s="112" t="s">
        <v>294</v>
      </c>
      <c r="E63" s="113"/>
      <c r="F63" s="113"/>
      <c r="G63" s="113"/>
      <c r="H63" s="113"/>
      <c r="I63" s="114"/>
      <c r="J63" s="115">
        <f>J102</f>
        <v>0</v>
      </c>
      <c r="L63" s="111"/>
    </row>
    <row r="64" spans="2:47" s="8" customFormat="1" ht="19.899999999999999" customHeight="1">
      <c r="B64" s="111"/>
      <c r="D64" s="112" t="s">
        <v>119</v>
      </c>
      <c r="E64" s="113"/>
      <c r="F64" s="113"/>
      <c r="G64" s="113"/>
      <c r="H64" s="113"/>
      <c r="I64" s="114"/>
      <c r="J64" s="115">
        <f>J124</f>
        <v>0</v>
      </c>
      <c r="L64" s="111"/>
    </row>
    <row r="65" spans="2:12" s="7" customFormat="1" ht="24.95" customHeight="1">
      <c r="B65" s="106"/>
      <c r="D65" s="107" t="s">
        <v>121</v>
      </c>
      <c r="E65" s="108"/>
      <c r="F65" s="108"/>
      <c r="G65" s="108"/>
      <c r="H65" s="108"/>
      <c r="I65" s="109"/>
      <c r="J65" s="110">
        <f>J127</f>
        <v>0</v>
      </c>
      <c r="L65" s="106"/>
    </row>
    <row r="66" spans="2:12" s="8" customFormat="1" ht="19.899999999999999" customHeight="1">
      <c r="B66" s="111"/>
      <c r="D66" s="112" t="s">
        <v>2961</v>
      </c>
      <c r="E66" s="113"/>
      <c r="F66" s="113"/>
      <c r="G66" s="113"/>
      <c r="H66" s="113"/>
      <c r="I66" s="114"/>
      <c r="J66" s="115">
        <f>J128</f>
        <v>0</v>
      </c>
      <c r="L66" s="111"/>
    </row>
    <row r="67" spans="2:12" s="7" customFormat="1" ht="24.95" customHeight="1">
      <c r="B67" s="106"/>
      <c r="D67" s="107" t="s">
        <v>309</v>
      </c>
      <c r="E67" s="108"/>
      <c r="F67" s="108"/>
      <c r="G67" s="108"/>
      <c r="H67" s="108"/>
      <c r="I67" s="109"/>
      <c r="J67" s="110">
        <f>J137</f>
        <v>0</v>
      </c>
      <c r="L67" s="106"/>
    </row>
    <row r="68" spans="2:12" s="8" customFormat="1" ht="19.899999999999999" customHeight="1">
      <c r="B68" s="111"/>
      <c r="D68" s="112" t="s">
        <v>2962</v>
      </c>
      <c r="E68" s="113"/>
      <c r="F68" s="113"/>
      <c r="G68" s="113"/>
      <c r="H68" s="113"/>
      <c r="I68" s="114"/>
      <c r="J68" s="115">
        <f>J138</f>
        <v>0</v>
      </c>
      <c r="L68" s="111"/>
    </row>
    <row r="69" spans="2:12" s="1" customFormat="1" ht="21.75" customHeight="1">
      <c r="B69" s="30"/>
      <c r="I69" s="84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10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101"/>
      <c r="J74" s="42"/>
      <c r="K74" s="42"/>
      <c r="L74" s="30"/>
    </row>
    <row r="75" spans="2:12" s="1" customFormat="1" ht="24.95" customHeight="1">
      <c r="B75" s="30"/>
      <c r="C75" s="20" t="s">
        <v>123</v>
      </c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14</v>
      </c>
      <c r="I77" s="84"/>
      <c r="L77" s="30"/>
    </row>
    <row r="78" spans="2:12" s="1" customFormat="1" ht="16.5" customHeight="1">
      <c r="B78" s="30"/>
      <c r="E78" s="246" t="str">
        <f>E7</f>
        <v>Rodinný dom s 2 byt. jednotkami Chocholná-Velčice, Vytvorenie podmienok pre deinštitucionalizáciu DSS Adam. Kochanovce</v>
      </c>
      <c r="F78" s="247"/>
      <c r="G78" s="247"/>
      <c r="H78" s="247"/>
      <c r="I78" s="84"/>
      <c r="L78" s="30"/>
    </row>
    <row r="79" spans="2:12" s="1" customFormat="1" ht="12" customHeight="1">
      <c r="B79" s="30"/>
      <c r="C79" s="25" t="s">
        <v>107</v>
      </c>
      <c r="I79" s="84"/>
      <c r="L79" s="30"/>
    </row>
    <row r="80" spans="2:12" s="1" customFormat="1" ht="16.5" customHeight="1">
      <c r="B80" s="30"/>
      <c r="E80" s="232" t="str">
        <f>E9</f>
        <v>03 - SO 02 Prípojka vody a kanalizácie</v>
      </c>
      <c r="F80" s="231"/>
      <c r="G80" s="231"/>
      <c r="H80" s="231"/>
      <c r="I80" s="84"/>
      <c r="L80" s="30"/>
    </row>
    <row r="81" spans="2:65" s="1" customFormat="1" ht="6.95" customHeight="1">
      <c r="B81" s="30"/>
      <c r="I81" s="84"/>
      <c r="L81" s="30"/>
    </row>
    <row r="82" spans="2:65" s="1" customFormat="1" ht="12" customHeight="1">
      <c r="B82" s="30"/>
      <c r="C82" s="25" t="s">
        <v>18</v>
      </c>
      <c r="F82" s="16" t="str">
        <f>F12</f>
        <v>parc. č. 580,581,58 Chocholná-Velčice</v>
      </c>
      <c r="I82" s="85" t="s">
        <v>20</v>
      </c>
      <c r="J82" s="46" t="str">
        <f>IF(J12="","",J12)</f>
        <v>27. 12. 2018</v>
      </c>
      <c r="L82" s="30"/>
    </row>
    <row r="83" spans="2:65" s="1" customFormat="1" ht="6.95" customHeight="1">
      <c r="B83" s="30"/>
      <c r="I83" s="84"/>
      <c r="L83" s="30"/>
    </row>
    <row r="84" spans="2:65" s="1" customFormat="1" ht="13.7" customHeight="1">
      <c r="B84" s="30"/>
      <c r="C84" s="25" t="s">
        <v>22</v>
      </c>
      <c r="F84" s="16" t="str">
        <f>E15</f>
        <v>Trenčiansky samosprávny kraj</v>
      </c>
      <c r="I84" s="85" t="s">
        <v>29</v>
      </c>
      <c r="J84" s="28" t="str">
        <f>E21</f>
        <v>ADOM, spol. s r.o.</v>
      </c>
      <c r="L84" s="30"/>
    </row>
    <row r="85" spans="2:65" s="1" customFormat="1" ht="13.7" customHeight="1">
      <c r="B85" s="30"/>
      <c r="C85" s="25" t="s">
        <v>27</v>
      </c>
      <c r="F85" s="16" t="str">
        <f>IF(E18="","",E18)</f>
        <v>Vyplň údaj</v>
      </c>
      <c r="I85" s="85" t="s">
        <v>35</v>
      </c>
      <c r="J85" s="28" t="str">
        <f>E24</f>
        <v>Ing. Stano Švec</v>
      </c>
      <c r="L85" s="30"/>
    </row>
    <row r="86" spans="2:65" s="1" customFormat="1" ht="10.35" customHeight="1">
      <c r="B86" s="30"/>
      <c r="I86" s="84"/>
      <c r="L86" s="30"/>
    </row>
    <row r="87" spans="2:65" s="9" customFormat="1" ht="29.25" customHeight="1">
      <c r="B87" s="116"/>
      <c r="C87" s="117" t="s">
        <v>124</v>
      </c>
      <c r="D87" s="118" t="s">
        <v>57</v>
      </c>
      <c r="E87" s="118" t="s">
        <v>53</v>
      </c>
      <c r="F87" s="118" t="s">
        <v>54</v>
      </c>
      <c r="G87" s="118" t="s">
        <v>125</v>
      </c>
      <c r="H87" s="118" t="s">
        <v>126</v>
      </c>
      <c r="I87" s="119" t="s">
        <v>127</v>
      </c>
      <c r="J87" s="120" t="s">
        <v>111</v>
      </c>
      <c r="K87" s="121" t="s">
        <v>128</v>
      </c>
      <c r="L87" s="116"/>
      <c r="M87" s="53" t="s">
        <v>1</v>
      </c>
      <c r="N87" s="54" t="s">
        <v>42</v>
      </c>
      <c r="O87" s="54" t="s">
        <v>129</v>
      </c>
      <c r="P87" s="54" t="s">
        <v>130</v>
      </c>
      <c r="Q87" s="54" t="s">
        <v>131</v>
      </c>
      <c r="R87" s="54" t="s">
        <v>132</v>
      </c>
      <c r="S87" s="54" t="s">
        <v>133</v>
      </c>
      <c r="T87" s="55" t="s">
        <v>134</v>
      </c>
    </row>
    <row r="88" spans="2:65" s="1" customFormat="1" ht="22.9" customHeight="1">
      <c r="B88" s="30"/>
      <c r="C88" s="58" t="s">
        <v>112</v>
      </c>
      <c r="I88" s="84"/>
      <c r="J88" s="122">
        <f>BK88</f>
        <v>0</v>
      </c>
      <c r="L88" s="30"/>
      <c r="M88" s="56"/>
      <c r="N88" s="47"/>
      <c r="O88" s="47"/>
      <c r="P88" s="123">
        <f>P89+P127+P137</f>
        <v>0</v>
      </c>
      <c r="Q88" s="47"/>
      <c r="R88" s="123">
        <f>R89+R127+R137</f>
        <v>2.7285000000000004</v>
      </c>
      <c r="S88" s="47"/>
      <c r="T88" s="124">
        <f>T89+T127+T137</f>
        <v>0</v>
      </c>
      <c r="AT88" s="16" t="s">
        <v>71</v>
      </c>
      <c r="AU88" s="16" t="s">
        <v>113</v>
      </c>
      <c r="BK88" s="125">
        <f>BK89+BK127+BK137</f>
        <v>0</v>
      </c>
    </row>
    <row r="89" spans="2:65" s="10" customFormat="1" ht="25.9" customHeight="1">
      <c r="B89" s="126"/>
      <c r="D89" s="127" t="s">
        <v>71</v>
      </c>
      <c r="E89" s="128" t="s">
        <v>135</v>
      </c>
      <c r="F89" s="128" t="s">
        <v>136</v>
      </c>
      <c r="I89" s="129"/>
      <c r="J89" s="130">
        <f>BK89</f>
        <v>0</v>
      </c>
      <c r="L89" s="126"/>
      <c r="M89" s="131"/>
      <c r="N89" s="132"/>
      <c r="O89" s="132"/>
      <c r="P89" s="133">
        <f>P90+P100+P102+P124</f>
        <v>0</v>
      </c>
      <c r="Q89" s="132"/>
      <c r="R89" s="133">
        <f>R90+R100+R102+R124</f>
        <v>2.7170500000000004</v>
      </c>
      <c r="S89" s="132"/>
      <c r="T89" s="134">
        <f>T90+T100+T102+T124</f>
        <v>0</v>
      </c>
      <c r="AR89" s="127" t="s">
        <v>80</v>
      </c>
      <c r="AT89" s="135" t="s">
        <v>71</v>
      </c>
      <c r="AU89" s="135" t="s">
        <v>72</v>
      </c>
      <c r="AY89" s="127" t="s">
        <v>137</v>
      </c>
      <c r="BK89" s="136">
        <f>BK90+BK100+BK102+BK124</f>
        <v>0</v>
      </c>
    </row>
    <row r="90" spans="2:65" s="10" customFormat="1" ht="22.9" customHeight="1">
      <c r="B90" s="126"/>
      <c r="D90" s="127" t="s">
        <v>71</v>
      </c>
      <c r="E90" s="137" t="s">
        <v>80</v>
      </c>
      <c r="F90" s="137" t="s">
        <v>138</v>
      </c>
      <c r="I90" s="129"/>
      <c r="J90" s="138">
        <f>BK90</f>
        <v>0</v>
      </c>
      <c r="L90" s="126"/>
      <c r="M90" s="131"/>
      <c r="N90" s="132"/>
      <c r="O90" s="132"/>
      <c r="P90" s="133">
        <f>SUM(P91:P99)</f>
        <v>0</v>
      </c>
      <c r="Q90" s="132"/>
      <c r="R90" s="133">
        <f>SUM(R91:R99)</f>
        <v>0</v>
      </c>
      <c r="S90" s="132"/>
      <c r="T90" s="134">
        <f>SUM(T91:T99)</f>
        <v>0</v>
      </c>
      <c r="AR90" s="127" t="s">
        <v>80</v>
      </c>
      <c r="AT90" s="135" t="s">
        <v>71</v>
      </c>
      <c r="AU90" s="135" t="s">
        <v>80</v>
      </c>
      <c r="AY90" s="127" t="s">
        <v>137</v>
      </c>
      <c r="BK90" s="136">
        <f>SUM(BK91:BK99)</f>
        <v>0</v>
      </c>
    </row>
    <row r="91" spans="2:65" s="1" customFormat="1" ht="16.5" customHeight="1">
      <c r="B91" s="139"/>
      <c r="C91" s="140" t="s">
        <v>80</v>
      </c>
      <c r="D91" s="140" t="s">
        <v>139</v>
      </c>
      <c r="E91" s="141" t="s">
        <v>2963</v>
      </c>
      <c r="F91" s="142" t="s">
        <v>2964</v>
      </c>
      <c r="G91" s="143" t="s">
        <v>2965</v>
      </c>
      <c r="H91" s="144">
        <v>0.06</v>
      </c>
      <c r="I91" s="145"/>
      <c r="J91" s="144">
        <f t="shared" ref="J91:J99" si="0">ROUND(I91*H91,3)</f>
        <v>0</v>
      </c>
      <c r="K91" s="142" t="s">
        <v>1</v>
      </c>
      <c r="L91" s="30"/>
      <c r="M91" s="146" t="s">
        <v>1</v>
      </c>
      <c r="N91" s="147" t="s">
        <v>44</v>
      </c>
      <c r="O91" s="49"/>
      <c r="P91" s="148">
        <f t="shared" ref="P91:P99" si="1">O91*H91</f>
        <v>0</v>
      </c>
      <c r="Q91" s="148">
        <v>0</v>
      </c>
      <c r="R91" s="148">
        <f t="shared" ref="R91:R99" si="2">Q91*H91</f>
        <v>0</v>
      </c>
      <c r="S91" s="148">
        <v>0</v>
      </c>
      <c r="T91" s="149">
        <f t="shared" ref="T91:T99" si="3">S91*H91</f>
        <v>0</v>
      </c>
      <c r="AR91" s="16" t="s">
        <v>144</v>
      </c>
      <c r="AT91" s="16" t="s">
        <v>139</v>
      </c>
      <c r="AU91" s="16" t="s">
        <v>145</v>
      </c>
      <c r="AY91" s="16" t="s">
        <v>137</v>
      </c>
      <c r="BE91" s="150">
        <f t="shared" ref="BE91:BE99" si="4">IF(N91="základná",J91,0)</f>
        <v>0</v>
      </c>
      <c r="BF91" s="150">
        <f t="shared" ref="BF91:BF99" si="5">IF(N91="znížená",J91,0)</f>
        <v>0</v>
      </c>
      <c r="BG91" s="150">
        <f t="shared" ref="BG91:BG99" si="6">IF(N91="zákl. prenesená",J91,0)</f>
        <v>0</v>
      </c>
      <c r="BH91" s="150">
        <f t="shared" ref="BH91:BH99" si="7">IF(N91="zníž. prenesená",J91,0)</f>
        <v>0</v>
      </c>
      <c r="BI91" s="150">
        <f t="shared" ref="BI91:BI99" si="8">IF(N91="nulová",J91,0)</f>
        <v>0</v>
      </c>
      <c r="BJ91" s="16" t="s">
        <v>145</v>
      </c>
      <c r="BK91" s="151">
        <f t="shared" ref="BK91:BK99" si="9">ROUND(I91*H91,3)</f>
        <v>0</v>
      </c>
      <c r="BL91" s="16" t="s">
        <v>144</v>
      </c>
      <c r="BM91" s="16" t="s">
        <v>2966</v>
      </c>
    </row>
    <row r="92" spans="2:65" s="1" customFormat="1" ht="16.5" customHeight="1">
      <c r="B92" s="139"/>
      <c r="C92" s="140" t="s">
        <v>145</v>
      </c>
      <c r="D92" s="140" t="s">
        <v>139</v>
      </c>
      <c r="E92" s="141" t="s">
        <v>2967</v>
      </c>
      <c r="F92" s="142" t="s">
        <v>2968</v>
      </c>
      <c r="G92" s="143" t="s">
        <v>162</v>
      </c>
      <c r="H92" s="144">
        <v>97.5</v>
      </c>
      <c r="I92" s="145"/>
      <c r="J92" s="144">
        <f t="shared" si="0"/>
        <v>0</v>
      </c>
      <c r="K92" s="142" t="s">
        <v>1</v>
      </c>
      <c r="L92" s="30"/>
      <c r="M92" s="146" t="s">
        <v>1</v>
      </c>
      <c r="N92" s="147" t="s">
        <v>44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144</v>
      </c>
      <c r="AT92" s="16" t="s">
        <v>139</v>
      </c>
      <c r="AU92" s="16" t="s">
        <v>145</v>
      </c>
      <c r="AY92" s="16" t="s">
        <v>137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145</v>
      </c>
      <c r="BK92" s="151">
        <f t="shared" si="9"/>
        <v>0</v>
      </c>
      <c r="BL92" s="16" t="s">
        <v>144</v>
      </c>
      <c r="BM92" s="16" t="s">
        <v>2969</v>
      </c>
    </row>
    <row r="93" spans="2:65" s="1" customFormat="1" ht="16.5" customHeight="1">
      <c r="B93" s="139"/>
      <c r="C93" s="140" t="s">
        <v>151</v>
      </c>
      <c r="D93" s="140" t="s">
        <v>139</v>
      </c>
      <c r="E93" s="141" t="s">
        <v>2970</v>
      </c>
      <c r="F93" s="142" t="s">
        <v>2971</v>
      </c>
      <c r="G93" s="143" t="s">
        <v>162</v>
      </c>
      <c r="H93" s="144">
        <v>97.5</v>
      </c>
      <c r="I93" s="145"/>
      <c r="J93" s="144">
        <f t="shared" si="0"/>
        <v>0</v>
      </c>
      <c r="K93" s="142" t="s">
        <v>1</v>
      </c>
      <c r="L93" s="30"/>
      <c r="M93" s="146" t="s">
        <v>1</v>
      </c>
      <c r="N93" s="147" t="s">
        <v>44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144</v>
      </c>
      <c r="AT93" s="16" t="s">
        <v>139</v>
      </c>
      <c r="AU93" s="16" t="s">
        <v>145</v>
      </c>
      <c r="AY93" s="16" t="s">
        <v>137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145</v>
      </c>
      <c r="BK93" s="151">
        <f t="shared" si="9"/>
        <v>0</v>
      </c>
      <c r="BL93" s="16" t="s">
        <v>144</v>
      </c>
      <c r="BM93" s="16" t="s">
        <v>2972</v>
      </c>
    </row>
    <row r="94" spans="2:65" s="1" customFormat="1" ht="16.5" customHeight="1">
      <c r="B94" s="139"/>
      <c r="C94" s="140" t="s">
        <v>144</v>
      </c>
      <c r="D94" s="140" t="s">
        <v>139</v>
      </c>
      <c r="E94" s="141" t="s">
        <v>2973</v>
      </c>
      <c r="F94" s="142" t="s">
        <v>2974</v>
      </c>
      <c r="G94" s="143" t="s">
        <v>162</v>
      </c>
      <c r="H94" s="144">
        <v>97.58</v>
      </c>
      <c r="I94" s="145"/>
      <c r="J94" s="144">
        <f t="shared" si="0"/>
        <v>0</v>
      </c>
      <c r="K94" s="142" t="s">
        <v>1</v>
      </c>
      <c r="L94" s="30"/>
      <c r="M94" s="146" t="s">
        <v>1</v>
      </c>
      <c r="N94" s="147" t="s">
        <v>44</v>
      </c>
      <c r="O94" s="49"/>
      <c r="P94" s="148">
        <f t="shared" si="1"/>
        <v>0</v>
      </c>
      <c r="Q94" s="148">
        <v>0</v>
      </c>
      <c r="R94" s="148">
        <f t="shared" si="2"/>
        <v>0</v>
      </c>
      <c r="S94" s="148">
        <v>0</v>
      </c>
      <c r="T94" s="149">
        <f t="shared" si="3"/>
        <v>0</v>
      </c>
      <c r="AR94" s="16" t="s">
        <v>144</v>
      </c>
      <c r="AT94" s="16" t="s">
        <v>139</v>
      </c>
      <c r="AU94" s="16" t="s">
        <v>145</v>
      </c>
      <c r="AY94" s="16" t="s">
        <v>137</v>
      </c>
      <c r="BE94" s="150">
        <f t="shared" si="4"/>
        <v>0</v>
      </c>
      <c r="BF94" s="150">
        <f t="shared" si="5"/>
        <v>0</v>
      </c>
      <c r="BG94" s="150">
        <f t="shared" si="6"/>
        <v>0</v>
      </c>
      <c r="BH94" s="150">
        <f t="shared" si="7"/>
        <v>0</v>
      </c>
      <c r="BI94" s="150">
        <f t="shared" si="8"/>
        <v>0</v>
      </c>
      <c r="BJ94" s="16" t="s">
        <v>145</v>
      </c>
      <c r="BK94" s="151">
        <f t="shared" si="9"/>
        <v>0</v>
      </c>
      <c r="BL94" s="16" t="s">
        <v>144</v>
      </c>
      <c r="BM94" s="16" t="s">
        <v>2975</v>
      </c>
    </row>
    <row r="95" spans="2:65" s="1" customFormat="1" ht="16.5" customHeight="1">
      <c r="B95" s="139"/>
      <c r="C95" s="140" t="s">
        <v>170</v>
      </c>
      <c r="D95" s="140" t="s">
        <v>139</v>
      </c>
      <c r="E95" s="141" t="s">
        <v>2976</v>
      </c>
      <c r="F95" s="142" t="s">
        <v>2977</v>
      </c>
      <c r="G95" s="143" t="s">
        <v>162</v>
      </c>
      <c r="H95" s="144">
        <v>20.5</v>
      </c>
      <c r="I95" s="145"/>
      <c r="J95" s="144">
        <f t="shared" si="0"/>
        <v>0</v>
      </c>
      <c r="K95" s="142" t="s">
        <v>1</v>
      </c>
      <c r="L95" s="30"/>
      <c r="M95" s="146" t="s">
        <v>1</v>
      </c>
      <c r="N95" s="147" t="s">
        <v>44</v>
      </c>
      <c r="O95" s="49"/>
      <c r="P95" s="148">
        <f t="shared" si="1"/>
        <v>0</v>
      </c>
      <c r="Q95" s="148">
        <v>0</v>
      </c>
      <c r="R95" s="148">
        <f t="shared" si="2"/>
        <v>0</v>
      </c>
      <c r="S95" s="148">
        <v>0</v>
      </c>
      <c r="T95" s="149">
        <f t="shared" si="3"/>
        <v>0</v>
      </c>
      <c r="AR95" s="16" t="s">
        <v>144</v>
      </c>
      <c r="AT95" s="16" t="s">
        <v>139</v>
      </c>
      <c r="AU95" s="16" t="s">
        <v>145</v>
      </c>
      <c r="AY95" s="16" t="s">
        <v>137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6" t="s">
        <v>145</v>
      </c>
      <c r="BK95" s="151">
        <f t="shared" si="9"/>
        <v>0</v>
      </c>
      <c r="BL95" s="16" t="s">
        <v>144</v>
      </c>
      <c r="BM95" s="16" t="s">
        <v>2978</v>
      </c>
    </row>
    <row r="96" spans="2:65" s="1" customFormat="1" ht="16.5" customHeight="1">
      <c r="B96" s="139"/>
      <c r="C96" s="140" t="s">
        <v>176</v>
      </c>
      <c r="D96" s="140" t="s">
        <v>139</v>
      </c>
      <c r="E96" s="141" t="s">
        <v>2979</v>
      </c>
      <c r="F96" s="142" t="s">
        <v>2980</v>
      </c>
      <c r="G96" s="143" t="s">
        <v>162</v>
      </c>
      <c r="H96" s="144">
        <v>20.5</v>
      </c>
      <c r="I96" s="145"/>
      <c r="J96" s="144">
        <f t="shared" si="0"/>
        <v>0</v>
      </c>
      <c r="K96" s="142" t="s">
        <v>1</v>
      </c>
      <c r="L96" s="30"/>
      <c r="M96" s="146" t="s">
        <v>1</v>
      </c>
      <c r="N96" s="147" t="s">
        <v>44</v>
      </c>
      <c r="O96" s="49"/>
      <c r="P96" s="148">
        <f t="shared" si="1"/>
        <v>0</v>
      </c>
      <c r="Q96" s="148">
        <v>0</v>
      </c>
      <c r="R96" s="148">
        <f t="shared" si="2"/>
        <v>0</v>
      </c>
      <c r="S96" s="148">
        <v>0</v>
      </c>
      <c r="T96" s="149">
        <f t="shared" si="3"/>
        <v>0</v>
      </c>
      <c r="AR96" s="16" t="s">
        <v>144</v>
      </c>
      <c r="AT96" s="16" t="s">
        <v>139</v>
      </c>
      <c r="AU96" s="16" t="s">
        <v>145</v>
      </c>
      <c r="AY96" s="16" t="s">
        <v>137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6" t="s">
        <v>145</v>
      </c>
      <c r="BK96" s="151">
        <f t="shared" si="9"/>
        <v>0</v>
      </c>
      <c r="BL96" s="16" t="s">
        <v>144</v>
      </c>
      <c r="BM96" s="16" t="s">
        <v>2981</v>
      </c>
    </row>
    <row r="97" spans="2:65" s="1" customFormat="1" ht="16.5" customHeight="1">
      <c r="B97" s="139"/>
      <c r="C97" s="140" t="s">
        <v>182</v>
      </c>
      <c r="D97" s="140" t="s">
        <v>139</v>
      </c>
      <c r="E97" s="141" t="s">
        <v>2982</v>
      </c>
      <c r="F97" s="142" t="s">
        <v>2983</v>
      </c>
      <c r="G97" s="143" t="s">
        <v>162</v>
      </c>
      <c r="H97" s="144">
        <v>77.5</v>
      </c>
      <c r="I97" s="145"/>
      <c r="J97" s="144">
        <f t="shared" si="0"/>
        <v>0</v>
      </c>
      <c r="K97" s="142" t="s">
        <v>1</v>
      </c>
      <c r="L97" s="30"/>
      <c r="M97" s="146" t="s">
        <v>1</v>
      </c>
      <c r="N97" s="147" t="s">
        <v>44</v>
      </c>
      <c r="O97" s="49"/>
      <c r="P97" s="148">
        <f t="shared" si="1"/>
        <v>0</v>
      </c>
      <c r="Q97" s="148">
        <v>0</v>
      </c>
      <c r="R97" s="148">
        <f t="shared" si="2"/>
        <v>0</v>
      </c>
      <c r="S97" s="148">
        <v>0</v>
      </c>
      <c r="T97" s="149">
        <f t="shared" si="3"/>
        <v>0</v>
      </c>
      <c r="AR97" s="16" t="s">
        <v>144</v>
      </c>
      <c r="AT97" s="16" t="s">
        <v>139</v>
      </c>
      <c r="AU97" s="16" t="s">
        <v>145</v>
      </c>
      <c r="AY97" s="16" t="s">
        <v>137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6" t="s">
        <v>145</v>
      </c>
      <c r="BK97" s="151">
        <f t="shared" si="9"/>
        <v>0</v>
      </c>
      <c r="BL97" s="16" t="s">
        <v>144</v>
      </c>
      <c r="BM97" s="16" t="s">
        <v>2984</v>
      </c>
    </row>
    <row r="98" spans="2:65" s="1" customFormat="1" ht="16.5" customHeight="1">
      <c r="B98" s="139"/>
      <c r="C98" s="140" t="s">
        <v>168</v>
      </c>
      <c r="D98" s="140" t="s">
        <v>139</v>
      </c>
      <c r="E98" s="141" t="s">
        <v>2985</v>
      </c>
      <c r="F98" s="142" t="s">
        <v>2986</v>
      </c>
      <c r="G98" s="143" t="s">
        <v>162</v>
      </c>
      <c r="H98" s="144">
        <v>20.5</v>
      </c>
      <c r="I98" s="145"/>
      <c r="J98" s="144">
        <f t="shared" si="0"/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 t="shared" si="1"/>
        <v>0</v>
      </c>
      <c r="Q98" s="148">
        <v>0</v>
      </c>
      <c r="R98" s="148">
        <f t="shared" si="2"/>
        <v>0</v>
      </c>
      <c r="S98" s="148">
        <v>0</v>
      </c>
      <c r="T98" s="149">
        <f t="shared" si="3"/>
        <v>0</v>
      </c>
      <c r="AR98" s="16" t="s">
        <v>144</v>
      </c>
      <c r="AT98" s="16" t="s">
        <v>139</v>
      </c>
      <c r="AU98" s="16" t="s">
        <v>145</v>
      </c>
      <c r="AY98" s="16" t="s">
        <v>137</v>
      </c>
      <c r="BE98" s="150">
        <f t="shared" si="4"/>
        <v>0</v>
      </c>
      <c r="BF98" s="150">
        <f t="shared" si="5"/>
        <v>0</v>
      </c>
      <c r="BG98" s="150">
        <f t="shared" si="6"/>
        <v>0</v>
      </c>
      <c r="BH98" s="150">
        <f t="shared" si="7"/>
        <v>0</v>
      </c>
      <c r="BI98" s="150">
        <f t="shared" si="8"/>
        <v>0</v>
      </c>
      <c r="BJ98" s="16" t="s">
        <v>145</v>
      </c>
      <c r="BK98" s="151">
        <f t="shared" si="9"/>
        <v>0</v>
      </c>
      <c r="BL98" s="16" t="s">
        <v>144</v>
      </c>
      <c r="BM98" s="16" t="s">
        <v>2987</v>
      </c>
    </row>
    <row r="99" spans="2:65" s="1" customFormat="1" ht="16.5" customHeight="1">
      <c r="B99" s="139"/>
      <c r="C99" s="140" t="s">
        <v>192</v>
      </c>
      <c r="D99" s="140" t="s">
        <v>139</v>
      </c>
      <c r="E99" s="141" t="s">
        <v>2988</v>
      </c>
      <c r="F99" s="142" t="s">
        <v>2989</v>
      </c>
      <c r="G99" s="143" t="s">
        <v>162</v>
      </c>
      <c r="H99" s="144">
        <v>11.8</v>
      </c>
      <c r="I99" s="145"/>
      <c r="J99" s="144">
        <f t="shared" si="0"/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 t="shared" si="1"/>
        <v>0</v>
      </c>
      <c r="Q99" s="148">
        <v>0</v>
      </c>
      <c r="R99" s="148">
        <f t="shared" si="2"/>
        <v>0</v>
      </c>
      <c r="S99" s="148">
        <v>0</v>
      </c>
      <c r="T99" s="149">
        <f t="shared" si="3"/>
        <v>0</v>
      </c>
      <c r="AR99" s="16" t="s">
        <v>144</v>
      </c>
      <c r="AT99" s="16" t="s">
        <v>139</v>
      </c>
      <c r="AU99" s="16" t="s">
        <v>145</v>
      </c>
      <c r="AY99" s="16" t="s">
        <v>137</v>
      </c>
      <c r="BE99" s="150">
        <f t="shared" si="4"/>
        <v>0</v>
      </c>
      <c r="BF99" s="150">
        <f t="shared" si="5"/>
        <v>0</v>
      </c>
      <c r="BG99" s="150">
        <f t="shared" si="6"/>
        <v>0</v>
      </c>
      <c r="BH99" s="150">
        <f t="shared" si="7"/>
        <v>0</v>
      </c>
      <c r="BI99" s="150">
        <f t="shared" si="8"/>
        <v>0</v>
      </c>
      <c r="BJ99" s="16" t="s">
        <v>145</v>
      </c>
      <c r="BK99" s="151">
        <f t="shared" si="9"/>
        <v>0</v>
      </c>
      <c r="BL99" s="16" t="s">
        <v>144</v>
      </c>
      <c r="BM99" s="16" t="s">
        <v>2990</v>
      </c>
    </row>
    <row r="100" spans="2:65" s="10" customFormat="1" ht="22.9" customHeight="1">
      <c r="B100" s="126"/>
      <c r="D100" s="127" t="s">
        <v>71</v>
      </c>
      <c r="E100" s="137" t="s">
        <v>144</v>
      </c>
      <c r="F100" s="137" t="s">
        <v>181</v>
      </c>
      <c r="I100" s="129"/>
      <c r="J100" s="138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80</v>
      </c>
      <c r="AT100" s="135" t="s">
        <v>71</v>
      </c>
      <c r="AU100" s="135" t="s">
        <v>80</v>
      </c>
      <c r="AY100" s="127" t="s">
        <v>137</v>
      </c>
      <c r="BK100" s="136">
        <f>BK101</f>
        <v>0</v>
      </c>
    </row>
    <row r="101" spans="2:65" s="1" customFormat="1" ht="16.5" customHeight="1">
      <c r="B101" s="139"/>
      <c r="C101" s="140" t="s">
        <v>196</v>
      </c>
      <c r="D101" s="140" t="s">
        <v>139</v>
      </c>
      <c r="E101" s="141" t="s">
        <v>2991</v>
      </c>
      <c r="F101" s="142" t="s">
        <v>2992</v>
      </c>
      <c r="G101" s="143" t="s">
        <v>162</v>
      </c>
      <c r="H101" s="144">
        <v>20.5</v>
      </c>
      <c r="I101" s="145"/>
      <c r="J101" s="144">
        <f>ROUND(I101*H101,3)</f>
        <v>0</v>
      </c>
      <c r="K101" s="142" t="s">
        <v>1</v>
      </c>
      <c r="L101" s="30"/>
      <c r="M101" s="146" t="s">
        <v>1</v>
      </c>
      <c r="N101" s="147" t="s">
        <v>44</v>
      </c>
      <c r="O101" s="49"/>
      <c r="P101" s="148">
        <f>O101*H101</f>
        <v>0</v>
      </c>
      <c r="Q101" s="148">
        <v>0</v>
      </c>
      <c r="R101" s="148">
        <f>Q101*H101</f>
        <v>0</v>
      </c>
      <c r="S101" s="148">
        <v>0</v>
      </c>
      <c r="T101" s="149">
        <f>S101*H101</f>
        <v>0</v>
      </c>
      <c r="AR101" s="16" t="s">
        <v>144</v>
      </c>
      <c r="AT101" s="16" t="s">
        <v>139</v>
      </c>
      <c r="AU101" s="16" t="s">
        <v>145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144</v>
      </c>
      <c r="BM101" s="16" t="s">
        <v>2993</v>
      </c>
    </row>
    <row r="102" spans="2:65" s="10" customFormat="1" ht="22.9" customHeight="1">
      <c r="B102" s="126"/>
      <c r="D102" s="127" t="s">
        <v>71</v>
      </c>
      <c r="E102" s="137" t="s">
        <v>168</v>
      </c>
      <c r="F102" s="137" t="s">
        <v>1125</v>
      </c>
      <c r="I102" s="129"/>
      <c r="J102" s="138">
        <f>BK102</f>
        <v>0</v>
      </c>
      <c r="L102" s="126"/>
      <c r="M102" s="131"/>
      <c r="N102" s="132"/>
      <c r="O102" s="132"/>
      <c r="P102" s="133">
        <f>SUM(P103:P123)</f>
        <v>0</v>
      </c>
      <c r="Q102" s="132"/>
      <c r="R102" s="133">
        <f>SUM(R103:R123)</f>
        <v>2.7170500000000004</v>
      </c>
      <c r="S102" s="132"/>
      <c r="T102" s="134">
        <f>SUM(T103:T123)</f>
        <v>0</v>
      </c>
      <c r="AR102" s="127" t="s">
        <v>80</v>
      </c>
      <c r="AT102" s="135" t="s">
        <v>71</v>
      </c>
      <c r="AU102" s="135" t="s">
        <v>80</v>
      </c>
      <c r="AY102" s="127" t="s">
        <v>137</v>
      </c>
      <c r="BK102" s="136">
        <f>SUM(BK103:BK123)</f>
        <v>0</v>
      </c>
    </row>
    <row r="103" spans="2:65" s="1" customFormat="1" ht="16.5" customHeight="1">
      <c r="B103" s="139"/>
      <c r="C103" s="140" t="s">
        <v>203</v>
      </c>
      <c r="D103" s="140" t="s">
        <v>139</v>
      </c>
      <c r="E103" s="141" t="s">
        <v>2994</v>
      </c>
      <c r="F103" s="142" t="s">
        <v>2995</v>
      </c>
      <c r="G103" s="143" t="s">
        <v>2119</v>
      </c>
      <c r="H103" s="144">
        <v>1</v>
      </c>
      <c r="I103" s="145"/>
      <c r="J103" s="144">
        <f t="shared" ref="J103:J123" si="10">ROUND(I103*H103,3)</f>
        <v>0</v>
      </c>
      <c r="K103" s="142" t="s">
        <v>1</v>
      </c>
      <c r="L103" s="30"/>
      <c r="M103" s="146" t="s">
        <v>1</v>
      </c>
      <c r="N103" s="147" t="s">
        <v>44</v>
      </c>
      <c r="O103" s="49"/>
      <c r="P103" s="148">
        <f t="shared" ref="P103:P123" si="11">O103*H103</f>
        <v>0</v>
      </c>
      <c r="Q103" s="148">
        <v>6.9750000000000006E-2</v>
      </c>
      <c r="R103" s="148">
        <f t="shared" ref="R103:R123" si="12">Q103*H103</f>
        <v>6.9750000000000006E-2</v>
      </c>
      <c r="S103" s="148">
        <v>0</v>
      </c>
      <c r="T103" s="149">
        <f t="shared" ref="T103:T123" si="13">S103*H103</f>
        <v>0</v>
      </c>
      <c r="AR103" s="16" t="s">
        <v>144</v>
      </c>
      <c r="AT103" s="16" t="s">
        <v>139</v>
      </c>
      <c r="AU103" s="16" t="s">
        <v>145</v>
      </c>
      <c r="AY103" s="16" t="s">
        <v>137</v>
      </c>
      <c r="BE103" s="150">
        <f t="shared" ref="BE103:BE123" si="14">IF(N103="základná",J103,0)</f>
        <v>0</v>
      </c>
      <c r="BF103" s="150">
        <f t="shared" ref="BF103:BF123" si="15">IF(N103="znížená",J103,0)</f>
        <v>0</v>
      </c>
      <c r="BG103" s="150">
        <f t="shared" ref="BG103:BG123" si="16">IF(N103="zákl. prenesená",J103,0)</f>
        <v>0</v>
      </c>
      <c r="BH103" s="150">
        <f t="shared" ref="BH103:BH123" si="17">IF(N103="zníž. prenesená",J103,0)</f>
        <v>0</v>
      </c>
      <c r="BI103" s="150">
        <f t="shared" ref="BI103:BI123" si="18">IF(N103="nulová",J103,0)</f>
        <v>0</v>
      </c>
      <c r="BJ103" s="16" t="s">
        <v>145</v>
      </c>
      <c r="BK103" s="151">
        <f t="shared" ref="BK103:BK123" si="19">ROUND(I103*H103,3)</f>
        <v>0</v>
      </c>
      <c r="BL103" s="16" t="s">
        <v>144</v>
      </c>
      <c r="BM103" s="16" t="s">
        <v>2996</v>
      </c>
    </row>
    <row r="104" spans="2:65" s="1" customFormat="1" ht="16.5" customHeight="1">
      <c r="B104" s="139"/>
      <c r="C104" s="140" t="s">
        <v>211</v>
      </c>
      <c r="D104" s="140" t="s">
        <v>139</v>
      </c>
      <c r="E104" s="141" t="s">
        <v>2997</v>
      </c>
      <c r="F104" s="142" t="s">
        <v>2998</v>
      </c>
      <c r="G104" s="143" t="s">
        <v>269</v>
      </c>
      <c r="H104" s="144">
        <v>30</v>
      </c>
      <c r="I104" s="145"/>
      <c r="J104" s="144">
        <f t="shared" si="10"/>
        <v>0</v>
      </c>
      <c r="K104" s="142" t="s">
        <v>1</v>
      </c>
      <c r="L104" s="30"/>
      <c r="M104" s="146" t="s">
        <v>1</v>
      </c>
      <c r="N104" s="147" t="s">
        <v>44</v>
      </c>
      <c r="O104" s="49"/>
      <c r="P104" s="148">
        <f t="shared" si="11"/>
        <v>0</v>
      </c>
      <c r="Q104" s="148">
        <v>0</v>
      </c>
      <c r="R104" s="148">
        <f t="shared" si="12"/>
        <v>0</v>
      </c>
      <c r="S104" s="148">
        <v>0</v>
      </c>
      <c r="T104" s="149">
        <f t="shared" si="13"/>
        <v>0</v>
      </c>
      <c r="AR104" s="16" t="s">
        <v>144</v>
      </c>
      <c r="AT104" s="16" t="s">
        <v>139</v>
      </c>
      <c r="AU104" s="16" t="s">
        <v>145</v>
      </c>
      <c r="AY104" s="16" t="s">
        <v>137</v>
      </c>
      <c r="BE104" s="150">
        <f t="shared" si="14"/>
        <v>0</v>
      </c>
      <c r="BF104" s="150">
        <f t="shared" si="15"/>
        <v>0</v>
      </c>
      <c r="BG104" s="150">
        <f t="shared" si="16"/>
        <v>0</v>
      </c>
      <c r="BH104" s="150">
        <f t="shared" si="17"/>
        <v>0</v>
      </c>
      <c r="BI104" s="150">
        <f t="shared" si="18"/>
        <v>0</v>
      </c>
      <c r="BJ104" s="16" t="s">
        <v>145</v>
      </c>
      <c r="BK104" s="151">
        <f t="shared" si="19"/>
        <v>0</v>
      </c>
      <c r="BL104" s="16" t="s">
        <v>144</v>
      </c>
      <c r="BM104" s="16" t="s">
        <v>2999</v>
      </c>
    </row>
    <row r="105" spans="2:65" s="1" customFormat="1" ht="16.5" customHeight="1">
      <c r="B105" s="139"/>
      <c r="C105" s="177" t="s">
        <v>222</v>
      </c>
      <c r="D105" s="177" t="s">
        <v>164</v>
      </c>
      <c r="E105" s="178" t="s">
        <v>3000</v>
      </c>
      <c r="F105" s="179" t="s">
        <v>3001</v>
      </c>
      <c r="G105" s="180" t="s">
        <v>2119</v>
      </c>
      <c r="H105" s="181">
        <v>5</v>
      </c>
      <c r="I105" s="182"/>
      <c r="J105" s="181">
        <f t="shared" si="10"/>
        <v>0</v>
      </c>
      <c r="K105" s="179" t="s">
        <v>1</v>
      </c>
      <c r="L105" s="183"/>
      <c r="M105" s="184" t="s">
        <v>1</v>
      </c>
      <c r="N105" s="185" t="s">
        <v>44</v>
      </c>
      <c r="O105" s="49"/>
      <c r="P105" s="148">
        <f t="shared" si="11"/>
        <v>0</v>
      </c>
      <c r="Q105" s="148">
        <v>2.3999999999999998E-3</v>
      </c>
      <c r="R105" s="148">
        <f t="shared" si="12"/>
        <v>1.1999999999999999E-2</v>
      </c>
      <c r="S105" s="148">
        <v>0</v>
      </c>
      <c r="T105" s="149">
        <f t="shared" si="13"/>
        <v>0</v>
      </c>
      <c r="AR105" s="16" t="s">
        <v>168</v>
      </c>
      <c r="AT105" s="16" t="s">
        <v>164</v>
      </c>
      <c r="AU105" s="16" t="s">
        <v>145</v>
      </c>
      <c r="AY105" s="16" t="s">
        <v>137</v>
      </c>
      <c r="BE105" s="150">
        <f t="shared" si="14"/>
        <v>0</v>
      </c>
      <c r="BF105" s="150">
        <f t="shared" si="15"/>
        <v>0</v>
      </c>
      <c r="BG105" s="150">
        <f t="shared" si="16"/>
        <v>0</v>
      </c>
      <c r="BH105" s="150">
        <f t="shared" si="17"/>
        <v>0</v>
      </c>
      <c r="BI105" s="150">
        <f t="shared" si="18"/>
        <v>0</v>
      </c>
      <c r="BJ105" s="16" t="s">
        <v>145</v>
      </c>
      <c r="BK105" s="151">
        <f t="shared" si="19"/>
        <v>0</v>
      </c>
      <c r="BL105" s="16" t="s">
        <v>144</v>
      </c>
      <c r="BM105" s="16" t="s">
        <v>3002</v>
      </c>
    </row>
    <row r="106" spans="2:65" s="1" customFormat="1" ht="16.5" customHeight="1">
      <c r="B106" s="139"/>
      <c r="C106" s="140" t="s">
        <v>230</v>
      </c>
      <c r="D106" s="140" t="s">
        <v>139</v>
      </c>
      <c r="E106" s="141" t="s">
        <v>3003</v>
      </c>
      <c r="F106" s="142" t="s">
        <v>3004</v>
      </c>
      <c r="G106" s="143" t="s">
        <v>269</v>
      </c>
      <c r="H106" s="144">
        <v>35</v>
      </c>
      <c r="I106" s="145"/>
      <c r="J106" s="144">
        <f t="shared" si="10"/>
        <v>0</v>
      </c>
      <c r="K106" s="142" t="s">
        <v>1</v>
      </c>
      <c r="L106" s="30"/>
      <c r="M106" s="146" t="s">
        <v>1</v>
      </c>
      <c r="N106" s="147" t="s">
        <v>44</v>
      </c>
      <c r="O106" s="49"/>
      <c r="P106" s="148">
        <f t="shared" si="11"/>
        <v>0</v>
      </c>
      <c r="Q106" s="148">
        <v>0</v>
      </c>
      <c r="R106" s="148">
        <f t="shared" si="12"/>
        <v>0</v>
      </c>
      <c r="S106" s="148">
        <v>0</v>
      </c>
      <c r="T106" s="149">
        <f t="shared" si="13"/>
        <v>0</v>
      </c>
      <c r="AR106" s="16" t="s">
        <v>144</v>
      </c>
      <c r="AT106" s="16" t="s">
        <v>139</v>
      </c>
      <c r="AU106" s="16" t="s">
        <v>145</v>
      </c>
      <c r="AY106" s="16" t="s">
        <v>137</v>
      </c>
      <c r="BE106" s="150">
        <f t="shared" si="14"/>
        <v>0</v>
      </c>
      <c r="BF106" s="150">
        <f t="shared" si="15"/>
        <v>0</v>
      </c>
      <c r="BG106" s="150">
        <f t="shared" si="16"/>
        <v>0</v>
      </c>
      <c r="BH106" s="150">
        <f t="shared" si="17"/>
        <v>0</v>
      </c>
      <c r="BI106" s="150">
        <f t="shared" si="18"/>
        <v>0</v>
      </c>
      <c r="BJ106" s="16" t="s">
        <v>145</v>
      </c>
      <c r="BK106" s="151">
        <f t="shared" si="19"/>
        <v>0</v>
      </c>
      <c r="BL106" s="16" t="s">
        <v>144</v>
      </c>
      <c r="BM106" s="16" t="s">
        <v>3005</v>
      </c>
    </row>
    <row r="107" spans="2:65" s="1" customFormat="1" ht="16.5" customHeight="1">
      <c r="B107" s="139"/>
      <c r="C107" s="177" t="s">
        <v>234</v>
      </c>
      <c r="D107" s="177" t="s">
        <v>164</v>
      </c>
      <c r="E107" s="178" t="s">
        <v>3006</v>
      </c>
      <c r="F107" s="179" t="s">
        <v>3007</v>
      </c>
      <c r="G107" s="180" t="s">
        <v>2119</v>
      </c>
      <c r="H107" s="181">
        <v>1</v>
      </c>
      <c r="I107" s="182"/>
      <c r="J107" s="181">
        <f t="shared" si="10"/>
        <v>0</v>
      </c>
      <c r="K107" s="179" t="s">
        <v>1</v>
      </c>
      <c r="L107" s="183"/>
      <c r="M107" s="184" t="s">
        <v>1</v>
      </c>
      <c r="N107" s="185" t="s">
        <v>44</v>
      </c>
      <c r="O107" s="49"/>
      <c r="P107" s="148">
        <f t="shared" si="11"/>
        <v>0</v>
      </c>
      <c r="Q107" s="148">
        <v>1.0500000000000001E-2</v>
      </c>
      <c r="R107" s="148">
        <f t="shared" si="12"/>
        <v>1.0500000000000001E-2</v>
      </c>
      <c r="S107" s="148">
        <v>0</v>
      </c>
      <c r="T107" s="149">
        <f t="shared" si="13"/>
        <v>0</v>
      </c>
      <c r="AR107" s="16" t="s">
        <v>168</v>
      </c>
      <c r="AT107" s="16" t="s">
        <v>164</v>
      </c>
      <c r="AU107" s="16" t="s">
        <v>145</v>
      </c>
      <c r="AY107" s="16" t="s">
        <v>137</v>
      </c>
      <c r="BE107" s="150">
        <f t="shared" si="14"/>
        <v>0</v>
      </c>
      <c r="BF107" s="150">
        <f t="shared" si="15"/>
        <v>0</v>
      </c>
      <c r="BG107" s="150">
        <f t="shared" si="16"/>
        <v>0</v>
      </c>
      <c r="BH107" s="150">
        <f t="shared" si="17"/>
        <v>0</v>
      </c>
      <c r="BI107" s="150">
        <f t="shared" si="18"/>
        <v>0</v>
      </c>
      <c r="BJ107" s="16" t="s">
        <v>145</v>
      </c>
      <c r="BK107" s="151">
        <f t="shared" si="19"/>
        <v>0</v>
      </c>
      <c r="BL107" s="16" t="s">
        <v>144</v>
      </c>
      <c r="BM107" s="16" t="s">
        <v>3008</v>
      </c>
    </row>
    <row r="108" spans="2:65" s="1" customFormat="1" ht="16.5" customHeight="1">
      <c r="B108" s="139"/>
      <c r="C108" s="177" t="s">
        <v>238</v>
      </c>
      <c r="D108" s="177" t="s">
        <v>164</v>
      </c>
      <c r="E108" s="178" t="s">
        <v>3009</v>
      </c>
      <c r="F108" s="179" t="s">
        <v>3010</v>
      </c>
      <c r="G108" s="180" t="s">
        <v>2119</v>
      </c>
      <c r="H108" s="181">
        <v>7</v>
      </c>
      <c r="I108" s="182"/>
      <c r="J108" s="181">
        <f t="shared" si="10"/>
        <v>0</v>
      </c>
      <c r="K108" s="179" t="s">
        <v>1</v>
      </c>
      <c r="L108" s="183"/>
      <c r="M108" s="184" t="s">
        <v>1</v>
      </c>
      <c r="N108" s="185" t="s">
        <v>44</v>
      </c>
      <c r="O108" s="49"/>
      <c r="P108" s="148">
        <f t="shared" si="11"/>
        <v>0</v>
      </c>
      <c r="Q108" s="148">
        <v>1.4500000000000001E-2</v>
      </c>
      <c r="R108" s="148">
        <f t="shared" si="12"/>
        <v>0.10150000000000001</v>
      </c>
      <c r="S108" s="148">
        <v>0</v>
      </c>
      <c r="T108" s="149">
        <f t="shared" si="13"/>
        <v>0</v>
      </c>
      <c r="AR108" s="16" t="s">
        <v>168</v>
      </c>
      <c r="AT108" s="16" t="s">
        <v>164</v>
      </c>
      <c r="AU108" s="16" t="s">
        <v>145</v>
      </c>
      <c r="AY108" s="16" t="s">
        <v>137</v>
      </c>
      <c r="BE108" s="150">
        <f t="shared" si="14"/>
        <v>0</v>
      </c>
      <c r="BF108" s="150">
        <f t="shared" si="15"/>
        <v>0</v>
      </c>
      <c r="BG108" s="150">
        <f t="shared" si="16"/>
        <v>0</v>
      </c>
      <c r="BH108" s="150">
        <f t="shared" si="17"/>
        <v>0</v>
      </c>
      <c r="BI108" s="150">
        <f t="shared" si="18"/>
        <v>0</v>
      </c>
      <c r="BJ108" s="16" t="s">
        <v>145</v>
      </c>
      <c r="BK108" s="151">
        <f t="shared" si="19"/>
        <v>0</v>
      </c>
      <c r="BL108" s="16" t="s">
        <v>144</v>
      </c>
      <c r="BM108" s="16" t="s">
        <v>3011</v>
      </c>
    </row>
    <row r="109" spans="2:65" s="1" customFormat="1" ht="16.5" customHeight="1">
      <c r="B109" s="139"/>
      <c r="C109" s="140" t="s">
        <v>243</v>
      </c>
      <c r="D109" s="140" t="s">
        <v>139</v>
      </c>
      <c r="E109" s="141" t="s">
        <v>3012</v>
      </c>
      <c r="F109" s="142" t="s">
        <v>3013</v>
      </c>
      <c r="G109" s="143" t="s">
        <v>2119</v>
      </c>
      <c r="H109" s="144">
        <v>1</v>
      </c>
      <c r="I109" s="145"/>
      <c r="J109" s="144">
        <f t="shared" si="10"/>
        <v>0</v>
      </c>
      <c r="K109" s="142" t="s">
        <v>1</v>
      </c>
      <c r="L109" s="30"/>
      <c r="M109" s="146" t="s">
        <v>1</v>
      </c>
      <c r="N109" s="147" t="s">
        <v>44</v>
      </c>
      <c r="O109" s="49"/>
      <c r="P109" s="148">
        <f t="shared" si="11"/>
        <v>0</v>
      </c>
      <c r="Q109" s="148">
        <v>2.2899999999999999E-3</v>
      </c>
      <c r="R109" s="148">
        <f t="shared" si="12"/>
        <v>2.2899999999999999E-3</v>
      </c>
      <c r="S109" s="148">
        <v>0</v>
      </c>
      <c r="T109" s="149">
        <f t="shared" si="13"/>
        <v>0</v>
      </c>
      <c r="AR109" s="16" t="s">
        <v>144</v>
      </c>
      <c r="AT109" s="16" t="s">
        <v>139</v>
      </c>
      <c r="AU109" s="16" t="s">
        <v>145</v>
      </c>
      <c r="AY109" s="16" t="s">
        <v>137</v>
      </c>
      <c r="BE109" s="150">
        <f t="shared" si="14"/>
        <v>0</v>
      </c>
      <c r="BF109" s="150">
        <f t="shared" si="15"/>
        <v>0</v>
      </c>
      <c r="BG109" s="150">
        <f t="shared" si="16"/>
        <v>0</v>
      </c>
      <c r="BH109" s="150">
        <f t="shared" si="17"/>
        <v>0</v>
      </c>
      <c r="BI109" s="150">
        <f t="shared" si="18"/>
        <v>0</v>
      </c>
      <c r="BJ109" s="16" t="s">
        <v>145</v>
      </c>
      <c r="BK109" s="151">
        <f t="shared" si="19"/>
        <v>0</v>
      </c>
      <c r="BL109" s="16" t="s">
        <v>144</v>
      </c>
      <c r="BM109" s="16" t="s">
        <v>3014</v>
      </c>
    </row>
    <row r="110" spans="2:65" s="1" customFormat="1" ht="16.5" customHeight="1">
      <c r="B110" s="139"/>
      <c r="C110" s="140" t="s">
        <v>248</v>
      </c>
      <c r="D110" s="140" t="s">
        <v>139</v>
      </c>
      <c r="E110" s="141" t="s">
        <v>3015</v>
      </c>
      <c r="F110" s="142" t="s">
        <v>3016</v>
      </c>
      <c r="G110" s="143" t="s">
        <v>2119</v>
      </c>
      <c r="H110" s="144">
        <v>1</v>
      </c>
      <c r="I110" s="145"/>
      <c r="J110" s="144">
        <f t="shared" si="10"/>
        <v>0</v>
      </c>
      <c r="K110" s="142" t="s">
        <v>1</v>
      </c>
      <c r="L110" s="30"/>
      <c r="M110" s="146" t="s">
        <v>1</v>
      </c>
      <c r="N110" s="147" t="s">
        <v>44</v>
      </c>
      <c r="O110" s="49"/>
      <c r="P110" s="148">
        <f t="shared" si="11"/>
        <v>0</v>
      </c>
      <c r="Q110" s="148">
        <v>1.0000000000000001E-5</v>
      </c>
      <c r="R110" s="148">
        <f t="shared" si="12"/>
        <v>1.0000000000000001E-5</v>
      </c>
      <c r="S110" s="148">
        <v>0</v>
      </c>
      <c r="T110" s="149">
        <f t="shared" si="13"/>
        <v>0</v>
      </c>
      <c r="AR110" s="16" t="s">
        <v>144</v>
      </c>
      <c r="AT110" s="16" t="s">
        <v>139</v>
      </c>
      <c r="AU110" s="16" t="s">
        <v>145</v>
      </c>
      <c r="AY110" s="16" t="s">
        <v>137</v>
      </c>
      <c r="BE110" s="150">
        <f t="shared" si="14"/>
        <v>0</v>
      </c>
      <c r="BF110" s="150">
        <f t="shared" si="15"/>
        <v>0</v>
      </c>
      <c r="BG110" s="150">
        <f t="shared" si="16"/>
        <v>0</v>
      </c>
      <c r="BH110" s="150">
        <f t="shared" si="17"/>
        <v>0</v>
      </c>
      <c r="BI110" s="150">
        <f t="shared" si="18"/>
        <v>0</v>
      </c>
      <c r="BJ110" s="16" t="s">
        <v>145</v>
      </c>
      <c r="BK110" s="151">
        <f t="shared" si="19"/>
        <v>0</v>
      </c>
      <c r="BL110" s="16" t="s">
        <v>144</v>
      </c>
      <c r="BM110" s="16" t="s">
        <v>3017</v>
      </c>
    </row>
    <row r="111" spans="2:65" s="1" customFormat="1" ht="16.5" customHeight="1">
      <c r="B111" s="139"/>
      <c r="C111" s="140" t="s">
        <v>259</v>
      </c>
      <c r="D111" s="140" t="s">
        <v>139</v>
      </c>
      <c r="E111" s="141" t="s">
        <v>3018</v>
      </c>
      <c r="F111" s="142" t="s">
        <v>3019</v>
      </c>
      <c r="G111" s="143" t="s">
        <v>269</v>
      </c>
      <c r="H111" s="144">
        <v>35</v>
      </c>
      <c r="I111" s="145"/>
      <c r="J111" s="144">
        <f t="shared" si="10"/>
        <v>0</v>
      </c>
      <c r="K111" s="142" t="s">
        <v>1</v>
      </c>
      <c r="L111" s="30"/>
      <c r="M111" s="146" t="s">
        <v>1</v>
      </c>
      <c r="N111" s="147" t="s">
        <v>44</v>
      </c>
      <c r="O111" s="49"/>
      <c r="P111" s="148">
        <f t="shared" si="11"/>
        <v>0</v>
      </c>
      <c r="Q111" s="148">
        <v>0</v>
      </c>
      <c r="R111" s="148">
        <f t="shared" si="12"/>
        <v>0</v>
      </c>
      <c r="S111" s="148">
        <v>0</v>
      </c>
      <c r="T111" s="149">
        <f t="shared" si="13"/>
        <v>0</v>
      </c>
      <c r="AR111" s="16" t="s">
        <v>144</v>
      </c>
      <c r="AT111" s="16" t="s">
        <v>139</v>
      </c>
      <c r="AU111" s="16" t="s">
        <v>145</v>
      </c>
      <c r="AY111" s="16" t="s">
        <v>137</v>
      </c>
      <c r="BE111" s="150">
        <f t="shared" si="14"/>
        <v>0</v>
      </c>
      <c r="BF111" s="150">
        <f t="shared" si="15"/>
        <v>0</v>
      </c>
      <c r="BG111" s="150">
        <f t="shared" si="16"/>
        <v>0</v>
      </c>
      <c r="BH111" s="150">
        <f t="shared" si="17"/>
        <v>0</v>
      </c>
      <c r="BI111" s="150">
        <f t="shared" si="18"/>
        <v>0</v>
      </c>
      <c r="BJ111" s="16" t="s">
        <v>145</v>
      </c>
      <c r="BK111" s="151">
        <f t="shared" si="19"/>
        <v>0</v>
      </c>
      <c r="BL111" s="16" t="s">
        <v>144</v>
      </c>
      <c r="BM111" s="16" t="s">
        <v>3020</v>
      </c>
    </row>
    <row r="112" spans="2:65" s="1" customFormat="1" ht="16.5" customHeight="1">
      <c r="B112" s="139"/>
      <c r="C112" s="140" t="s">
        <v>7</v>
      </c>
      <c r="D112" s="140" t="s">
        <v>139</v>
      </c>
      <c r="E112" s="141" t="s">
        <v>3021</v>
      </c>
      <c r="F112" s="142" t="s">
        <v>3022</v>
      </c>
      <c r="G112" s="143" t="s">
        <v>269</v>
      </c>
      <c r="H112" s="144">
        <v>30</v>
      </c>
      <c r="I112" s="145"/>
      <c r="J112" s="144">
        <f t="shared" si="10"/>
        <v>0</v>
      </c>
      <c r="K112" s="142" t="s">
        <v>1</v>
      </c>
      <c r="L112" s="30"/>
      <c r="M112" s="146" t="s">
        <v>1</v>
      </c>
      <c r="N112" s="147" t="s">
        <v>44</v>
      </c>
      <c r="O112" s="49"/>
      <c r="P112" s="148">
        <f t="shared" si="11"/>
        <v>0</v>
      </c>
      <c r="Q112" s="148">
        <v>0</v>
      </c>
      <c r="R112" s="148">
        <f t="shared" si="12"/>
        <v>0</v>
      </c>
      <c r="S112" s="148">
        <v>0</v>
      </c>
      <c r="T112" s="149">
        <f t="shared" si="13"/>
        <v>0</v>
      </c>
      <c r="AR112" s="16" t="s">
        <v>144</v>
      </c>
      <c r="AT112" s="16" t="s">
        <v>139</v>
      </c>
      <c r="AU112" s="16" t="s">
        <v>145</v>
      </c>
      <c r="AY112" s="16" t="s">
        <v>137</v>
      </c>
      <c r="BE112" s="150">
        <f t="shared" si="14"/>
        <v>0</v>
      </c>
      <c r="BF112" s="150">
        <f t="shared" si="15"/>
        <v>0</v>
      </c>
      <c r="BG112" s="150">
        <f t="shared" si="16"/>
        <v>0</v>
      </c>
      <c r="BH112" s="150">
        <f t="shared" si="17"/>
        <v>0</v>
      </c>
      <c r="BI112" s="150">
        <f t="shared" si="18"/>
        <v>0</v>
      </c>
      <c r="BJ112" s="16" t="s">
        <v>145</v>
      </c>
      <c r="BK112" s="151">
        <f t="shared" si="19"/>
        <v>0</v>
      </c>
      <c r="BL112" s="16" t="s">
        <v>144</v>
      </c>
      <c r="BM112" s="16" t="s">
        <v>3023</v>
      </c>
    </row>
    <row r="113" spans="2:65" s="1" customFormat="1" ht="16.5" customHeight="1">
      <c r="B113" s="139"/>
      <c r="C113" s="140" t="s">
        <v>272</v>
      </c>
      <c r="D113" s="140" t="s">
        <v>139</v>
      </c>
      <c r="E113" s="141" t="s">
        <v>3024</v>
      </c>
      <c r="F113" s="142" t="s">
        <v>3025</v>
      </c>
      <c r="G113" s="143" t="s">
        <v>269</v>
      </c>
      <c r="H113" s="144">
        <v>30</v>
      </c>
      <c r="I113" s="145"/>
      <c r="J113" s="144">
        <f t="shared" si="10"/>
        <v>0</v>
      </c>
      <c r="K113" s="142" t="s">
        <v>1</v>
      </c>
      <c r="L113" s="30"/>
      <c r="M113" s="146" t="s">
        <v>1</v>
      </c>
      <c r="N113" s="147" t="s">
        <v>44</v>
      </c>
      <c r="O113" s="49"/>
      <c r="P113" s="148">
        <f t="shared" si="11"/>
        <v>0</v>
      </c>
      <c r="Q113" s="148">
        <v>0</v>
      </c>
      <c r="R113" s="148">
        <f t="shared" si="12"/>
        <v>0</v>
      </c>
      <c r="S113" s="148">
        <v>0</v>
      </c>
      <c r="T113" s="149">
        <f t="shared" si="13"/>
        <v>0</v>
      </c>
      <c r="AR113" s="16" t="s">
        <v>144</v>
      </c>
      <c r="AT113" s="16" t="s">
        <v>139</v>
      </c>
      <c r="AU113" s="16" t="s">
        <v>145</v>
      </c>
      <c r="AY113" s="16" t="s">
        <v>137</v>
      </c>
      <c r="BE113" s="150">
        <f t="shared" si="14"/>
        <v>0</v>
      </c>
      <c r="BF113" s="150">
        <f t="shared" si="15"/>
        <v>0</v>
      </c>
      <c r="BG113" s="150">
        <f t="shared" si="16"/>
        <v>0</v>
      </c>
      <c r="BH113" s="150">
        <f t="shared" si="17"/>
        <v>0</v>
      </c>
      <c r="BI113" s="150">
        <f t="shared" si="18"/>
        <v>0</v>
      </c>
      <c r="BJ113" s="16" t="s">
        <v>145</v>
      </c>
      <c r="BK113" s="151">
        <f t="shared" si="19"/>
        <v>0</v>
      </c>
      <c r="BL113" s="16" t="s">
        <v>144</v>
      </c>
      <c r="BM113" s="16" t="s">
        <v>3026</v>
      </c>
    </row>
    <row r="114" spans="2:65" s="1" customFormat="1" ht="16.5" customHeight="1">
      <c r="B114" s="139"/>
      <c r="C114" s="140" t="s">
        <v>277</v>
      </c>
      <c r="D114" s="140" t="s">
        <v>139</v>
      </c>
      <c r="E114" s="141" t="s">
        <v>3027</v>
      </c>
      <c r="F114" s="142" t="s">
        <v>3028</v>
      </c>
      <c r="G114" s="143" t="s">
        <v>2119</v>
      </c>
      <c r="H114" s="144">
        <v>1</v>
      </c>
      <c r="I114" s="145"/>
      <c r="J114" s="144">
        <f t="shared" si="10"/>
        <v>0</v>
      </c>
      <c r="K114" s="142" t="s">
        <v>1</v>
      </c>
      <c r="L114" s="30"/>
      <c r="M114" s="146" t="s">
        <v>1</v>
      </c>
      <c r="N114" s="147" t="s">
        <v>44</v>
      </c>
      <c r="O114" s="49"/>
      <c r="P114" s="148">
        <f t="shared" si="11"/>
        <v>0</v>
      </c>
      <c r="Q114" s="148">
        <v>5.4999999999999997E-3</v>
      </c>
      <c r="R114" s="148">
        <f t="shared" si="12"/>
        <v>5.4999999999999997E-3</v>
      </c>
      <c r="S114" s="148">
        <v>0</v>
      </c>
      <c r="T114" s="149">
        <f t="shared" si="13"/>
        <v>0</v>
      </c>
      <c r="AR114" s="16" t="s">
        <v>144</v>
      </c>
      <c r="AT114" s="16" t="s">
        <v>139</v>
      </c>
      <c r="AU114" s="16" t="s">
        <v>145</v>
      </c>
      <c r="AY114" s="16" t="s">
        <v>137</v>
      </c>
      <c r="BE114" s="150">
        <f t="shared" si="14"/>
        <v>0</v>
      </c>
      <c r="BF114" s="150">
        <f t="shared" si="15"/>
        <v>0</v>
      </c>
      <c r="BG114" s="150">
        <f t="shared" si="16"/>
        <v>0</v>
      </c>
      <c r="BH114" s="150">
        <f t="shared" si="17"/>
        <v>0</v>
      </c>
      <c r="BI114" s="150">
        <f t="shared" si="18"/>
        <v>0</v>
      </c>
      <c r="BJ114" s="16" t="s">
        <v>145</v>
      </c>
      <c r="BK114" s="151">
        <f t="shared" si="19"/>
        <v>0</v>
      </c>
      <c r="BL114" s="16" t="s">
        <v>144</v>
      </c>
      <c r="BM114" s="16" t="s">
        <v>3029</v>
      </c>
    </row>
    <row r="115" spans="2:65" s="1" customFormat="1" ht="16.5" customHeight="1">
      <c r="B115" s="139"/>
      <c r="C115" s="140" t="s">
        <v>282</v>
      </c>
      <c r="D115" s="140" t="s">
        <v>139</v>
      </c>
      <c r="E115" s="141" t="s">
        <v>3030</v>
      </c>
      <c r="F115" s="142" t="s">
        <v>3031</v>
      </c>
      <c r="G115" s="143" t="s">
        <v>2119</v>
      </c>
      <c r="H115" s="144">
        <v>2</v>
      </c>
      <c r="I115" s="145"/>
      <c r="J115" s="144">
        <f t="shared" si="10"/>
        <v>0</v>
      </c>
      <c r="K115" s="142" t="s">
        <v>1</v>
      </c>
      <c r="L115" s="30"/>
      <c r="M115" s="146" t="s">
        <v>1</v>
      </c>
      <c r="N115" s="147" t="s">
        <v>44</v>
      </c>
      <c r="O115" s="49"/>
      <c r="P115" s="148">
        <f t="shared" si="11"/>
        <v>0</v>
      </c>
      <c r="Q115" s="148">
        <v>3.0000000000000001E-5</v>
      </c>
      <c r="R115" s="148">
        <f t="shared" si="12"/>
        <v>6.0000000000000002E-5</v>
      </c>
      <c r="S115" s="148">
        <v>0</v>
      </c>
      <c r="T115" s="149">
        <f t="shared" si="13"/>
        <v>0</v>
      </c>
      <c r="AR115" s="16" t="s">
        <v>144</v>
      </c>
      <c r="AT115" s="16" t="s">
        <v>139</v>
      </c>
      <c r="AU115" s="16" t="s">
        <v>145</v>
      </c>
      <c r="AY115" s="16" t="s">
        <v>137</v>
      </c>
      <c r="BE115" s="150">
        <f t="shared" si="14"/>
        <v>0</v>
      </c>
      <c r="BF115" s="150">
        <f t="shared" si="15"/>
        <v>0</v>
      </c>
      <c r="BG115" s="150">
        <f t="shared" si="16"/>
        <v>0</v>
      </c>
      <c r="BH115" s="150">
        <f t="shared" si="17"/>
        <v>0</v>
      </c>
      <c r="BI115" s="150">
        <f t="shared" si="18"/>
        <v>0</v>
      </c>
      <c r="BJ115" s="16" t="s">
        <v>145</v>
      </c>
      <c r="BK115" s="151">
        <f t="shared" si="19"/>
        <v>0</v>
      </c>
      <c r="BL115" s="16" t="s">
        <v>144</v>
      </c>
      <c r="BM115" s="16" t="s">
        <v>3032</v>
      </c>
    </row>
    <row r="116" spans="2:65" s="1" customFormat="1" ht="16.5" customHeight="1">
      <c r="B116" s="139"/>
      <c r="C116" s="177" t="s">
        <v>286</v>
      </c>
      <c r="D116" s="177" t="s">
        <v>164</v>
      </c>
      <c r="E116" s="178" t="s">
        <v>3033</v>
      </c>
      <c r="F116" s="179" t="s">
        <v>3034</v>
      </c>
      <c r="G116" s="180" t="s">
        <v>2119</v>
      </c>
      <c r="H116" s="181">
        <v>2</v>
      </c>
      <c r="I116" s="182"/>
      <c r="J116" s="181">
        <f t="shared" si="10"/>
        <v>0</v>
      </c>
      <c r="K116" s="179" t="s">
        <v>1</v>
      </c>
      <c r="L116" s="183"/>
      <c r="M116" s="184" t="s">
        <v>1</v>
      </c>
      <c r="N116" s="185" t="s">
        <v>44</v>
      </c>
      <c r="O116" s="49"/>
      <c r="P116" s="148">
        <f t="shared" si="11"/>
        <v>0</v>
      </c>
      <c r="Q116" s="148">
        <v>0</v>
      </c>
      <c r="R116" s="148">
        <f t="shared" si="12"/>
        <v>0</v>
      </c>
      <c r="S116" s="148">
        <v>0</v>
      </c>
      <c r="T116" s="149">
        <f t="shared" si="13"/>
        <v>0</v>
      </c>
      <c r="AR116" s="16" t="s">
        <v>168</v>
      </c>
      <c r="AT116" s="16" t="s">
        <v>164</v>
      </c>
      <c r="AU116" s="16" t="s">
        <v>145</v>
      </c>
      <c r="AY116" s="16" t="s">
        <v>137</v>
      </c>
      <c r="BE116" s="150">
        <f t="shared" si="14"/>
        <v>0</v>
      </c>
      <c r="BF116" s="150">
        <f t="shared" si="15"/>
        <v>0</v>
      </c>
      <c r="BG116" s="150">
        <f t="shared" si="16"/>
        <v>0</v>
      </c>
      <c r="BH116" s="150">
        <f t="shared" si="17"/>
        <v>0</v>
      </c>
      <c r="BI116" s="150">
        <f t="shared" si="18"/>
        <v>0</v>
      </c>
      <c r="BJ116" s="16" t="s">
        <v>145</v>
      </c>
      <c r="BK116" s="151">
        <f t="shared" si="19"/>
        <v>0</v>
      </c>
      <c r="BL116" s="16" t="s">
        <v>144</v>
      </c>
      <c r="BM116" s="16" t="s">
        <v>3035</v>
      </c>
    </row>
    <row r="117" spans="2:65" s="1" customFormat="1" ht="16.5" customHeight="1">
      <c r="B117" s="139"/>
      <c r="C117" s="177" t="s">
        <v>522</v>
      </c>
      <c r="D117" s="177" t="s">
        <v>164</v>
      </c>
      <c r="E117" s="178" t="s">
        <v>3036</v>
      </c>
      <c r="F117" s="179" t="s">
        <v>3037</v>
      </c>
      <c r="G117" s="180" t="s">
        <v>2119</v>
      </c>
      <c r="H117" s="181">
        <v>1</v>
      </c>
      <c r="I117" s="182"/>
      <c r="J117" s="181">
        <f t="shared" si="10"/>
        <v>0</v>
      </c>
      <c r="K117" s="179" t="s">
        <v>1</v>
      </c>
      <c r="L117" s="183"/>
      <c r="M117" s="184" t="s">
        <v>1</v>
      </c>
      <c r="N117" s="185" t="s">
        <v>44</v>
      </c>
      <c r="O117" s="49"/>
      <c r="P117" s="148">
        <f t="shared" si="11"/>
        <v>0</v>
      </c>
      <c r="Q117" s="148">
        <v>0</v>
      </c>
      <c r="R117" s="148">
        <f t="shared" si="12"/>
        <v>0</v>
      </c>
      <c r="S117" s="148">
        <v>0</v>
      </c>
      <c r="T117" s="149">
        <f t="shared" si="13"/>
        <v>0</v>
      </c>
      <c r="AR117" s="16" t="s">
        <v>168</v>
      </c>
      <c r="AT117" s="16" t="s">
        <v>164</v>
      </c>
      <c r="AU117" s="16" t="s">
        <v>145</v>
      </c>
      <c r="AY117" s="16" t="s">
        <v>137</v>
      </c>
      <c r="BE117" s="150">
        <f t="shared" si="14"/>
        <v>0</v>
      </c>
      <c r="BF117" s="150">
        <f t="shared" si="15"/>
        <v>0</v>
      </c>
      <c r="BG117" s="150">
        <f t="shared" si="16"/>
        <v>0</v>
      </c>
      <c r="BH117" s="150">
        <f t="shared" si="17"/>
        <v>0</v>
      </c>
      <c r="BI117" s="150">
        <f t="shared" si="18"/>
        <v>0</v>
      </c>
      <c r="BJ117" s="16" t="s">
        <v>145</v>
      </c>
      <c r="BK117" s="151">
        <f t="shared" si="19"/>
        <v>0</v>
      </c>
      <c r="BL117" s="16" t="s">
        <v>144</v>
      </c>
      <c r="BM117" s="16" t="s">
        <v>3038</v>
      </c>
    </row>
    <row r="118" spans="2:65" s="1" customFormat="1" ht="16.5" customHeight="1">
      <c r="B118" s="139"/>
      <c r="C118" s="177" t="s">
        <v>526</v>
      </c>
      <c r="D118" s="177" t="s">
        <v>164</v>
      </c>
      <c r="E118" s="178" t="s">
        <v>3039</v>
      </c>
      <c r="F118" s="179" t="s">
        <v>3040</v>
      </c>
      <c r="G118" s="180" t="s">
        <v>2119</v>
      </c>
      <c r="H118" s="181">
        <v>2</v>
      </c>
      <c r="I118" s="182"/>
      <c r="J118" s="181">
        <f t="shared" si="10"/>
        <v>0</v>
      </c>
      <c r="K118" s="179" t="s">
        <v>1</v>
      </c>
      <c r="L118" s="183"/>
      <c r="M118" s="184" t="s">
        <v>1</v>
      </c>
      <c r="N118" s="185" t="s">
        <v>44</v>
      </c>
      <c r="O118" s="49"/>
      <c r="P118" s="148">
        <f t="shared" si="11"/>
        <v>0</v>
      </c>
      <c r="Q118" s="148">
        <v>0</v>
      </c>
      <c r="R118" s="148">
        <f t="shared" si="12"/>
        <v>0</v>
      </c>
      <c r="S118" s="148">
        <v>0</v>
      </c>
      <c r="T118" s="149">
        <f t="shared" si="13"/>
        <v>0</v>
      </c>
      <c r="AR118" s="16" t="s">
        <v>168</v>
      </c>
      <c r="AT118" s="16" t="s">
        <v>164</v>
      </c>
      <c r="AU118" s="16" t="s">
        <v>145</v>
      </c>
      <c r="AY118" s="16" t="s">
        <v>137</v>
      </c>
      <c r="BE118" s="150">
        <f t="shared" si="14"/>
        <v>0</v>
      </c>
      <c r="BF118" s="150">
        <f t="shared" si="15"/>
        <v>0</v>
      </c>
      <c r="BG118" s="150">
        <f t="shared" si="16"/>
        <v>0</v>
      </c>
      <c r="BH118" s="150">
        <f t="shared" si="17"/>
        <v>0</v>
      </c>
      <c r="BI118" s="150">
        <f t="shared" si="18"/>
        <v>0</v>
      </c>
      <c r="BJ118" s="16" t="s">
        <v>145</v>
      </c>
      <c r="BK118" s="151">
        <f t="shared" si="19"/>
        <v>0</v>
      </c>
      <c r="BL118" s="16" t="s">
        <v>144</v>
      </c>
      <c r="BM118" s="16" t="s">
        <v>3041</v>
      </c>
    </row>
    <row r="119" spans="2:65" s="1" customFormat="1" ht="16.5" customHeight="1">
      <c r="B119" s="139"/>
      <c r="C119" s="177" t="s">
        <v>547</v>
      </c>
      <c r="D119" s="177" t="s">
        <v>164</v>
      </c>
      <c r="E119" s="178" t="s">
        <v>3042</v>
      </c>
      <c r="F119" s="179" t="s">
        <v>3043</v>
      </c>
      <c r="G119" s="180" t="s">
        <v>2119</v>
      </c>
      <c r="H119" s="181">
        <v>2</v>
      </c>
      <c r="I119" s="182"/>
      <c r="J119" s="181">
        <f t="shared" si="10"/>
        <v>0</v>
      </c>
      <c r="K119" s="179" t="s">
        <v>1</v>
      </c>
      <c r="L119" s="183"/>
      <c r="M119" s="184" t="s">
        <v>1</v>
      </c>
      <c r="N119" s="185" t="s">
        <v>44</v>
      </c>
      <c r="O119" s="49"/>
      <c r="P119" s="148">
        <f t="shared" si="11"/>
        <v>0</v>
      </c>
      <c r="Q119" s="148">
        <v>0</v>
      </c>
      <c r="R119" s="148">
        <f t="shared" si="12"/>
        <v>0</v>
      </c>
      <c r="S119" s="148">
        <v>0</v>
      </c>
      <c r="T119" s="149">
        <f t="shared" si="13"/>
        <v>0</v>
      </c>
      <c r="AR119" s="16" t="s">
        <v>168</v>
      </c>
      <c r="AT119" s="16" t="s">
        <v>164</v>
      </c>
      <c r="AU119" s="16" t="s">
        <v>145</v>
      </c>
      <c r="AY119" s="16" t="s">
        <v>137</v>
      </c>
      <c r="BE119" s="150">
        <f t="shared" si="14"/>
        <v>0</v>
      </c>
      <c r="BF119" s="150">
        <f t="shared" si="15"/>
        <v>0</v>
      </c>
      <c r="BG119" s="150">
        <f t="shared" si="16"/>
        <v>0</v>
      </c>
      <c r="BH119" s="150">
        <f t="shared" si="17"/>
        <v>0</v>
      </c>
      <c r="BI119" s="150">
        <f t="shared" si="18"/>
        <v>0</v>
      </c>
      <c r="BJ119" s="16" t="s">
        <v>145</v>
      </c>
      <c r="BK119" s="151">
        <f t="shared" si="19"/>
        <v>0</v>
      </c>
      <c r="BL119" s="16" t="s">
        <v>144</v>
      </c>
      <c r="BM119" s="16" t="s">
        <v>3044</v>
      </c>
    </row>
    <row r="120" spans="2:65" s="1" customFormat="1" ht="16.5" customHeight="1">
      <c r="B120" s="139"/>
      <c r="C120" s="177" t="s">
        <v>556</v>
      </c>
      <c r="D120" s="177" t="s">
        <v>164</v>
      </c>
      <c r="E120" s="178" t="s">
        <v>3045</v>
      </c>
      <c r="F120" s="179" t="s">
        <v>3046</v>
      </c>
      <c r="G120" s="180" t="s">
        <v>2119</v>
      </c>
      <c r="H120" s="181">
        <v>2</v>
      </c>
      <c r="I120" s="182"/>
      <c r="J120" s="181">
        <f t="shared" si="10"/>
        <v>0</v>
      </c>
      <c r="K120" s="179" t="s">
        <v>1</v>
      </c>
      <c r="L120" s="183"/>
      <c r="M120" s="184" t="s">
        <v>1</v>
      </c>
      <c r="N120" s="185" t="s">
        <v>44</v>
      </c>
      <c r="O120" s="49"/>
      <c r="P120" s="148">
        <f t="shared" si="11"/>
        <v>0</v>
      </c>
      <c r="Q120" s="148">
        <v>0</v>
      </c>
      <c r="R120" s="148">
        <f t="shared" si="12"/>
        <v>0</v>
      </c>
      <c r="S120" s="148">
        <v>0</v>
      </c>
      <c r="T120" s="149">
        <f t="shared" si="13"/>
        <v>0</v>
      </c>
      <c r="AR120" s="16" t="s">
        <v>168</v>
      </c>
      <c r="AT120" s="16" t="s">
        <v>164</v>
      </c>
      <c r="AU120" s="16" t="s">
        <v>145</v>
      </c>
      <c r="AY120" s="16" t="s">
        <v>137</v>
      </c>
      <c r="BE120" s="150">
        <f t="shared" si="14"/>
        <v>0</v>
      </c>
      <c r="BF120" s="150">
        <f t="shared" si="15"/>
        <v>0</v>
      </c>
      <c r="BG120" s="150">
        <f t="shared" si="16"/>
        <v>0</v>
      </c>
      <c r="BH120" s="150">
        <f t="shared" si="17"/>
        <v>0</v>
      </c>
      <c r="BI120" s="150">
        <f t="shared" si="18"/>
        <v>0</v>
      </c>
      <c r="BJ120" s="16" t="s">
        <v>145</v>
      </c>
      <c r="BK120" s="151">
        <f t="shared" si="19"/>
        <v>0</v>
      </c>
      <c r="BL120" s="16" t="s">
        <v>144</v>
      </c>
      <c r="BM120" s="16" t="s">
        <v>3047</v>
      </c>
    </row>
    <row r="121" spans="2:65" s="1" customFormat="1" ht="16.5" customHeight="1">
      <c r="B121" s="139"/>
      <c r="C121" s="177" t="s">
        <v>560</v>
      </c>
      <c r="D121" s="177" t="s">
        <v>164</v>
      </c>
      <c r="E121" s="178" t="s">
        <v>3048</v>
      </c>
      <c r="F121" s="179" t="s">
        <v>3049</v>
      </c>
      <c r="G121" s="180" t="s">
        <v>2119</v>
      </c>
      <c r="H121" s="181">
        <v>2</v>
      </c>
      <c r="I121" s="182"/>
      <c r="J121" s="181">
        <f t="shared" si="10"/>
        <v>0</v>
      </c>
      <c r="K121" s="179" t="s">
        <v>1</v>
      </c>
      <c r="L121" s="183"/>
      <c r="M121" s="184" t="s">
        <v>1</v>
      </c>
      <c r="N121" s="185" t="s">
        <v>44</v>
      </c>
      <c r="O121" s="49"/>
      <c r="P121" s="148">
        <f t="shared" si="11"/>
        <v>0</v>
      </c>
      <c r="Q121" s="148">
        <v>0</v>
      </c>
      <c r="R121" s="148">
        <f t="shared" si="12"/>
        <v>0</v>
      </c>
      <c r="S121" s="148">
        <v>0</v>
      </c>
      <c r="T121" s="149">
        <f t="shared" si="13"/>
        <v>0</v>
      </c>
      <c r="AR121" s="16" t="s">
        <v>168</v>
      </c>
      <c r="AT121" s="16" t="s">
        <v>164</v>
      </c>
      <c r="AU121" s="16" t="s">
        <v>145</v>
      </c>
      <c r="AY121" s="16" t="s">
        <v>137</v>
      </c>
      <c r="BE121" s="150">
        <f t="shared" si="14"/>
        <v>0</v>
      </c>
      <c r="BF121" s="150">
        <f t="shared" si="15"/>
        <v>0</v>
      </c>
      <c r="BG121" s="150">
        <f t="shared" si="16"/>
        <v>0</v>
      </c>
      <c r="BH121" s="150">
        <f t="shared" si="17"/>
        <v>0</v>
      </c>
      <c r="BI121" s="150">
        <f t="shared" si="18"/>
        <v>0</v>
      </c>
      <c r="BJ121" s="16" t="s">
        <v>145</v>
      </c>
      <c r="BK121" s="151">
        <f t="shared" si="19"/>
        <v>0</v>
      </c>
      <c r="BL121" s="16" t="s">
        <v>144</v>
      </c>
      <c r="BM121" s="16" t="s">
        <v>3050</v>
      </c>
    </row>
    <row r="122" spans="2:65" s="1" customFormat="1" ht="16.5" customHeight="1">
      <c r="B122" s="139"/>
      <c r="C122" s="140" t="s">
        <v>566</v>
      </c>
      <c r="D122" s="140" t="s">
        <v>139</v>
      </c>
      <c r="E122" s="141" t="s">
        <v>3051</v>
      </c>
      <c r="F122" s="142" t="s">
        <v>3052</v>
      </c>
      <c r="G122" s="143" t="s">
        <v>2119</v>
      </c>
      <c r="H122" s="144">
        <v>3</v>
      </c>
      <c r="I122" s="145"/>
      <c r="J122" s="144">
        <f t="shared" si="10"/>
        <v>0</v>
      </c>
      <c r="K122" s="142" t="s">
        <v>1</v>
      </c>
      <c r="L122" s="30"/>
      <c r="M122" s="146" t="s">
        <v>1</v>
      </c>
      <c r="N122" s="147" t="s">
        <v>44</v>
      </c>
      <c r="O122" s="49"/>
      <c r="P122" s="148">
        <f t="shared" si="11"/>
        <v>0</v>
      </c>
      <c r="Q122" s="148">
        <v>4.6800000000000001E-3</v>
      </c>
      <c r="R122" s="148">
        <f t="shared" si="12"/>
        <v>1.404E-2</v>
      </c>
      <c r="S122" s="148">
        <v>0</v>
      </c>
      <c r="T122" s="149">
        <f t="shared" si="13"/>
        <v>0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 t="shared" si="14"/>
        <v>0</v>
      </c>
      <c r="BF122" s="150">
        <f t="shared" si="15"/>
        <v>0</v>
      </c>
      <c r="BG122" s="150">
        <f t="shared" si="16"/>
        <v>0</v>
      </c>
      <c r="BH122" s="150">
        <f t="shared" si="17"/>
        <v>0</v>
      </c>
      <c r="BI122" s="150">
        <f t="shared" si="18"/>
        <v>0</v>
      </c>
      <c r="BJ122" s="16" t="s">
        <v>145</v>
      </c>
      <c r="BK122" s="151">
        <f t="shared" si="19"/>
        <v>0</v>
      </c>
      <c r="BL122" s="16" t="s">
        <v>144</v>
      </c>
      <c r="BM122" s="16" t="s">
        <v>3053</v>
      </c>
    </row>
    <row r="123" spans="2:65" s="1" customFormat="1" ht="16.5" customHeight="1">
      <c r="B123" s="139"/>
      <c r="C123" s="140" t="s">
        <v>570</v>
      </c>
      <c r="D123" s="140" t="s">
        <v>139</v>
      </c>
      <c r="E123" s="141" t="s">
        <v>3054</v>
      </c>
      <c r="F123" s="142" t="s">
        <v>3055</v>
      </c>
      <c r="G123" s="143" t="s">
        <v>162</v>
      </c>
      <c r="H123" s="144">
        <v>1.1000000000000001</v>
      </c>
      <c r="I123" s="145"/>
      <c r="J123" s="144">
        <f t="shared" si="10"/>
        <v>0</v>
      </c>
      <c r="K123" s="142" t="s">
        <v>1</v>
      </c>
      <c r="L123" s="30"/>
      <c r="M123" s="146" t="s">
        <v>1</v>
      </c>
      <c r="N123" s="147" t="s">
        <v>44</v>
      </c>
      <c r="O123" s="49"/>
      <c r="P123" s="148">
        <f t="shared" si="11"/>
        <v>0</v>
      </c>
      <c r="Q123" s="148">
        <v>2.274</v>
      </c>
      <c r="R123" s="148">
        <f t="shared" si="12"/>
        <v>2.5014000000000003</v>
      </c>
      <c r="S123" s="148">
        <v>0</v>
      </c>
      <c r="T123" s="149">
        <f t="shared" si="13"/>
        <v>0</v>
      </c>
      <c r="AR123" s="16" t="s">
        <v>144</v>
      </c>
      <c r="AT123" s="16" t="s">
        <v>139</v>
      </c>
      <c r="AU123" s="16" t="s">
        <v>145</v>
      </c>
      <c r="AY123" s="16" t="s">
        <v>137</v>
      </c>
      <c r="BE123" s="150">
        <f t="shared" si="14"/>
        <v>0</v>
      </c>
      <c r="BF123" s="150">
        <f t="shared" si="15"/>
        <v>0</v>
      </c>
      <c r="BG123" s="150">
        <f t="shared" si="16"/>
        <v>0</v>
      </c>
      <c r="BH123" s="150">
        <f t="shared" si="17"/>
        <v>0</v>
      </c>
      <c r="BI123" s="150">
        <f t="shared" si="18"/>
        <v>0</v>
      </c>
      <c r="BJ123" s="16" t="s">
        <v>145</v>
      </c>
      <c r="BK123" s="151">
        <f t="shared" si="19"/>
        <v>0</v>
      </c>
      <c r="BL123" s="16" t="s">
        <v>144</v>
      </c>
      <c r="BM123" s="16" t="s">
        <v>3056</v>
      </c>
    </row>
    <row r="124" spans="2:65" s="10" customFormat="1" ht="22.9" customHeight="1">
      <c r="B124" s="126"/>
      <c r="D124" s="127" t="s">
        <v>71</v>
      </c>
      <c r="E124" s="137" t="s">
        <v>192</v>
      </c>
      <c r="F124" s="137" t="s">
        <v>210</v>
      </c>
      <c r="I124" s="129"/>
      <c r="J124" s="138">
        <f>BK124</f>
        <v>0</v>
      </c>
      <c r="L124" s="126"/>
      <c r="M124" s="131"/>
      <c r="N124" s="132"/>
      <c r="O124" s="132"/>
      <c r="P124" s="133">
        <f>SUM(P125:P126)</f>
        <v>0</v>
      </c>
      <c r="Q124" s="132"/>
      <c r="R124" s="133">
        <f>SUM(R125:R126)</f>
        <v>0</v>
      </c>
      <c r="S124" s="132"/>
      <c r="T124" s="134">
        <f>SUM(T125:T126)</f>
        <v>0</v>
      </c>
      <c r="AR124" s="127" t="s">
        <v>80</v>
      </c>
      <c r="AT124" s="135" t="s">
        <v>71</v>
      </c>
      <c r="AU124" s="135" t="s">
        <v>80</v>
      </c>
      <c r="AY124" s="127" t="s">
        <v>137</v>
      </c>
      <c r="BK124" s="136">
        <f>SUM(BK125:BK126)</f>
        <v>0</v>
      </c>
    </row>
    <row r="125" spans="2:65" s="1" customFormat="1" ht="16.5" customHeight="1">
      <c r="B125" s="139"/>
      <c r="C125" s="140" t="s">
        <v>577</v>
      </c>
      <c r="D125" s="140" t="s">
        <v>139</v>
      </c>
      <c r="E125" s="141" t="s">
        <v>3057</v>
      </c>
      <c r="F125" s="142" t="s">
        <v>3058</v>
      </c>
      <c r="G125" s="143" t="s">
        <v>199</v>
      </c>
      <c r="H125" s="144">
        <v>41.5</v>
      </c>
      <c r="I125" s="145"/>
      <c r="J125" s="144">
        <f>ROUND(I125*H125,3)</f>
        <v>0</v>
      </c>
      <c r="K125" s="142" t="s">
        <v>1</v>
      </c>
      <c r="L125" s="30"/>
      <c r="M125" s="146" t="s">
        <v>1</v>
      </c>
      <c r="N125" s="147" t="s">
        <v>44</v>
      </c>
      <c r="O125" s="49"/>
      <c r="P125" s="148">
        <f>O125*H125</f>
        <v>0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AR125" s="16" t="s">
        <v>144</v>
      </c>
      <c r="AT125" s="16" t="s">
        <v>139</v>
      </c>
      <c r="AU125" s="16" t="s">
        <v>145</v>
      </c>
      <c r="AY125" s="16" t="s">
        <v>137</v>
      </c>
      <c r="BE125" s="150">
        <f>IF(N125="základná",J125,0)</f>
        <v>0</v>
      </c>
      <c r="BF125" s="150">
        <f>IF(N125="znížená",J125,0)</f>
        <v>0</v>
      </c>
      <c r="BG125" s="150">
        <f>IF(N125="zákl. prenesená",J125,0)</f>
        <v>0</v>
      </c>
      <c r="BH125" s="150">
        <f>IF(N125="zníž. prenesená",J125,0)</f>
        <v>0</v>
      </c>
      <c r="BI125" s="150">
        <f>IF(N125="nulová",J125,0)</f>
        <v>0</v>
      </c>
      <c r="BJ125" s="16" t="s">
        <v>145</v>
      </c>
      <c r="BK125" s="151">
        <f>ROUND(I125*H125,3)</f>
        <v>0</v>
      </c>
      <c r="BL125" s="16" t="s">
        <v>144</v>
      </c>
      <c r="BM125" s="16" t="s">
        <v>3059</v>
      </c>
    </row>
    <row r="126" spans="2:65" s="1" customFormat="1" ht="16.5" customHeight="1">
      <c r="B126" s="139"/>
      <c r="C126" s="140" t="s">
        <v>582</v>
      </c>
      <c r="D126" s="140" t="s">
        <v>139</v>
      </c>
      <c r="E126" s="141" t="s">
        <v>3060</v>
      </c>
      <c r="F126" s="142" t="s">
        <v>3061</v>
      </c>
      <c r="G126" s="143" t="s">
        <v>199</v>
      </c>
      <c r="H126" s="144">
        <v>36.5</v>
      </c>
      <c r="I126" s="145"/>
      <c r="J126" s="144">
        <f>ROUND(I126*H126,3)</f>
        <v>0</v>
      </c>
      <c r="K126" s="142" t="s">
        <v>1</v>
      </c>
      <c r="L126" s="30"/>
      <c r="M126" s="146" t="s">
        <v>1</v>
      </c>
      <c r="N126" s="147" t="s">
        <v>44</v>
      </c>
      <c r="O126" s="49"/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AR126" s="16" t="s">
        <v>144</v>
      </c>
      <c r="AT126" s="16" t="s">
        <v>139</v>
      </c>
      <c r="AU126" s="16" t="s">
        <v>145</v>
      </c>
      <c r="AY126" s="16" t="s">
        <v>137</v>
      </c>
      <c r="BE126" s="150">
        <f>IF(N126="základná",J126,0)</f>
        <v>0</v>
      </c>
      <c r="BF126" s="150">
        <f>IF(N126="znížená",J126,0)</f>
        <v>0</v>
      </c>
      <c r="BG126" s="150">
        <f>IF(N126="zákl. prenesená",J126,0)</f>
        <v>0</v>
      </c>
      <c r="BH126" s="150">
        <f>IF(N126="zníž. prenesená",J126,0)</f>
        <v>0</v>
      </c>
      <c r="BI126" s="150">
        <f>IF(N126="nulová",J126,0)</f>
        <v>0</v>
      </c>
      <c r="BJ126" s="16" t="s">
        <v>145</v>
      </c>
      <c r="BK126" s="151">
        <f>ROUND(I126*H126,3)</f>
        <v>0</v>
      </c>
      <c r="BL126" s="16" t="s">
        <v>144</v>
      </c>
      <c r="BM126" s="16" t="s">
        <v>3062</v>
      </c>
    </row>
    <row r="127" spans="2:65" s="10" customFormat="1" ht="25.9" customHeight="1">
      <c r="B127" s="126"/>
      <c r="D127" s="127" t="s">
        <v>71</v>
      </c>
      <c r="E127" s="128" t="s">
        <v>263</v>
      </c>
      <c r="F127" s="128" t="s">
        <v>264</v>
      </c>
      <c r="I127" s="129"/>
      <c r="J127" s="130">
        <f>BK127</f>
        <v>0</v>
      </c>
      <c r="L127" s="126"/>
      <c r="M127" s="131"/>
      <c r="N127" s="132"/>
      <c r="O127" s="132"/>
      <c r="P127" s="133">
        <f>P128</f>
        <v>0</v>
      </c>
      <c r="Q127" s="132"/>
      <c r="R127" s="133">
        <f>R128</f>
        <v>1.145E-2</v>
      </c>
      <c r="S127" s="132"/>
      <c r="T127" s="134">
        <f>T128</f>
        <v>0</v>
      </c>
      <c r="AR127" s="127" t="s">
        <v>145</v>
      </c>
      <c r="AT127" s="135" t="s">
        <v>71</v>
      </c>
      <c r="AU127" s="135" t="s">
        <v>72</v>
      </c>
      <c r="AY127" s="127" t="s">
        <v>137</v>
      </c>
      <c r="BK127" s="136">
        <f>BK128</f>
        <v>0</v>
      </c>
    </row>
    <row r="128" spans="2:65" s="10" customFormat="1" ht="22.9" customHeight="1">
      <c r="B128" s="126"/>
      <c r="D128" s="127" t="s">
        <v>71</v>
      </c>
      <c r="E128" s="137" t="s">
        <v>3063</v>
      </c>
      <c r="F128" s="137" t="s">
        <v>3064</v>
      </c>
      <c r="I128" s="129"/>
      <c r="J128" s="138">
        <f>BK128</f>
        <v>0</v>
      </c>
      <c r="L128" s="126"/>
      <c r="M128" s="131"/>
      <c r="N128" s="132"/>
      <c r="O128" s="132"/>
      <c r="P128" s="133">
        <f>SUM(P129:P136)</f>
        <v>0</v>
      </c>
      <c r="Q128" s="132"/>
      <c r="R128" s="133">
        <f>SUM(R129:R136)</f>
        <v>1.145E-2</v>
      </c>
      <c r="S128" s="132"/>
      <c r="T128" s="134">
        <f>SUM(T129:T136)</f>
        <v>0</v>
      </c>
      <c r="AR128" s="127" t="s">
        <v>145</v>
      </c>
      <c r="AT128" s="135" t="s">
        <v>71</v>
      </c>
      <c r="AU128" s="135" t="s">
        <v>80</v>
      </c>
      <c r="AY128" s="127" t="s">
        <v>137</v>
      </c>
      <c r="BK128" s="136">
        <f>SUM(BK129:BK136)</f>
        <v>0</v>
      </c>
    </row>
    <row r="129" spans="2:65" s="1" customFormat="1" ht="16.5" customHeight="1">
      <c r="B129" s="139"/>
      <c r="C129" s="140" t="s">
        <v>589</v>
      </c>
      <c r="D129" s="140" t="s">
        <v>139</v>
      </c>
      <c r="E129" s="141" t="s">
        <v>3065</v>
      </c>
      <c r="F129" s="142" t="s">
        <v>3066</v>
      </c>
      <c r="G129" s="143" t="s">
        <v>3067</v>
      </c>
      <c r="H129" s="144">
        <v>1</v>
      </c>
      <c r="I129" s="145"/>
      <c r="J129" s="144">
        <f t="shared" ref="J129:J136" si="20">ROUND(I129*H129,3)</f>
        <v>0</v>
      </c>
      <c r="K129" s="142" t="s">
        <v>1</v>
      </c>
      <c r="L129" s="30"/>
      <c r="M129" s="146" t="s">
        <v>1</v>
      </c>
      <c r="N129" s="147" t="s">
        <v>44</v>
      </c>
      <c r="O129" s="49"/>
      <c r="P129" s="148">
        <f t="shared" ref="P129:P136" si="21">O129*H129</f>
        <v>0</v>
      </c>
      <c r="Q129" s="148">
        <v>3.79E-3</v>
      </c>
      <c r="R129" s="148">
        <f t="shared" ref="R129:R136" si="22">Q129*H129</f>
        <v>3.79E-3</v>
      </c>
      <c r="S129" s="148">
        <v>0</v>
      </c>
      <c r="T129" s="149">
        <f t="shared" ref="T129:T136" si="23">S129*H129</f>
        <v>0</v>
      </c>
      <c r="AR129" s="16" t="s">
        <v>238</v>
      </c>
      <c r="AT129" s="16" t="s">
        <v>139</v>
      </c>
      <c r="AU129" s="16" t="s">
        <v>145</v>
      </c>
      <c r="AY129" s="16" t="s">
        <v>137</v>
      </c>
      <c r="BE129" s="150">
        <f t="shared" ref="BE129:BE136" si="24">IF(N129="základná",J129,0)</f>
        <v>0</v>
      </c>
      <c r="BF129" s="150">
        <f t="shared" ref="BF129:BF136" si="25">IF(N129="znížená",J129,0)</f>
        <v>0</v>
      </c>
      <c r="BG129" s="150">
        <f t="shared" ref="BG129:BG136" si="26">IF(N129="zákl. prenesená",J129,0)</f>
        <v>0</v>
      </c>
      <c r="BH129" s="150">
        <f t="shared" ref="BH129:BH136" si="27">IF(N129="zníž. prenesená",J129,0)</f>
        <v>0</v>
      </c>
      <c r="BI129" s="150">
        <f t="shared" ref="BI129:BI136" si="28">IF(N129="nulová",J129,0)</f>
        <v>0</v>
      </c>
      <c r="BJ129" s="16" t="s">
        <v>145</v>
      </c>
      <c r="BK129" s="151">
        <f t="shared" ref="BK129:BK136" si="29">ROUND(I129*H129,3)</f>
        <v>0</v>
      </c>
      <c r="BL129" s="16" t="s">
        <v>238</v>
      </c>
      <c r="BM129" s="16" t="s">
        <v>3068</v>
      </c>
    </row>
    <row r="130" spans="2:65" s="1" customFormat="1" ht="16.5" customHeight="1">
      <c r="B130" s="139"/>
      <c r="C130" s="140" t="s">
        <v>599</v>
      </c>
      <c r="D130" s="140" t="s">
        <v>139</v>
      </c>
      <c r="E130" s="141" t="s">
        <v>3069</v>
      </c>
      <c r="F130" s="142" t="s">
        <v>3070</v>
      </c>
      <c r="G130" s="143" t="s">
        <v>2119</v>
      </c>
      <c r="H130" s="144">
        <v>2</v>
      </c>
      <c r="I130" s="145"/>
      <c r="J130" s="144">
        <f t="shared" si="20"/>
        <v>0</v>
      </c>
      <c r="K130" s="142" t="s">
        <v>1</v>
      </c>
      <c r="L130" s="30"/>
      <c r="M130" s="146" t="s">
        <v>1</v>
      </c>
      <c r="N130" s="147" t="s">
        <v>44</v>
      </c>
      <c r="O130" s="49"/>
      <c r="P130" s="148">
        <f t="shared" si="21"/>
        <v>0</v>
      </c>
      <c r="Q130" s="148">
        <v>0</v>
      </c>
      <c r="R130" s="148">
        <f t="shared" si="22"/>
        <v>0</v>
      </c>
      <c r="S130" s="148">
        <v>0</v>
      </c>
      <c r="T130" s="149">
        <f t="shared" si="23"/>
        <v>0</v>
      </c>
      <c r="AR130" s="16" t="s">
        <v>238</v>
      </c>
      <c r="AT130" s="16" t="s">
        <v>139</v>
      </c>
      <c r="AU130" s="16" t="s">
        <v>145</v>
      </c>
      <c r="AY130" s="16" t="s">
        <v>137</v>
      </c>
      <c r="BE130" s="150">
        <f t="shared" si="24"/>
        <v>0</v>
      </c>
      <c r="BF130" s="150">
        <f t="shared" si="25"/>
        <v>0</v>
      </c>
      <c r="BG130" s="150">
        <f t="shared" si="26"/>
        <v>0</v>
      </c>
      <c r="BH130" s="150">
        <f t="shared" si="27"/>
        <v>0</v>
      </c>
      <c r="BI130" s="150">
        <f t="shared" si="28"/>
        <v>0</v>
      </c>
      <c r="BJ130" s="16" t="s">
        <v>145</v>
      </c>
      <c r="BK130" s="151">
        <f t="shared" si="29"/>
        <v>0</v>
      </c>
      <c r="BL130" s="16" t="s">
        <v>238</v>
      </c>
      <c r="BM130" s="16" t="s">
        <v>3071</v>
      </c>
    </row>
    <row r="131" spans="2:65" s="1" customFormat="1" ht="16.5" customHeight="1">
      <c r="B131" s="139"/>
      <c r="C131" s="140" t="s">
        <v>623</v>
      </c>
      <c r="D131" s="140" t="s">
        <v>139</v>
      </c>
      <c r="E131" s="141" t="s">
        <v>3072</v>
      </c>
      <c r="F131" s="142" t="s">
        <v>3073</v>
      </c>
      <c r="G131" s="143" t="s">
        <v>2119</v>
      </c>
      <c r="H131" s="144">
        <v>1</v>
      </c>
      <c r="I131" s="145"/>
      <c r="J131" s="144">
        <f t="shared" si="20"/>
        <v>0</v>
      </c>
      <c r="K131" s="142" t="s">
        <v>1</v>
      </c>
      <c r="L131" s="30"/>
      <c r="M131" s="146" t="s">
        <v>1</v>
      </c>
      <c r="N131" s="147" t="s">
        <v>44</v>
      </c>
      <c r="O131" s="49"/>
      <c r="P131" s="148">
        <f t="shared" si="21"/>
        <v>0</v>
      </c>
      <c r="Q131" s="148">
        <v>5.5999999999999995E-4</v>
      </c>
      <c r="R131" s="148">
        <f t="shared" si="22"/>
        <v>5.5999999999999995E-4</v>
      </c>
      <c r="S131" s="148">
        <v>0</v>
      </c>
      <c r="T131" s="149">
        <f t="shared" si="23"/>
        <v>0</v>
      </c>
      <c r="AR131" s="16" t="s">
        <v>238</v>
      </c>
      <c r="AT131" s="16" t="s">
        <v>139</v>
      </c>
      <c r="AU131" s="16" t="s">
        <v>145</v>
      </c>
      <c r="AY131" s="16" t="s">
        <v>137</v>
      </c>
      <c r="BE131" s="150">
        <f t="shared" si="24"/>
        <v>0</v>
      </c>
      <c r="BF131" s="150">
        <f t="shared" si="25"/>
        <v>0</v>
      </c>
      <c r="BG131" s="150">
        <f t="shared" si="26"/>
        <v>0</v>
      </c>
      <c r="BH131" s="150">
        <f t="shared" si="27"/>
        <v>0</v>
      </c>
      <c r="BI131" s="150">
        <f t="shared" si="28"/>
        <v>0</v>
      </c>
      <c r="BJ131" s="16" t="s">
        <v>145</v>
      </c>
      <c r="BK131" s="151">
        <f t="shared" si="29"/>
        <v>0</v>
      </c>
      <c r="BL131" s="16" t="s">
        <v>238</v>
      </c>
      <c r="BM131" s="16" t="s">
        <v>3074</v>
      </c>
    </row>
    <row r="132" spans="2:65" s="1" customFormat="1" ht="16.5" customHeight="1">
      <c r="B132" s="139"/>
      <c r="C132" s="177" t="s">
        <v>631</v>
      </c>
      <c r="D132" s="177" t="s">
        <v>164</v>
      </c>
      <c r="E132" s="178" t="s">
        <v>3075</v>
      </c>
      <c r="F132" s="179" t="s">
        <v>3076</v>
      </c>
      <c r="G132" s="180" t="s">
        <v>2119</v>
      </c>
      <c r="H132" s="181">
        <v>1</v>
      </c>
      <c r="I132" s="182"/>
      <c r="J132" s="181">
        <f t="shared" si="20"/>
        <v>0</v>
      </c>
      <c r="K132" s="179" t="s">
        <v>1</v>
      </c>
      <c r="L132" s="183"/>
      <c r="M132" s="184" t="s">
        <v>1</v>
      </c>
      <c r="N132" s="185" t="s">
        <v>44</v>
      </c>
      <c r="O132" s="49"/>
      <c r="P132" s="148">
        <f t="shared" si="21"/>
        <v>0</v>
      </c>
      <c r="Q132" s="148">
        <v>0</v>
      </c>
      <c r="R132" s="148">
        <f t="shared" si="22"/>
        <v>0</v>
      </c>
      <c r="S132" s="148">
        <v>0</v>
      </c>
      <c r="T132" s="149">
        <f t="shared" si="23"/>
        <v>0</v>
      </c>
      <c r="AR132" s="16" t="s">
        <v>577</v>
      </c>
      <c r="AT132" s="16" t="s">
        <v>164</v>
      </c>
      <c r="AU132" s="16" t="s">
        <v>145</v>
      </c>
      <c r="AY132" s="16" t="s">
        <v>137</v>
      </c>
      <c r="BE132" s="150">
        <f t="shared" si="24"/>
        <v>0</v>
      </c>
      <c r="BF132" s="150">
        <f t="shared" si="25"/>
        <v>0</v>
      </c>
      <c r="BG132" s="150">
        <f t="shared" si="26"/>
        <v>0</v>
      </c>
      <c r="BH132" s="150">
        <f t="shared" si="27"/>
        <v>0</v>
      </c>
      <c r="BI132" s="150">
        <f t="shared" si="28"/>
        <v>0</v>
      </c>
      <c r="BJ132" s="16" t="s">
        <v>145</v>
      </c>
      <c r="BK132" s="151">
        <f t="shared" si="29"/>
        <v>0</v>
      </c>
      <c r="BL132" s="16" t="s">
        <v>238</v>
      </c>
      <c r="BM132" s="16" t="s">
        <v>3077</v>
      </c>
    </row>
    <row r="133" spans="2:65" s="1" customFormat="1" ht="16.5" customHeight="1">
      <c r="B133" s="139"/>
      <c r="C133" s="140" t="s">
        <v>638</v>
      </c>
      <c r="D133" s="140" t="s">
        <v>139</v>
      </c>
      <c r="E133" s="141" t="s">
        <v>3078</v>
      </c>
      <c r="F133" s="142" t="s">
        <v>3079</v>
      </c>
      <c r="G133" s="143" t="s">
        <v>2119</v>
      </c>
      <c r="H133" s="144">
        <v>1</v>
      </c>
      <c r="I133" s="145"/>
      <c r="J133" s="144">
        <f t="shared" si="20"/>
        <v>0</v>
      </c>
      <c r="K133" s="142" t="s">
        <v>1</v>
      </c>
      <c r="L133" s="30"/>
      <c r="M133" s="146" t="s">
        <v>1</v>
      </c>
      <c r="N133" s="147" t="s">
        <v>44</v>
      </c>
      <c r="O133" s="49"/>
      <c r="P133" s="148">
        <f t="shared" si="21"/>
        <v>0</v>
      </c>
      <c r="Q133" s="148">
        <v>2.66E-3</v>
      </c>
      <c r="R133" s="148">
        <f t="shared" si="22"/>
        <v>2.66E-3</v>
      </c>
      <c r="S133" s="148">
        <v>0</v>
      </c>
      <c r="T133" s="149">
        <f t="shared" si="23"/>
        <v>0</v>
      </c>
      <c r="AR133" s="16" t="s">
        <v>238</v>
      </c>
      <c r="AT133" s="16" t="s">
        <v>139</v>
      </c>
      <c r="AU133" s="16" t="s">
        <v>145</v>
      </c>
      <c r="AY133" s="16" t="s">
        <v>137</v>
      </c>
      <c r="BE133" s="150">
        <f t="shared" si="24"/>
        <v>0</v>
      </c>
      <c r="BF133" s="150">
        <f t="shared" si="25"/>
        <v>0</v>
      </c>
      <c r="BG133" s="150">
        <f t="shared" si="26"/>
        <v>0</v>
      </c>
      <c r="BH133" s="150">
        <f t="shared" si="27"/>
        <v>0</v>
      </c>
      <c r="BI133" s="150">
        <f t="shared" si="28"/>
        <v>0</v>
      </c>
      <c r="BJ133" s="16" t="s">
        <v>145</v>
      </c>
      <c r="BK133" s="151">
        <f t="shared" si="29"/>
        <v>0</v>
      </c>
      <c r="BL133" s="16" t="s">
        <v>238</v>
      </c>
      <c r="BM133" s="16" t="s">
        <v>3080</v>
      </c>
    </row>
    <row r="134" spans="2:65" s="1" customFormat="1" ht="16.5" customHeight="1">
      <c r="B134" s="139"/>
      <c r="C134" s="140" t="s">
        <v>644</v>
      </c>
      <c r="D134" s="140" t="s">
        <v>139</v>
      </c>
      <c r="E134" s="141" t="s">
        <v>3081</v>
      </c>
      <c r="F134" s="142" t="s">
        <v>3082</v>
      </c>
      <c r="G134" s="143" t="s">
        <v>2119</v>
      </c>
      <c r="H134" s="144">
        <v>1</v>
      </c>
      <c r="I134" s="145"/>
      <c r="J134" s="144">
        <f t="shared" si="20"/>
        <v>0</v>
      </c>
      <c r="K134" s="142" t="s">
        <v>1</v>
      </c>
      <c r="L134" s="30"/>
      <c r="M134" s="146" t="s">
        <v>1</v>
      </c>
      <c r="N134" s="147" t="s">
        <v>44</v>
      </c>
      <c r="O134" s="49"/>
      <c r="P134" s="148">
        <f t="shared" si="21"/>
        <v>0</v>
      </c>
      <c r="Q134" s="148">
        <v>4.4400000000000004E-3</v>
      </c>
      <c r="R134" s="148">
        <f t="shared" si="22"/>
        <v>4.4400000000000004E-3</v>
      </c>
      <c r="S134" s="148">
        <v>0</v>
      </c>
      <c r="T134" s="149">
        <f t="shared" si="23"/>
        <v>0</v>
      </c>
      <c r="AR134" s="16" t="s">
        <v>238</v>
      </c>
      <c r="AT134" s="16" t="s">
        <v>139</v>
      </c>
      <c r="AU134" s="16" t="s">
        <v>145</v>
      </c>
      <c r="AY134" s="16" t="s">
        <v>137</v>
      </c>
      <c r="BE134" s="150">
        <f t="shared" si="24"/>
        <v>0</v>
      </c>
      <c r="BF134" s="150">
        <f t="shared" si="25"/>
        <v>0</v>
      </c>
      <c r="BG134" s="150">
        <f t="shared" si="26"/>
        <v>0</v>
      </c>
      <c r="BH134" s="150">
        <f t="shared" si="27"/>
        <v>0</v>
      </c>
      <c r="BI134" s="150">
        <f t="shared" si="28"/>
        <v>0</v>
      </c>
      <c r="BJ134" s="16" t="s">
        <v>145</v>
      </c>
      <c r="BK134" s="151">
        <f t="shared" si="29"/>
        <v>0</v>
      </c>
      <c r="BL134" s="16" t="s">
        <v>238</v>
      </c>
      <c r="BM134" s="16" t="s">
        <v>3083</v>
      </c>
    </row>
    <row r="135" spans="2:65" s="1" customFormat="1" ht="16.5" customHeight="1">
      <c r="B135" s="139"/>
      <c r="C135" s="140" t="s">
        <v>649</v>
      </c>
      <c r="D135" s="140" t="s">
        <v>139</v>
      </c>
      <c r="E135" s="141" t="s">
        <v>3084</v>
      </c>
      <c r="F135" s="142" t="s">
        <v>3085</v>
      </c>
      <c r="G135" s="143" t="s">
        <v>179</v>
      </c>
      <c r="H135" s="144">
        <v>5</v>
      </c>
      <c r="I135" s="145"/>
      <c r="J135" s="144">
        <f t="shared" si="20"/>
        <v>0</v>
      </c>
      <c r="K135" s="142" t="s">
        <v>1</v>
      </c>
      <c r="L135" s="30"/>
      <c r="M135" s="146" t="s">
        <v>1</v>
      </c>
      <c r="N135" s="147" t="s">
        <v>44</v>
      </c>
      <c r="O135" s="49"/>
      <c r="P135" s="148">
        <f t="shared" si="21"/>
        <v>0</v>
      </c>
      <c r="Q135" s="148">
        <v>0</v>
      </c>
      <c r="R135" s="148">
        <f t="shared" si="22"/>
        <v>0</v>
      </c>
      <c r="S135" s="148">
        <v>0</v>
      </c>
      <c r="T135" s="149">
        <f t="shared" si="23"/>
        <v>0</v>
      </c>
      <c r="AR135" s="16" t="s">
        <v>238</v>
      </c>
      <c r="AT135" s="16" t="s">
        <v>139</v>
      </c>
      <c r="AU135" s="16" t="s">
        <v>145</v>
      </c>
      <c r="AY135" s="16" t="s">
        <v>137</v>
      </c>
      <c r="BE135" s="150">
        <f t="shared" si="24"/>
        <v>0</v>
      </c>
      <c r="BF135" s="150">
        <f t="shared" si="25"/>
        <v>0</v>
      </c>
      <c r="BG135" s="150">
        <f t="shared" si="26"/>
        <v>0</v>
      </c>
      <c r="BH135" s="150">
        <f t="shared" si="27"/>
        <v>0</v>
      </c>
      <c r="BI135" s="150">
        <f t="shared" si="28"/>
        <v>0</v>
      </c>
      <c r="BJ135" s="16" t="s">
        <v>145</v>
      </c>
      <c r="BK135" s="151">
        <f t="shared" si="29"/>
        <v>0</v>
      </c>
      <c r="BL135" s="16" t="s">
        <v>238</v>
      </c>
      <c r="BM135" s="16" t="s">
        <v>3086</v>
      </c>
    </row>
    <row r="136" spans="2:65" s="1" customFormat="1" ht="16.5" customHeight="1">
      <c r="B136" s="139"/>
      <c r="C136" s="140" t="s">
        <v>655</v>
      </c>
      <c r="D136" s="140" t="s">
        <v>139</v>
      </c>
      <c r="E136" s="141" t="s">
        <v>3087</v>
      </c>
      <c r="F136" s="142" t="s">
        <v>3088</v>
      </c>
      <c r="G136" s="143" t="s">
        <v>199</v>
      </c>
      <c r="H136" s="144">
        <v>1.2999999999999999E-2</v>
      </c>
      <c r="I136" s="145"/>
      <c r="J136" s="144">
        <f t="shared" si="20"/>
        <v>0</v>
      </c>
      <c r="K136" s="142" t="s">
        <v>1</v>
      </c>
      <c r="L136" s="30"/>
      <c r="M136" s="146" t="s">
        <v>1</v>
      </c>
      <c r="N136" s="147" t="s">
        <v>44</v>
      </c>
      <c r="O136" s="49"/>
      <c r="P136" s="148">
        <f t="shared" si="21"/>
        <v>0</v>
      </c>
      <c r="Q136" s="148">
        <v>0</v>
      </c>
      <c r="R136" s="148">
        <f t="shared" si="22"/>
        <v>0</v>
      </c>
      <c r="S136" s="148">
        <v>0</v>
      </c>
      <c r="T136" s="149">
        <f t="shared" si="23"/>
        <v>0</v>
      </c>
      <c r="AR136" s="16" t="s">
        <v>238</v>
      </c>
      <c r="AT136" s="16" t="s">
        <v>139</v>
      </c>
      <c r="AU136" s="16" t="s">
        <v>145</v>
      </c>
      <c r="AY136" s="16" t="s">
        <v>137</v>
      </c>
      <c r="BE136" s="150">
        <f t="shared" si="24"/>
        <v>0</v>
      </c>
      <c r="BF136" s="150">
        <f t="shared" si="25"/>
        <v>0</v>
      </c>
      <c r="BG136" s="150">
        <f t="shared" si="26"/>
        <v>0</v>
      </c>
      <c r="BH136" s="150">
        <f t="shared" si="27"/>
        <v>0</v>
      </c>
      <c r="BI136" s="150">
        <f t="shared" si="28"/>
        <v>0</v>
      </c>
      <c r="BJ136" s="16" t="s">
        <v>145</v>
      </c>
      <c r="BK136" s="151">
        <f t="shared" si="29"/>
        <v>0</v>
      </c>
      <c r="BL136" s="16" t="s">
        <v>238</v>
      </c>
      <c r="BM136" s="16" t="s">
        <v>3089</v>
      </c>
    </row>
    <row r="137" spans="2:65" s="10" customFormat="1" ht="25.9" customHeight="1">
      <c r="B137" s="126"/>
      <c r="D137" s="127" t="s">
        <v>71</v>
      </c>
      <c r="E137" s="128" t="s">
        <v>164</v>
      </c>
      <c r="F137" s="128" t="s">
        <v>2446</v>
      </c>
      <c r="I137" s="129"/>
      <c r="J137" s="130">
        <f>BK137</f>
        <v>0</v>
      </c>
      <c r="L137" s="126"/>
      <c r="M137" s="131"/>
      <c r="N137" s="132"/>
      <c r="O137" s="132"/>
      <c r="P137" s="133">
        <f>P138</f>
        <v>0</v>
      </c>
      <c r="Q137" s="132"/>
      <c r="R137" s="133">
        <f>R138</f>
        <v>0</v>
      </c>
      <c r="S137" s="132"/>
      <c r="T137" s="134">
        <f>T138</f>
        <v>0</v>
      </c>
      <c r="AR137" s="127" t="s">
        <v>151</v>
      </c>
      <c r="AT137" s="135" t="s">
        <v>71</v>
      </c>
      <c r="AU137" s="135" t="s">
        <v>72</v>
      </c>
      <c r="AY137" s="127" t="s">
        <v>137</v>
      </c>
      <c r="BK137" s="136">
        <f>BK138</f>
        <v>0</v>
      </c>
    </row>
    <row r="138" spans="2:65" s="10" customFormat="1" ht="22.9" customHeight="1">
      <c r="B138" s="126"/>
      <c r="D138" s="127" t="s">
        <v>71</v>
      </c>
      <c r="E138" s="137" t="s">
        <v>3090</v>
      </c>
      <c r="F138" s="137" t="s">
        <v>3091</v>
      </c>
      <c r="I138" s="129"/>
      <c r="J138" s="138">
        <f>BK138</f>
        <v>0</v>
      </c>
      <c r="L138" s="126"/>
      <c r="M138" s="131"/>
      <c r="N138" s="132"/>
      <c r="O138" s="132"/>
      <c r="P138" s="133">
        <f>P139</f>
        <v>0</v>
      </c>
      <c r="Q138" s="132"/>
      <c r="R138" s="133">
        <f>R139</f>
        <v>0</v>
      </c>
      <c r="S138" s="132"/>
      <c r="T138" s="134">
        <f>T139</f>
        <v>0</v>
      </c>
      <c r="AR138" s="127" t="s">
        <v>151</v>
      </c>
      <c r="AT138" s="135" t="s">
        <v>71</v>
      </c>
      <c r="AU138" s="135" t="s">
        <v>80</v>
      </c>
      <c r="AY138" s="127" t="s">
        <v>137</v>
      </c>
      <c r="BK138" s="136">
        <f>BK139</f>
        <v>0</v>
      </c>
    </row>
    <row r="139" spans="2:65" s="1" customFormat="1" ht="16.5" customHeight="1">
      <c r="B139" s="139"/>
      <c r="C139" s="140" t="s">
        <v>661</v>
      </c>
      <c r="D139" s="140" t="s">
        <v>139</v>
      </c>
      <c r="E139" s="141" t="s">
        <v>3092</v>
      </c>
      <c r="F139" s="142" t="s">
        <v>3093</v>
      </c>
      <c r="G139" s="143" t="s">
        <v>269</v>
      </c>
      <c r="H139" s="144">
        <v>30</v>
      </c>
      <c r="I139" s="145"/>
      <c r="J139" s="144">
        <f>ROUND(I139*H139,3)</f>
        <v>0</v>
      </c>
      <c r="K139" s="142" t="s">
        <v>1</v>
      </c>
      <c r="L139" s="30"/>
      <c r="M139" s="193" t="s">
        <v>1</v>
      </c>
      <c r="N139" s="194" t="s">
        <v>44</v>
      </c>
      <c r="O139" s="195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AR139" s="16" t="s">
        <v>839</v>
      </c>
      <c r="AT139" s="16" t="s">
        <v>139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839</v>
      </c>
      <c r="BM139" s="16" t="s">
        <v>3094</v>
      </c>
    </row>
    <row r="140" spans="2:65" s="1" customFormat="1" ht="6.95" customHeight="1">
      <c r="B140" s="39"/>
      <c r="C140" s="40"/>
      <c r="D140" s="40"/>
      <c r="E140" s="40"/>
      <c r="F140" s="40"/>
      <c r="G140" s="40"/>
      <c r="H140" s="40"/>
      <c r="I140" s="100"/>
      <c r="J140" s="40"/>
      <c r="K140" s="40"/>
      <c r="L140" s="30"/>
    </row>
  </sheetData>
  <autoFilter ref="C87:K13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3095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3096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ROUND(J83,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ROUND((SUM(BE83:BE105)),  2)</f>
        <v>0</v>
      </c>
      <c r="I33" s="92">
        <v>0.2</v>
      </c>
      <c r="J33" s="91">
        <f>ROUND(((SUM(BE83:BE105))*I33),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ROUND((SUM(BF83:BF105)),  2)</f>
        <v>0</v>
      </c>
      <c r="I34" s="92">
        <v>0.2</v>
      </c>
      <c r="J34" s="91">
        <f>ROUND(((SUM(BF83:BF105))*I34),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ROUND((SUM(BG83:BG105)),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ROUND((SUM(BH83:BH105)),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ROUND((SUM(BI83:BI105)),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04 - SO 03 Prípojka NN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Anton Horváth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J83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309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>
      <c r="B61" s="111"/>
      <c r="D61" s="112" t="s">
        <v>310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>
      <c r="B62" s="111"/>
      <c r="D62" s="112" t="s">
        <v>3097</v>
      </c>
      <c r="E62" s="113"/>
      <c r="F62" s="113"/>
      <c r="G62" s="113"/>
      <c r="H62" s="113"/>
      <c r="I62" s="114"/>
      <c r="J62" s="115">
        <f>J98</f>
        <v>0</v>
      </c>
      <c r="L62" s="111"/>
    </row>
    <row r="63" spans="2:47" s="7" customFormat="1" ht="24.95" customHeight="1">
      <c r="B63" s="106"/>
      <c r="D63" s="107" t="s">
        <v>3098</v>
      </c>
      <c r="E63" s="108"/>
      <c r="F63" s="108"/>
      <c r="G63" s="108"/>
      <c r="H63" s="108"/>
      <c r="I63" s="109"/>
      <c r="J63" s="110">
        <f>J104</f>
        <v>0</v>
      </c>
      <c r="L63" s="106"/>
    </row>
    <row r="64" spans="2:47" s="1" customFormat="1" ht="21.75" customHeight="1">
      <c r="B64" s="30"/>
      <c r="I64" s="84"/>
      <c r="L64" s="30"/>
    </row>
    <row r="65" spans="2:12" s="1" customFormat="1" ht="6.95" customHeight="1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>
      <c r="B70" s="30"/>
      <c r="C70" s="20" t="s">
        <v>123</v>
      </c>
      <c r="I70" s="84"/>
      <c r="L70" s="30"/>
    </row>
    <row r="71" spans="2:12" s="1" customFormat="1" ht="6.95" customHeight="1">
      <c r="B71" s="30"/>
      <c r="I71" s="84"/>
      <c r="L71" s="30"/>
    </row>
    <row r="72" spans="2:12" s="1" customFormat="1" ht="12" customHeight="1">
      <c r="B72" s="30"/>
      <c r="C72" s="25" t="s">
        <v>14</v>
      </c>
      <c r="I72" s="84"/>
      <c r="L72" s="30"/>
    </row>
    <row r="73" spans="2:12" s="1" customFormat="1" ht="16.5" customHeight="1">
      <c r="B73" s="30"/>
      <c r="E73" s="246" t="str">
        <f>E7</f>
        <v>Rodinný dom s 2 byt. jednotkami Chocholná-Velčice, Vytvorenie podmienok pre deinštitucionalizáciu DSS Adam. Kochanovce</v>
      </c>
      <c r="F73" s="247"/>
      <c r="G73" s="247"/>
      <c r="H73" s="247"/>
      <c r="I73" s="84"/>
      <c r="L73" s="30"/>
    </row>
    <row r="74" spans="2:12" s="1" customFormat="1" ht="12" customHeight="1">
      <c r="B74" s="30"/>
      <c r="C74" s="25" t="s">
        <v>107</v>
      </c>
      <c r="I74" s="84"/>
      <c r="L74" s="30"/>
    </row>
    <row r="75" spans="2:12" s="1" customFormat="1" ht="16.5" customHeight="1">
      <c r="B75" s="30"/>
      <c r="E75" s="232" t="str">
        <f>E9</f>
        <v>04 - SO 03 Prípojka NN</v>
      </c>
      <c r="F75" s="231"/>
      <c r="G75" s="231"/>
      <c r="H75" s="231"/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18</v>
      </c>
      <c r="F77" s="16" t="str">
        <f>F12</f>
        <v>parc. č. 580,581,582 Chocholná-Velčice</v>
      </c>
      <c r="I77" s="85" t="s">
        <v>20</v>
      </c>
      <c r="J77" s="46" t="str">
        <f>IF(J12="","",J12)</f>
        <v>27. 12. 2018</v>
      </c>
      <c r="L77" s="30"/>
    </row>
    <row r="78" spans="2:12" s="1" customFormat="1" ht="6.95" customHeight="1">
      <c r="B78" s="30"/>
      <c r="I78" s="84"/>
      <c r="L78" s="30"/>
    </row>
    <row r="79" spans="2:12" s="1" customFormat="1" ht="13.7" customHeight="1">
      <c r="B79" s="30"/>
      <c r="C79" s="25" t="s">
        <v>22</v>
      </c>
      <c r="F79" s="16" t="str">
        <f>E15</f>
        <v>Trenčiansky samosprávny kraj</v>
      </c>
      <c r="I79" s="85" t="s">
        <v>29</v>
      </c>
      <c r="J79" s="28" t="str">
        <f>E21</f>
        <v>ADOM, spol. s r.o.</v>
      </c>
      <c r="L79" s="30"/>
    </row>
    <row r="80" spans="2:12" s="1" customFormat="1" ht="13.7" customHeight="1">
      <c r="B80" s="30"/>
      <c r="C80" s="25" t="s">
        <v>27</v>
      </c>
      <c r="F80" s="16" t="str">
        <f>IF(E18="","",E18)</f>
        <v>Vyplň údaj</v>
      </c>
      <c r="I80" s="85" t="s">
        <v>35</v>
      </c>
      <c r="J80" s="28" t="str">
        <f>E24</f>
        <v>Ing. Anton Horváth</v>
      </c>
      <c r="L80" s="30"/>
    </row>
    <row r="81" spans="2:65" s="1" customFormat="1" ht="10.35" customHeight="1">
      <c r="B81" s="30"/>
      <c r="I81" s="84"/>
      <c r="L81" s="30"/>
    </row>
    <row r="82" spans="2:65" s="9" customFormat="1" ht="29.25" customHeight="1">
      <c r="B82" s="116"/>
      <c r="C82" s="117" t="s">
        <v>124</v>
      </c>
      <c r="D82" s="118" t="s">
        <v>57</v>
      </c>
      <c r="E82" s="118" t="s">
        <v>53</v>
      </c>
      <c r="F82" s="118" t="s">
        <v>54</v>
      </c>
      <c r="G82" s="118" t="s">
        <v>125</v>
      </c>
      <c r="H82" s="118" t="s">
        <v>126</v>
      </c>
      <c r="I82" s="119" t="s">
        <v>127</v>
      </c>
      <c r="J82" s="120" t="s">
        <v>111</v>
      </c>
      <c r="K82" s="121" t="s">
        <v>128</v>
      </c>
      <c r="L82" s="116"/>
      <c r="M82" s="53" t="s">
        <v>1</v>
      </c>
      <c r="N82" s="54" t="s">
        <v>42</v>
      </c>
      <c r="O82" s="54" t="s">
        <v>129</v>
      </c>
      <c r="P82" s="54" t="s">
        <v>130</v>
      </c>
      <c r="Q82" s="54" t="s">
        <v>131</v>
      </c>
      <c r="R82" s="54" t="s">
        <v>132</v>
      </c>
      <c r="S82" s="54" t="s">
        <v>133</v>
      </c>
      <c r="T82" s="55" t="s">
        <v>134</v>
      </c>
    </row>
    <row r="83" spans="2:65" s="1" customFormat="1" ht="22.9" customHeight="1">
      <c r="B83" s="30"/>
      <c r="C83" s="58" t="s">
        <v>112</v>
      </c>
      <c r="I83" s="84"/>
      <c r="J83" s="122">
        <f>BK83</f>
        <v>0</v>
      </c>
      <c r="L83" s="30"/>
      <c r="M83" s="56"/>
      <c r="N83" s="47"/>
      <c r="O83" s="47"/>
      <c r="P83" s="123">
        <f>P84+P104</f>
        <v>0</v>
      </c>
      <c r="Q83" s="47"/>
      <c r="R83" s="123">
        <f>R84+R104</f>
        <v>0</v>
      </c>
      <c r="S83" s="47"/>
      <c r="T83" s="124">
        <f>T84+T104</f>
        <v>0</v>
      </c>
      <c r="AT83" s="16" t="s">
        <v>71</v>
      </c>
      <c r="AU83" s="16" t="s">
        <v>113</v>
      </c>
      <c r="BK83" s="125">
        <f>BK84+BK104</f>
        <v>0</v>
      </c>
    </row>
    <row r="84" spans="2:65" s="10" customFormat="1" ht="25.9" customHeight="1">
      <c r="B84" s="126"/>
      <c r="D84" s="127" t="s">
        <v>71</v>
      </c>
      <c r="E84" s="128" t="s">
        <v>164</v>
      </c>
      <c r="F84" s="128" t="s">
        <v>2446</v>
      </c>
      <c r="I84" s="129"/>
      <c r="J84" s="130">
        <f>BK84</f>
        <v>0</v>
      </c>
      <c r="L84" s="126"/>
      <c r="M84" s="131"/>
      <c r="N84" s="132"/>
      <c r="O84" s="132"/>
      <c r="P84" s="133">
        <f>P85+P98</f>
        <v>0</v>
      </c>
      <c r="Q84" s="132"/>
      <c r="R84" s="133">
        <f>R85+R98</f>
        <v>0</v>
      </c>
      <c r="S84" s="132"/>
      <c r="T84" s="134">
        <f>T85+T98</f>
        <v>0</v>
      </c>
      <c r="AR84" s="127" t="s">
        <v>151</v>
      </c>
      <c r="AT84" s="135" t="s">
        <v>71</v>
      </c>
      <c r="AU84" s="135" t="s">
        <v>72</v>
      </c>
      <c r="AY84" s="127" t="s">
        <v>137</v>
      </c>
      <c r="BK84" s="136">
        <f>BK85+BK98</f>
        <v>0</v>
      </c>
    </row>
    <row r="85" spans="2:65" s="10" customFormat="1" ht="22.9" customHeight="1">
      <c r="B85" s="126"/>
      <c r="D85" s="127" t="s">
        <v>71</v>
      </c>
      <c r="E85" s="137" t="s">
        <v>2447</v>
      </c>
      <c r="F85" s="137" t="s">
        <v>2448</v>
      </c>
      <c r="I85" s="129"/>
      <c r="J85" s="138">
        <f>BK85</f>
        <v>0</v>
      </c>
      <c r="L85" s="126"/>
      <c r="M85" s="131"/>
      <c r="N85" s="132"/>
      <c r="O85" s="132"/>
      <c r="P85" s="133">
        <f>SUM(P86:P97)</f>
        <v>0</v>
      </c>
      <c r="Q85" s="132"/>
      <c r="R85" s="133">
        <f>SUM(R86:R97)</f>
        <v>0</v>
      </c>
      <c r="S85" s="132"/>
      <c r="T85" s="134">
        <f>SUM(T86:T97)</f>
        <v>0</v>
      </c>
      <c r="AR85" s="127" t="s">
        <v>151</v>
      </c>
      <c r="AT85" s="135" t="s">
        <v>71</v>
      </c>
      <c r="AU85" s="135" t="s">
        <v>80</v>
      </c>
      <c r="AY85" s="127" t="s">
        <v>137</v>
      </c>
      <c r="BK85" s="136">
        <f>SUM(BK86:BK97)</f>
        <v>0</v>
      </c>
    </row>
    <row r="86" spans="2:65" s="1" customFormat="1" ht="16.5" customHeight="1">
      <c r="B86" s="139"/>
      <c r="C86" s="140" t="s">
        <v>80</v>
      </c>
      <c r="D86" s="140" t="s">
        <v>139</v>
      </c>
      <c r="E86" s="141" t="s">
        <v>3099</v>
      </c>
      <c r="F86" s="142" t="s">
        <v>3100</v>
      </c>
      <c r="G86" s="143" t="s">
        <v>167</v>
      </c>
      <c r="H86" s="144">
        <v>1</v>
      </c>
      <c r="I86" s="145"/>
      <c r="J86" s="144">
        <f t="shared" ref="J86:J97" si="0">ROUND(I86*H86,3)</f>
        <v>0</v>
      </c>
      <c r="K86" s="142" t="s">
        <v>1</v>
      </c>
      <c r="L86" s="30"/>
      <c r="M86" s="146" t="s">
        <v>1</v>
      </c>
      <c r="N86" s="147" t="s">
        <v>44</v>
      </c>
      <c r="O86" s="49"/>
      <c r="P86" s="148">
        <f t="shared" ref="P86:P97" si="1">O86*H86</f>
        <v>0</v>
      </c>
      <c r="Q86" s="148">
        <v>0</v>
      </c>
      <c r="R86" s="148">
        <f t="shared" ref="R86:R97" si="2">Q86*H86</f>
        <v>0</v>
      </c>
      <c r="S86" s="148">
        <v>0</v>
      </c>
      <c r="T86" s="149">
        <f t="shared" ref="T86:T97" si="3">S86*H86</f>
        <v>0</v>
      </c>
      <c r="AR86" s="16" t="s">
        <v>839</v>
      </c>
      <c r="AT86" s="16" t="s">
        <v>139</v>
      </c>
      <c r="AU86" s="16" t="s">
        <v>145</v>
      </c>
      <c r="AY86" s="16" t="s">
        <v>137</v>
      </c>
      <c r="BE86" s="150">
        <f t="shared" ref="BE86:BE97" si="4">IF(N86="základná",J86,0)</f>
        <v>0</v>
      </c>
      <c r="BF86" s="150">
        <f t="shared" ref="BF86:BF97" si="5">IF(N86="znížená",J86,0)</f>
        <v>0</v>
      </c>
      <c r="BG86" s="150">
        <f t="shared" ref="BG86:BG97" si="6">IF(N86="zákl. prenesená",J86,0)</f>
        <v>0</v>
      </c>
      <c r="BH86" s="150">
        <f t="shared" ref="BH86:BH97" si="7">IF(N86="zníž. prenesená",J86,0)</f>
        <v>0</v>
      </c>
      <c r="BI86" s="150">
        <f t="shared" ref="BI86:BI97" si="8">IF(N86="nulová",J86,0)</f>
        <v>0</v>
      </c>
      <c r="BJ86" s="16" t="s">
        <v>145</v>
      </c>
      <c r="BK86" s="151">
        <f t="shared" ref="BK86:BK97" si="9">ROUND(I86*H86,3)</f>
        <v>0</v>
      </c>
      <c r="BL86" s="16" t="s">
        <v>839</v>
      </c>
      <c r="BM86" s="16" t="s">
        <v>3101</v>
      </c>
    </row>
    <row r="87" spans="2:65" s="1" customFormat="1" ht="16.5" customHeight="1">
      <c r="B87" s="139"/>
      <c r="C87" s="140" t="s">
        <v>145</v>
      </c>
      <c r="D87" s="140" t="s">
        <v>139</v>
      </c>
      <c r="E87" s="141" t="s">
        <v>3102</v>
      </c>
      <c r="F87" s="142" t="s">
        <v>3103</v>
      </c>
      <c r="G87" s="143" t="s">
        <v>269</v>
      </c>
      <c r="H87" s="144">
        <v>18</v>
      </c>
      <c r="I87" s="145"/>
      <c r="J87" s="144">
        <f t="shared" si="0"/>
        <v>0</v>
      </c>
      <c r="K87" s="142" t="s">
        <v>1</v>
      </c>
      <c r="L87" s="30"/>
      <c r="M87" s="146" t="s">
        <v>1</v>
      </c>
      <c r="N87" s="147" t="s">
        <v>44</v>
      </c>
      <c r="O87" s="49"/>
      <c r="P87" s="148">
        <f t="shared" si="1"/>
        <v>0</v>
      </c>
      <c r="Q87" s="148">
        <v>0</v>
      </c>
      <c r="R87" s="148">
        <f t="shared" si="2"/>
        <v>0</v>
      </c>
      <c r="S87" s="148">
        <v>0</v>
      </c>
      <c r="T87" s="149">
        <f t="shared" si="3"/>
        <v>0</v>
      </c>
      <c r="AR87" s="16" t="s">
        <v>839</v>
      </c>
      <c r="AT87" s="16" t="s">
        <v>139</v>
      </c>
      <c r="AU87" s="16" t="s">
        <v>145</v>
      </c>
      <c r="AY87" s="16" t="s">
        <v>137</v>
      </c>
      <c r="BE87" s="150">
        <f t="shared" si="4"/>
        <v>0</v>
      </c>
      <c r="BF87" s="150">
        <f t="shared" si="5"/>
        <v>0</v>
      </c>
      <c r="BG87" s="150">
        <f t="shared" si="6"/>
        <v>0</v>
      </c>
      <c r="BH87" s="150">
        <f t="shared" si="7"/>
        <v>0</v>
      </c>
      <c r="BI87" s="150">
        <f t="shared" si="8"/>
        <v>0</v>
      </c>
      <c r="BJ87" s="16" t="s">
        <v>145</v>
      </c>
      <c r="BK87" s="151">
        <f t="shared" si="9"/>
        <v>0</v>
      </c>
      <c r="BL87" s="16" t="s">
        <v>839</v>
      </c>
      <c r="BM87" s="16" t="s">
        <v>3104</v>
      </c>
    </row>
    <row r="88" spans="2:65" s="1" customFormat="1" ht="16.5" customHeight="1">
      <c r="B88" s="139"/>
      <c r="C88" s="140" t="s">
        <v>151</v>
      </c>
      <c r="D88" s="140" t="s">
        <v>139</v>
      </c>
      <c r="E88" s="141" t="s">
        <v>3105</v>
      </c>
      <c r="F88" s="142" t="s">
        <v>3106</v>
      </c>
      <c r="G88" s="143" t="s">
        <v>167</v>
      </c>
      <c r="H88" s="144">
        <v>1</v>
      </c>
      <c r="I88" s="145"/>
      <c r="J88" s="144">
        <f t="shared" si="0"/>
        <v>0</v>
      </c>
      <c r="K88" s="142" t="s">
        <v>1</v>
      </c>
      <c r="L88" s="30"/>
      <c r="M88" s="146" t="s">
        <v>1</v>
      </c>
      <c r="N88" s="147" t="s">
        <v>44</v>
      </c>
      <c r="O88" s="49"/>
      <c r="P88" s="148">
        <f t="shared" si="1"/>
        <v>0</v>
      </c>
      <c r="Q88" s="148">
        <v>0</v>
      </c>
      <c r="R88" s="148">
        <f t="shared" si="2"/>
        <v>0</v>
      </c>
      <c r="S88" s="148">
        <v>0</v>
      </c>
      <c r="T88" s="149">
        <f t="shared" si="3"/>
        <v>0</v>
      </c>
      <c r="AR88" s="16" t="s">
        <v>839</v>
      </c>
      <c r="AT88" s="16" t="s">
        <v>139</v>
      </c>
      <c r="AU88" s="16" t="s">
        <v>145</v>
      </c>
      <c r="AY88" s="16" t="s">
        <v>137</v>
      </c>
      <c r="BE88" s="150">
        <f t="shared" si="4"/>
        <v>0</v>
      </c>
      <c r="BF88" s="150">
        <f t="shared" si="5"/>
        <v>0</v>
      </c>
      <c r="BG88" s="150">
        <f t="shared" si="6"/>
        <v>0</v>
      </c>
      <c r="BH88" s="150">
        <f t="shared" si="7"/>
        <v>0</v>
      </c>
      <c r="BI88" s="150">
        <f t="shared" si="8"/>
        <v>0</v>
      </c>
      <c r="BJ88" s="16" t="s">
        <v>145</v>
      </c>
      <c r="BK88" s="151">
        <f t="shared" si="9"/>
        <v>0</v>
      </c>
      <c r="BL88" s="16" t="s">
        <v>839</v>
      </c>
      <c r="BM88" s="16" t="s">
        <v>3107</v>
      </c>
    </row>
    <row r="89" spans="2:65" s="1" customFormat="1" ht="16.5" customHeight="1">
      <c r="B89" s="139"/>
      <c r="C89" s="140" t="s">
        <v>144</v>
      </c>
      <c r="D89" s="140" t="s">
        <v>139</v>
      </c>
      <c r="E89" s="141" t="s">
        <v>3108</v>
      </c>
      <c r="F89" s="142" t="s">
        <v>3109</v>
      </c>
      <c r="G89" s="143" t="s">
        <v>269</v>
      </c>
      <c r="H89" s="144">
        <v>60</v>
      </c>
      <c r="I89" s="145"/>
      <c r="J89" s="144">
        <f t="shared" si="0"/>
        <v>0</v>
      </c>
      <c r="K89" s="142" t="s">
        <v>1</v>
      </c>
      <c r="L89" s="30"/>
      <c r="M89" s="146" t="s">
        <v>1</v>
      </c>
      <c r="N89" s="147" t="s">
        <v>44</v>
      </c>
      <c r="O89" s="49"/>
      <c r="P89" s="148">
        <f t="shared" si="1"/>
        <v>0</v>
      </c>
      <c r="Q89" s="148">
        <v>0</v>
      </c>
      <c r="R89" s="148">
        <f t="shared" si="2"/>
        <v>0</v>
      </c>
      <c r="S89" s="148">
        <v>0</v>
      </c>
      <c r="T89" s="149">
        <f t="shared" si="3"/>
        <v>0</v>
      </c>
      <c r="AR89" s="16" t="s">
        <v>839</v>
      </c>
      <c r="AT89" s="16" t="s">
        <v>139</v>
      </c>
      <c r="AU89" s="16" t="s">
        <v>145</v>
      </c>
      <c r="AY89" s="16" t="s">
        <v>137</v>
      </c>
      <c r="BE89" s="150">
        <f t="shared" si="4"/>
        <v>0</v>
      </c>
      <c r="BF89" s="150">
        <f t="shared" si="5"/>
        <v>0</v>
      </c>
      <c r="BG89" s="150">
        <f t="shared" si="6"/>
        <v>0</v>
      </c>
      <c r="BH89" s="150">
        <f t="shared" si="7"/>
        <v>0</v>
      </c>
      <c r="BI89" s="150">
        <f t="shared" si="8"/>
        <v>0</v>
      </c>
      <c r="BJ89" s="16" t="s">
        <v>145</v>
      </c>
      <c r="BK89" s="151">
        <f t="shared" si="9"/>
        <v>0</v>
      </c>
      <c r="BL89" s="16" t="s">
        <v>839</v>
      </c>
      <c r="BM89" s="16" t="s">
        <v>3110</v>
      </c>
    </row>
    <row r="90" spans="2:65" s="1" customFormat="1" ht="16.5" customHeight="1">
      <c r="B90" s="139"/>
      <c r="C90" s="140" t="s">
        <v>170</v>
      </c>
      <c r="D90" s="140" t="s">
        <v>139</v>
      </c>
      <c r="E90" s="141" t="s">
        <v>3111</v>
      </c>
      <c r="F90" s="142" t="s">
        <v>3112</v>
      </c>
      <c r="G90" s="143" t="s">
        <v>269</v>
      </c>
      <c r="H90" s="144">
        <v>6</v>
      </c>
      <c r="I90" s="145"/>
      <c r="J90" s="144">
        <f t="shared" si="0"/>
        <v>0</v>
      </c>
      <c r="K90" s="142" t="s">
        <v>1</v>
      </c>
      <c r="L90" s="30"/>
      <c r="M90" s="146" t="s">
        <v>1</v>
      </c>
      <c r="N90" s="147" t="s">
        <v>44</v>
      </c>
      <c r="O90" s="49"/>
      <c r="P90" s="148">
        <f t="shared" si="1"/>
        <v>0</v>
      </c>
      <c r="Q90" s="148">
        <v>0</v>
      </c>
      <c r="R90" s="148">
        <f t="shared" si="2"/>
        <v>0</v>
      </c>
      <c r="S90" s="148">
        <v>0</v>
      </c>
      <c r="T90" s="149">
        <f t="shared" si="3"/>
        <v>0</v>
      </c>
      <c r="AR90" s="16" t="s">
        <v>839</v>
      </c>
      <c r="AT90" s="16" t="s">
        <v>139</v>
      </c>
      <c r="AU90" s="16" t="s">
        <v>145</v>
      </c>
      <c r="AY90" s="16" t="s">
        <v>137</v>
      </c>
      <c r="BE90" s="150">
        <f t="shared" si="4"/>
        <v>0</v>
      </c>
      <c r="BF90" s="150">
        <f t="shared" si="5"/>
        <v>0</v>
      </c>
      <c r="BG90" s="150">
        <f t="shared" si="6"/>
        <v>0</v>
      </c>
      <c r="BH90" s="150">
        <f t="shared" si="7"/>
        <v>0</v>
      </c>
      <c r="BI90" s="150">
        <f t="shared" si="8"/>
        <v>0</v>
      </c>
      <c r="BJ90" s="16" t="s">
        <v>145</v>
      </c>
      <c r="BK90" s="151">
        <f t="shared" si="9"/>
        <v>0</v>
      </c>
      <c r="BL90" s="16" t="s">
        <v>839</v>
      </c>
      <c r="BM90" s="16" t="s">
        <v>3113</v>
      </c>
    </row>
    <row r="91" spans="2:65" s="1" customFormat="1" ht="16.5" customHeight="1">
      <c r="B91" s="139"/>
      <c r="C91" s="140" t="s">
        <v>176</v>
      </c>
      <c r="D91" s="140" t="s">
        <v>139</v>
      </c>
      <c r="E91" s="141" t="s">
        <v>3114</v>
      </c>
      <c r="F91" s="142" t="s">
        <v>2549</v>
      </c>
      <c r="G91" s="143" t="s">
        <v>325</v>
      </c>
      <c r="H91" s="144">
        <v>1</v>
      </c>
      <c r="I91" s="145"/>
      <c r="J91" s="144">
        <f t="shared" si="0"/>
        <v>0</v>
      </c>
      <c r="K91" s="142" t="s">
        <v>1</v>
      </c>
      <c r="L91" s="30"/>
      <c r="M91" s="146" t="s">
        <v>1</v>
      </c>
      <c r="N91" s="147" t="s">
        <v>44</v>
      </c>
      <c r="O91" s="49"/>
      <c r="P91" s="148">
        <f t="shared" si="1"/>
        <v>0</v>
      </c>
      <c r="Q91" s="148">
        <v>0</v>
      </c>
      <c r="R91" s="148">
        <f t="shared" si="2"/>
        <v>0</v>
      </c>
      <c r="S91" s="148">
        <v>0</v>
      </c>
      <c r="T91" s="149">
        <f t="shared" si="3"/>
        <v>0</v>
      </c>
      <c r="AR91" s="16" t="s">
        <v>839</v>
      </c>
      <c r="AT91" s="16" t="s">
        <v>139</v>
      </c>
      <c r="AU91" s="16" t="s">
        <v>145</v>
      </c>
      <c r="AY91" s="16" t="s">
        <v>137</v>
      </c>
      <c r="BE91" s="150">
        <f t="shared" si="4"/>
        <v>0</v>
      </c>
      <c r="BF91" s="150">
        <f t="shared" si="5"/>
        <v>0</v>
      </c>
      <c r="BG91" s="150">
        <f t="shared" si="6"/>
        <v>0</v>
      </c>
      <c r="BH91" s="150">
        <f t="shared" si="7"/>
        <v>0</v>
      </c>
      <c r="BI91" s="150">
        <f t="shared" si="8"/>
        <v>0</v>
      </c>
      <c r="BJ91" s="16" t="s">
        <v>145</v>
      </c>
      <c r="BK91" s="151">
        <f t="shared" si="9"/>
        <v>0</v>
      </c>
      <c r="BL91" s="16" t="s">
        <v>839</v>
      </c>
      <c r="BM91" s="16" t="s">
        <v>3115</v>
      </c>
    </row>
    <row r="92" spans="2:65" s="1" customFormat="1" ht="16.5" customHeight="1">
      <c r="B92" s="139"/>
      <c r="C92" s="177" t="s">
        <v>182</v>
      </c>
      <c r="D92" s="177" t="s">
        <v>164</v>
      </c>
      <c r="E92" s="178" t="s">
        <v>3116</v>
      </c>
      <c r="F92" s="179" t="s">
        <v>3117</v>
      </c>
      <c r="G92" s="180" t="s">
        <v>167</v>
      </c>
      <c r="H92" s="181">
        <v>1</v>
      </c>
      <c r="I92" s="182"/>
      <c r="J92" s="181">
        <f t="shared" si="0"/>
        <v>0</v>
      </c>
      <c r="K92" s="179" t="s">
        <v>1</v>
      </c>
      <c r="L92" s="183"/>
      <c r="M92" s="184" t="s">
        <v>1</v>
      </c>
      <c r="N92" s="185" t="s">
        <v>44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2031</v>
      </c>
      <c r="AT92" s="16" t="s">
        <v>164</v>
      </c>
      <c r="AU92" s="16" t="s">
        <v>145</v>
      </c>
      <c r="AY92" s="16" t="s">
        <v>137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145</v>
      </c>
      <c r="BK92" s="151">
        <f t="shared" si="9"/>
        <v>0</v>
      </c>
      <c r="BL92" s="16" t="s">
        <v>839</v>
      </c>
      <c r="BM92" s="16" t="s">
        <v>3118</v>
      </c>
    </row>
    <row r="93" spans="2:65" s="1" customFormat="1" ht="16.5" customHeight="1">
      <c r="B93" s="139"/>
      <c r="C93" s="177" t="s">
        <v>168</v>
      </c>
      <c r="D93" s="177" t="s">
        <v>164</v>
      </c>
      <c r="E93" s="178" t="s">
        <v>3119</v>
      </c>
      <c r="F93" s="179" t="s">
        <v>3120</v>
      </c>
      <c r="G93" s="180" t="s">
        <v>269</v>
      </c>
      <c r="H93" s="181">
        <v>18</v>
      </c>
      <c r="I93" s="182"/>
      <c r="J93" s="181">
        <f t="shared" si="0"/>
        <v>0</v>
      </c>
      <c r="K93" s="179" t="s">
        <v>1</v>
      </c>
      <c r="L93" s="183"/>
      <c r="M93" s="184" t="s">
        <v>1</v>
      </c>
      <c r="N93" s="185" t="s">
        <v>44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2031</v>
      </c>
      <c r="AT93" s="16" t="s">
        <v>164</v>
      </c>
      <c r="AU93" s="16" t="s">
        <v>145</v>
      </c>
      <c r="AY93" s="16" t="s">
        <v>137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145</v>
      </c>
      <c r="BK93" s="151">
        <f t="shared" si="9"/>
        <v>0</v>
      </c>
      <c r="BL93" s="16" t="s">
        <v>839</v>
      </c>
      <c r="BM93" s="16" t="s">
        <v>3121</v>
      </c>
    </row>
    <row r="94" spans="2:65" s="1" customFormat="1" ht="16.5" customHeight="1">
      <c r="B94" s="139"/>
      <c r="C94" s="177" t="s">
        <v>192</v>
      </c>
      <c r="D94" s="177" t="s">
        <v>164</v>
      </c>
      <c r="E94" s="178" t="s">
        <v>3122</v>
      </c>
      <c r="F94" s="179" t="s">
        <v>3123</v>
      </c>
      <c r="G94" s="180" t="s">
        <v>167</v>
      </c>
      <c r="H94" s="181">
        <v>1</v>
      </c>
      <c r="I94" s="182"/>
      <c r="J94" s="181">
        <f t="shared" si="0"/>
        <v>0</v>
      </c>
      <c r="K94" s="179" t="s">
        <v>1</v>
      </c>
      <c r="L94" s="183"/>
      <c r="M94" s="184" t="s">
        <v>1</v>
      </c>
      <c r="N94" s="185" t="s">
        <v>44</v>
      </c>
      <c r="O94" s="49"/>
      <c r="P94" s="148">
        <f t="shared" si="1"/>
        <v>0</v>
      </c>
      <c r="Q94" s="148">
        <v>0</v>
      </c>
      <c r="R94" s="148">
        <f t="shared" si="2"/>
        <v>0</v>
      </c>
      <c r="S94" s="148">
        <v>0</v>
      </c>
      <c r="T94" s="149">
        <f t="shared" si="3"/>
        <v>0</v>
      </c>
      <c r="AR94" s="16" t="s">
        <v>2031</v>
      </c>
      <c r="AT94" s="16" t="s">
        <v>164</v>
      </c>
      <c r="AU94" s="16" t="s">
        <v>145</v>
      </c>
      <c r="AY94" s="16" t="s">
        <v>137</v>
      </c>
      <c r="BE94" s="150">
        <f t="shared" si="4"/>
        <v>0</v>
      </c>
      <c r="BF94" s="150">
        <f t="shared" si="5"/>
        <v>0</v>
      </c>
      <c r="BG94" s="150">
        <f t="shared" si="6"/>
        <v>0</v>
      </c>
      <c r="BH94" s="150">
        <f t="shared" si="7"/>
        <v>0</v>
      </c>
      <c r="BI94" s="150">
        <f t="shared" si="8"/>
        <v>0</v>
      </c>
      <c r="BJ94" s="16" t="s">
        <v>145</v>
      </c>
      <c r="BK94" s="151">
        <f t="shared" si="9"/>
        <v>0</v>
      </c>
      <c r="BL94" s="16" t="s">
        <v>839</v>
      </c>
      <c r="BM94" s="16" t="s">
        <v>3124</v>
      </c>
    </row>
    <row r="95" spans="2:65" s="1" customFormat="1" ht="16.5" customHeight="1">
      <c r="B95" s="139"/>
      <c r="C95" s="177" t="s">
        <v>196</v>
      </c>
      <c r="D95" s="177" t="s">
        <v>164</v>
      </c>
      <c r="E95" s="178" t="s">
        <v>3125</v>
      </c>
      <c r="F95" s="179" t="s">
        <v>3126</v>
      </c>
      <c r="G95" s="180" t="s">
        <v>269</v>
      </c>
      <c r="H95" s="181">
        <v>60</v>
      </c>
      <c r="I95" s="182"/>
      <c r="J95" s="181">
        <f t="shared" si="0"/>
        <v>0</v>
      </c>
      <c r="K95" s="179" t="s">
        <v>1</v>
      </c>
      <c r="L95" s="183"/>
      <c r="M95" s="184" t="s">
        <v>1</v>
      </c>
      <c r="N95" s="185" t="s">
        <v>44</v>
      </c>
      <c r="O95" s="49"/>
      <c r="P95" s="148">
        <f t="shared" si="1"/>
        <v>0</v>
      </c>
      <c r="Q95" s="148">
        <v>0</v>
      </c>
      <c r="R95" s="148">
        <f t="shared" si="2"/>
        <v>0</v>
      </c>
      <c r="S95" s="148">
        <v>0</v>
      </c>
      <c r="T95" s="149">
        <f t="shared" si="3"/>
        <v>0</v>
      </c>
      <c r="AR95" s="16" t="s">
        <v>2031</v>
      </c>
      <c r="AT95" s="16" t="s">
        <v>164</v>
      </c>
      <c r="AU95" s="16" t="s">
        <v>145</v>
      </c>
      <c r="AY95" s="16" t="s">
        <v>137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6" t="s">
        <v>145</v>
      </c>
      <c r="BK95" s="151">
        <f t="shared" si="9"/>
        <v>0</v>
      </c>
      <c r="BL95" s="16" t="s">
        <v>839</v>
      </c>
      <c r="BM95" s="16" t="s">
        <v>3127</v>
      </c>
    </row>
    <row r="96" spans="2:65" s="1" customFormat="1" ht="16.5" customHeight="1">
      <c r="B96" s="139"/>
      <c r="C96" s="177" t="s">
        <v>203</v>
      </c>
      <c r="D96" s="177" t="s">
        <v>164</v>
      </c>
      <c r="E96" s="178" t="s">
        <v>3128</v>
      </c>
      <c r="F96" s="179" t="s">
        <v>3129</v>
      </c>
      <c r="G96" s="180" t="s">
        <v>167</v>
      </c>
      <c r="H96" s="181">
        <v>6</v>
      </c>
      <c r="I96" s="182"/>
      <c r="J96" s="181">
        <f t="shared" si="0"/>
        <v>0</v>
      </c>
      <c r="K96" s="179" t="s">
        <v>1</v>
      </c>
      <c r="L96" s="183"/>
      <c r="M96" s="184" t="s">
        <v>1</v>
      </c>
      <c r="N96" s="185" t="s">
        <v>44</v>
      </c>
      <c r="O96" s="49"/>
      <c r="P96" s="148">
        <f t="shared" si="1"/>
        <v>0</v>
      </c>
      <c r="Q96" s="148">
        <v>0</v>
      </c>
      <c r="R96" s="148">
        <f t="shared" si="2"/>
        <v>0</v>
      </c>
      <c r="S96" s="148">
        <v>0</v>
      </c>
      <c r="T96" s="149">
        <f t="shared" si="3"/>
        <v>0</v>
      </c>
      <c r="AR96" s="16" t="s">
        <v>2031</v>
      </c>
      <c r="AT96" s="16" t="s">
        <v>164</v>
      </c>
      <c r="AU96" s="16" t="s">
        <v>145</v>
      </c>
      <c r="AY96" s="16" t="s">
        <v>137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6" t="s">
        <v>145</v>
      </c>
      <c r="BK96" s="151">
        <f t="shared" si="9"/>
        <v>0</v>
      </c>
      <c r="BL96" s="16" t="s">
        <v>839</v>
      </c>
      <c r="BM96" s="16" t="s">
        <v>3130</v>
      </c>
    </row>
    <row r="97" spans="2:65" s="1" customFormat="1" ht="16.5" customHeight="1">
      <c r="B97" s="139"/>
      <c r="C97" s="177" t="s">
        <v>211</v>
      </c>
      <c r="D97" s="177" t="s">
        <v>164</v>
      </c>
      <c r="E97" s="178" t="s">
        <v>3131</v>
      </c>
      <c r="F97" s="179" t="s">
        <v>2624</v>
      </c>
      <c r="G97" s="180" t="s">
        <v>325</v>
      </c>
      <c r="H97" s="181">
        <v>1</v>
      </c>
      <c r="I97" s="182"/>
      <c r="J97" s="181">
        <f t="shared" si="0"/>
        <v>0</v>
      </c>
      <c r="K97" s="179" t="s">
        <v>1</v>
      </c>
      <c r="L97" s="183"/>
      <c r="M97" s="184" t="s">
        <v>1</v>
      </c>
      <c r="N97" s="185" t="s">
        <v>44</v>
      </c>
      <c r="O97" s="49"/>
      <c r="P97" s="148">
        <f t="shared" si="1"/>
        <v>0</v>
      </c>
      <c r="Q97" s="148">
        <v>0</v>
      </c>
      <c r="R97" s="148">
        <f t="shared" si="2"/>
        <v>0</v>
      </c>
      <c r="S97" s="148">
        <v>0</v>
      </c>
      <c r="T97" s="149">
        <f t="shared" si="3"/>
        <v>0</v>
      </c>
      <c r="AR97" s="16" t="s">
        <v>2031</v>
      </c>
      <c r="AT97" s="16" t="s">
        <v>164</v>
      </c>
      <c r="AU97" s="16" t="s">
        <v>145</v>
      </c>
      <c r="AY97" s="16" t="s">
        <v>137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6" t="s">
        <v>145</v>
      </c>
      <c r="BK97" s="151">
        <f t="shared" si="9"/>
        <v>0</v>
      </c>
      <c r="BL97" s="16" t="s">
        <v>839</v>
      </c>
      <c r="BM97" s="16" t="s">
        <v>3132</v>
      </c>
    </row>
    <row r="98" spans="2:65" s="10" customFormat="1" ht="22.9" customHeight="1">
      <c r="B98" s="126"/>
      <c r="D98" s="127" t="s">
        <v>71</v>
      </c>
      <c r="E98" s="137" t="s">
        <v>3133</v>
      </c>
      <c r="F98" s="137" t="s">
        <v>3134</v>
      </c>
      <c r="I98" s="129"/>
      <c r="J98" s="138">
        <f>BK98</f>
        <v>0</v>
      </c>
      <c r="L98" s="126"/>
      <c r="M98" s="131"/>
      <c r="N98" s="132"/>
      <c r="O98" s="132"/>
      <c r="P98" s="133">
        <f>SUM(P99:P103)</f>
        <v>0</v>
      </c>
      <c r="Q98" s="132"/>
      <c r="R98" s="133">
        <f>SUM(R99:R103)</f>
        <v>0</v>
      </c>
      <c r="S98" s="132"/>
      <c r="T98" s="134">
        <f>SUM(T99:T103)</f>
        <v>0</v>
      </c>
      <c r="AR98" s="127" t="s">
        <v>151</v>
      </c>
      <c r="AT98" s="135" t="s">
        <v>71</v>
      </c>
      <c r="AU98" s="135" t="s">
        <v>80</v>
      </c>
      <c r="AY98" s="127" t="s">
        <v>137</v>
      </c>
      <c r="BK98" s="136">
        <f>SUM(BK99:BK103)</f>
        <v>0</v>
      </c>
    </row>
    <row r="99" spans="2:65" s="1" customFormat="1" ht="16.5" customHeight="1">
      <c r="B99" s="139"/>
      <c r="C99" s="140" t="s">
        <v>222</v>
      </c>
      <c r="D99" s="140" t="s">
        <v>139</v>
      </c>
      <c r="E99" s="141" t="s">
        <v>3135</v>
      </c>
      <c r="F99" s="142" t="s">
        <v>3136</v>
      </c>
      <c r="G99" s="143" t="s">
        <v>269</v>
      </c>
      <c r="H99" s="144">
        <v>40</v>
      </c>
      <c r="I99" s="145"/>
      <c r="J99" s="144">
        <f>ROUND(I99*H99,3)</f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839</v>
      </c>
      <c r="AT99" s="16" t="s">
        <v>139</v>
      </c>
      <c r="AU99" s="16" t="s">
        <v>145</v>
      </c>
      <c r="AY99" s="16" t="s">
        <v>137</v>
      </c>
      <c r="BE99" s="150">
        <f>IF(N99="základná",J99,0)</f>
        <v>0</v>
      </c>
      <c r="BF99" s="150">
        <f>IF(N99="znížená",J99,0)</f>
        <v>0</v>
      </c>
      <c r="BG99" s="150">
        <f>IF(N99="zákl. prenesená",J99,0)</f>
        <v>0</v>
      </c>
      <c r="BH99" s="150">
        <f>IF(N99="zníž. prenesená",J99,0)</f>
        <v>0</v>
      </c>
      <c r="BI99" s="150">
        <f>IF(N99="nulová",J99,0)</f>
        <v>0</v>
      </c>
      <c r="BJ99" s="16" t="s">
        <v>145</v>
      </c>
      <c r="BK99" s="151">
        <f>ROUND(I99*H99,3)</f>
        <v>0</v>
      </c>
      <c r="BL99" s="16" t="s">
        <v>839</v>
      </c>
      <c r="BM99" s="16" t="s">
        <v>3137</v>
      </c>
    </row>
    <row r="100" spans="2:65" s="1" customFormat="1" ht="16.5" customHeight="1">
      <c r="B100" s="139"/>
      <c r="C100" s="140" t="s">
        <v>230</v>
      </c>
      <c r="D100" s="140" t="s">
        <v>139</v>
      </c>
      <c r="E100" s="141" t="s">
        <v>3138</v>
      </c>
      <c r="F100" s="142" t="s">
        <v>3139</v>
      </c>
      <c r="G100" s="143" t="s">
        <v>142</v>
      </c>
      <c r="H100" s="144">
        <v>20</v>
      </c>
      <c r="I100" s="145"/>
      <c r="J100" s="144">
        <f>ROUND(I100*H100,3)</f>
        <v>0</v>
      </c>
      <c r="K100" s="142" t="s">
        <v>1</v>
      </c>
      <c r="L100" s="30"/>
      <c r="M100" s="146" t="s">
        <v>1</v>
      </c>
      <c r="N100" s="147" t="s">
        <v>44</v>
      </c>
      <c r="O100" s="49"/>
      <c r="P100" s="148">
        <f>O100*H100</f>
        <v>0</v>
      </c>
      <c r="Q100" s="148">
        <v>0</v>
      </c>
      <c r="R100" s="148">
        <f>Q100*H100</f>
        <v>0</v>
      </c>
      <c r="S100" s="148">
        <v>0</v>
      </c>
      <c r="T100" s="149">
        <f>S100*H100</f>
        <v>0</v>
      </c>
      <c r="AR100" s="16" t="s">
        <v>839</v>
      </c>
      <c r="AT100" s="16" t="s">
        <v>139</v>
      </c>
      <c r="AU100" s="16" t="s">
        <v>145</v>
      </c>
      <c r="AY100" s="16" t="s">
        <v>137</v>
      </c>
      <c r="BE100" s="150">
        <f>IF(N100="základná",J100,0)</f>
        <v>0</v>
      </c>
      <c r="BF100" s="150">
        <f>IF(N100="znížená",J100,0)</f>
        <v>0</v>
      </c>
      <c r="BG100" s="150">
        <f>IF(N100="zákl. prenesená",J100,0)</f>
        <v>0</v>
      </c>
      <c r="BH100" s="150">
        <f>IF(N100="zníž. prenesená",J100,0)</f>
        <v>0</v>
      </c>
      <c r="BI100" s="150">
        <f>IF(N100="nulová",J100,0)</f>
        <v>0</v>
      </c>
      <c r="BJ100" s="16" t="s">
        <v>145</v>
      </c>
      <c r="BK100" s="151">
        <f>ROUND(I100*H100,3)</f>
        <v>0</v>
      </c>
      <c r="BL100" s="16" t="s">
        <v>839</v>
      </c>
      <c r="BM100" s="16" t="s">
        <v>3140</v>
      </c>
    </row>
    <row r="101" spans="2:65" s="1" customFormat="1" ht="16.5" customHeight="1">
      <c r="B101" s="139"/>
      <c r="C101" s="140" t="s">
        <v>234</v>
      </c>
      <c r="D101" s="140" t="s">
        <v>139</v>
      </c>
      <c r="E101" s="141" t="s">
        <v>3141</v>
      </c>
      <c r="F101" s="142" t="s">
        <v>3142</v>
      </c>
      <c r="G101" s="143" t="s">
        <v>325</v>
      </c>
      <c r="H101" s="144">
        <v>1</v>
      </c>
      <c r="I101" s="145"/>
      <c r="J101" s="144">
        <f>ROUND(I101*H101,3)</f>
        <v>0</v>
      </c>
      <c r="K101" s="142" t="s">
        <v>1</v>
      </c>
      <c r="L101" s="30"/>
      <c r="M101" s="146" t="s">
        <v>1</v>
      </c>
      <c r="N101" s="147" t="s">
        <v>44</v>
      </c>
      <c r="O101" s="49"/>
      <c r="P101" s="148">
        <f>O101*H101</f>
        <v>0</v>
      </c>
      <c r="Q101" s="148">
        <v>0</v>
      </c>
      <c r="R101" s="148">
        <f>Q101*H101</f>
        <v>0</v>
      </c>
      <c r="S101" s="148">
        <v>0</v>
      </c>
      <c r="T101" s="149">
        <f>S101*H101</f>
        <v>0</v>
      </c>
      <c r="AR101" s="16" t="s">
        <v>839</v>
      </c>
      <c r="AT101" s="16" t="s">
        <v>139</v>
      </c>
      <c r="AU101" s="16" t="s">
        <v>145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839</v>
      </c>
      <c r="BM101" s="16" t="s">
        <v>3143</v>
      </c>
    </row>
    <row r="102" spans="2:65" s="1" customFormat="1" ht="16.5" customHeight="1">
      <c r="B102" s="139"/>
      <c r="C102" s="140" t="s">
        <v>238</v>
      </c>
      <c r="D102" s="140" t="s">
        <v>139</v>
      </c>
      <c r="E102" s="141" t="s">
        <v>3144</v>
      </c>
      <c r="F102" s="142" t="s">
        <v>3145</v>
      </c>
      <c r="G102" s="143" t="s">
        <v>325</v>
      </c>
      <c r="H102" s="144">
        <v>1</v>
      </c>
      <c r="I102" s="145"/>
      <c r="J102" s="144">
        <f>ROUND(I102*H102,3)</f>
        <v>0</v>
      </c>
      <c r="K102" s="142" t="s">
        <v>1</v>
      </c>
      <c r="L102" s="30"/>
      <c r="M102" s="146" t="s">
        <v>1</v>
      </c>
      <c r="N102" s="147" t="s">
        <v>44</v>
      </c>
      <c r="O102" s="49"/>
      <c r="P102" s="148">
        <f>O102*H102</f>
        <v>0</v>
      </c>
      <c r="Q102" s="148">
        <v>0</v>
      </c>
      <c r="R102" s="148">
        <f>Q102*H102</f>
        <v>0</v>
      </c>
      <c r="S102" s="148">
        <v>0</v>
      </c>
      <c r="T102" s="149">
        <f>S102*H102</f>
        <v>0</v>
      </c>
      <c r="AR102" s="16" t="s">
        <v>839</v>
      </c>
      <c r="AT102" s="16" t="s">
        <v>139</v>
      </c>
      <c r="AU102" s="16" t="s">
        <v>145</v>
      </c>
      <c r="AY102" s="16" t="s">
        <v>137</v>
      </c>
      <c r="BE102" s="150">
        <f>IF(N102="základná",J102,0)</f>
        <v>0</v>
      </c>
      <c r="BF102" s="150">
        <f>IF(N102="znížená",J102,0)</f>
        <v>0</v>
      </c>
      <c r="BG102" s="150">
        <f>IF(N102="zákl. prenesená",J102,0)</f>
        <v>0</v>
      </c>
      <c r="BH102" s="150">
        <f>IF(N102="zníž. prenesená",J102,0)</f>
        <v>0</v>
      </c>
      <c r="BI102" s="150">
        <f>IF(N102="nulová",J102,0)</f>
        <v>0</v>
      </c>
      <c r="BJ102" s="16" t="s">
        <v>145</v>
      </c>
      <c r="BK102" s="151">
        <f>ROUND(I102*H102,3)</f>
        <v>0</v>
      </c>
      <c r="BL102" s="16" t="s">
        <v>839</v>
      </c>
      <c r="BM102" s="16" t="s">
        <v>3146</v>
      </c>
    </row>
    <row r="103" spans="2:65" s="1" customFormat="1" ht="16.5" customHeight="1">
      <c r="B103" s="139"/>
      <c r="C103" s="140" t="s">
        <v>243</v>
      </c>
      <c r="D103" s="140" t="s">
        <v>139</v>
      </c>
      <c r="E103" s="141" t="s">
        <v>3147</v>
      </c>
      <c r="F103" s="142" t="s">
        <v>3148</v>
      </c>
      <c r="G103" s="143" t="s">
        <v>325</v>
      </c>
      <c r="H103" s="144">
        <v>1</v>
      </c>
      <c r="I103" s="145"/>
      <c r="J103" s="144">
        <f>ROUND(I103*H103,3)</f>
        <v>0</v>
      </c>
      <c r="K103" s="142" t="s">
        <v>1</v>
      </c>
      <c r="L103" s="30"/>
      <c r="M103" s="146" t="s">
        <v>1</v>
      </c>
      <c r="N103" s="147" t="s">
        <v>44</v>
      </c>
      <c r="O103" s="49"/>
      <c r="P103" s="148">
        <f>O103*H103</f>
        <v>0</v>
      </c>
      <c r="Q103" s="148">
        <v>0</v>
      </c>
      <c r="R103" s="148">
        <f>Q103*H103</f>
        <v>0</v>
      </c>
      <c r="S103" s="148">
        <v>0</v>
      </c>
      <c r="T103" s="149">
        <f>S103*H103</f>
        <v>0</v>
      </c>
      <c r="AR103" s="16" t="s">
        <v>839</v>
      </c>
      <c r="AT103" s="16" t="s">
        <v>139</v>
      </c>
      <c r="AU103" s="16" t="s">
        <v>145</v>
      </c>
      <c r="AY103" s="16" t="s">
        <v>137</v>
      </c>
      <c r="BE103" s="150">
        <f>IF(N103="základná",J103,0)</f>
        <v>0</v>
      </c>
      <c r="BF103" s="150">
        <f>IF(N103="znížená",J103,0)</f>
        <v>0</v>
      </c>
      <c r="BG103" s="150">
        <f>IF(N103="zákl. prenesená",J103,0)</f>
        <v>0</v>
      </c>
      <c r="BH103" s="150">
        <f>IF(N103="zníž. prenesená",J103,0)</f>
        <v>0</v>
      </c>
      <c r="BI103" s="150">
        <f>IF(N103="nulová",J103,0)</f>
        <v>0</v>
      </c>
      <c r="BJ103" s="16" t="s">
        <v>145</v>
      </c>
      <c r="BK103" s="151">
        <f>ROUND(I103*H103,3)</f>
        <v>0</v>
      </c>
      <c r="BL103" s="16" t="s">
        <v>839</v>
      </c>
      <c r="BM103" s="16" t="s">
        <v>3149</v>
      </c>
    </row>
    <row r="104" spans="2:65" s="10" customFormat="1" ht="25.9" customHeight="1">
      <c r="B104" s="126"/>
      <c r="D104" s="127" t="s">
        <v>71</v>
      </c>
      <c r="E104" s="128" t="s">
        <v>177</v>
      </c>
      <c r="F104" s="128" t="s">
        <v>3150</v>
      </c>
      <c r="I104" s="129"/>
      <c r="J104" s="130">
        <f>BK104</f>
        <v>0</v>
      </c>
      <c r="L104" s="126"/>
      <c r="M104" s="131"/>
      <c r="N104" s="132"/>
      <c r="O104" s="132"/>
      <c r="P104" s="133">
        <f>P105</f>
        <v>0</v>
      </c>
      <c r="Q104" s="132"/>
      <c r="R104" s="133">
        <f>R105</f>
        <v>0</v>
      </c>
      <c r="S104" s="132"/>
      <c r="T104" s="134">
        <f>T105</f>
        <v>0</v>
      </c>
      <c r="AR104" s="127" t="s">
        <v>144</v>
      </c>
      <c r="AT104" s="135" t="s">
        <v>71</v>
      </c>
      <c r="AU104" s="135" t="s">
        <v>72</v>
      </c>
      <c r="AY104" s="127" t="s">
        <v>137</v>
      </c>
      <c r="BK104" s="136">
        <f>BK105</f>
        <v>0</v>
      </c>
    </row>
    <row r="105" spans="2:65" s="1" customFormat="1" ht="16.5" customHeight="1">
      <c r="B105" s="139"/>
      <c r="C105" s="140" t="s">
        <v>248</v>
      </c>
      <c r="D105" s="140" t="s">
        <v>139</v>
      </c>
      <c r="E105" s="141" t="s">
        <v>2903</v>
      </c>
      <c r="F105" s="142" t="s">
        <v>2904</v>
      </c>
      <c r="G105" s="143" t="s">
        <v>2905</v>
      </c>
      <c r="H105" s="144">
        <v>8</v>
      </c>
      <c r="I105" s="145"/>
      <c r="J105" s="144">
        <f>ROUND(I105*H105,3)</f>
        <v>0</v>
      </c>
      <c r="K105" s="142" t="s">
        <v>1</v>
      </c>
      <c r="L105" s="30"/>
      <c r="M105" s="193" t="s">
        <v>1</v>
      </c>
      <c r="N105" s="194" t="s">
        <v>44</v>
      </c>
      <c r="O105" s="195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16" t="s">
        <v>3151</v>
      </c>
      <c r="AT105" s="16" t="s">
        <v>139</v>
      </c>
      <c r="AU105" s="16" t="s">
        <v>80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3151</v>
      </c>
      <c r="BM105" s="16" t="s">
        <v>3152</v>
      </c>
    </row>
    <row r="106" spans="2:65" s="1" customFormat="1" ht="6.95" customHeight="1">
      <c r="B106" s="39"/>
      <c r="C106" s="40"/>
      <c r="D106" s="40"/>
      <c r="E106" s="40"/>
      <c r="F106" s="40"/>
      <c r="G106" s="40"/>
      <c r="H106" s="40"/>
      <c r="I106" s="100"/>
      <c r="J106" s="40"/>
      <c r="K106" s="40"/>
      <c r="L106" s="30"/>
    </row>
  </sheetData>
  <autoFilter ref="C82:K10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3153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3096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ROUND(J83,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ROUND((SUM(BE83:BE101)),  2)</f>
        <v>0</v>
      </c>
      <c r="I33" s="92">
        <v>0.2</v>
      </c>
      <c r="J33" s="91">
        <f>ROUND(((SUM(BE83:BE101))*I33),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ROUND((SUM(BF83:BF101)),  2)</f>
        <v>0</v>
      </c>
      <c r="I34" s="92">
        <v>0.2</v>
      </c>
      <c r="J34" s="91">
        <f>ROUND(((SUM(BF83:BF101))*I34),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ROUND((SUM(BG83:BG101)),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ROUND((SUM(BH83:BH101)),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ROUND((SUM(BI83:BI101)),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05 - SO 04 Telefónna prípojka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Anton Horváth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J83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309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>
      <c r="B61" s="111"/>
      <c r="D61" s="112" t="s">
        <v>310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>
      <c r="B62" s="111"/>
      <c r="D62" s="112" t="s">
        <v>3097</v>
      </c>
      <c r="E62" s="113"/>
      <c r="F62" s="113"/>
      <c r="G62" s="113"/>
      <c r="H62" s="113"/>
      <c r="I62" s="114"/>
      <c r="J62" s="115">
        <f>J94</f>
        <v>0</v>
      </c>
      <c r="L62" s="111"/>
    </row>
    <row r="63" spans="2:47" s="7" customFormat="1" ht="24.95" customHeight="1">
      <c r="B63" s="106"/>
      <c r="D63" s="107" t="s">
        <v>3098</v>
      </c>
      <c r="E63" s="108"/>
      <c r="F63" s="108"/>
      <c r="G63" s="108"/>
      <c r="H63" s="108"/>
      <c r="I63" s="109"/>
      <c r="J63" s="110">
        <f>J100</f>
        <v>0</v>
      </c>
      <c r="L63" s="106"/>
    </row>
    <row r="64" spans="2:47" s="1" customFormat="1" ht="21.75" customHeight="1">
      <c r="B64" s="30"/>
      <c r="I64" s="84"/>
      <c r="L64" s="30"/>
    </row>
    <row r="65" spans="2:12" s="1" customFormat="1" ht="6.95" customHeight="1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>
      <c r="B70" s="30"/>
      <c r="C70" s="20" t="s">
        <v>123</v>
      </c>
      <c r="I70" s="84"/>
      <c r="L70" s="30"/>
    </row>
    <row r="71" spans="2:12" s="1" customFormat="1" ht="6.95" customHeight="1">
      <c r="B71" s="30"/>
      <c r="I71" s="84"/>
      <c r="L71" s="30"/>
    </row>
    <row r="72" spans="2:12" s="1" customFormat="1" ht="12" customHeight="1">
      <c r="B72" s="30"/>
      <c r="C72" s="25" t="s">
        <v>14</v>
      </c>
      <c r="I72" s="84"/>
      <c r="L72" s="30"/>
    </row>
    <row r="73" spans="2:12" s="1" customFormat="1" ht="16.5" customHeight="1">
      <c r="B73" s="30"/>
      <c r="E73" s="246" t="str">
        <f>E7</f>
        <v>Rodinný dom s 2 byt. jednotkami Chocholná-Velčice, Vytvorenie podmienok pre deinštitucionalizáciu DSS Adam. Kochanovce</v>
      </c>
      <c r="F73" s="247"/>
      <c r="G73" s="247"/>
      <c r="H73" s="247"/>
      <c r="I73" s="84"/>
      <c r="L73" s="30"/>
    </row>
    <row r="74" spans="2:12" s="1" customFormat="1" ht="12" customHeight="1">
      <c r="B74" s="30"/>
      <c r="C74" s="25" t="s">
        <v>107</v>
      </c>
      <c r="I74" s="84"/>
      <c r="L74" s="30"/>
    </row>
    <row r="75" spans="2:12" s="1" customFormat="1" ht="16.5" customHeight="1">
      <c r="B75" s="30"/>
      <c r="E75" s="232" t="str">
        <f>E9</f>
        <v>05 - SO 04 Telefónna prípojka</v>
      </c>
      <c r="F75" s="231"/>
      <c r="G75" s="231"/>
      <c r="H75" s="231"/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18</v>
      </c>
      <c r="F77" s="16" t="str">
        <f>F12</f>
        <v>parc. č. 580,581,582 Chocholná-Velčice</v>
      </c>
      <c r="I77" s="85" t="s">
        <v>20</v>
      </c>
      <c r="J77" s="46" t="str">
        <f>IF(J12="","",J12)</f>
        <v>27. 12. 2018</v>
      </c>
      <c r="L77" s="30"/>
    </row>
    <row r="78" spans="2:12" s="1" customFormat="1" ht="6.95" customHeight="1">
      <c r="B78" s="30"/>
      <c r="I78" s="84"/>
      <c r="L78" s="30"/>
    </row>
    <row r="79" spans="2:12" s="1" customFormat="1" ht="13.7" customHeight="1">
      <c r="B79" s="30"/>
      <c r="C79" s="25" t="s">
        <v>22</v>
      </c>
      <c r="F79" s="16" t="str">
        <f>E15</f>
        <v>Trenčiansky samosprávny kraj</v>
      </c>
      <c r="I79" s="85" t="s">
        <v>29</v>
      </c>
      <c r="J79" s="28" t="str">
        <f>E21</f>
        <v>ADOM, spol. s r.o.</v>
      </c>
      <c r="L79" s="30"/>
    </row>
    <row r="80" spans="2:12" s="1" customFormat="1" ht="13.7" customHeight="1">
      <c r="B80" s="30"/>
      <c r="C80" s="25" t="s">
        <v>27</v>
      </c>
      <c r="F80" s="16" t="str">
        <f>IF(E18="","",E18)</f>
        <v>Vyplň údaj</v>
      </c>
      <c r="I80" s="85" t="s">
        <v>35</v>
      </c>
      <c r="J80" s="28" t="str">
        <f>E24</f>
        <v>Ing. Anton Horváth</v>
      </c>
      <c r="L80" s="30"/>
    </row>
    <row r="81" spans="2:65" s="1" customFormat="1" ht="10.35" customHeight="1">
      <c r="B81" s="30"/>
      <c r="I81" s="84"/>
      <c r="L81" s="30"/>
    </row>
    <row r="82" spans="2:65" s="9" customFormat="1" ht="29.25" customHeight="1">
      <c r="B82" s="116"/>
      <c r="C82" s="117" t="s">
        <v>124</v>
      </c>
      <c r="D82" s="118" t="s">
        <v>57</v>
      </c>
      <c r="E82" s="118" t="s">
        <v>53</v>
      </c>
      <c r="F82" s="118" t="s">
        <v>54</v>
      </c>
      <c r="G82" s="118" t="s">
        <v>125</v>
      </c>
      <c r="H82" s="118" t="s">
        <v>126</v>
      </c>
      <c r="I82" s="119" t="s">
        <v>127</v>
      </c>
      <c r="J82" s="120" t="s">
        <v>111</v>
      </c>
      <c r="K82" s="121" t="s">
        <v>128</v>
      </c>
      <c r="L82" s="116"/>
      <c r="M82" s="53" t="s">
        <v>1</v>
      </c>
      <c r="N82" s="54" t="s">
        <v>42</v>
      </c>
      <c r="O82" s="54" t="s">
        <v>129</v>
      </c>
      <c r="P82" s="54" t="s">
        <v>130</v>
      </c>
      <c r="Q82" s="54" t="s">
        <v>131</v>
      </c>
      <c r="R82" s="54" t="s">
        <v>132</v>
      </c>
      <c r="S82" s="54" t="s">
        <v>133</v>
      </c>
      <c r="T82" s="55" t="s">
        <v>134</v>
      </c>
    </row>
    <row r="83" spans="2:65" s="1" customFormat="1" ht="22.9" customHeight="1">
      <c r="B83" s="30"/>
      <c r="C83" s="58" t="s">
        <v>112</v>
      </c>
      <c r="I83" s="84"/>
      <c r="J83" s="122">
        <f>BK83</f>
        <v>0</v>
      </c>
      <c r="L83" s="30"/>
      <c r="M83" s="56"/>
      <c r="N83" s="47"/>
      <c r="O83" s="47"/>
      <c r="P83" s="123">
        <f>P84+P100</f>
        <v>0</v>
      </c>
      <c r="Q83" s="47"/>
      <c r="R83" s="123">
        <f>R84+R100</f>
        <v>0</v>
      </c>
      <c r="S83" s="47"/>
      <c r="T83" s="124">
        <f>T84+T100</f>
        <v>0</v>
      </c>
      <c r="AT83" s="16" t="s">
        <v>71</v>
      </c>
      <c r="AU83" s="16" t="s">
        <v>113</v>
      </c>
      <c r="BK83" s="125">
        <f>BK84+BK100</f>
        <v>0</v>
      </c>
    </row>
    <row r="84" spans="2:65" s="10" customFormat="1" ht="25.9" customHeight="1">
      <c r="B84" s="126"/>
      <c r="D84" s="127" t="s">
        <v>71</v>
      </c>
      <c r="E84" s="128" t="s">
        <v>164</v>
      </c>
      <c r="F84" s="128" t="s">
        <v>2446</v>
      </c>
      <c r="I84" s="129"/>
      <c r="J84" s="130">
        <f>BK84</f>
        <v>0</v>
      </c>
      <c r="L84" s="126"/>
      <c r="M84" s="131"/>
      <c r="N84" s="132"/>
      <c r="O84" s="132"/>
      <c r="P84" s="133">
        <f>P85+P94</f>
        <v>0</v>
      </c>
      <c r="Q84" s="132"/>
      <c r="R84" s="133">
        <f>R85+R94</f>
        <v>0</v>
      </c>
      <c r="S84" s="132"/>
      <c r="T84" s="134">
        <f>T85+T94</f>
        <v>0</v>
      </c>
      <c r="AR84" s="127" t="s">
        <v>151</v>
      </c>
      <c r="AT84" s="135" t="s">
        <v>71</v>
      </c>
      <c r="AU84" s="135" t="s">
        <v>72</v>
      </c>
      <c r="AY84" s="127" t="s">
        <v>137</v>
      </c>
      <c r="BK84" s="136">
        <f>BK85+BK94</f>
        <v>0</v>
      </c>
    </row>
    <row r="85" spans="2:65" s="10" customFormat="1" ht="22.9" customHeight="1">
      <c r="B85" s="126"/>
      <c r="D85" s="127" t="s">
        <v>71</v>
      </c>
      <c r="E85" s="137" t="s">
        <v>2447</v>
      </c>
      <c r="F85" s="137" t="s">
        <v>2448</v>
      </c>
      <c r="I85" s="129"/>
      <c r="J85" s="138">
        <f>BK85</f>
        <v>0</v>
      </c>
      <c r="L85" s="126"/>
      <c r="M85" s="131"/>
      <c r="N85" s="132"/>
      <c r="O85" s="132"/>
      <c r="P85" s="133">
        <f>SUM(P86:P93)</f>
        <v>0</v>
      </c>
      <c r="Q85" s="132"/>
      <c r="R85" s="133">
        <f>SUM(R86:R93)</f>
        <v>0</v>
      </c>
      <c r="S85" s="132"/>
      <c r="T85" s="134">
        <f>SUM(T86:T93)</f>
        <v>0</v>
      </c>
      <c r="AR85" s="127" t="s">
        <v>151</v>
      </c>
      <c r="AT85" s="135" t="s">
        <v>71</v>
      </c>
      <c r="AU85" s="135" t="s">
        <v>80</v>
      </c>
      <c r="AY85" s="127" t="s">
        <v>137</v>
      </c>
      <c r="BK85" s="136">
        <f>SUM(BK86:BK93)</f>
        <v>0</v>
      </c>
    </row>
    <row r="86" spans="2:65" s="1" customFormat="1" ht="16.5" customHeight="1">
      <c r="B86" s="139"/>
      <c r="C86" s="140" t="s">
        <v>80</v>
      </c>
      <c r="D86" s="140" t="s">
        <v>139</v>
      </c>
      <c r="E86" s="141" t="s">
        <v>3154</v>
      </c>
      <c r="F86" s="142" t="s">
        <v>3155</v>
      </c>
      <c r="G86" s="143" t="s">
        <v>167</v>
      </c>
      <c r="H86" s="144">
        <v>1</v>
      </c>
      <c r="I86" s="145"/>
      <c r="J86" s="144">
        <f t="shared" ref="J86:J93" si="0">ROUND(I86*H86,3)</f>
        <v>0</v>
      </c>
      <c r="K86" s="142" t="s">
        <v>1</v>
      </c>
      <c r="L86" s="30"/>
      <c r="M86" s="146" t="s">
        <v>1</v>
      </c>
      <c r="N86" s="147" t="s">
        <v>44</v>
      </c>
      <c r="O86" s="49"/>
      <c r="P86" s="148">
        <f t="shared" ref="P86:P93" si="1">O86*H86</f>
        <v>0</v>
      </c>
      <c r="Q86" s="148">
        <v>0</v>
      </c>
      <c r="R86" s="148">
        <f t="shared" ref="R86:R93" si="2">Q86*H86</f>
        <v>0</v>
      </c>
      <c r="S86" s="148">
        <v>0</v>
      </c>
      <c r="T86" s="149">
        <f t="shared" ref="T86:T93" si="3">S86*H86</f>
        <v>0</v>
      </c>
      <c r="AR86" s="16" t="s">
        <v>839</v>
      </c>
      <c r="AT86" s="16" t="s">
        <v>139</v>
      </c>
      <c r="AU86" s="16" t="s">
        <v>145</v>
      </c>
      <c r="AY86" s="16" t="s">
        <v>137</v>
      </c>
      <c r="BE86" s="150">
        <f t="shared" ref="BE86:BE93" si="4">IF(N86="základná",J86,0)</f>
        <v>0</v>
      </c>
      <c r="BF86" s="150">
        <f t="shared" ref="BF86:BF93" si="5">IF(N86="znížená",J86,0)</f>
        <v>0</v>
      </c>
      <c r="BG86" s="150">
        <f t="shared" ref="BG86:BG93" si="6">IF(N86="zákl. prenesená",J86,0)</f>
        <v>0</v>
      </c>
      <c r="BH86" s="150">
        <f t="shared" ref="BH86:BH93" si="7">IF(N86="zníž. prenesená",J86,0)</f>
        <v>0</v>
      </c>
      <c r="BI86" s="150">
        <f t="shared" ref="BI86:BI93" si="8">IF(N86="nulová",J86,0)</f>
        <v>0</v>
      </c>
      <c r="BJ86" s="16" t="s">
        <v>145</v>
      </c>
      <c r="BK86" s="151">
        <f t="shared" ref="BK86:BK93" si="9">ROUND(I86*H86,3)</f>
        <v>0</v>
      </c>
      <c r="BL86" s="16" t="s">
        <v>839</v>
      </c>
      <c r="BM86" s="16" t="s">
        <v>3156</v>
      </c>
    </row>
    <row r="87" spans="2:65" s="1" customFormat="1" ht="16.5" customHeight="1">
      <c r="B87" s="139"/>
      <c r="C87" s="140" t="s">
        <v>145</v>
      </c>
      <c r="D87" s="140" t="s">
        <v>139</v>
      </c>
      <c r="E87" s="141" t="s">
        <v>3157</v>
      </c>
      <c r="F87" s="142" t="s">
        <v>3158</v>
      </c>
      <c r="G87" s="143" t="s">
        <v>269</v>
      </c>
      <c r="H87" s="144">
        <v>50</v>
      </c>
      <c r="I87" s="145"/>
      <c r="J87" s="144">
        <f t="shared" si="0"/>
        <v>0</v>
      </c>
      <c r="K87" s="142" t="s">
        <v>1</v>
      </c>
      <c r="L87" s="30"/>
      <c r="M87" s="146" t="s">
        <v>1</v>
      </c>
      <c r="N87" s="147" t="s">
        <v>44</v>
      </c>
      <c r="O87" s="49"/>
      <c r="P87" s="148">
        <f t="shared" si="1"/>
        <v>0</v>
      </c>
      <c r="Q87" s="148">
        <v>0</v>
      </c>
      <c r="R87" s="148">
        <f t="shared" si="2"/>
        <v>0</v>
      </c>
      <c r="S87" s="148">
        <v>0</v>
      </c>
      <c r="T87" s="149">
        <f t="shared" si="3"/>
        <v>0</v>
      </c>
      <c r="AR87" s="16" t="s">
        <v>839</v>
      </c>
      <c r="AT87" s="16" t="s">
        <v>139</v>
      </c>
      <c r="AU87" s="16" t="s">
        <v>145</v>
      </c>
      <c r="AY87" s="16" t="s">
        <v>137</v>
      </c>
      <c r="BE87" s="150">
        <f t="shared" si="4"/>
        <v>0</v>
      </c>
      <c r="BF87" s="150">
        <f t="shared" si="5"/>
        <v>0</v>
      </c>
      <c r="BG87" s="150">
        <f t="shared" si="6"/>
        <v>0</v>
      </c>
      <c r="BH87" s="150">
        <f t="shared" si="7"/>
        <v>0</v>
      </c>
      <c r="BI87" s="150">
        <f t="shared" si="8"/>
        <v>0</v>
      </c>
      <c r="BJ87" s="16" t="s">
        <v>145</v>
      </c>
      <c r="BK87" s="151">
        <f t="shared" si="9"/>
        <v>0</v>
      </c>
      <c r="BL87" s="16" t="s">
        <v>839</v>
      </c>
      <c r="BM87" s="16" t="s">
        <v>3159</v>
      </c>
    </row>
    <row r="88" spans="2:65" s="1" customFormat="1" ht="16.5" customHeight="1">
      <c r="B88" s="139"/>
      <c r="C88" s="140" t="s">
        <v>151</v>
      </c>
      <c r="D88" s="140" t="s">
        <v>139</v>
      </c>
      <c r="E88" s="141" t="s">
        <v>3160</v>
      </c>
      <c r="F88" s="142" t="s">
        <v>3161</v>
      </c>
      <c r="G88" s="143" t="s">
        <v>269</v>
      </c>
      <c r="H88" s="144">
        <v>35</v>
      </c>
      <c r="I88" s="145"/>
      <c r="J88" s="144">
        <f t="shared" si="0"/>
        <v>0</v>
      </c>
      <c r="K88" s="142" t="s">
        <v>1</v>
      </c>
      <c r="L88" s="30"/>
      <c r="M88" s="146" t="s">
        <v>1</v>
      </c>
      <c r="N88" s="147" t="s">
        <v>44</v>
      </c>
      <c r="O88" s="49"/>
      <c r="P88" s="148">
        <f t="shared" si="1"/>
        <v>0</v>
      </c>
      <c r="Q88" s="148">
        <v>0</v>
      </c>
      <c r="R88" s="148">
        <f t="shared" si="2"/>
        <v>0</v>
      </c>
      <c r="S88" s="148">
        <v>0</v>
      </c>
      <c r="T88" s="149">
        <f t="shared" si="3"/>
        <v>0</v>
      </c>
      <c r="AR88" s="16" t="s">
        <v>839</v>
      </c>
      <c r="AT88" s="16" t="s">
        <v>139</v>
      </c>
      <c r="AU88" s="16" t="s">
        <v>145</v>
      </c>
      <c r="AY88" s="16" t="s">
        <v>137</v>
      </c>
      <c r="BE88" s="150">
        <f t="shared" si="4"/>
        <v>0</v>
      </c>
      <c r="BF88" s="150">
        <f t="shared" si="5"/>
        <v>0</v>
      </c>
      <c r="BG88" s="150">
        <f t="shared" si="6"/>
        <v>0</v>
      </c>
      <c r="BH88" s="150">
        <f t="shared" si="7"/>
        <v>0</v>
      </c>
      <c r="BI88" s="150">
        <f t="shared" si="8"/>
        <v>0</v>
      </c>
      <c r="BJ88" s="16" t="s">
        <v>145</v>
      </c>
      <c r="BK88" s="151">
        <f t="shared" si="9"/>
        <v>0</v>
      </c>
      <c r="BL88" s="16" t="s">
        <v>839</v>
      </c>
      <c r="BM88" s="16" t="s">
        <v>3162</v>
      </c>
    </row>
    <row r="89" spans="2:65" s="1" customFormat="1" ht="16.5" customHeight="1">
      <c r="B89" s="139"/>
      <c r="C89" s="140" t="s">
        <v>144</v>
      </c>
      <c r="D89" s="140" t="s">
        <v>139</v>
      </c>
      <c r="E89" s="141" t="s">
        <v>2548</v>
      </c>
      <c r="F89" s="142" t="s">
        <v>2549</v>
      </c>
      <c r="G89" s="143" t="s">
        <v>325</v>
      </c>
      <c r="H89" s="144">
        <v>1</v>
      </c>
      <c r="I89" s="145"/>
      <c r="J89" s="144">
        <f t="shared" si="0"/>
        <v>0</v>
      </c>
      <c r="K89" s="142" t="s">
        <v>1</v>
      </c>
      <c r="L89" s="30"/>
      <c r="M89" s="146" t="s">
        <v>1</v>
      </c>
      <c r="N89" s="147" t="s">
        <v>44</v>
      </c>
      <c r="O89" s="49"/>
      <c r="P89" s="148">
        <f t="shared" si="1"/>
        <v>0</v>
      </c>
      <c r="Q89" s="148">
        <v>0</v>
      </c>
      <c r="R89" s="148">
        <f t="shared" si="2"/>
        <v>0</v>
      </c>
      <c r="S89" s="148">
        <v>0</v>
      </c>
      <c r="T89" s="149">
        <f t="shared" si="3"/>
        <v>0</v>
      </c>
      <c r="AR89" s="16" t="s">
        <v>839</v>
      </c>
      <c r="AT89" s="16" t="s">
        <v>139</v>
      </c>
      <c r="AU89" s="16" t="s">
        <v>145</v>
      </c>
      <c r="AY89" s="16" t="s">
        <v>137</v>
      </c>
      <c r="BE89" s="150">
        <f t="shared" si="4"/>
        <v>0</v>
      </c>
      <c r="BF89" s="150">
        <f t="shared" si="5"/>
        <v>0</v>
      </c>
      <c r="BG89" s="150">
        <f t="shared" si="6"/>
        <v>0</v>
      </c>
      <c r="BH89" s="150">
        <f t="shared" si="7"/>
        <v>0</v>
      </c>
      <c r="BI89" s="150">
        <f t="shared" si="8"/>
        <v>0</v>
      </c>
      <c r="BJ89" s="16" t="s">
        <v>145</v>
      </c>
      <c r="BK89" s="151">
        <f t="shared" si="9"/>
        <v>0</v>
      </c>
      <c r="BL89" s="16" t="s">
        <v>839</v>
      </c>
      <c r="BM89" s="16" t="s">
        <v>3163</v>
      </c>
    </row>
    <row r="90" spans="2:65" s="1" customFormat="1" ht="16.5" customHeight="1">
      <c r="B90" s="139"/>
      <c r="C90" s="177" t="s">
        <v>170</v>
      </c>
      <c r="D90" s="177" t="s">
        <v>164</v>
      </c>
      <c r="E90" s="178" t="s">
        <v>3164</v>
      </c>
      <c r="F90" s="179" t="s">
        <v>3165</v>
      </c>
      <c r="G90" s="180" t="s">
        <v>167</v>
      </c>
      <c r="H90" s="181">
        <v>1</v>
      </c>
      <c r="I90" s="182"/>
      <c r="J90" s="181">
        <f t="shared" si="0"/>
        <v>0</v>
      </c>
      <c r="K90" s="179" t="s">
        <v>1</v>
      </c>
      <c r="L90" s="183"/>
      <c r="M90" s="184" t="s">
        <v>1</v>
      </c>
      <c r="N90" s="185" t="s">
        <v>44</v>
      </c>
      <c r="O90" s="49"/>
      <c r="P90" s="148">
        <f t="shared" si="1"/>
        <v>0</v>
      </c>
      <c r="Q90" s="148">
        <v>0</v>
      </c>
      <c r="R90" s="148">
        <f t="shared" si="2"/>
        <v>0</v>
      </c>
      <c r="S90" s="148">
        <v>0</v>
      </c>
      <c r="T90" s="149">
        <f t="shared" si="3"/>
        <v>0</v>
      </c>
      <c r="AR90" s="16" t="s">
        <v>2031</v>
      </c>
      <c r="AT90" s="16" t="s">
        <v>164</v>
      </c>
      <c r="AU90" s="16" t="s">
        <v>145</v>
      </c>
      <c r="AY90" s="16" t="s">
        <v>137</v>
      </c>
      <c r="BE90" s="150">
        <f t="shared" si="4"/>
        <v>0</v>
      </c>
      <c r="BF90" s="150">
        <f t="shared" si="5"/>
        <v>0</v>
      </c>
      <c r="BG90" s="150">
        <f t="shared" si="6"/>
        <v>0</v>
      </c>
      <c r="BH90" s="150">
        <f t="shared" si="7"/>
        <v>0</v>
      </c>
      <c r="BI90" s="150">
        <f t="shared" si="8"/>
        <v>0</v>
      </c>
      <c r="BJ90" s="16" t="s">
        <v>145</v>
      </c>
      <c r="BK90" s="151">
        <f t="shared" si="9"/>
        <v>0</v>
      </c>
      <c r="BL90" s="16" t="s">
        <v>839</v>
      </c>
      <c r="BM90" s="16" t="s">
        <v>3166</v>
      </c>
    </row>
    <row r="91" spans="2:65" s="1" customFormat="1" ht="16.5" customHeight="1">
      <c r="B91" s="139"/>
      <c r="C91" s="177" t="s">
        <v>176</v>
      </c>
      <c r="D91" s="177" t="s">
        <v>164</v>
      </c>
      <c r="E91" s="178" t="s">
        <v>3167</v>
      </c>
      <c r="F91" s="179" t="s">
        <v>3168</v>
      </c>
      <c r="G91" s="180" t="s">
        <v>269</v>
      </c>
      <c r="H91" s="181">
        <v>50</v>
      </c>
      <c r="I91" s="182"/>
      <c r="J91" s="181">
        <f t="shared" si="0"/>
        <v>0</v>
      </c>
      <c r="K91" s="179" t="s">
        <v>1</v>
      </c>
      <c r="L91" s="183"/>
      <c r="M91" s="184" t="s">
        <v>1</v>
      </c>
      <c r="N91" s="185" t="s">
        <v>44</v>
      </c>
      <c r="O91" s="49"/>
      <c r="P91" s="148">
        <f t="shared" si="1"/>
        <v>0</v>
      </c>
      <c r="Q91" s="148">
        <v>0</v>
      </c>
      <c r="R91" s="148">
        <f t="shared" si="2"/>
        <v>0</v>
      </c>
      <c r="S91" s="148">
        <v>0</v>
      </c>
      <c r="T91" s="149">
        <f t="shared" si="3"/>
        <v>0</v>
      </c>
      <c r="AR91" s="16" t="s">
        <v>2031</v>
      </c>
      <c r="AT91" s="16" t="s">
        <v>164</v>
      </c>
      <c r="AU91" s="16" t="s">
        <v>145</v>
      </c>
      <c r="AY91" s="16" t="s">
        <v>137</v>
      </c>
      <c r="BE91" s="150">
        <f t="shared" si="4"/>
        <v>0</v>
      </c>
      <c r="BF91" s="150">
        <f t="shared" si="5"/>
        <v>0</v>
      </c>
      <c r="BG91" s="150">
        <f t="shared" si="6"/>
        <v>0</v>
      </c>
      <c r="BH91" s="150">
        <f t="shared" si="7"/>
        <v>0</v>
      </c>
      <c r="BI91" s="150">
        <f t="shared" si="8"/>
        <v>0</v>
      </c>
      <c r="BJ91" s="16" t="s">
        <v>145</v>
      </c>
      <c r="BK91" s="151">
        <f t="shared" si="9"/>
        <v>0</v>
      </c>
      <c r="BL91" s="16" t="s">
        <v>839</v>
      </c>
      <c r="BM91" s="16" t="s">
        <v>3169</v>
      </c>
    </row>
    <row r="92" spans="2:65" s="1" customFormat="1" ht="16.5" customHeight="1">
      <c r="B92" s="139"/>
      <c r="C92" s="177" t="s">
        <v>182</v>
      </c>
      <c r="D92" s="177" t="s">
        <v>164</v>
      </c>
      <c r="E92" s="178" t="s">
        <v>3170</v>
      </c>
      <c r="F92" s="179" t="s">
        <v>3171</v>
      </c>
      <c r="G92" s="180" t="s">
        <v>167</v>
      </c>
      <c r="H92" s="181">
        <v>35</v>
      </c>
      <c r="I92" s="182"/>
      <c r="J92" s="181">
        <f t="shared" si="0"/>
        <v>0</v>
      </c>
      <c r="K92" s="179" t="s">
        <v>1</v>
      </c>
      <c r="L92" s="183"/>
      <c r="M92" s="184" t="s">
        <v>1</v>
      </c>
      <c r="N92" s="185" t="s">
        <v>44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2031</v>
      </c>
      <c r="AT92" s="16" t="s">
        <v>164</v>
      </c>
      <c r="AU92" s="16" t="s">
        <v>145</v>
      </c>
      <c r="AY92" s="16" t="s">
        <v>137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145</v>
      </c>
      <c r="BK92" s="151">
        <f t="shared" si="9"/>
        <v>0</v>
      </c>
      <c r="BL92" s="16" t="s">
        <v>839</v>
      </c>
      <c r="BM92" s="16" t="s">
        <v>3172</v>
      </c>
    </row>
    <row r="93" spans="2:65" s="1" customFormat="1" ht="16.5" customHeight="1">
      <c r="B93" s="139"/>
      <c r="C93" s="177" t="s">
        <v>168</v>
      </c>
      <c r="D93" s="177" t="s">
        <v>164</v>
      </c>
      <c r="E93" s="178" t="s">
        <v>3173</v>
      </c>
      <c r="F93" s="179" t="s">
        <v>2624</v>
      </c>
      <c r="G93" s="180" t="s">
        <v>325</v>
      </c>
      <c r="H93" s="181">
        <v>1</v>
      </c>
      <c r="I93" s="182"/>
      <c r="J93" s="181">
        <f t="shared" si="0"/>
        <v>0</v>
      </c>
      <c r="K93" s="179" t="s">
        <v>1</v>
      </c>
      <c r="L93" s="183"/>
      <c r="M93" s="184" t="s">
        <v>1</v>
      </c>
      <c r="N93" s="185" t="s">
        <v>44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2031</v>
      </c>
      <c r="AT93" s="16" t="s">
        <v>164</v>
      </c>
      <c r="AU93" s="16" t="s">
        <v>145</v>
      </c>
      <c r="AY93" s="16" t="s">
        <v>137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145</v>
      </c>
      <c r="BK93" s="151">
        <f t="shared" si="9"/>
        <v>0</v>
      </c>
      <c r="BL93" s="16" t="s">
        <v>839</v>
      </c>
      <c r="BM93" s="16" t="s">
        <v>3174</v>
      </c>
    </row>
    <row r="94" spans="2:65" s="10" customFormat="1" ht="22.9" customHeight="1">
      <c r="B94" s="126"/>
      <c r="D94" s="127" t="s">
        <v>71</v>
      </c>
      <c r="E94" s="137" t="s">
        <v>3133</v>
      </c>
      <c r="F94" s="137" t="s">
        <v>3134</v>
      </c>
      <c r="I94" s="129"/>
      <c r="J94" s="138">
        <f>BK94</f>
        <v>0</v>
      </c>
      <c r="L94" s="126"/>
      <c r="M94" s="131"/>
      <c r="N94" s="132"/>
      <c r="O94" s="132"/>
      <c r="P94" s="133">
        <f>SUM(P95:P99)</f>
        <v>0</v>
      </c>
      <c r="Q94" s="132"/>
      <c r="R94" s="133">
        <f>SUM(R95:R99)</f>
        <v>0</v>
      </c>
      <c r="S94" s="132"/>
      <c r="T94" s="134">
        <f>SUM(T95:T99)</f>
        <v>0</v>
      </c>
      <c r="AR94" s="127" t="s">
        <v>151</v>
      </c>
      <c r="AT94" s="135" t="s">
        <v>71</v>
      </c>
      <c r="AU94" s="135" t="s">
        <v>80</v>
      </c>
      <c r="AY94" s="127" t="s">
        <v>137</v>
      </c>
      <c r="BK94" s="136">
        <f>SUM(BK95:BK99)</f>
        <v>0</v>
      </c>
    </row>
    <row r="95" spans="2:65" s="1" customFormat="1" ht="16.5" customHeight="1">
      <c r="B95" s="139"/>
      <c r="C95" s="140" t="s">
        <v>192</v>
      </c>
      <c r="D95" s="140" t="s">
        <v>139</v>
      </c>
      <c r="E95" s="141" t="s">
        <v>3135</v>
      </c>
      <c r="F95" s="142" t="s">
        <v>3136</v>
      </c>
      <c r="G95" s="143" t="s">
        <v>269</v>
      </c>
      <c r="H95" s="144">
        <v>30</v>
      </c>
      <c r="I95" s="145"/>
      <c r="J95" s="144">
        <f>ROUND(I95*H95,3)</f>
        <v>0</v>
      </c>
      <c r="K95" s="142" t="s">
        <v>1</v>
      </c>
      <c r="L95" s="30"/>
      <c r="M95" s="146" t="s">
        <v>1</v>
      </c>
      <c r="N95" s="147" t="s">
        <v>44</v>
      </c>
      <c r="O95" s="49"/>
      <c r="P95" s="148">
        <f>O95*H95</f>
        <v>0</v>
      </c>
      <c r="Q95" s="148">
        <v>0</v>
      </c>
      <c r="R95" s="148">
        <f>Q95*H95</f>
        <v>0</v>
      </c>
      <c r="S95" s="148">
        <v>0</v>
      </c>
      <c r="T95" s="149">
        <f>S95*H95</f>
        <v>0</v>
      </c>
      <c r="AR95" s="16" t="s">
        <v>839</v>
      </c>
      <c r="AT95" s="16" t="s">
        <v>139</v>
      </c>
      <c r="AU95" s="16" t="s">
        <v>145</v>
      </c>
      <c r="AY95" s="16" t="s">
        <v>137</v>
      </c>
      <c r="BE95" s="150">
        <f>IF(N95="základná",J95,0)</f>
        <v>0</v>
      </c>
      <c r="BF95" s="150">
        <f>IF(N95="znížená",J95,0)</f>
        <v>0</v>
      </c>
      <c r="BG95" s="150">
        <f>IF(N95="zákl. prenesená",J95,0)</f>
        <v>0</v>
      </c>
      <c r="BH95" s="150">
        <f>IF(N95="zníž. prenesená",J95,0)</f>
        <v>0</v>
      </c>
      <c r="BI95" s="150">
        <f>IF(N95="nulová",J95,0)</f>
        <v>0</v>
      </c>
      <c r="BJ95" s="16" t="s">
        <v>145</v>
      </c>
      <c r="BK95" s="151">
        <f>ROUND(I95*H95,3)</f>
        <v>0</v>
      </c>
      <c r="BL95" s="16" t="s">
        <v>839</v>
      </c>
      <c r="BM95" s="16" t="s">
        <v>3175</v>
      </c>
    </row>
    <row r="96" spans="2:65" s="1" customFormat="1" ht="16.5" customHeight="1">
      <c r="B96" s="139"/>
      <c r="C96" s="140" t="s">
        <v>196</v>
      </c>
      <c r="D96" s="140" t="s">
        <v>139</v>
      </c>
      <c r="E96" s="141" t="s">
        <v>3138</v>
      </c>
      <c r="F96" s="142" t="s">
        <v>3139</v>
      </c>
      <c r="G96" s="143" t="s">
        <v>142</v>
      </c>
      <c r="H96" s="144">
        <v>15</v>
      </c>
      <c r="I96" s="145"/>
      <c r="J96" s="144">
        <f>ROUND(I96*H96,3)</f>
        <v>0</v>
      </c>
      <c r="K96" s="142" t="s">
        <v>1</v>
      </c>
      <c r="L96" s="30"/>
      <c r="M96" s="146" t="s">
        <v>1</v>
      </c>
      <c r="N96" s="147" t="s">
        <v>44</v>
      </c>
      <c r="O96" s="49"/>
      <c r="P96" s="148">
        <f>O96*H96</f>
        <v>0</v>
      </c>
      <c r="Q96" s="148">
        <v>0</v>
      </c>
      <c r="R96" s="148">
        <f>Q96*H96</f>
        <v>0</v>
      </c>
      <c r="S96" s="148">
        <v>0</v>
      </c>
      <c r="T96" s="149">
        <f>S96*H96</f>
        <v>0</v>
      </c>
      <c r="AR96" s="16" t="s">
        <v>839</v>
      </c>
      <c r="AT96" s="16" t="s">
        <v>139</v>
      </c>
      <c r="AU96" s="16" t="s">
        <v>145</v>
      </c>
      <c r="AY96" s="16" t="s">
        <v>137</v>
      </c>
      <c r="BE96" s="150">
        <f>IF(N96="základná",J96,0)</f>
        <v>0</v>
      </c>
      <c r="BF96" s="150">
        <f>IF(N96="znížená",J96,0)</f>
        <v>0</v>
      </c>
      <c r="BG96" s="150">
        <f>IF(N96="zákl. prenesená",J96,0)</f>
        <v>0</v>
      </c>
      <c r="BH96" s="150">
        <f>IF(N96="zníž. prenesená",J96,0)</f>
        <v>0</v>
      </c>
      <c r="BI96" s="150">
        <f>IF(N96="nulová",J96,0)</f>
        <v>0</v>
      </c>
      <c r="BJ96" s="16" t="s">
        <v>145</v>
      </c>
      <c r="BK96" s="151">
        <f>ROUND(I96*H96,3)</f>
        <v>0</v>
      </c>
      <c r="BL96" s="16" t="s">
        <v>839</v>
      </c>
      <c r="BM96" s="16" t="s">
        <v>3176</v>
      </c>
    </row>
    <row r="97" spans="2:65" s="1" customFormat="1" ht="16.5" customHeight="1">
      <c r="B97" s="139"/>
      <c r="C97" s="140" t="s">
        <v>203</v>
      </c>
      <c r="D97" s="140" t="s">
        <v>139</v>
      </c>
      <c r="E97" s="141" t="s">
        <v>3141</v>
      </c>
      <c r="F97" s="142" t="s">
        <v>3142</v>
      </c>
      <c r="G97" s="143" t="s">
        <v>325</v>
      </c>
      <c r="H97" s="144">
        <v>1</v>
      </c>
      <c r="I97" s="145"/>
      <c r="J97" s="144">
        <f>ROUND(I97*H97,3)</f>
        <v>0</v>
      </c>
      <c r="K97" s="142" t="s">
        <v>1</v>
      </c>
      <c r="L97" s="30"/>
      <c r="M97" s="146" t="s">
        <v>1</v>
      </c>
      <c r="N97" s="147" t="s">
        <v>44</v>
      </c>
      <c r="O97" s="49"/>
      <c r="P97" s="148">
        <f>O97*H97</f>
        <v>0</v>
      </c>
      <c r="Q97" s="148">
        <v>0</v>
      </c>
      <c r="R97" s="148">
        <f>Q97*H97</f>
        <v>0</v>
      </c>
      <c r="S97" s="148">
        <v>0</v>
      </c>
      <c r="T97" s="149">
        <f>S97*H97</f>
        <v>0</v>
      </c>
      <c r="AR97" s="16" t="s">
        <v>839</v>
      </c>
      <c r="AT97" s="16" t="s">
        <v>139</v>
      </c>
      <c r="AU97" s="16" t="s">
        <v>145</v>
      </c>
      <c r="AY97" s="16" t="s">
        <v>137</v>
      </c>
      <c r="BE97" s="150">
        <f>IF(N97="základná",J97,0)</f>
        <v>0</v>
      </c>
      <c r="BF97" s="150">
        <f>IF(N97="znížená",J97,0)</f>
        <v>0</v>
      </c>
      <c r="BG97" s="150">
        <f>IF(N97="zákl. prenesená",J97,0)</f>
        <v>0</v>
      </c>
      <c r="BH97" s="150">
        <f>IF(N97="zníž. prenesená",J97,0)</f>
        <v>0</v>
      </c>
      <c r="BI97" s="150">
        <f>IF(N97="nulová",J97,0)</f>
        <v>0</v>
      </c>
      <c r="BJ97" s="16" t="s">
        <v>145</v>
      </c>
      <c r="BK97" s="151">
        <f>ROUND(I97*H97,3)</f>
        <v>0</v>
      </c>
      <c r="BL97" s="16" t="s">
        <v>839</v>
      </c>
      <c r="BM97" s="16" t="s">
        <v>3177</v>
      </c>
    </row>
    <row r="98" spans="2:65" s="1" customFormat="1" ht="16.5" customHeight="1">
      <c r="B98" s="139"/>
      <c r="C98" s="140" t="s">
        <v>211</v>
      </c>
      <c r="D98" s="140" t="s">
        <v>139</v>
      </c>
      <c r="E98" s="141" t="s">
        <v>3144</v>
      </c>
      <c r="F98" s="142" t="s">
        <v>3145</v>
      </c>
      <c r="G98" s="143" t="s">
        <v>325</v>
      </c>
      <c r="H98" s="144">
        <v>1</v>
      </c>
      <c r="I98" s="145"/>
      <c r="J98" s="144">
        <f>ROUND(I98*H98,3)</f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>O98*H98</f>
        <v>0</v>
      </c>
      <c r="Q98" s="148">
        <v>0</v>
      </c>
      <c r="R98" s="148">
        <f>Q98*H98</f>
        <v>0</v>
      </c>
      <c r="S98" s="148">
        <v>0</v>
      </c>
      <c r="T98" s="149">
        <f>S98*H98</f>
        <v>0</v>
      </c>
      <c r="AR98" s="16" t="s">
        <v>839</v>
      </c>
      <c r="AT98" s="16" t="s">
        <v>139</v>
      </c>
      <c r="AU98" s="16" t="s">
        <v>145</v>
      </c>
      <c r="AY98" s="16" t="s">
        <v>137</v>
      </c>
      <c r="BE98" s="150">
        <f>IF(N98="základná",J98,0)</f>
        <v>0</v>
      </c>
      <c r="BF98" s="150">
        <f>IF(N98="znížená",J98,0)</f>
        <v>0</v>
      </c>
      <c r="BG98" s="150">
        <f>IF(N98="zákl. prenesená",J98,0)</f>
        <v>0</v>
      </c>
      <c r="BH98" s="150">
        <f>IF(N98="zníž. prenesená",J98,0)</f>
        <v>0</v>
      </c>
      <c r="BI98" s="150">
        <f>IF(N98="nulová",J98,0)</f>
        <v>0</v>
      </c>
      <c r="BJ98" s="16" t="s">
        <v>145</v>
      </c>
      <c r="BK98" s="151">
        <f>ROUND(I98*H98,3)</f>
        <v>0</v>
      </c>
      <c r="BL98" s="16" t="s">
        <v>839</v>
      </c>
      <c r="BM98" s="16" t="s">
        <v>3178</v>
      </c>
    </row>
    <row r="99" spans="2:65" s="1" customFormat="1" ht="16.5" customHeight="1">
      <c r="B99" s="139"/>
      <c r="C99" s="140" t="s">
        <v>222</v>
      </c>
      <c r="D99" s="140" t="s">
        <v>139</v>
      </c>
      <c r="E99" s="141" t="s">
        <v>3147</v>
      </c>
      <c r="F99" s="142" t="s">
        <v>3148</v>
      </c>
      <c r="G99" s="143" t="s">
        <v>325</v>
      </c>
      <c r="H99" s="144">
        <v>1</v>
      </c>
      <c r="I99" s="145"/>
      <c r="J99" s="144">
        <f>ROUND(I99*H99,3)</f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839</v>
      </c>
      <c r="AT99" s="16" t="s">
        <v>139</v>
      </c>
      <c r="AU99" s="16" t="s">
        <v>145</v>
      </c>
      <c r="AY99" s="16" t="s">
        <v>137</v>
      </c>
      <c r="BE99" s="150">
        <f>IF(N99="základná",J99,0)</f>
        <v>0</v>
      </c>
      <c r="BF99" s="150">
        <f>IF(N99="znížená",J99,0)</f>
        <v>0</v>
      </c>
      <c r="BG99" s="150">
        <f>IF(N99="zákl. prenesená",J99,0)</f>
        <v>0</v>
      </c>
      <c r="BH99" s="150">
        <f>IF(N99="zníž. prenesená",J99,0)</f>
        <v>0</v>
      </c>
      <c r="BI99" s="150">
        <f>IF(N99="nulová",J99,0)</f>
        <v>0</v>
      </c>
      <c r="BJ99" s="16" t="s">
        <v>145</v>
      </c>
      <c r="BK99" s="151">
        <f>ROUND(I99*H99,3)</f>
        <v>0</v>
      </c>
      <c r="BL99" s="16" t="s">
        <v>839</v>
      </c>
      <c r="BM99" s="16" t="s">
        <v>3179</v>
      </c>
    </row>
    <row r="100" spans="2:65" s="10" customFormat="1" ht="25.9" customHeight="1">
      <c r="B100" s="126"/>
      <c r="D100" s="127" t="s">
        <v>71</v>
      </c>
      <c r="E100" s="128" t="s">
        <v>177</v>
      </c>
      <c r="F100" s="128" t="s">
        <v>3150</v>
      </c>
      <c r="I100" s="129"/>
      <c r="J100" s="130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144</v>
      </c>
      <c r="AT100" s="135" t="s">
        <v>71</v>
      </c>
      <c r="AU100" s="135" t="s">
        <v>72</v>
      </c>
      <c r="AY100" s="127" t="s">
        <v>137</v>
      </c>
      <c r="BK100" s="136">
        <f>BK101</f>
        <v>0</v>
      </c>
    </row>
    <row r="101" spans="2:65" s="1" customFormat="1" ht="16.5" customHeight="1">
      <c r="B101" s="139"/>
      <c r="C101" s="140" t="s">
        <v>230</v>
      </c>
      <c r="D101" s="140" t="s">
        <v>139</v>
      </c>
      <c r="E101" s="141" t="s">
        <v>2903</v>
      </c>
      <c r="F101" s="142" t="s">
        <v>2904</v>
      </c>
      <c r="G101" s="143" t="s">
        <v>2905</v>
      </c>
      <c r="H101" s="144">
        <v>8</v>
      </c>
      <c r="I101" s="145"/>
      <c r="J101" s="144">
        <f>ROUND(I101*H101,3)</f>
        <v>0</v>
      </c>
      <c r="K101" s="142" t="s">
        <v>1</v>
      </c>
      <c r="L101" s="30"/>
      <c r="M101" s="193" t="s">
        <v>1</v>
      </c>
      <c r="N101" s="194" t="s">
        <v>44</v>
      </c>
      <c r="O101" s="195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AR101" s="16" t="s">
        <v>3151</v>
      </c>
      <c r="AT101" s="16" t="s">
        <v>139</v>
      </c>
      <c r="AU101" s="16" t="s">
        <v>80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3151</v>
      </c>
      <c r="BM101" s="16" t="s">
        <v>3180</v>
      </c>
    </row>
    <row r="102" spans="2:65" s="1" customFormat="1" ht="6.95" customHeight="1">
      <c r="B102" s="39"/>
      <c r="C102" s="40"/>
      <c r="D102" s="40"/>
      <c r="E102" s="40"/>
      <c r="F102" s="40"/>
      <c r="G102" s="40"/>
      <c r="H102" s="40"/>
      <c r="I102" s="100"/>
      <c r="J102" s="40"/>
      <c r="K102" s="40"/>
      <c r="L102" s="30"/>
    </row>
  </sheetData>
  <autoFilter ref="C82:K10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3181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3182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ROUND(J81,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ROUND((SUM(BE81:BE84)),  2)</f>
        <v>0</v>
      </c>
      <c r="I33" s="92">
        <v>0.2</v>
      </c>
      <c r="J33" s="91">
        <f>ROUND(((SUM(BE81:BE84))*I33),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ROUND((SUM(BF81:BF84)),  2)</f>
        <v>0</v>
      </c>
      <c r="I34" s="92">
        <v>0.2</v>
      </c>
      <c r="J34" s="91">
        <f>ROUND(((SUM(BF81:BF84))*I34),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ROUND((SUM(BG81:BG84)),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ROUND((SUM(BH81:BH84)),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ROUND((SUM(BI81:BI84)),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06 - SO 05 Sadové úpravy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Stanislava Sabolová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J81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J82</f>
        <v>0</v>
      </c>
      <c r="L60" s="106"/>
    </row>
    <row r="61" spans="2:47" s="8" customFormat="1" ht="19.899999999999999" customHeight="1">
      <c r="B61" s="111"/>
      <c r="D61" s="112" t="s">
        <v>3183</v>
      </c>
      <c r="E61" s="113"/>
      <c r="F61" s="113"/>
      <c r="G61" s="113"/>
      <c r="H61" s="113"/>
      <c r="I61" s="114"/>
      <c r="J61" s="115">
        <f>J83</f>
        <v>0</v>
      </c>
      <c r="L61" s="111"/>
    </row>
    <row r="62" spans="2:47" s="1" customFormat="1" ht="21.75" customHeight="1">
      <c r="B62" s="30"/>
      <c r="I62" s="84"/>
      <c r="L62" s="30"/>
    </row>
    <row r="63" spans="2:47" s="1" customFormat="1" ht="6.95" customHeight="1">
      <c r="B63" s="39"/>
      <c r="C63" s="40"/>
      <c r="D63" s="40"/>
      <c r="E63" s="40"/>
      <c r="F63" s="40"/>
      <c r="G63" s="40"/>
      <c r="H63" s="40"/>
      <c r="I63" s="100"/>
      <c r="J63" s="40"/>
      <c r="K63" s="40"/>
      <c r="L63" s="30"/>
    </row>
    <row r="67" spans="2:20" s="1" customFormat="1" ht="6.95" customHeight="1">
      <c r="B67" s="41"/>
      <c r="C67" s="42"/>
      <c r="D67" s="42"/>
      <c r="E67" s="42"/>
      <c r="F67" s="42"/>
      <c r="G67" s="42"/>
      <c r="H67" s="42"/>
      <c r="I67" s="101"/>
      <c r="J67" s="42"/>
      <c r="K67" s="42"/>
      <c r="L67" s="30"/>
    </row>
    <row r="68" spans="2:20" s="1" customFormat="1" ht="24.95" customHeight="1">
      <c r="B68" s="30"/>
      <c r="C68" s="20" t="s">
        <v>123</v>
      </c>
      <c r="I68" s="84"/>
      <c r="L68" s="30"/>
    </row>
    <row r="69" spans="2:20" s="1" customFormat="1" ht="6.95" customHeight="1">
      <c r="B69" s="30"/>
      <c r="I69" s="84"/>
      <c r="L69" s="30"/>
    </row>
    <row r="70" spans="2:20" s="1" customFormat="1" ht="12" customHeight="1">
      <c r="B70" s="30"/>
      <c r="C70" s="25" t="s">
        <v>14</v>
      </c>
      <c r="I70" s="84"/>
      <c r="L70" s="30"/>
    </row>
    <row r="71" spans="2:20" s="1" customFormat="1" ht="16.5" customHeight="1">
      <c r="B71" s="30"/>
      <c r="E71" s="246" t="str">
        <f>E7</f>
        <v>Rodinný dom s 2 byt. jednotkami Chocholná-Velčice, Vytvorenie podmienok pre deinštitucionalizáciu DSS Adam. Kochanovce</v>
      </c>
      <c r="F71" s="247"/>
      <c r="G71" s="247"/>
      <c r="H71" s="247"/>
      <c r="I71" s="84"/>
      <c r="L71" s="30"/>
    </row>
    <row r="72" spans="2:20" s="1" customFormat="1" ht="12" customHeight="1">
      <c r="B72" s="30"/>
      <c r="C72" s="25" t="s">
        <v>107</v>
      </c>
      <c r="I72" s="84"/>
      <c r="L72" s="30"/>
    </row>
    <row r="73" spans="2:20" s="1" customFormat="1" ht="16.5" customHeight="1">
      <c r="B73" s="30"/>
      <c r="E73" s="232" t="str">
        <f>E9</f>
        <v>06 - SO 05 Sadové úpravy</v>
      </c>
      <c r="F73" s="231"/>
      <c r="G73" s="231"/>
      <c r="H73" s="231"/>
      <c r="I73" s="84"/>
      <c r="L73" s="30"/>
    </row>
    <row r="74" spans="2:20" s="1" customFormat="1" ht="6.95" customHeight="1">
      <c r="B74" s="30"/>
      <c r="I74" s="84"/>
      <c r="L74" s="30"/>
    </row>
    <row r="75" spans="2:20" s="1" customFormat="1" ht="12" customHeight="1">
      <c r="B75" s="30"/>
      <c r="C75" s="25" t="s">
        <v>18</v>
      </c>
      <c r="F75" s="16" t="str">
        <f>F12</f>
        <v>parc. č. 580,581,582 Chocholná-Velčice</v>
      </c>
      <c r="I75" s="85" t="s">
        <v>20</v>
      </c>
      <c r="J75" s="46" t="str">
        <f>IF(J12="","",J12)</f>
        <v>27. 12. 2018</v>
      </c>
      <c r="L75" s="30"/>
    </row>
    <row r="76" spans="2:20" s="1" customFormat="1" ht="6.95" customHeight="1">
      <c r="B76" s="30"/>
      <c r="I76" s="84"/>
      <c r="L76" s="30"/>
    </row>
    <row r="77" spans="2:20" s="1" customFormat="1" ht="13.7" customHeight="1">
      <c r="B77" s="30"/>
      <c r="C77" s="25" t="s">
        <v>22</v>
      </c>
      <c r="F77" s="16" t="str">
        <f>E15</f>
        <v>Trenčiansky samosprávny kraj</v>
      </c>
      <c r="I77" s="85" t="s">
        <v>29</v>
      </c>
      <c r="J77" s="28" t="str">
        <f>E21</f>
        <v>ADOM, spol. s r.o.</v>
      </c>
      <c r="L77" s="30"/>
    </row>
    <row r="78" spans="2:20" s="1" customFormat="1" ht="13.7" customHeight="1">
      <c r="B78" s="30"/>
      <c r="C78" s="25" t="s">
        <v>27</v>
      </c>
      <c r="F78" s="16" t="str">
        <f>IF(E18="","",E18)</f>
        <v>Vyplň údaj</v>
      </c>
      <c r="I78" s="85" t="s">
        <v>35</v>
      </c>
      <c r="J78" s="28" t="str">
        <f>E24</f>
        <v>Ing. Stanislava Sabolová</v>
      </c>
      <c r="L78" s="30"/>
    </row>
    <row r="79" spans="2:20" s="1" customFormat="1" ht="10.35" customHeight="1">
      <c r="B79" s="30"/>
      <c r="I79" s="84"/>
      <c r="L79" s="30"/>
    </row>
    <row r="80" spans="2:20" s="9" customFormat="1" ht="29.25" customHeight="1">
      <c r="B80" s="116"/>
      <c r="C80" s="117" t="s">
        <v>124</v>
      </c>
      <c r="D80" s="118" t="s">
        <v>57</v>
      </c>
      <c r="E80" s="118" t="s">
        <v>53</v>
      </c>
      <c r="F80" s="118" t="s">
        <v>54</v>
      </c>
      <c r="G80" s="118" t="s">
        <v>125</v>
      </c>
      <c r="H80" s="118" t="s">
        <v>126</v>
      </c>
      <c r="I80" s="119" t="s">
        <v>127</v>
      </c>
      <c r="J80" s="120" t="s">
        <v>111</v>
      </c>
      <c r="K80" s="121" t="s">
        <v>128</v>
      </c>
      <c r="L80" s="116"/>
      <c r="M80" s="53" t="s">
        <v>1</v>
      </c>
      <c r="N80" s="54" t="s">
        <v>42</v>
      </c>
      <c r="O80" s="54" t="s">
        <v>129</v>
      </c>
      <c r="P80" s="54" t="s">
        <v>130</v>
      </c>
      <c r="Q80" s="54" t="s">
        <v>131</v>
      </c>
      <c r="R80" s="54" t="s">
        <v>132</v>
      </c>
      <c r="S80" s="54" t="s">
        <v>133</v>
      </c>
      <c r="T80" s="55" t="s">
        <v>134</v>
      </c>
    </row>
    <row r="81" spans="2:65" s="1" customFormat="1" ht="22.9" customHeight="1">
      <c r="B81" s="30"/>
      <c r="C81" s="58" t="s">
        <v>112</v>
      </c>
      <c r="I81" s="84"/>
      <c r="J81" s="122">
        <f>BK81</f>
        <v>0</v>
      </c>
      <c r="L81" s="30"/>
      <c r="M81" s="56"/>
      <c r="N81" s="47"/>
      <c r="O81" s="47"/>
      <c r="P81" s="123">
        <f>P82</f>
        <v>0</v>
      </c>
      <c r="Q81" s="47"/>
      <c r="R81" s="123">
        <f>R82</f>
        <v>0</v>
      </c>
      <c r="S81" s="47"/>
      <c r="T81" s="124">
        <f>T82</f>
        <v>0</v>
      </c>
      <c r="AT81" s="16" t="s">
        <v>71</v>
      </c>
      <c r="AU81" s="16" t="s">
        <v>113</v>
      </c>
      <c r="BK81" s="125">
        <f>BK82</f>
        <v>0</v>
      </c>
    </row>
    <row r="82" spans="2:65" s="10" customFormat="1" ht="25.9" customHeight="1">
      <c r="B82" s="126"/>
      <c r="D82" s="127" t="s">
        <v>71</v>
      </c>
      <c r="E82" s="128" t="s">
        <v>135</v>
      </c>
      <c r="F82" s="128" t="s">
        <v>136</v>
      </c>
      <c r="I82" s="129"/>
      <c r="J82" s="130">
        <f>BK82</f>
        <v>0</v>
      </c>
      <c r="L82" s="126"/>
      <c r="M82" s="131"/>
      <c r="N82" s="132"/>
      <c r="O82" s="132"/>
      <c r="P82" s="133">
        <f>P83</f>
        <v>0</v>
      </c>
      <c r="Q82" s="132"/>
      <c r="R82" s="133">
        <f>R83</f>
        <v>0</v>
      </c>
      <c r="S82" s="132"/>
      <c r="T82" s="134">
        <f>T83</f>
        <v>0</v>
      </c>
      <c r="AR82" s="127" t="s">
        <v>80</v>
      </c>
      <c r="AT82" s="135" t="s">
        <v>71</v>
      </c>
      <c r="AU82" s="135" t="s">
        <v>72</v>
      </c>
      <c r="AY82" s="127" t="s">
        <v>137</v>
      </c>
      <c r="BK82" s="136">
        <f>BK83</f>
        <v>0</v>
      </c>
    </row>
    <row r="83" spans="2:65" s="10" customFormat="1" ht="22.9" customHeight="1">
      <c r="B83" s="126"/>
      <c r="D83" s="127" t="s">
        <v>71</v>
      </c>
      <c r="E83" s="137" t="s">
        <v>3184</v>
      </c>
      <c r="F83" s="137" t="s">
        <v>3185</v>
      </c>
      <c r="I83" s="129"/>
      <c r="J83" s="138">
        <f>BK83</f>
        <v>0</v>
      </c>
      <c r="L83" s="126"/>
      <c r="M83" s="131"/>
      <c r="N83" s="132"/>
      <c r="O83" s="132"/>
      <c r="P83" s="133">
        <f>P84</f>
        <v>0</v>
      </c>
      <c r="Q83" s="132"/>
      <c r="R83" s="133">
        <f>R84</f>
        <v>0</v>
      </c>
      <c r="S83" s="132"/>
      <c r="T83" s="134">
        <f>T84</f>
        <v>0</v>
      </c>
      <c r="AR83" s="127" t="s">
        <v>80</v>
      </c>
      <c r="AT83" s="135" t="s">
        <v>71</v>
      </c>
      <c r="AU83" s="135" t="s">
        <v>80</v>
      </c>
      <c r="AY83" s="127" t="s">
        <v>137</v>
      </c>
      <c r="BK83" s="136">
        <f>BK84</f>
        <v>0</v>
      </c>
    </row>
    <row r="84" spans="2:65" s="1" customFormat="1" ht="16.5" customHeight="1">
      <c r="B84" s="139"/>
      <c r="C84" s="140" t="s">
        <v>80</v>
      </c>
      <c r="D84" s="140" t="s">
        <v>139</v>
      </c>
      <c r="E84" s="141" t="s">
        <v>3186</v>
      </c>
      <c r="F84" s="142" t="s">
        <v>3187</v>
      </c>
      <c r="G84" s="143" t="s">
        <v>1</v>
      </c>
      <c r="H84" s="144">
        <v>1</v>
      </c>
      <c r="I84" s="145"/>
      <c r="J84" s="144">
        <f>ROUND(I84*H84,3)</f>
        <v>0</v>
      </c>
      <c r="K84" s="142" t="s">
        <v>1</v>
      </c>
      <c r="L84" s="30"/>
      <c r="M84" s="193" t="s">
        <v>1</v>
      </c>
      <c r="N84" s="194" t="s">
        <v>44</v>
      </c>
      <c r="O84" s="195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AR84" s="16" t="s">
        <v>144</v>
      </c>
      <c r="AT84" s="16" t="s">
        <v>139</v>
      </c>
      <c r="AU84" s="16" t="s">
        <v>145</v>
      </c>
      <c r="AY84" s="16" t="s">
        <v>137</v>
      </c>
      <c r="BE84" s="150">
        <f>IF(N84="základná",J84,0)</f>
        <v>0</v>
      </c>
      <c r="BF84" s="150">
        <f>IF(N84="znížená",J84,0)</f>
        <v>0</v>
      </c>
      <c r="BG84" s="150">
        <f>IF(N84="zákl. prenesená",J84,0)</f>
        <v>0</v>
      </c>
      <c r="BH84" s="150">
        <f>IF(N84="zníž. prenesená",J84,0)</f>
        <v>0</v>
      </c>
      <c r="BI84" s="150">
        <f>IF(N84="nulová",J84,0)</f>
        <v>0</v>
      </c>
      <c r="BJ84" s="16" t="s">
        <v>145</v>
      </c>
      <c r="BK84" s="151">
        <f>ROUND(I84*H84,3)</f>
        <v>0</v>
      </c>
      <c r="BL84" s="16" t="s">
        <v>144</v>
      </c>
      <c r="BM84" s="16" t="s">
        <v>3188</v>
      </c>
    </row>
    <row r="85" spans="2:65" s="1" customFormat="1" ht="6.95" customHeight="1">
      <c r="B85" s="39"/>
      <c r="C85" s="40"/>
      <c r="D85" s="40"/>
      <c r="E85" s="40"/>
      <c r="F85" s="40"/>
      <c r="G85" s="40"/>
      <c r="H85" s="40"/>
      <c r="I85" s="100"/>
      <c r="J85" s="40"/>
      <c r="K85" s="40"/>
      <c r="L85" s="30"/>
    </row>
  </sheetData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102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6" t="str">
        <f>'Rekapitulácia stavby'!K6</f>
        <v>Rodinný dom s 2 byt. jednotkami Chocholná-Velčice, Vytvorenie podmienok pre deinštitucionalizáciu DSS Adam. Kochanovce</v>
      </c>
      <c r="F7" s="247"/>
      <c r="G7" s="247"/>
      <c r="H7" s="247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32" t="s">
        <v>3189</v>
      </c>
      <c r="F9" s="231"/>
      <c r="G9" s="231"/>
      <c r="H9" s="231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8" t="str">
        <f>'Rekapitulácia stavby'!E14</f>
        <v>Vyplň údaj</v>
      </c>
      <c r="F18" s="235"/>
      <c r="G18" s="235"/>
      <c r="H18" s="235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3190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39" t="s">
        <v>1</v>
      </c>
      <c r="F27" s="239"/>
      <c r="G27" s="239"/>
      <c r="H27" s="239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ROUND(J85,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ROUND((SUM(BE85:BE207)),  2)</f>
        <v>0</v>
      </c>
      <c r="I33" s="92">
        <v>0.2</v>
      </c>
      <c r="J33" s="91">
        <f>ROUND(((SUM(BE85:BE207))*I33),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ROUND((SUM(BF85:BF207)),  2)</f>
        <v>0</v>
      </c>
      <c r="I34" s="92">
        <v>0.2</v>
      </c>
      <c r="J34" s="91">
        <f>ROUND(((SUM(BF85:BF207))*I34),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ROUND((SUM(BG85:BG207)),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ROUND((SUM(BH85:BH207)),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ROUND((SUM(BI85:BI207)),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6" t="str">
        <f>E7</f>
        <v>Rodinný dom s 2 byt. jednotkami Chocholná-Velčice, Vytvorenie podmienok pre deinštitucionalizáciu DSS Adam. Kochanovce</v>
      </c>
      <c r="F48" s="247"/>
      <c r="G48" s="247"/>
      <c r="H48" s="247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32" t="str">
        <f>E9</f>
        <v>07 - SO 06 Parkoviská a komunikácie</v>
      </c>
      <c r="F50" s="231"/>
      <c r="G50" s="231"/>
      <c r="H50" s="231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Matečný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J85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J86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J87</f>
        <v>0</v>
      </c>
      <c r="L61" s="111"/>
    </row>
    <row r="62" spans="2:47" s="8" customFormat="1" ht="19.899999999999999" customHeight="1">
      <c r="B62" s="111"/>
      <c r="D62" s="112" t="s">
        <v>292</v>
      </c>
      <c r="E62" s="113"/>
      <c r="F62" s="113"/>
      <c r="G62" s="113"/>
      <c r="H62" s="113"/>
      <c r="I62" s="114"/>
      <c r="J62" s="115">
        <f>J103</f>
        <v>0</v>
      </c>
      <c r="L62" s="111"/>
    </row>
    <row r="63" spans="2:47" s="8" customFormat="1" ht="19.899999999999999" customHeight="1">
      <c r="B63" s="111"/>
      <c r="D63" s="112" t="s">
        <v>117</v>
      </c>
      <c r="E63" s="113"/>
      <c r="F63" s="113"/>
      <c r="G63" s="113"/>
      <c r="H63" s="113"/>
      <c r="I63" s="114"/>
      <c r="J63" s="115">
        <f>J120</f>
        <v>0</v>
      </c>
      <c r="L63" s="111"/>
    </row>
    <row r="64" spans="2:47" s="8" customFormat="1" ht="19.899999999999999" customHeight="1">
      <c r="B64" s="111"/>
      <c r="D64" s="112" t="s">
        <v>293</v>
      </c>
      <c r="E64" s="113"/>
      <c r="F64" s="113"/>
      <c r="G64" s="113"/>
      <c r="H64" s="113"/>
      <c r="I64" s="114"/>
      <c r="J64" s="115">
        <f>J126</f>
        <v>0</v>
      </c>
      <c r="L64" s="111"/>
    </row>
    <row r="65" spans="2:12" s="8" customFormat="1" ht="19.899999999999999" customHeight="1">
      <c r="B65" s="111"/>
      <c r="D65" s="112" t="s">
        <v>119</v>
      </c>
      <c r="E65" s="113"/>
      <c r="F65" s="113"/>
      <c r="G65" s="113"/>
      <c r="H65" s="113"/>
      <c r="I65" s="114"/>
      <c r="J65" s="115">
        <f>J158</f>
        <v>0</v>
      </c>
      <c r="L65" s="111"/>
    </row>
    <row r="66" spans="2:12" s="1" customFormat="1" ht="21.75" customHeight="1">
      <c r="B66" s="30"/>
      <c r="I66" s="84"/>
      <c r="L66" s="30"/>
    </row>
    <row r="67" spans="2:12" s="1" customFormat="1" ht="6.95" customHeight="1">
      <c r="B67" s="39"/>
      <c r="C67" s="40"/>
      <c r="D67" s="40"/>
      <c r="E67" s="40"/>
      <c r="F67" s="40"/>
      <c r="G67" s="40"/>
      <c r="H67" s="40"/>
      <c r="I67" s="100"/>
      <c r="J67" s="40"/>
      <c r="K67" s="40"/>
      <c r="L67" s="30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101"/>
      <c r="J71" s="42"/>
      <c r="K71" s="42"/>
      <c r="L71" s="30"/>
    </row>
    <row r="72" spans="2:12" s="1" customFormat="1" ht="24.95" customHeight="1">
      <c r="B72" s="30"/>
      <c r="C72" s="20" t="s">
        <v>123</v>
      </c>
      <c r="I72" s="84"/>
      <c r="L72" s="30"/>
    </row>
    <row r="73" spans="2:12" s="1" customFormat="1" ht="6.95" customHeight="1">
      <c r="B73" s="30"/>
      <c r="I73" s="84"/>
      <c r="L73" s="30"/>
    </row>
    <row r="74" spans="2:12" s="1" customFormat="1" ht="12" customHeight="1">
      <c r="B74" s="30"/>
      <c r="C74" s="25" t="s">
        <v>14</v>
      </c>
      <c r="I74" s="84"/>
      <c r="L74" s="30"/>
    </row>
    <row r="75" spans="2:12" s="1" customFormat="1" ht="16.5" customHeight="1">
      <c r="B75" s="30"/>
      <c r="E75" s="246" t="str">
        <f>E7</f>
        <v>Rodinný dom s 2 byt. jednotkami Chocholná-Velčice, Vytvorenie podmienok pre deinštitucionalizáciu DSS Adam. Kochanovce</v>
      </c>
      <c r="F75" s="247"/>
      <c r="G75" s="247"/>
      <c r="H75" s="247"/>
      <c r="I75" s="84"/>
      <c r="L75" s="30"/>
    </row>
    <row r="76" spans="2:12" s="1" customFormat="1" ht="12" customHeight="1">
      <c r="B76" s="30"/>
      <c r="C76" s="25" t="s">
        <v>107</v>
      </c>
      <c r="I76" s="84"/>
      <c r="L76" s="30"/>
    </row>
    <row r="77" spans="2:12" s="1" customFormat="1" ht="16.5" customHeight="1">
      <c r="B77" s="30"/>
      <c r="E77" s="232" t="str">
        <f>E9</f>
        <v>07 - SO 06 Parkoviská a komunikácie</v>
      </c>
      <c r="F77" s="231"/>
      <c r="G77" s="231"/>
      <c r="H77" s="231"/>
      <c r="I77" s="84"/>
      <c r="L77" s="30"/>
    </row>
    <row r="78" spans="2:12" s="1" customFormat="1" ht="6.95" customHeight="1">
      <c r="B78" s="30"/>
      <c r="I78" s="84"/>
      <c r="L78" s="30"/>
    </row>
    <row r="79" spans="2:12" s="1" customFormat="1" ht="12" customHeight="1">
      <c r="B79" s="30"/>
      <c r="C79" s="25" t="s">
        <v>18</v>
      </c>
      <c r="F79" s="16" t="str">
        <f>F12</f>
        <v>parc. č. 580,581,582 Chocholná-Velčice</v>
      </c>
      <c r="I79" s="85" t="s">
        <v>20</v>
      </c>
      <c r="J79" s="46" t="str">
        <f>IF(J12="","",J12)</f>
        <v>27. 12. 2018</v>
      </c>
      <c r="L79" s="30"/>
    </row>
    <row r="80" spans="2:12" s="1" customFormat="1" ht="6.95" customHeight="1">
      <c r="B80" s="30"/>
      <c r="I80" s="84"/>
      <c r="L80" s="30"/>
    </row>
    <row r="81" spans="2:65" s="1" customFormat="1" ht="13.7" customHeight="1">
      <c r="B81" s="30"/>
      <c r="C81" s="25" t="s">
        <v>22</v>
      </c>
      <c r="F81" s="16" t="str">
        <f>E15</f>
        <v>Trenčiansky samosprávny kraj</v>
      </c>
      <c r="I81" s="85" t="s">
        <v>29</v>
      </c>
      <c r="J81" s="28" t="str">
        <f>E21</f>
        <v>ADOM, spol. s r.o.</v>
      </c>
      <c r="L81" s="30"/>
    </row>
    <row r="82" spans="2:65" s="1" customFormat="1" ht="13.7" customHeight="1">
      <c r="B82" s="30"/>
      <c r="C82" s="25" t="s">
        <v>27</v>
      </c>
      <c r="F82" s="16" t="str">
        <f>IF(E18="","",E18)</f>
        <v>Vyplň údaj</v>
      </c>
      <c r="I82" s="85" t="s">
        <v>35</v>
      </c>
      <c r="J82" s="28" t="str">
        <f>E24</f>
        <v>Ing. Matečný</v>
      </c>
      <c r="L82" s="30"/>
    </row>
    <row r="83" spans="2:65" s="1" customFormat="1" ht="10.35" customHeight="1">
      <c r="B83" s="30"/>
      <c r="I83" s="84"/>
      <c r="L83" s="30"/>
    </row>
    <row r="84" spans="2:65" s="9" customFormat="1" ht="29.25" customHeight="1">
      <c r="B84" s="116"/>
      <c r="C84" s="117" t="s">
        <v>124</v>
      </c>
      <c r="D84" s="118" t="s">
        <v>57</v>
      </c>
      <c r="E84" s="118" t="s">
        <v>53</v>
      </c>
      <c r="F84" s="118" t="s">
        <v>54</v>
      </c>
      <c r="G84" s="118" t="s">
        <v>125</v>
      </c>
      <c r="H84" s="118" t="s">
        <v>126</v>
      </c>
      <c r="I84" s="119" t="s">
        <v>127</v>
      </c>
      <c r="J84" s="120" t="s">
        <v>111</v>
      </c>
      <c r="K84" s="121" t="s">
        <v>128</v>
      </c>
      <c r="L84" s="116"/>
      <c r="M84" s="53" t="s">
        <v>1</v>
      </c>
      <c r="N84" s="54" t="s">
        <v>42</v>
      </c>
      <c r="O84" s="54" t="s">
        <v>129</v>
      </c>
      <c r="P84" s="54" t="s">
        <v>130</v>
      </c>
      <c r="Q84" s="54" t="s">
        <v>131</v>
      </c>
      <c r="R84" s="54" t="s">
        <v>132</v>
      </c>
      <c r="S84" s="54" t="s">
        <v>133</v>
      </c>
      <c r="T84" s="55" t="s">
        <v>134</v>
      </c>
    </row>
    <row r="85" spans="2:65" s="1" customFormat="1" ht="22.9" customHeight="1">
      <c r="B85" s="30"/>
      <c r="C85" s="58" t="s">
        <v>112</v>
      </c>
      <c r="I85" s="84"/>
      <c r="J85" s="122">
        <f>BK85</f>
        <v>0</v>
      </c>
      <c r="L85" s="30"/>
      <c r="M85" s="56"/>
      <c r="N85" s="47"/>
      <c r="O85" s="47"/>
      <c r="P85" s="123">
        <f>P86</f>
        <v>0</v>
      </c>
      <c r="Q85" s="47"/>
      <c r="R85" s="123">
        <f>R86</f>
        <v>0</v>
      </c>
      <c r="S85" s="47"/>
      <c r="T85" s="124">
        <f>T86</f>
        <v>0</v>
      </c>
      <c r="AT85" s="16" t="s">
        <v>71</v>
      </c>
      <c r="AU85" s="16" t="s">
        <v>113</v>
      </c>
      <c r="BK85" s="125">
        <f>BK86</f>
        <v>0</v>
      </c>
    </row>
    <row r="86" spans="2:65" s="10" customFormat="1" ht="25.9" customHeight="1">
      <c r="B86" s="126"/>
      <c r="D86" s="127" t="s">
        <v>71</v>
      </c>
      <c r="E86" s="128" t="s">
        <v>135</v>
      </c>
      <c r="F86" s="128" t="s">
        <v>136</v>
      </c>
      <c r="I86" s="129"/>
      <c r="J86" s="130">
        <f>BK86</f>
        <v>0</v>
      </c>
      <c r="L86" s="126"/>
      <c r="M86" s="131"/>
      <c r="N86" s="132"/>
      <c r="O86" s="132"/>
      <c r="P86" s="133">
        <f>P87+P103+P120+P126+P158</f>
        <v>0</v>
      </c>
      <c r="Q86" s="132"/>
      <c r="R86" s="133">
        <f>R87+R103+R120+R126+R158</f>
        <v>0</v>
      </c>
      <c r="S86" s="132"/>
      <c r="T86" s="134">
        <f>T87+T103+T120+T126+T158</f>
        <v>0</v>
      </c>
      <c r="AR86" s="127" t="s">
        <v>80</v>
      </c>
      <c r="AT86" s="135" t="s">
        <v>71</v>
      </c>
      <c r="AU86" s="135" t="s">
        <v>72</v>
      </c>
      <c r="AY86" s="127" t="s">
        <v>137</v>
      </c>
      <c r="BK86" s="136">
        <f>BK87+BK103+BK120+BK126+BK158</f>
        <v>0</v>
      </c>
    </row>
    <row r="87" spans="2:65" s="10" customFormat="1" ht="22.9" customHeight="1">
      <c r="B87" s="126"/>
      <c r="D87" s="127" t="s">
        <v>71</v>
      </c>
      <c r="E87" s="137" t="s">
        <v>80</v>
      </c>
      <c r="F87" s="137" t="s">
        <v>138</v>
      </c>
      <c r="I87" s="129"/>
      <c r="J87" s="138">
        <f>BK87</f>
        <v>0</v>
      </c>
      <c r="L87" s="126"/>
      <c r="M87" s="131"/>
      <c r="N87" s="132"/>
      <c r="O87" s="132"/>
      <c r="P87" s="133">
        <f>SUM(P88:P102)</f>
        <v>0</v>
      </c>
      <c r="Q87" s="132"/>
      <c r="R87" s="133">
        <f>SUM(R88:R102)</f>
        <v>0</v>
      </c>
      <c r="S87" s="132"/>
      <c r="T87" s="134">
        <f>SUM(T88:T102)</f>
        <v>0</v>
      </c>
      <c r="AR87" s="127" t="s">
        <v>80</v>
      </c>
      <c r="AT87" s="135" t="s">
        <v>71</v>
      </c>
      <c r="AU87" s="135" t="s">
        <v>80</v>
      </c>
      <c r="AY87" s="127" t="s">
        <v>137</v>
      </c>
      <c r="BK87" s="136">
        <f>SUM(BK88:BK102)</f>
        <v>0</v>
      </c>
    </row>
    <row r="88" spans="2:65" s="1" customFormat="1" ht="16.5" customHeight="1">
      <c r="B88" s="139"/>
      <c r="C88" s="140" t="s">
        <v>80</v>
      </c>
      <c r="D88" s="140" t="s">
        <v>139</v>
      </c>
      <c r="E88" s="141" t="s">
        <v>3191</v>
      </c>
      <c r="F88" s="142" t="s">
        <v>3192</v>
      </c>
      <c r="G88" s="143" t="s">
        <v>142</v>
      </c>
      <c r="H88" s="144">
        <v>20.399999999999999</v>
      </c>
      <c r="I88" s="145"/>
      <c r="J88" s="144">
        <f>ROUND(I88*H88,3)</f>
        <v>0</v>
      </c>
      <c r="K88" s="142" t="s">
        <v>1</v>
      </c>
      <c r="L88" s="30"/>
      <c r="M88" s="146" t="s">
        <v>1</v>
      </c>
      <c r="N88" s="147" t="s">
        <v>44</v>
      </c>
      <c r="O88" s="49"/>
      <c r="P88" s="148">
        <f>O88*H88</f>
        <v>0</v>
      </c>
      <c r="Q88" s="148">
        <v>0</v>
      </c>
      <c r="R88" s="148">
        <f>Q88*H88</f>
        <v>0</v>
      </c>
      <c r="S88" s="148">
        <v>0</v>
      </c>
      <c r="T88" s="149">
        <f>S88*H88</f>
        <v>0</v>
      </c>
      <c r="AR88" s="16" t="s">
        <v>144</v>
      </c>
      <c r="AT88" s="16" t="s">
        <v>139</v>
      </c>
      <c r="AU88" s="16" t="s">
        <v>145</v>
      </c>
      <c r="AY88" s="16" t="s">
        <v>137</v>
      </c>
      <c r="BE88" s="150">
        <f>IF(N88="základná",J88,0)</f>
        <v>0</v>
      </c>
      <c r="BF88" s="150">
        <f>IF(N88="znížená",J88,0)</f>
        <v>0</v>
      </c>
      <c r="BG88" s="150">
        <f>IF(N88="zákl. prenesená",J88,0)</f>
        <v>0</v>
      </c>
      <c r="BH88" s="150">
        <f>IF(N88="zníž. prenesená",J88,0)</f>
        <v>0</v>
      </c>
      <c r="BI88" s="150">
        <f>IF(N88="nulová",J88,0)</f>
        <v>0</v>
      </c>
      <c r="BJ88" s="16" t="s">
        <v>145</v>
      </c>
      <c r="BK88" s="151">
        <f>ROUND(I88*H88,3)</f>
        <v>0</v>
      </c>
      <c r="BL88" s="16" t="s">
        <v>144</v>
      </c>
      <c r="BM88" s="16" t="s">
        <v>3193</v>
      </c>
    </row>
    <row r="89" spans="2:65" s="14" customFormat="1">
      <c r="B89" s="186"/>
      <c r="D89" s="153" t="s">
        <v>147</v>
      </c>
      <c r="E89" s="187" t="s">
        <v>1</v>
      </c>
      <c r="F89" s="188" t="s">
        <v>3194</v>
      </c>
      <c r="H89" s="187" t="s">
        <v>1</v>
      </c>
      <c r="I89" s="189"/>
      <c r="L89" s="186"/>
      <c r="M89" s="190"/>
      <c r="N89" s="191"/>
      <c r="O89" s="191"/>
      <c r="P89" s="191"/>
      <c r="Q89" s="191"/>
      <c r="R89" s="191"/>
      <c r="S89" s="191"/>
      <c r="T89" s="192"/>
      <c r="AT89" s="187" t="s">
        <v>147</v>
      </c>
      <c r="AU89" s="187" t="s">
        <v>145</v>
      </c>
      <c r="AV89" s="14" t="s">
        <v>80</v>
      </c>
      <c r="AW89" s="14" t="s">
        <v>33</v>
      </c>
      <c r="AX89" s="14" t="s">
        <v>72</v>
      </c>
      <c r="AY89" s="187" t="s">
        <v>137</v>
      </c>
    </row>
    <row r="90" spans="2:65" s="11" customFormat="1">
      <c r="B90" s="152"/>
      <c r="D90" s="153" t="s">
        <v>147</v>
      </c>
      <c r="E90" s="154" t="s">
        <v>1</v>
      </c>
      <c r="F90" s="155" t="s">
        <v>3195</v>
      </c>
      <c r="H90" s="156">
        <v>20.399999999999999</v>
      </c>
      <c r="I90" s="157"/>
      <c r="L90" s="152"/>
      <c r="M90" s="158"/>
      <c r="N90" s="159"/>
      <c r="O90" s="159"/>
      <c r="P90" s="159"/>
      <c r="Q90" s="159"/>
      <c r="R90" s="159"/>
      <c r="S90" s="159"/>
      <c r="T90" s="160"/>
      <c r="AT90" s="154" t="s">
        <v>147</v>
      </c>
      <c r="AU90" s="154" t="s">
        <v>145</v>
      </c>
      <c r="AV90" s="11" t="s">
        <v>145</v>
      </c>
      <c r="AW90" s="11" t="s">
        <v>33</v>
      </c>
      <c r="AX90" s="11" t="s">
        <v>80</v>
      </c>
      <c r="AY90" s="154" t="s">
        <v>137</v>
      </c>
    </row>
    <row r="91" spans="2:65" s="1" customFormat="1" ht="16.5" customHeight="1">
      <c r="B91" s="139"/>
      <c r="C91" s="140" t="s">
        <v>145</v>
      </c>
      <c r="D91" s="140" t="s">
        <v>139</v>
      </c>
      <c r="E91" s="141" t="s">
        <v>3196</v>
      </c>
      <c r="F91" s="142" t="s">
        <v>3197</v>
      </c>
      <c r="G91" s="143" t="s">
        <v>142</v>
      </c>
      <c r="H91" s="144">
        <v>4.3</v>
      </c>
      <c r="I91" s="145"/>
      <c r="J91" s="144">
        <f>ROUND(I91*H91,3)</f>
        <v>0</v>
      </c>
      <c r="K91" s="142" t="s">
        <v>1</v>
      </c>
      <c r="L91" s="30"/>
      <c r="M91" s="146" t="s">
        <v>1</v>
      </c>
      <c r="N91" s="147" t="s">
        <v>44</v>
      </c>
      <c r="O91" s="49"/>
      <c r="P91" s="148">
        <f>O91*H91</f>
        <v>0</v>
      </c>
      <c r="Q91" s="148">
        <v>0</v>
      </c>
      <c r="R91" s="148">
        <f>Q91*H91</f>
        <v>0</v>
      </c>
      <c r="S91" s="148">
        <v>0</v>
      </c>
      <c r="T91" s="149">
        <f>S91*H91</f>
        <v>0</v>
      </c>
      <c r="AR91" s="16" t="s">
        <v>144</v>
      </c>
      <c r="AT91" s="16" t="s">
        <v>139</v>
      </c>
      <c r="AU91" s="16" t="s">
        <v>145</v>
      </c>
      <c r="AY91" s="16" t="s">
        <v>137</v>
      </c>
      <c r="BE91" s="150">
        <f>IF(N91="základná",J91,0)</f>
        <v>0</v>
      </c>
      <c r="BF91" s="150">
        <f>IF(N91="znížená",J91,0)</f>
        <v>0</v>
      </c>
      <c r="BG91" s="150">
        <f>IF(N91="zákl. prenesená",J91,0)</f>
        <v>0</v>
      </c>
      <c r="BH91" s="150">
        <f>IF(N91="zníž. prenesená",J91,0)</f>
        <v>0</v>
      </c>
      <c r="BI91" s="150">
        <f>IF(N91="nulová",J91,0)</f>
        <v>0</v>
      </c>
      <c r="BJ91" s="16" t="s">
        <v>145</v>
      </c>
      <c r="BK91" s="151">
        <f>ROUND(I91*H91,3)</f>
        <v>0</v>
      </c>
      <c r="BL91" s="16" t="s">
        <v>144</v>
      </c>
      <c r="BM91" s="16" t="s">
        <v>3198</v>
      </c>
    </row>
    <row r="92" spans="2:65" s="14" customFormat="1">
      <c r="B92" s="186"/>
      <c r="D92" s="153" t="s">
        <v>147</v>
      </c>
      <c r="E92" s="187" t="s">
        <v>1</v>
      </c>
      <c r="F92" s="188" t="s">
        <v>3199</v>
      </c>
      <c r="H92" s="187" t="s">
        <v>1</v>
      </c>
      <c r="I92" s="189"/>
      <c r="L92" s="186"/>
      <c r="M92" s="190"/>
      <c r="N92" s="191"/>
      <c r="O92" s="191"/>
      <c r="P92" s="191"/>
      <c r="Q92" s="191"/>
      <c r="R92" s="191"/>
      <c r="S92" s="191"/>
      <c r="T92" s="192"/>
      <c r="AT92" s="187" t="s">
        <v>147</v>
      </c>
      <c r="AU92" s="187" t="s">
        <v>145</v>
      </c>
      <c r="AV92" s="14" t="s">
        <v>80</v>
      </c>
      <c r="AW92" s="14" t="s">
        <v>33</v>
      </c>
      <c r="AX92" s="14" t="s">
        <v>72</v>
      </c>
      <c r="AY92" s="187" t="s">
        <v>137</v>
      </c>
    </row>
    <row r="93" spans="2:65" s="11" customFormat="1">
      <c r="B93" s="152"/>
      <c r="D93" s="153" t="s">
        <v>147</v>
      </c>
      <c r="E93" s="154" t="s">
        <v>1</v>
      </c>
      <c r="F93" s="155" t="s">
        <v>3200</v>
      </c>
      <c r="H93" s="156">
        <v>4.3</v>
      </c>
      <c r="I93" s="157"/>
      <c r="L93" s="152"/>
      <c r="M93" s="158"/>
      <c r="N93" s="159"/>
      <c r="O93" s="159"/>
      <c r="P93" s="159"/>
      <c r="Q93" s="159"/>
      <c r="R93" s="159"/>
      <c r="S93" s="159"/>
      <c r="T93" s="160"/>
      <c r="AT93" s="154" t="s">
        <v>147</v>
      </c>
      <c r="AU93" s="154" t="s">
        <v>145</v>
      </c>
      <c r="AV93" s="11" t="s">
        <v>145</v>
      </c>
      <c r="AW93" s="11" t="s">
        <v>33</v>
      </c>
      <c r="AX93" s="11" t="s">
        <v>80</v>
      </c>
      <c r="AY93" s="154" t="s">
        <v>137</v>
      </c>
    </row>
    <row r="94" spans="2:65" s="1" customFormat="1" ht="16.5" customHeight="1">
      <c r="B94" s="139"/>
      <c r="C94" s="140" t="s">
        <v>151</v>
      </c>
      <c r="D94" s="140" t="s">
        <v>139</v>
      </c>
      <c r="E94" s="141" t="s">
        <v>3201</v>
      </c>
      <c r="F94" s="142" t="s">
        <v>3202</v>
      </c>
      <c r="G94" s="143" t="s">
        <v>162</v>
      </c>
      <c r="H94" s="144">
        <v>47.4</v>
      </c>
      <c r="I94" s="145"/>
      <c r="J94" s="144">
        <f t="shared" ref="J94:J101" si="0">ROUND(I94*H94,3)</f>
        <v>0</v>
      </c>
      <c r="K94" s="142" t="s">
        <v>1</v>
      </c>
      <c r="L94" s="30"/>
      <c r="M94" s="146" t="s">
        <v>1</v>
      </c>
      <c r="N94" s="147" t="s">
        <v>44</v>
      </c>
      <c r="O94" s="49"/>
      <c r="P94" s="148">
        <f t="shared" ref="P94:P101" si="1">O94*H94</f>
        <v>0</v>
      </c>
      <c r="Q94" s="148">
        <v>0</v>
      </c>
      <c r="R94" s="148">
        <f t="shared" ref="R94:R101" si="2">Q94*H94</f>
        <v>0</v>
      </c>
      <c r="S94" s="148">
        <v>0</v>
      </c>
      <c r="T94" s="149">
        <f t="shared" ref="T94:T101" si="3">S94*H94</f>
        <v>0</v>
      </c>
      <c r="AR94" s="16" t="s">
        <v>144</v>
      </c>
      <c r="AT94" s="16" t="s">
        <v>139</v>
      </c>
      <c r="AU94" s="16" t="s">
        <v>145</v>
      </c>
      <c r="AY94" s="16" t="s">
        <v>137</v>
      </c>
      <c r="BE94" s="150">
        <f t="shared" ref="BE94:BE101" si="4">IF(N94="základná",J94,0)</f>
        <v>0</v>
      </c>
      <c r="BF94" s="150">
        <f t="shared" ref="BF94:BF101" si="5">IF(N94="znížená",J94,0)</f>
        <v>0</v>
      </c>
      <c r="BG94" s="150">
        <f t="shared" ref="BG94:BG101" si="6">IF(N94="zákl. prenesená",J94,0)</f>
        <v>0</v>
      </c>
      <c r="BH94" s="150">
        <f t="shared" ref="BH94:BH101" si="7">IF(N94="zníž. prenesená",J94,0)</f>
        <v>0</v>
      </c>
      <c r="BI94" s="150">
        <f t="shared" ref="BI94:BI101" si="8">IF(N94="nulová",J94,0)</f>
        <v>0</v>
      </c>
      <c r="BJ94" s="16" t="s">
        <v>145</v>
      </c>
      <c r="BK94" s="151">
        <f t="shared" ref="BK94:BK101" si="9">ROUND(I94*H94,3)</f>
        <v>0</v>
      </c>
      <c r="BL94" s="16" t="s">
        <v>144</v>
      </c>
      <c r="BM94" s="16" t="s">
        <v>3203</v>
      </c>
    </row>
    <row r="95" spans="2:65" s="1" customFormat="1" ht="16.5" customHeight="1">
      <c r="B95" s="139"/>
      <c r="C95" s="140" t="s">
        <v>144</v>
      </c>
      <c r="D95" s="140" t="s">
        <v>139</v>
      </c>
      <c r="E95" s="141" t="s">
        <v>3204</v>
      </c>
      <c r="F95" s="142" t="s">
        <v>3205</v>
      </c>
      <c r="G95" s="143" t="s">
        <v>162</v>
      </c>
      <c r="H95" s="144">
        <v>47.4</v>
      </c>
      <c r="I95" s="145"/>
      <c r="J95" s="144">
        <f t="shared" si="0"/>
        <v>0</v>
      </c>
      <c r="K95" s="142" t="s">
        <v>1</v>
      </c>
      <c r="L95" s="30"/>
      <c r="M95" s="146" t="s">
        <v>1</v>
      </c>
      <c r="N95" s="147" t="s">
        <v>44</v>
      </c>
      <c r="O95" s="49"/>
      <c r="P95" s="148">
        <f t="shared" si="1"/>
        <v>0</v>
      </c>
      <c r="Q95" s="148">
        <v>0</v>
      </c>
      <c r="R95" s="148">
        <f t="shared" si="2"/>
        <v>0</v>
      </c>
      <c r="S95" s="148">
        <v>0</v>
      </c>
      <c r="T95" s="149">
        <f t="shared" si="3"/>
        <v>0</v>
      </c>
      <c r="AR95" s="16" t="s">
        <v>144</v>
      </c>
      <c r="AT95" s="16" t="s">
        <v>139</v>
      </c>
      <c r="AU95" s="16" t="s">
        <v>145</v>
      </c>
      <c r="AY95" s="16" t="s">
        <v>137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6" t="s">
        <v>145</v>
      </c>
      <c r="BK95" s="151">
        <f t="shared" si="9"/>
        <v>0</v>
      </c>
      <c r="BL95" s="16" t="s">
        <v>144</v>
      </c>
      <c r="BM95" s="16" t="s">
        <v>3206</v>
      </c>
    </row>
    <row r="96" spans="2:65" s="1" customFormat="1" ht="16.5" customHeight="1">
      <c r="B96" s="139"/>
      <c r="C96" s="140" t="s">
        <v>170</v>
      </c>
      <c r="D96" s="140" t="s">
        <v>139</v>
      </c>
      <c r="E96" s="141" t="s">
        <v>3207</v>
      </c>
      <c r="F96" s="142" t="s">
        <v>3208</v>
      </c>
      <c r="G96" s="143" t="s">
        <v>162</v>
      </c>
      <c r="H96" s="144">
        <v>47.4</v>
      </c>
      <c r="I96" s="145"/>
      <c r="J96" s="144">
        <f t="shared" si="0"/>
        <v>0</v>
      </c>
      <c r="K96" s="142" t="s">
        <v>1</v>
      </c>
      <c r="L96" s="30"/>
      <c r="M96" s="146" t="s">
        <v>1</v>
      </c>
      <c r="N96" s="147" t="s">
        <v>44</v>
      </c>
      <c r="O96" s="49"/>
      <c r="P96" s="148">
        <f t="shared" si="1"/>
        <v>0</v>
      </c>
      <c r="Q96" s="148">
        <v>0</v>
      </c>
      <c r="R96" s="148">
        <f t="shared" si="2"/>
        <v>0</v>
      </c>
      <c r="S96" s="148">
        <v>0</v>
      </c>
      <c r="T96" s="149">
        <f t="shared" si="3"/>
        <v>0</v>
      </c>
      <c r="AR96" s="16" t="s">
        <v>144</v>
      </c>
      <c r="AT96" s="16" t="s">
        <v>139</v>
      </c>
      <c r="AU96" s="16" t="s">
        <v>145</v>
      </c>
      <c r="AY96" s="16" t="s">
        <v>137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6" t="s">
        <v>145</v>
      </c>
      <c r="BK96" s="151">
        <f t="shared" si="9"/>
        <v>0</v>
      </c>
      <c r="BL96" s="16" t="s">
        <v>144</v>
      </c>
      <c r="BM96" s="16" t="s">
        <v>3209</v>
      </c>
    </row>
    <row r="97" spans="2:65" s="1" customFormat="1" ht="16.5" customHeight="1">
      <c r="B97" s="139"/>
      <c r="C97" s="140" t="s">
        <v>176</v>
      </c>
      <c r="D97" s="140" t="s">
        <v>139</v>
      </c>
      <c r="E97" s="141" t="s">
        <v>3210</v>
      </c>
      <c r="F97" s="142" t="s">
        <v>2980</v>
      </c>
      <c r="G97" s="143" t="s">
        <v>162</v>
      </c>
      <c r="H97" s="144">
        <v>47.4</v>
      </c>
      <c r="I97" s="145"/>
      <c r="J97" s="144">
        <f t="shared" si="0"/>
        <v>0</v>
      </c>
      <c r="K97" s="142" t="s">
        <v>1</v>
      </c>
      <c r="L97" s="30"/>
      <c r="M97" s="146" t="s">
        <v>1</v>
      </c>
      <c r="N97" s="147" t="s">
        <v>44</v>
      </c>
      <c r="O97" s="49"/>
      <c r="P97" s="148">
        <f t="shared" si="1"/>
        <v>0</v>
      </c>
      <c r="Q97" s="148">
        <v>0</v>
      </c>
      <c r="R97" s="148">
        <f t="shared" si="2"/>
        <v>0</v>
      </c>
      <c r="S97" s="148">
        <v>0</v>
      </c>
      <c r="T97" s="149">
        <f t="shared" si="3"/>
        <v>0</v>
      </c>
      <c r="AR97" s="16" t="s">
        <v>144</v>
      </c>
      <c r="AT97" s="16" t="s">
        <v>139</v>
      </c>
      <c r="AU97" s="16" t="s">
        <v>145</v>
      </c>
      <c r="AY97" s="16" t="s">
        <v>137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6" t="s">
        <v>145</v>
      </c>
      <c r="BK97" s="151">
        <f t="shared" si="9"/>
        <v>0</v>
      </c>
      <c r="BL97" s="16" t="s">
        <v>144</v>
      </c>
      <c r="BM97" s="16" t="s">
        <v>3211</v>
      </c>
    </row>
    <row r="98" spans="2:65" s="1" customFormat="1" ht="16.5" customHeight="1">
      <c r="B98" s="139"/>
      <c r="C98" s="140" t="s">
        <v>182</v>
      </c>
      <c r="D98" s="140" t="s">
        <v>139</v>
      </c>
      <c r="E98" s="141" t="s">
        <v>3212</v>
      </c>
      <c r="F98" s="142" t="s">
        <v>3213</v>
      </c>
      <c r="G98" s="143" t="s">
        <v>162</v>
      </c>
      <c r="H98" s="144">
        <v>47.4</v>
      </c>
      <c r="I98" s="145"/>
      <c r="J98" s="144">
        <f t="shared" si="0"/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 t="shared" si="1"/>
        <v>0</v>
      </c>
      <c r="Q98" s="148">
        <v>0</v>
      </c>
      <c r="R98" s="148">
        <f t="shared" si="2"/>
        <v>0</v>
      </c>
      <c r="S98" s="148">
        <v>0</v>
      </c>
      <c r="T98" s="149">
        <f t="shared" si="3"/>
        <v>0</v>
      </c>
      <c r="AR98" s="16" t="s">
        <v>144</v>
      </c>
      <c r="AT98" s="16" t="s">
        <v>139</v>
      </c>
      <c r="AU98" s="16" t="s">
        <v>145</v>
      </c>
      <c r="AY98" s="16" t="s">
        <v>137</v>
      </c>
      <c r="BE98" s="150">
        <f t="shared" si="4"/>
        <v>0</v>
      </c>
      <c r="BF98" s="150">
        <f t="shared" si="5"/>
        <v>0</v>
      </c>
      <c r="BG98" s="150">
        <f t="shared" si="6"/>
        <v>0</v>
      </c>
      <c r="BH98" s="150">
        <f t="shared" si="7"/>
        <v>0</v>
      </c>
      <c r="BI98" s="150">
        <f t="shared" si="8"/>
        <v>0</v>
      </c>
      <c r="BJ98" s="16" t="s">
        <v>145</v>
      </c>
      <c r="BK98" s="151">
        <f t="shared" si="9"/>
        <v>0</v>
      </c>
      <c r="BL98" s="16" t="s">
        <v>144</v>
      </c>
      <c r="BM98" s="16" t="s">
        <v>3214</v>
      </c>
    </row>
    <row r="99" spans="2:65" s="1" customFormat="1" ht="16.5" customHeight="1">
      <c r="B99" s="139"/>
      <c r="C99" s="140" t="s">
        <v>168</v>
      </c>
      <c r="D99" s="140" t="s">
        <v>139</v>
      </c>
      <c r="E99" s="141" t="s">
        <v>3215</v>
      </c>
      <c r="F99" s="142" t="s">
        <v>3216</v>
      </c>
      <c r="G99" s="143" t="s">
        <v>162</v>
      </c>
      <c r="H99" s="144">
        <v>47.4</v>
      </c>
      <c r="I99" s="145"/>
      <c r="J99" s="144">
        <f t="shared" si="0"/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 t="shared" si="1"/>
        <v>0</v>
      </c>
      <c r="Q99" s="148">
        <v>0</v>
      </c>
      <c r="R99" s="148">
        <f t="shared" si="2"/>
        <v>0</v>
      </c>
      <c r="S99" s="148">
        <v>0</v>
      </c>
      <c r="T99" s="149">
        <f t="shared" si="3"/>
        <v>0</v>
      </c>
      <c r="AR99" s="16" t="s">
        <v>144</v>
      </c>
      <c r="AT99" s="16" t="s">
        <v>139</v>
      </c>
      <c r="AU99" s="16" t="s">
        <v>145</v>
      </c>
      <c r="AY99" s="16" t="s">
        <v>137</v>
      </c>
      <c r="BE99" s="150">
        <f t="shared" si="4"/>
        <v>0</v>
      </c>
      <c r="BF99" s="150">
        <f t="shared" si="5"/>
        <v>0</v>
      </c>
      <c r="BG99" s="150">
        <f t="shared" si="6"/>
        <v>0</v>
      </c>
      <c r="BH99" s="150">
        <f t="shared" si="7"/>
        <v>0</v>
      </c>
      <c r="BI99" s="150">
        <f t="shared" si="8"/>
        <v>0</v>
      </c>
      <c r="BJ99" s="16" t="s">
        <v>145</v>
      </c>
      <c r="BK99" s="151">
        <f t="shared" si="9"/>
        <v>0</v>
      </c>
      <c r="BL99" s="16" t="s">
        <v>144</v>
      </c>
      <c r="BM99" s="16" t="s">
        <v>3217</v>
      </c>
    </row>
    <row r="100" spans="2:65" s="1" customFormat="1" ht="16.5" customHeight="1">
      <c r="B100" s="139"/>
      <c r="C100" s="140" t="s">
        <v>192</v>
      </c>
      <c r="D100" s="140" t="s">
        <v>139</v>
      </c>
      <c r="E100" s="141" t="s">
        <v>3218</v>
      </c>
      <c r="F100" s="142" t="s">
        <v>3219</v>
      </c>
      <c r="G100" s="143" t="s">
        <v>142</v>
      </c>
      <c r="H100" s="144">
        <v>129.22</v>
      </c>
      <c r="I100" s="145"/>
      <c r="J100" s="144">
        <f t="shared" si="0"/>
        <v>0</v>
      </c>
      <c r="K100" s="142" t="s">
        <v>1</v>
      </c>
      <c r="L100" s="30"/>
      <c r="M100" s="146" t="s">
        <v>1</v>
      </c>
      <c r="N100" s="147" t="s">
        <v>44</v>
      </c>
      <c r="O100" s="49"/>
      <c r="P100" s="148">
        <f t="shared" si="1"/>
        <v>0</v>
      </c>
      <c r="Q100" s="148">
        <v>0</v>
      </c>
      <c r="R100" s="148">
        <f t="shared" si="2"/>
        <v>0</v>
      </c>
      <c r="S100" s="148">
        <v>0</v>
      </c>
      <c r="T100" s="149">
        <f t="shared" si="3"/>
        <v>0</v>
      </c>
      <c r="AR100" s="16" t="s">
        <v>144</v>
      </c>
      <c r="AT100" s="16" t="s">
        <v>139</v>
      </c>
      <c r="AU100" s="16" t="s">
        <v>145</v>
      </c>
      <c r="AY100" s="16" t="s">
        <v>137</v>
      </c>
      <c r="BE100" s="150">
        <f t="shared" si="4"/>
        <v>0</v>
      </c>
      <c r="BF100" s="150">
        <f t="shared" si="5"/>
        <v>0</v>
      </c>
      <c r="BG100" s="150">
        <f t="shared" si="6"/>
        <v>0</v>
      </c>
      <c r="BH100" s="150">
        <f t="shared" si="7"/>
        <v>0</v>
      </c>
      <c r="BI100" s="150">
        <f t="shared" si="8"/>
        <v>0</v>
      </c>
      <c r="BJ100" s="16" t="s">
        <v>145</v>
      </c>
      <c r="BK100" s="151">
        <f t="shared" si="9"/>
        <v>0</v>
      </c>
      <c r="BL100" s="16" t="s">
        <v>144</v>
      </c>
      <c r="BM100" s="16" t="s">
        <v>3220</v>
      </c>
    </row>
    <row r="101" spans="2:65" s="1" customFormat="1" ht="16.5" customHeight="1">
      <c r="B101" s="139"/>
      <c r="C101" s="177" t="s">
        <v>196</v>
      </c>
      <c r="D101" s="177" t="s">
        <v>164</v>
      </c>
      <c r="E101" s="178" t="s">
        <v>3221</v>
      </c>
      <c r="F101" s="179" t="s">
        <v>3222</v>
      </c>
      <c r="G101" s="180" t="s">
        <v>2797</v>
      </c>
      <c r="H101" s="181">
        <v>5.1689999999999996</v>
      </c>
      <c r="I101" s="182"/>
      <c r="J101" s="181">
        <f t="shared" si="0"/>
        <v>0</v>
      </c>
      <c r="K101" s="179" t="s">
        <v>1</v>
      </c>
      <c r="L101" s="183"/>
      <c r="M101" s="184" t="s">
        <v>1</v>
      </c>
      <c r="N101" s="185" t="s">
        <v>44</v>
      </c>
      <c r="O101" s="49"/>
      <c r="P101" s="148">
        <f t="shared" si="1"/>
        <v>0</v>
      </c>
      <c r="Q101" s="148">
        <v>0</v>
      </c>
      <c r="R101" s="148">
        <f t="shared" si="2"/>
        <v>0</v>
      </c>
      <c r="S101" s="148">
        <v>0</v>
      </c>
      <c r="T101" s="149">
        <f t="shared" si="3"/>
        <v>0</v>
      </c>
      <c r="AR101" s="16" t="s">
        <v>168</v>
      </c>
      <c r="AT101" s="16" t="s">
        <v>164</v>
      </c>
      <c r="AU101" s="16" t="s">
        <v>145</v>
      </c>
      <c r="AY101" s="16" t="s">
        <v>137</v>
      </c>
      <c r="BE101" s="150">
        <f t="shared" si="4"/>
        <v>0</v>
      </c>
      <c r="BF101" s="150">
        <f t="shared" si="5"/>
        <v>0</v>
      </c>
      <c r="BG101" s="150">
        <f t="shared" si="6"/>
        <v>0</v>
      </c>
      <c r="BH101" s="150">
        <f t="shared" si="7"/>
        <v>0</v>
      </c>
      <c r="BI101" s="150">
        <f t="shared" si="8"/>
        <v>0</v>
      </c>
      <c r="BJ101" s="16" t="s">
        <v>145</v>
      </c>
      <c r="BK101" s="151">
        <f t="shared" si="9"/>
        <v>0</v>
      </c>
      <c r="BL101" s="16" t="s">
        <v>144</v>
      </c>
      <c r="BM101" s="16" t="s">
        <v>3223</v>
      </c>
    </row>
    <row r="102" spans="2:65" s="11" customFormat="1">
      <c r="B102" s="152"/>
      <c r="D102" s="153" t="s">
        <v>147</v>
      </c>
      <c r="E102" s="154" t="s">
        <v>1</v>
      </c>
      <c r="F102" s="155" t="s">
        <v>3224</v>
      </c>
      <c r="H102" s="156">
        <v>5.1689999999999996</v>
      </c>
      <c r="I102" s="157"/>
      <c r="L102" s="152"/>
      <c r="M102" s="158"/>
      <c r="N102" s="159"/>
      <c r="O102" s="159"/>
      <c r="P102" s="159"/>
      <c r="Q102" s="159"/>
      <c r="R102" s="159"/>
      <c r="S102" s="159"/>
      <c r="T102" s="160"/>
      <c r="AT102" s="154" t="s">
        <v>147</v>
      </c>
      <c r="AU102" s="154" t="s">
        <v>145</v>
      </c>
      <c r="AV102" s="11" t="s">
        <v>145</v>
      </c>
      <c r="AW102" s="11" t="s">
        <v>33</v>
      </c>
      <c r="AX102" s="11" t="s">
        <v>80</v>
      </c>
      <c r="AY102" s="154" t="s">
        <v>137</v>
      </c>
    </row>
    <row r="103" spans="2:65" s="10" customFormat="1" ht="22.9" customHeight="1">
      <c r="B103" s="126"/>
      <c r="D103" s="127" t="s">
        <v>71</v>
      </c>
      <c r="E103" s="137" t="s">
        <v>145</v>
      </c>
      <c r="F103" s="137" t="s">
        <v>480</v>
      </c>
      <c r="I103" s="129"/>
      <c r="J103" s="138">
        <f>BK103</f>
        <v>0</v>
      </c>
      <c r="L103" s="126"/>
      <c r="M103" s="131"/>
      <c r="N103" s="132"/>
      <c r="O103" s="132"/>
      <c r="P103" s="133">
        <f>SUM(P104:P119)</f>
        <v>0</v>
      </c>
      <c r="Q103" s="132"/>
      <c r="R103" s="133">
        <f>SUM(R104:R119)</f>
        <v>0</v>
      </c>
      <c r="S103" s="132"/>
      <c r="T103" s="134">
        <f>SUM(T104:T119)</f>
        <v>0</v>
      </c>
      <c r="AR103" s="127" t="s">
        <v>80</v>
      </c>
      <c r="AT103" s="135" t="s">
        <v>71</v>
      </c>
      <c r="AU103" s="135" t="s">
        <v>80</v>
      </c>
      <c r="AY103" s="127" t="s">
        <v>137</v>
      </c>
      <c r="BK103" s="136">
        <f>SUM(BK104:BK119)</f>
        <v>0</v>
      </c>
    </row>
    <row r="104" spans="2:65" s="1" customFormat="1" ht="16.5" customHeight="1">
      <c r="B104" s="139"/>
      <c r="C104" s="140" t="s">
        <v>203</v>
      </c>
      <c r="D104" s="140" t="s">
        <v>139</v>
      </c>
      <c r="E104" s="141" t="s">
        <v>3225</v>
      </c>
      <c r="F104" s="142" t="s">
        <v>3226</v>
      </c>
      <c r="G104" s="143" t="s">
        <v>142</v>
      </c>
      <c r="H104" s="144">
        <v>300.95999999999998</v>
      </c>
      <c r="I104" s="145"/>
      <c r="J104" s="144">
        <f>ROUND(I104*H104,3)</f>
        <v>0</v>
      </c>
      <c r="K104" s="142" t="s">
        <v>1</v>
      </c>
      <c r="L104" s="30"/>
      <c r="M104" s="146" t="s">
        <v>1</v>
      </c>
      <c r="N104" s="147" t="s">
        <v>44</v>
      </c>
      <c r="O104" s="49"/>
      <c r="P104" s="148">
        <f>O104*H104</f>
        <v>0</v>
      </c>
      <c r="Q104" s="148">
        <v>0</v>
      </c>
      <c r="R104" s="148">
        <f>Q104*H104</f>
        <v>0</v>
      </c>
      <c r="S104" s="148">
        <v>0</v>
      </c>
      <c r="T104" s="149">
        <f>S104*H104</f>
        <v>0</v>
      </c>
      <c r="AR104" s="16" t="s">
        <v>144</v>
      </c>
      <c r="AT104" s="16" t="s">
        <v>139</v>
      </c>
      <c r="AU104" s="16" t="s">
        <v>145</v>
      </c>
      <c r="AY104" s="16" t="s">
        <v>137</v>
      </c>
      <c r="BE104" s="150">
        <f>IF(N104="základná",J104,0)</f>
        <v>0</v>
      </c>
      <c r="BF104" s="150">
        <f>IF(N104="znížená",J104,0)</f>
        <v>0</v>
      </c>
      <c r="BG104" s="150">
        <f>IF(N104="zákl. prenesená",J104,0)</f>
        <v>0</v>
      </c>
      <c r="BH104" s="150">
        <f>IF(N104="zníž. prenesená",J104,0)</f>
        <v>0</v>
      </c>
      <c r="BI104" s="150">
        <f>IF(N104="nulová",J104,0)</f>
        <v>0</v>
      </c>
      <c r="BJ104" s="16" t="s">
        <v>145</v>
      </c>
      <c r="BK104" s="151">
        <f>ROUND(I104*H104,3)</f>
        <v>0</v>
      </c>
      <c r="BL104" s="16" t="s">
        <v>144</v>
      </c>
      <c r="BM104" s="16" t="s">
        <v>3227</v>
      </c>
    </row>
    <row r="105" spans="2:65" s="11" customFormat="1">
      <c r="B105" s="152"/>
      <c r="D105" s="153" t="s">
        <v>147</v>
      </c>
      <c r="E105" s="154" t="s">
        <v>1</v>
      </c>
      <c r="F105" s="155" t="s">
        <v>3228</v>
      </c>
      <c r="H105" s="156">
        <v>258.44</v>
      </c>
      <c r="I105" s="157"/>
      <c r="L105" s="152"/>
      <c r="M105" s="158"/>
      <c r="N105" s="159"/>
      <c r="O105" s="159"/>
      <c r="P105" s="159"/>
      <c r="Q105" s="159"/>
      <c r="R105" s="159"/>
      <c r="S105" s="159"/>
      <c r="T105" s="160"/>
      <c r="AT105" s="154" t="s">
        <v>147</v>
      </c>
      <c r="AU105" s="154" t="s">
        <v>145</v>
      </c>
      <c r="AV105" s="11" t="s">
        <v>145</v>
      </c>
      <c r="AW105" s="11" t="s">
        <v>33</v>
      </c>
      <c r="AX105" s="11" t="s">
        <v>72</v>
      </c>
      <c r="AY105" s="154" t="s">
        <v>137</v>
      </c>
    </row>
    <row r="106" spans="2:65" s="11" customFormat="1">
      <c r="B106" s="152"/>
      <c r="D106" s="153" t="s">
        <v>147</v>
      </c>
      <c r="E106" s="154" t="s">
        <v>1</v>
      </c>
      <c r="F106" s="155" t="s">
        <v>3229</v>
      </c>
      <c r="H106" s="156">
        <v>28.71</v>
      </c>
      <c r="I106" s="157"/>
      <c r="L106" s="152"/>
      <c r="M106" s="158"/>
      <c r="N106" s="159"/>
      <c r="O106" s="159"/>
      <c r="P106" s="159"/>
      <c r="Q106" s="159"/>
      <c r="R106" s="159"/>
      <c r="S106" s="159"/>
      <c r="T106" s="160"/>
      <c r="AT106" s="154" t="s">
        <v>147</v>
      </c>
      <c r="AU106" s="154" t="s">
        <v>145</v>
      </c>
      <c r="AV106" s="11" t="s">
        <v>145</v>
      </c>
      <c r="AW106" s="11" t="s">
        <v>33</v>
      </c>
      <c r="AX106" s="11" t="s">
        <v>72</v>
      </c>
      <c r="AY106" s="154" t="s">
        <v>137</v>
      </c>
    </row>
    <row r="107" spans="2:65" s="11" customFormat="1">
      <c r="B107" s="152"/>
      <c r="D107" s="153" t="s">
        <v>147</v>
      </c>
      <c r="E107" s="154" t="s">
        <v>1</v>
      </c>
      <c r="F107" s="155" t="s">
        <v>3230</v>
      </c>
      <c r="H107" s="156">
        <v>13.81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147</v>
      </c>
      <c r="AU107" s="154" t="s">
        <v>145</v>
      </c>
      <c r="AV107" s="11" t="s">
        <v>145</v>
      </c>
      <c r="AW107" s="11" t="s">
        <v>33</v>
      </c>
      <c r="AX107" s="11" t="s">
        <v>72</v>
      </c>
      <c r="AY107" s="154" t="s">
        <v>137</v>
      </c>
    </row>
    <row r="108" spans="2:65" s="13" customFormat="1">
      <c r="B108" s="169"/>
      <c r="D108" s="153" t="s">
        <v>147</v>
      </c>
      <c r="E108" s="170" t="s">
        <v>1</v>
      </c>
      <c r="F108" s="171" t="s">
        <v>158</v>
      </c>
      <c r="H108" s="172">
        <v>300.95999999999998</v>
      </c>
      <c r="I108" s="173"/>
      <c r="L108" s="169"/>
      <c r="M108" s="174"/>
      <c r="N108" s="175"/>
      <c r="O108" s="175"/>
      <c r="P108" s="175"/>
      <c r="Q108" s="175"/>
      <c r="R108" s="175"/>
      <c r="S108" s="175"/>
      <c r="T108" s="176"/>
      <c r="AT108" s="170" t="s">
        <v>147</v>
      </c>
      <c r="AU108" s="170" t="s">
        <v>145</v>
      </c>
      <c r="AV108" s="13" t="s">
        <v>144</v>
      </c>
      <c r="AW108" s="13" t="s">
        <v>33</v>
      </c>
      <c r="AX108" s="13" t="s">
        <v>80</v>
      </c>
      <c r="AY108" s="170" t="s">
        <v>137</v>
      </c>
    </row>
    <row r="109" spans="2:65" s="1" customFormat="1" ht="16.5" customHeight="1">
      <c r="B109" s="139"/>
      <c r="C109" s="177" t="s">
        <v>211</v>
      </c>
      <c r="D109" s="177" t="s">
        <v>164</v>
      </c>
      <c r="E109" s="178" t="s">
        <v>3231</v>
      </c>
      <c r="F109" s="179" t="s">
        <v>3232</v>
      </c>
      <c r="G109" s="180" t="s">
        <v>142</v>
      </c>
      <c r="H109" s="181">
        <v>173.72300000000001</v>
      </c>
      <c r="I109" s="182"/>
      <c r="J109" s="181">
        <f>ROUND(I109*H109,3)</f>
        <v>0</v>
      </c>
      <c r="K109" s="179" t="s">
        <v>1</v>
      </c>
      <c r="L109" s="183"/>
      <c r="M109" s="184" t="s">
        <v>1</v>
      </c>
      <c r="N109" s="185" t="s">
        <v>44</v>
      </c>
      <c r="O109" s="49"/>
      <c r="P109" s="148">
        <f>O109*H109</f>
        <v>0</v>
      </c>
      <c r="Q109" s="148">
        <v>0</v>
      </c>
      <c r="R109" s="148">
        <f>Q109*H109</f>
        <v>0</v>
      </c>
      <c r="S109" s="148">
        <v>0</v>
      </c>
      <c r="T109" s="149">
        <f>S109*H109</f>
        <v>0</v>
      </c>
      <c r="AR109" s="16" t="s">
        <v>168</v>
      </c>
      <c r="AT109" s="16" t="s">
        <v>164</v>
      </c>
      <c r="AU109" s="16" t="s">
        <v>145</v>
      </c>
      <c r="AY109" s="16" t="s">
        <v>137</v>
      </c>
      <c r="BE109" s="150">
        <f>IF(N109="základná",J109,0)</f>
        <v>0</v>
      </c>
      <c r="BF109" s="150">
        <f>IF(N109="znížená",J109,0)</f>
        <v>0</v>
      </c>
      <c r="BG109" s="150">
        <f>IF(N109="zákl. prenesená",J109,0)</f>
        <v>0</v>
      </c>
      <c r="BH109" s="150">
        <f>IF(N109="zníž. prenesená",J109,0)</f>
        <v>0</v>
      </c>
      <c r="BI109" s="150">
        <f>IF(N109="nulová",J109,0)</f>
        <v>0</v>
      </c>
      <c r="BJ109" s="16" t="s">
        <v>145</v>
      </c>
      <c r="BK109" s="151">
        <f>ROUND(I109*H109,3)</f>
        <v>0</v>
      </c>
      <c r="BL109" s="16" t="s">
        <v>144</v>
      </c>
      <c r="BM109" s="16" t="s">
        <v>3233</v>
      </c>
    </row>
    <row r="110" spans="2:65" s="11" customFormat="1">
      <c r="B110" s="152"/>
      <c r="D110" s="153" t="s">
        <v>147</v>
      </c>
      <c r="E110" s="154" t="s">
        <v>1</v>
      </c>
      <c r="F110" s="155" t="s">
        <v>3234</v>
      </c>
      <c r="H110" s="156">
        <v>173.72300000000001</v>
      </c>
      <c r="I110" s="157"/>
      <c r="L110" s="152"/>
      <c r="M110" s="158"/>
      <c r="N110" s="159"/>
      <c r="O110" s="159"/>
      <c r="P110" s="159"/>
      <c r="Q110" s="159"/>
      <c r="R110" s="159"/>
      <c r="S110" s="159"/>
      <c r="T110" s="160"/>
      <c r="AT110" s="154" t="s">
        <v>147</v>
      </c>
      <c r="AU110" s="154" t="s">
        <v>145</v>
      </c>
      <c r="AV110" s="11" t="s">
        <v>145</v>
      </c>
      <c r="AW110" s="11" t="s">
        <v>33</v>
      </c>
      <c r="AX110" s="11" t="s">
        <v>80</v>
      </c>
      <c r="AY110" s="154" t="s">
        <v>137</v>
      </c>
    </row>
    <row r="111" spans="2:65" s="1" customFormat="1" ht="16.5" customHeight="1">
      <c r="B111" s="139"/>
      <c r="C111" s="177" t="s">
        <v>222</v>
      </c>
      <c r="D111" s="177" t="s">
        <v>164</v>
      </c>
      <c r="E111" s="178" t="s">
        <v>3235</v>
      </c>
      <c r="F111" s="179" t="s">
        <v>3236</v>
      </c>
      <c r="G111" s="180" t="s">
        <v>142</v>
      </c>
      <c r="H111" s="181">
        <v>157.333</v>
      </c>
      <c r="I111" s="182"/>
      <c r="J111" s="181">
        <f>ROUND(I111*H111,3)</f>
        <v>0</v>
      </c>
      <c r="K111" s="179" t="s">
        <v>1</v>
      </c>
      <c r="L111" s="183"/>
      <c r="M111" s="184" t="s">
        <v>1</v>
      </c>
      <c r="N111" s="185" t="s">
        <v>44</v>
      </c>
      <c r="O111" s="49"/>
      <c r="P111" s="148">
        <f>O111*H111</f>
        <v>0</v>
      </c>
      <c r="Q111" s="148">
        <v>0</v>
      </c>
      <c r="R111" s="148">
        <f>Q111*H111</f>
        <v>0</v>
      </c>
      <c r="S111" s="148">
        <v>0</v>
      </c>
      <c r="T111" s="149">
        <f>S111*H111</f>
        <v>0</v>
      </c>
      <c r="AR111" s="16" t="s">
        <v>168</v>
      </c>
      <c r="AT111" s="16" t="s">
        <v>164</v>
      </c>
      <c r="AU111" s="16" t="s">
        <v>145</v>
      </c>
      <c r="AY111" s="16" t="s">
        <v>137</v>
      </c>
      <c r="BE111" s="150">
        <f>IF(N111="základná",J111,0)</f>
        <v>0</v>
      </c>
      <c r="BF111" s="150">
        <f>IF(N111="znížená",J111,0)</f>
        <v>0</v>
      </c>
      <c r="BG111" s="150">
        <f>IF(N111="zákl. prenesená",J111,0)</f>
        <v>0</v>
      </c>
      <c r="BH111" s="150">
        <f>IF(N111="zníž. prenesená",J111,0)</f>
        <v>0</v>
      </c>
      <c r="BI111" s="150">
        <f>IF(N111="nulová",J111,0)</f>
        <v>0</v>
      </c>
      <c r="BJ111" s="16" t="s">
        <v>145</v>
      </c>
      <c r="BK111" s="151">
        <f>ROUND(I111*H111,3)</f>
        <v>0</v>
      </c>
      <c r="BL111" s="16" t="s">
        <v>144</v>
      </c>
      <c r="BM111" s="16" t="s">
        <v>3237</v>
      </c>
    </row>
    <row r="112" spans="2:65" s="11" customFormat="1">
      <c r="B112" s="152"/>
      <c r="D112" s="153" t="s">
        <v>147</v>
      </c>
      <c r="E112" s="154" t="s">
        <v>1</v>
      </c>
      <c r="F112" s="155" t="s">
        <v>3238</v>
      </c>
      <c r="H112" s="156">
        <v>142.142</v>
      </c>
      <c r="I112" s="157"/>
      <c r="L112" s="152"/>
      <c r="M112" s="158"/>
      <c r="N112" s="159"/>
      <c r="O112" s="159"/>
      <c r="P112" s="159"/>
      <c r="Q112" s="159"/>
      <c r="R112" s="159"/>
      <c r="S112" s="159"/>
      <c r="T112" s="160"/>
      <c r="AT112" s="154" t="s">
        <v>147</v>
      </c>
      <c r="AU112" s="154" t="s">
        <v>145</v>
      </c>
      <c r="AV112" s="11" t="s">
        <v>145</v>
      </c>
      <c r="AW112" s="11" t="s">
        <v>33</v>
      </c>
      <c r="AX112" s="11" t="s">
        <v>72</v>
      </c>
      <c r="AY112" s="154" t="s">
        <v>137</v>
      </c>
    </row>
    <row r="113" spans="2:65" s="11" customFormat="1">
      <c r="B113" s="152"/>
      <c r="D113" s="153" t="s">
        <v>147</v>
      </c>
      <c r="E113" s="154" t="s">
        <v>1</v>
      </c>
      <c r="F113" s="155" t="s">
        <v>3239</v>
      </c>
      <c r="H113" s="156">
        <v>15.191000000000001</v>
      </c>
      <c r="I113" s="157"/>
      <c r="L113" s="152"/>
      <c r="M113" s="158"/>
      <c r="N113" s="159"/>
      <c r="O113" s="159"/>
      <c r="P113" s="159"/>
      <c r="Q113" s="159"/>
      <c r="R113" s="159"/>
      <c r="S113" s="159"/>
      <c r="T113" s="160"/>
      <c r="AT113" s="154" t="s">
        <v>147</v>
      </c>
      <c r="AU113" s="154" t="s">
        <v>145</v>
      </c>
      <c r="AV113" s="11" t="s">
        <v>145</v>
      </c>
      <c r="AW113" s="11" t="s">
        <v>33</v>
      </c>
      <c r="AX113" s="11" t="s">
        <v>72</v>
      </c>
      <c r="AY113" s="154" t="s">
        <v>137</v>
      </c>
    </row>
    <row r="114" spans="2:65" s="13" customFormat="1">
      <c r="B114" s="169"/>
      <c r="D114" s="153" t="s">
        <v>147</v>
      </c>
      <c r="E114" s="170" t="s">
        <v>1</v>
      </c>
      <c r="F114" s="171" t="s">
        <v>158</v>
      </c>
      <c r="H114" s="172">
        <v>157.333</v>
      </c>
      <c r="I114" s="173"/>
      <c r="L114" s="169"/>
      <c r="M114" s="174"/>
      <c r="N114" s="175"/>
      <c r="O114" s="175"/>
      <c r="P114" s="175"/>
      <c r="Q114" s="175"/>
      <c r="R114" s="175"/>
      <c r="S114" s="175"/>
      <c r="T114" s="176"/>
      <c r="AT114" s="170" t="s">
        <v>147</v>
      </c>
      <c r="AU114" s="170" t="s">
        <v>145</v>
      </c>
      <c r="AV114" s="13" t="s">
        <v>144</v>
      </c>
      <c r="AW114" s="13" t="s">
        <v>33</v>
      </c>
      <c r="AX114" s="13" t="s">
        <v>80</v>
      </c>
      <c r="AY114" s="170" t="s">
        <v>137</v>
      </c>
    </row>
    <row r="115" spans="2:65" s="1" customFormat="1" ht="16.5" customHeight="1">
      <c r="B115" s="139"/>
      <c r="C115" s="140" t="s">
        <v>230</v>
      </c>
      <c r="D115" s="140" t="s">
        <v>139</v>
      </c>
      <c r="E115" s="141" t="s">
        <v>3240</v>
      </c>
      <c r="F115" s="142" t="s">
        <v>3241</v>
      </c>
      <c r="G115" s="143" t="s">
        <v>142</v>
      </c>
      <c r="H115" s="144">
        <v>171.74</v>
      </c>
      <c r="I115" s="145"/>
      <c r="J115" s="144">
        <f>ROUND(I115*H115,3)</f>
        <v>0</v>
      </c>
      <c r="K115" s="142" t="s">
        <v>1</v>
      </c>
      <c r="L115" s="30"/>
      <c r="M115" s="146" t="s">
        <v>1</v>
      </c>
      <c r="N115" s="147" t="s">
        <v>44</v>
      </c>
      <c r="O115" s="49"/>
      <c r="P115" s="148">
        <f>O115*H115</f>
        <v>0</v>
      </c>
      <c r="Q115" s="148">
        <v>0</v>
      </c>
      <c r="R115" s="148">
        <f>Q115*H115</f>
        <v>0</v>
      </c>
      <c r="S115" s="148">
        <v>0</v>
      </c>
      <c r="T115" s="149">
        <f>S115*H115</f>
        <v>0</v>
      </c>
      <c r="AR115" s="16" t="s">
        <v>144</v>
      </c>
      <c r="AT115" s="16" t="s">
        <v>139</v>
      </c>
      <c r="AU115" s="16" t="s">
        <v>145</v>
      </c>
      <c r="AY115" s="16" t="s">
        <v>137</v>
      </c>
      <c r="BE115" s="150">
        <f>IF(N115="základná",J115,0)</f>
        <v>0</v>
      </c>
      <c r="BF115" s="150">
        <f>IF(N115="znížená",J115,0)</f>
        <v>0</v>
      </c>
      <c r="BG115" s="150">
        <f>IF(N115="zákl. prenesená",J115,0)</f>
        <v>0</v>
      </c>
      <c r="BH115" s="150">
        <f>IF(N115="zníž. prenesená",J115,0)</f>
        <v>0</v>
      </c>
      <c r="BI115" s="150">
        <f>IF(N115="nulová",J115,0)</f>
        <v>0</v>
      </c>
      <c r="BJ115" s="16" t="s">
        <v>145</v>
      </c>
      <c r="BK115" s="151">
        <f>ROUND(I115*H115,3)</f>
        <v>0</v>
      </c>
      <c r="BL115" s="16" t="s">
        <v>144</v>
      </c>
      <c r="BM115" s="16" t="s">
        <v>3242</v>
      </c>
    </row>
    <row r="116" spans="2:65" s="11" customFormat="1">
      <c r="B116" s="152"/>
      <c r="D116" s="153" t="s">
        <v>147</v>
      </c>
      <c r="E116" s="154" t="s">
        <v>1</v>
      </c>
      <c r="F116" s="155" t="s">
        <v>3243</v>
      </c>
      <c r="H116" s="156">
        <v>129.22</v>
      </c>
      <c r="I116" s="157"/>
      <c r="L116" s="152"/>
      <c r="M116" s="158"/>
      <c r="N116" s="159"/>
      <c r="O116" s="159"/>
      <c r="P116" s="159"/>
      <c r="Q116" s="159"/>
      <c r="R116" s="159"/>
      <c r="S116" s="159"/>
      <c r="T116" s="160"/>
      <c r="AT116" s="154" t="s">
        <v>147</v>
      </c>
      <c r="AU116" s="154" t="s">
        <v>145</v>
      </c>
      <c r="AV116" s="11" t="s">
        <v>145</v>
      </c>
      <c r="AW116" s="11" t="s">
        <v>33</v>
      </c>
      <c r="AX116" s="11" t="s">
        <v>72</v>
      </c>
      <c r="AY116" s="154" t="s">
        <v>137</v>
      </c>
    </row>
    <row r="117" spans="2:65" s="11" customFormat="1">
      <c r="B117" s="152"/>
      <c r="D117" s="153" t="s">
        <v>147</v>
      </c>
      <c r="E117" s="154" t="s">
        <v>1</v>
      </c>
      <c r="F117" s="155" t="s">
        <v>3244</v>
      </c>
      <c r="H117" s="156">
        <v>28.71</v>
      </c>
      <c r="I117" s="157"/>
      <c r="L117" s="152"/>
      <c r="M117" s="158"/>
      <c r="N117" s="159"/>
      <c r="O117" s="159"/>
      <c r="P117" s="159"/>
      <c r="Q117" s="159"/>
      <c r="R117" s="159"/>
      <c r="S117" s="159"/>
      <c r="T117" s="160"/>
      <c r="AT117" s="154" t="s">
        <v>147</v>
      </c>
      <c r="AU117" s="154" t="s">
        <v>145</v>
      </c>
      <c r="AV117" s="11" t="s">
        <v>145</v>
      </c>
      <c r="AW117" s="11" t="s">
        <v>33</v>
      </c>
      <c r="AX117" s="11" t="s">
        <v>72</v>
      </c>
      <c r="AY117" s="154" t="s">
        <v>137</v>
      </c>
    </row>
    <row r="118" spans="2:65" s="11" customFormat="1">
      <c r="B118" s="152"/>
      <c r="D118" s="153" t="s">
        <v>147</v>
      </c>
      <c r="E118" s="154" t="s">
        <v>1</v>
      </c>
      <c r="F118" s="155" t="s">
        <v>3245</v>
      </c>
      <c r="H118" s="156">
        <v>13.81</v>
      </c>
      <c r="I118" s="157"/>
      <c r="L118" s="152"/>
      <c r="M118" s="158"/>
      <c r="N118" s="159"/>
      <c r="O118" s="159"/>
      <c r="P118" s="159"/>
      <c r="Q118" s="159"/>
      <c r="R118" s="159"/>
      <c r="S118" s="159"/>
      <c r="T118" s="160"/>
      <c r="AT118" s="154" t="s">
        <v>147</v>
      </c>
      <c r="AU118" s="154" t="s">
        <v>145</v>
      </c>
      <c r="AV118" s="11" t="s">
        <v>145</v>
      </c>
      <c r="AW118" s="11" t="s">
        <v>33</v>
      </c>
      <c r="AX118" s="11" t="s">
        <v>72</v>
      </c>
      <c r="AY118" s="154" t="s">
        <v>137</v>
      </c>
    </row>
    <row r="119" spans="2:65" s="13" customFormat="1">
      <c r="B119" s="169"/>
      <c r="D119" s="153" t="s">
        <v>147</v>
      </c>
      <c r="E119" s="170" t="s">
        <v>1</v>
      </c>
      <c r="F119" s="171" t="s">
        <v>158</v>
      </c>
      <c r="H119" s="172">
        <v>171.74</v>
      </c>
      <c r="I119" s="173"/>
      <c r="L119" s="169"/>
      <c r="M119" s="174"/>
      <c r="N119" s="175"/>
      <c r="O119" s="175"/>
      <c r="P119" s="175"/>
      <c r="Q119" s="175"/>
      <c r="R119" s="175"/>
      <c r="S119" s="175"/>
      <c r="T119" s="176"/>
      <c r="AT119" s="170" t="s">
        <v>147</v>
      </c>
      <c r="AU119" s="170" t="s">
        <v>145</v>
      </c>
      <c r="AV119" s="13" t="s">
        <v>144</v>
      </c>
      <c r="AW119" s="13" t="s">
        <v>33</v>
      </c>
      <c r="AX119" s="13" t="s">
        <v>80</v>
      </c>
      <c r="AY119" s="170" t="s">
        <v>137</v>
      </c>
    </row>
    <row r="120" spans="2:65" s="10" customFormat="1" ht="22.9" customHeight="1">
      <c r="B120" s="126"/>
      <c r="D120" s="127" t="s">
        <v>71</v>
      </c>
      <c r="E120" s="137" t="s">
        <v>144</v>
      </c>
      <c r="F120" s="137" t="s">
        <v>181</v>
      </c>
      <c r="I120" s="129"/>
      <c r="J120" s="138">
        <f>BK120</f>
        <v>0</v>
      </c>
      <c r="L120" s="126"/>
      <c r="M120" s="131"/>
      <c r="N120" s="132"/>
      <c r="O120" s="132"/>
      <c r="P120" s="133">
        <f>SUM(P121:P125)</f>
        <v>0</v>
      </c>
      <c r="Q120" s="132"/>
      <c r="R120" s="133">
        <f>SUM(R121:R125)</f>
        <v>0</v>
      </c>
      <c r="S120" s="132"/>
      <c r="T120" s="134">
        <f>SUM(T121:T125)</f>
        <v>0</v>
      </c>
      <c r="AR120" s="127" t="s">
        <v>80</v>
      </c>
      <c r="AT120" s="135" t="s">
        <v>71</v>
      </c>
      <c r="AU120" s="135" t="s">
        <v>80</v>
      </c>
      <c r="AY120" s="127" t="s">
        <v>137</v>
      </c>
      <c r="BK120" s="136">
        <f>SUM(BK121:BK125)</f>
        <v>0</v>
      </c>
    </row>
    <row r="121" spans="2:65" s="1" customFormat="1" ht="16.5" customHeight="1">
      <c r="B121" s="139"/>
      <c r="C121" s="140" t="s">
        <v>234</v>
      </c>
      <c r="D121" s="140" t="s">
        <v>139</v>
      </c>
      <c r="E121" s="141" t="s">
        <v>3246</v>
      </c>
      <c r="F121" s="142" t="s">
        <v>3247</v>
      </c>
      <c r="G121" s="143" t="s">
        <v>142</v>
      </c>
      <c r="H121" s="144">
        <v>171.74</v>
      </c>
      <c r="I121" s="145"/>
      <c r="J121" s="144">
        <f>ROUND(I121*H121,3)</f>
        <v>0</v>
      </c>
      <c r="K121" s="142" t="s">
        <v>1</v>
      </c>
      <c r="L121" s="30"/>
      <c r="M121" s="146" t="s">
        <v>1</v>
      </c>
      <c r="N121" s="147" t="s">
        <v>44</v>
      </c>
      <c r="O121" s="49"/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AR121" s="16" t="s">
        <v>144</v>
      </c>
      <c r="AT121" s="16" t="s">
        <v>139</v>
      </c>
      <c r="AU121" s="16" t="s">
        <v>145</v>
      </c>
      <c r="AY121" s="16" t="s">
        <v>137</v>
      </c>
      <c r="BE121" s="150">
        <f>IF(N121="základná",J121,0)</f>
        <v>0</v>
      </c>
      <c r="BF121" s="150">
        <f>IF(N121="znížená",J121,0)</f>
        <v>0</v>
      </c>
      <c r="BG121" s="150">
        <f>IF(N121="zákl. prenesená",J121,0)</f>
        <v>0</v>
      </c>
      <c r="BH121" s="150">
        <f>IF(N121="zníž. prenesená",J121,0)</f>
        <v>0</v>
      </c>
      <c r="BI121" s="150">
        <f>IF(N121="nulová",J121,0)</f>
        <v>0</v>
      </c>
      <c r="BJ121" s="16" t="s">
        <v>145</v>
      </c>
      <c r="BK121" s="151">
        <f>ROUND(I121*H121,3)</f>
        <v>0</v>
      </c>
      <c r="BL121" s="16" t="s">
        <v>144</v>
      </c>
      <c r="BM121" s="16" t="s">
        <v>3248</v>
      </c>
    </row>
    <row r="122" spans="2:65" s="11" customFormat="1">
      <c r="B122" s="152"/>
      <c r="D122" s="153" t="s">
        <v>147</v>
      </c>
      <c r="E122" s="154" t="s">
        <v>1</v>
      </c>
      <c r="F122" s="155" t="s">
        <v>3249</v>
      </c>
      <c r="H122" s="156">
        <v>129.22</v>
      </c>
      <c r="I122" s="157"/>
      <c r="L122" s="152"/>
      <c r="M122" s="158"/>
      <c r="N122" s="159"/>
      <c r="O122" s="159"/>
      <c r="P122" s="159"/>
      <c r="Q122" s="159"/>
      <c r="R122" s="159"/>
      <c r="S122" s="159"/>
      <c r="T122" s="160"/>
      <c r="AT122" s="154" t="s">
        <v>147</v>
      </c>
      <c r="AU122" s="154" t="s">
        <v>145</v>
      </c>
      <c r="AV122" s="11" t="s">
        <v>145</v>
      </c>
      <c r="AW122" s="11" t="s">
        <v>33</v>
      </c>
      <c r="AX122" s="11" t="s">
        <v>72</v>
      </c>
      <c r="AY122" s="154" t="s">
        <v>137</v>
      </c>
    </row>
    <row r="123" spans="2:65" s="11" customFormat="1">
      <c r="B123" s="152"/>
      <c r="D123" s="153" t="s">
        <v>147</v>
      </c>
      <c r="E123" s="154" t="s">
        <v>1</v>
      </c>
      <c r="F123" s="155" t="s">
        <v>3250</v>
      </c>
      <c r="H123" s="156">
        <v>28.71</v>
      </c>
      <c r="I123" s="157"/>
      <c r="L123" s="152"/>
      <c r="M123" s="158"/>
      <c r="N123" s="159"/>
      <c r="O123" s="159"/>
      <c r="P123" s="159"/>
      <c r="Q123" s="159"/>
      <c r="R123" s="159"/>
      <c r="S123" s="159"/>
      <c r="T123" s="160"/>
      <c r="AT123" s="154" t="s">
        <v>147</v>
      </c>
      <c r="AU123" s="154" t="s">
        <v>145</v>
      </c>
      <c r="AV123" s="11" t="s">
        <v>145</v>
      </c>
      <c r="AW123" s="11" t="s">
        <v>33</v>
      </c>
      <c r="AX123" s="11" t="s">
        <v>72</v>
      </c>
      <c r="AY123" s="154" t="s">
        <v>137</v>
      </c>
    </row>
    <row r="124" spans="2:65" s="11" customFormat="1">
      <c r="B124" s="152"/>
      <c r="D124" s="153" t="s">
        <v>147</v>
      </c>
      <c r="E124" s="154" t="s">
        <v>1</v>
      </c>
      <c r="F124" s="155" t="s">
        <v>3251</v>
      </c>
      <c r="H124" s="156">
        <v>13.81</v>
      </c>
      <c r="I124" s="157"/>
      <c r="L124" s="152"/>
      <c r="M124" s="158"/>
      <c r="N124" s="159"/>
      <c r="O124" s="159"/>
      <c r="P124" s="159"/>
      <c r="Q124" s="159"/>
      <c r="R124" s="159"/>
      <c r="S124" s="159"/>
      <c r="T124" s="160"/>
      <c r="AT124" s="154" t="s">
        <v>147</v>
      </c>
      <c r="AU124" s="154" t="s">
        <v>145</v>
      </c>
      <c r="AV124" s="11" t="s">
        <v>145</v>
      </c>
      <c r="AW124" s="11" t="s">
        <v>33</v>
      </c>
      <c r="AX124" s="11" t="s">
        <v>72</v>
      </c>
      <c r="AY124" s="154" t="s">
        <v>137</v>
      </c>
    </row>
    <row r="125" spans="2:65" s="13" customFormat="1">
      <c r="B125" s="169"/>
      <c r="D125" s="153" t="s">
        <v>147</v>
      </c>
      <c r="E125" s="170" t="s">
        <v>1</v>
      </c>
      <c r="F125" s="171" t="s">
        <v>158</v>
      </c>
      <c r="H125" s="172">
        <v>171.74</v>
      </c>
      <c r="I125" s="173"/>
      <c r="L125" s="169"/>
      <c r="M125" s="174"/>
      <c r="N125" s="175"/>
      <c r="O125" s="175"/>
      <c r="P125" s="175"/>
      <c r="Q125" s="175"/>
      <c r="R125" s="175"/>
      <c r="S125" s="175"/>
      <c r="T125" s="176"/>
      <c r="AT125" s="170" t="s">
        <v>147</v>
      </c>
      <c r="AU125" s="170" t="s">
        <v>145</v>
      </c>
      <c r="AV125" s="13" t="s">
        <v>144</v>
      </c>
      <c r="AW125" s="13" t="s">
        <v>33</v>
      </c>
      <c r="AX125" s="13" t="s">
        <v>80</v>
      </c>
      <c r="AY125" s="170" t="s">
        <v>137</v>
      </c>
    </row>
    <row r="126" spans="2:65" s="10" customFormat="1" ht="22.9" customHeight="1">
      <c r="B126" s="126"/>
      <c r="D126" s="127" t="s">
        <v>71</v>
      </c>
      <c r="E126" s="137" t="s">
        <v>170</v>
      </c>
      <c r="F126" s="137" t="s">
        <v>893</v>
      </c>
      <c r="I126" s="129"/>
      <c r="J126" s="138">
        <f>BK126</f>
        <v>0</v>
      </c>
      <c r="L126" s="126"/>
      <c r="M126" s="131"/>
      <c r="N126" s="132"/>
      <c r="O126" s="132"/>
      <c r="P126" s="133">
        <f>SUM(P127:P157)</f>
        <v>0</v>
      </c>
      <c r="Q126" s="132"/>
      <c r="R126" s="133">
        <f>SUM(R127:R157)</f>
        <v>0</v>
      </c>
      <c r="S126" s="132"/>
      <c r="T126" s="134">
        <f>SUM(T127:T157)</f>
        <v>0</v>
      </c>
      <c r="AR126" s="127" t="s">
        <v>80</v>
      </c>
      <c r="AT126" s="135" t="s">
        <v>71</v>
      </c>
      <c r="AU126" s="135" t="s">
        <v>80</v>
      </c>
      <c r="AY126" s="127" t="s">
        <v>137</v>
      </c>
      <c r="BK126" s="136">
        <f>SUM(BK127:BK157)</f>
        <v>0</v>
      </c>
    </row>
    <row r="127" spans="2:65" s="1" customFormat="1" ht="16.5" customHeight="1">
      <c r="B127" s="139"/>
      <c r="C127" s="140" t="s">
        <v>238</v>
      </c>
      <c r="D127" s="140" t="s">
        <v>139</v>
      </c>
      <c r="E127" s="141" t="s">
        <v>3252</v>
      </c>
      <c r="F127" s="142" t="s">
        <v>3253</v>
      </c>
      <c r="G127" s="143" t="s">
        <v>142</v>
      </c>
      <c r="H127" s="144">
        <v>171.74</v>
      </c>
      <c r="I127" s="145"/>
      <c r="J127" s="144">
        <f>ROUND(I127*H127,3)</f>
        <v>0</v>
      </c>
      <c r="K127" s="142" t="s">
        <v>1</v>
      </c>
      <c r="L127" s="30"/>
      <c r="M127" s="146" t="s">
        <v>1</v>
      </c>
      <c r="N127" s="147" t="s">
        <v>44</v>
      </c>
      <c r="O127" s="49"/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AR127" s="16" t="s">
        <v>144</v>
      </c>
      <c r="AT127" s="16" t="s">
        <v>139</v>
      </c>
      <c r="AU127" s="16" t="s">
        <v>145</v>
      </c>
      <c r="AY127" s="16" t="s">
        <v>137</v>
      </c>
      <c r="BE127" s="150">
        <f>IF(N127="základná",J127,0)</f>
        <v>0</v>
      </c>
      <c r="BF127" s="150">
        <f>IF(N127="znížená",J127,0)</f>
        <v>0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6" t="s">
        <v>145</v>
      </c>
      <c r="BK127" s="151">
        <f>ROUND(I127*H127,3)</f>
        <v>0</v>
      </c>
      <c r="BL127" s="16" t="s">
        <v>144</v>
      </c>
      <c r="BM127" s="16" t="s">
        <v>3254</v>
      </c>
    </row>
    <row r="128" spans="2:65" s="11" customFormat="1">
      <c r="B128" s="152"/>
      <c r="D128" s="153" t="s">
        <v>147</v>
      </c>
      <c r="E128" s="154" t="s">
        <v>1</v>
      </c>
      <c r="F128" s="155" t="s">
        <v>3255</v>
      </c>
      <c r="H128" s="156">
        <v>129.22</v>
      </c>
      <c r="I128" s="157"/>
      <c r="L128" s="152"/>
      <c r="M128" s="158"/>
      <c r="N128" s="159"/>
      <c r="O128" s="159"/>
      <c r="P128" s="159"/>
      <c r="Q128" s="159"/>
      <c r="R128" s="159"/>
      <c r="S128" s="159"/>
      <c r="T128" s="160"/>
      <c r="AT128" s="154" t="s">
        <v>147</v>
      </c>
      <c r="AU128" s="154" t="s">
        <v>145</v>
      </c>
      <c r="AV128" s="11" t="s">
        <v>145</v>
      </c>
      <c r="AW128" s="11" t="s">
        <v>33</v>
      </c>
      <c r="AX128" s="11" t="s">
        <v>72</v>
      </c>
      <c r="AY128" s="154" t="s">
        <v>137</v>
      </c>
    </row>
    <row r="129" spans="2:65" s="11" customFormat="1">
      <c r="B129" s="152"/>
      <c r="D129" s="153" t="s">
        <v>147</v>
      </c>
      <c r="E129" s="154" t="s">
        <v>1</v>
      </c>
      <c r="F129" s="155" t="s">
        <v>3256</v>
      </c>
      <c r="H129" s="156">
        <v>28.71</v>
      </c>
      <c r="I129" s="157"/>
      <c r="L129" s="152"/>
      <c r="M129" s="158"/>
      <c r="N129" s="159"/>
      <c r="O129" s="159"/>
      <c r="P129" s="159"/>
      <c r="Q129" s="159"/>
      <c r="R129" s="159"/>
      <c r="S129" s="159"/>
      <c r="T129" s="160"/>
      <c r="AT129" s="154" t="s">
        <v>147</v>
      </c>
      <c r="AU129" s="154" t="s">
        <v>145</v>
      </c>
      <c r="AV129" s="11" t="s">
        <v>145</v>
      </c>
      <c r="AW129" s="11" t="s">
        <v>33</v>
      </c>
      <c r="AX129" s="11" t="s">
        <v>72</v>
      </c>
      <c r="AY129" s="154" t="s">
        <v>137</v>
      </c>
    </row>
    <row r="130" spans="2:65" s="11" customFormat="1">
      <c r="B130" s="152"/>
      <c r="D130" s="153" t="s">
        <v>147</v>
      </c>
      <c r="E130" s="154" t="s">
        <v>1</v>
      </c>
      <c r="F130" s="155" t="s">
        <v>3257</v>
      </c>
      <c r="H130" s="156">
        <v>13.81</v>
      </c>
      <c r="I130" s="157"/>
      <c r="L130" s="152"/>
      <c r="M130" s="158"/>
      <c r="N130" s="159"/>
      <c r="O130" s="159"/>
      <c r="P130" s="159"/>
      <c r="Q130" s="159"/>
      <c r="R130" s="159"/>
      <c r="S130" s="159"/>
      <c r="T130" s="160"/>
      <c r="AT130" s="154" t="s">
        <v>147</v>
      </c>
      <c r="AU130" s="154" t="s">
        <v>145</v>
      </c>
      <c r="AV130" s="11" t="s">
        <v>145</v>
      </c>
      <c r="AW130" s="11" t="s">
        <v>33</v>
      </c>
      <c r="AX130" s="11" t="s">
        <v>72</v>
      </c>
      <c r="AY130" s="154" t="s">
        <v>137</v>
      </c>
    </row>
    <row r="131" spans="2:65" s="13" customFormat="1">
      <c r="B131" s="169"/>
      <c r="D131" s="153" t="s">
        <v>147</v>
      </c>
      <c r="E131" s="170" t="s">
        <v>1</v>
      </c>
      <c r="F131" s="171" t="s">
        <v>158</v>
      </c>
      <c r="H131" s="172">
        <v>171.74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147</v>
      </c>
      <c r="AU131" s="170" t="s">
        <v>145</v>
      </c>
      <c r="AV131" s="13" t="s">
        <v>144</v>
      </c>
      <c r="AW131" s="13" t="s">
        <v>33</v>
      </c>
      <c r="AX131" s="13" t="s">
        <v>80</v>
      </c>
      <c r="AY131" s="170" t="s">
        <v>137</v>
      </c>
    </row>
    <row r="132" spans="2:65" s="1" customFormat="1" ht="16.5" customHeight="1">
      <c r="B132" s="139"/>
      <c r="C132" s="140" t="s">
        <v>243</v>
      </c>
      <c r="D132" s="140" t="s">
        <v>139</v>
      </c>
      <c r="E132" s="141" t="s">
        <v>3258</v>
      </c>
      <c r="F132" s="142" t="s">
        <v>3259</v>
      </c>
      <c r="G132" s="143" t="s">
        <v>142</v>
      </c>
      <c r="H132" s="144">
        <v>157.93</v>
      </c>
      <c r="I132" s="145"/>
      <c r="J132" s="144">
        <f>ROUND(I132*H132,3)</f>
        <v>0</v>
      </c>
      <c r="K132" s="142" t="s">
        <v>1</v>
      </c>
      <c r="L132" s="30"/>
      <c r="M132" s="146" t="s">
        <v>1</v>
      </c>
      <c r="N132" s="147" t="s">
        <v>44</v>
      </c>
      <c r="O132" s="49"/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AR132" s="16" t="s">
        <v>144</v>
      </c>
      <c r="AT132" s="16" t="s">
        <v>139</v>
      </c>
      <c r="AU132" s="16" t="s">
        <v>145</v>
      </c>
      <c r="AY132" s="16" t="s">
        <v>137</v>
      </c>
      <c r="BE132" s="150">
        <f>IF(N132="základná",J132,0)</f>
        <v>0</v>
      </c>
      <c r="BF132" s="150">
        <f>IF(N132="znížená",J132,0)</f>
        <v>0</v>
      </c>
      <c r="BG132" s="150">
        <f>IF(N132="zákl. prenesená",J132,0)</f>
        <v>0</v>
      </c>
      <c r="BH132" s="150">
        <f>IF(N132="zníž. prenesená",J132,0)</f>
        <v>0</v>
      </c>
      <c r="BI132" s="150">
        <f>IF(N132="nulová",J132,0)</f>
        <v>0</v>
      </c>
      <c r="BJ132" s="16" t="s">
        <v>145</v>
      </c>
      <c r="BK132" s="151">
        <f>ROUND(I132*H132,3)</f>
        <v>0</v>
      </c>
      <c r="BL132" s="16" t="s">
        <v>144</v>
      </c>
      <c r="BM132" s="16" t="s">
        <v>3260</v>
      </c>
    </row>
    <row r="133" spans="2:65" s="11" customFormat="1">
      <c r="B133" s="152"/>
      <c r="D133" s="153" t="s">
        <v>147</v>
      </c>
      <c r="E133" s="154" t="s">
        <v>1</v>
      </c>
      <c r="F133" s="155" t="s">
        <v>3261</v>
      </c>
      <c r="H133" s="156">
        <v>129.22</v>
      </c>
      <c r="I133" s="157"/>
      <c r="L133" s="152"/>
      <c r="M133" s="158"/>
      <c r="N133" s="159"/>
      <c r="O133" s="159"/>
      <c r="P133" s="159"/>
      <c r="Q133" s="159"/>
      <c r="R133" s="159"/>
      <c r="S133" s="159"/>
      <c r="T133" s="160"/>
      <c r="AT133" s="154" t="s">
        <v>147</v>
      </c>
      <c r="AU133" s="154" t="s">
        <v>145</v>
      </c>
      <c r="AV133" s="11" t="s">
        <v>145</v>
      </c>
      <c r="AW133" s="11" t="s">
        <v>33</v>
      </c>
      <c r="AX133" s="11" t="s">
        <v>72</v>
      </c>
      <c r="AY133" s="154" t="s">
        <v>137</v>
      </c>
    </row>
    <row r="134" spans="2:65" s="11" customFormat="1">
      <c r="B134" s="152"/>
      <c r="D134" s="153" t="s">
        <v>147</v>
      </c>
      <c r="E134" s="154" t="s">
        <v>1</v>
      </c>
      <c r="F134" s="155" t="s">
        <v>3262</v>
      </c>
      <c r="H134" s="156">
        <v>28.71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3" customFormat="1">
      <c r="B135" s="169"/>
      <c r="D135" s="153" t="s">
        <v>147</v>
      </c>
      <c r="E135" s="170" t="s">
        <v>1</v>
      </c>
      <c r="F135" s="171" t="s">
        <v>158</v>
      </c>
      <c r="H135" s="172">
        <v>157.93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147</v>
      </c>
      <c r="AU135" s="170" t="s">
        <v>145</v>
      </c>
      <c r="AV135" s="13" t="s">
        <v>144</v>
      </c>
      <c r="AW135" s="13" t="s">
        <v>33</v>
      </c>
      <c r="AX135" s="13" t="s">
        <v>80</v>
      </c>
      <c r="AY135" s="170" t="s">
        <v>137</v>
      </c>
    </row>
    <row r="136" spans="2:65" s="1" customFormat="1" ht="16.5" customHeight="1">
      <c r="B136" s="139"/>
      <c r="C136" s="140" t="s">
        <v>248</v>
      </c>
      <c r="D136" s="140" t="s">
        <v>139</v>
      </c>
      <c r="E136" s="141" t="s">
        <v>3263</v>
      </c>
      <c r="F136" s="142" t="s">
        <v>3264</v>
      </c>
      <c r="G136" s="143" t="s">
        <v>142</v>
      </c>
      <c r="H136" s="144">
        <v>2.15</v>
      </c>
      <c r="I136" s="145"/>
      <c r="J136" s="144">
        <f>ROUND(I136*H136,3)</f>
        <v>0</v>
      </c>
      <c r="K136" s="142" t="s">
        <v>1</v>
      </c>
      <c r="L136" s="30"/>
      <c r="M136" s="146" t="s">
        <v>1</v>
      </c>
      <c r="N136" s="147" t="s">
        <v>44</v>
      </c>
      <c r="O136" s="49"/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AR136" s="16" t="s">
        <v>144</v>
      </c>
      <c r="AT136" s="16" t="s">
        <v>139</v>
      </c>
      <c r="AU136" s="16" t="s">
        <v>145</v>
      </c>
      <c r="AY136" s="16" t="s">
        <v>137</v>
      </c>
      <c r="BE136" s="150">
        <f>IF(N136="základná",J136,0)</f>
        <v>0</v>
      </c>
      <c r="BF136" s="150">
        <f>IF(N136="znížená",J136,0)</f>
        <v>0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6" t="s">
        <v>145</v>
      </c>
      <c r="BK136" s="151">
        <f>ROUND(I136*H136,3)</f>
        <v>0</v>
      </c>
      <c r="BL136" s="16" t="s">
        <v>144</v>
      </c>
      <c r="BM136" s="16" t="s">
        <v>3265</v>
      </c>
    </row>
    <row r="137" spans="2:65" s="11" customFormat="1">
      <c r="B137" s="152"/>
      <c r="D137" s="153" t="s">
        <v>147</v>
      </c>
      <c r="E137" s="154" t="s">
        <v>1</v>
      </c>
      <c r="F137" s="155" t="s">
        <v>3266</v>
      </c>
      <c r="H137" s="156">
        <v>2.15</v>
      </c>
      <c r="I137" s="157"/>
      <c r="L137" s="152"/>
      <c r="M137" s="158"/>
      <c r="N137" s="159"/>
      <c r="O137" s="159"/>
      <c r="P137" s="159"/>
      <c r="Q137" s="159"/>
      <c r="R137" s="159"/>
      <c r="S137" s="159"/>
      <c r="T137" s="160"/>
      <c r="AT137" s="154" t="s">
        <v>147</v>
      </c>
      <c r="AU137" s="154" t="s">
        <v>145</v>
      </c>
      <c r="AV137" s="11" t="s">
        <v>145</v>
      </c>
      <c r="AW137" s="11" t="s">
        <v>33</v>
      </c>
      <c r="AX137" s="11" t="s">
        <v>72</v>
      </c>
      <c r="AY137" s="154" t="s">
        <v>137</v>
      </c>
    </row>
    <row r="138" spans="2:65" s="13" customFormat="1">
      <c r="B138" s="169"/>
      <c r="D138" s="153" t="s">
        <v>147</v>
      </c>
      <c r="E138" s="170" t="s">
        <v>1</v>
      </c>
      <c r="F138" s="171" t="s">
        <v>158</v>
      </c>
      <c r="H138" s="172">
        <v>2.15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147</v>
      </c>
      <c r="AU138" s="170" t="s">
        <v>145</v>
      </c>
      <c r="AV138" s="13" t="s">
        <v>144</v>
      </c>
      <c r="AW138" s="13" t="s">
        <v>33</v>
      </c>
      <c r="AX138" s="13" t="s">
        <v>80</v>
      </c>
      <c r="AY138" s="170" t="s">
        <v>137</v>
      </c>
    </row>
    <row r="139" spans="2:65" s="1" customFormat="1" ht="16.5" customHeight="1">
      <c r="B139" s="139"/>
      <c r="C139" s="140" t="s">
        <v>259</v>
      </c>
      <c r="D139" s="140" t="s">
        <v>139</v>
      </c>
      <c r="E139" s="141" t="s">
        <v>3267</v>
      </c>
      <c r="F139" s="142" t="s">
        <v>3268</v>
      </c>
      <c r="G139" s="143" t="s">
        <v>142</v>
      </c>
      <c r="H139" s="144">
        <v>2.15</v>
      </c>
      <c r="I139" s="145"/>
      <c r="J139" s="144">
        <f>ROUND(I139*H139,3)</f>
        <v>0</v>
      </c>
      <c r="K139" s="142" t="s">
        <v>1</v>
      </c>
      <c r="L139" s="30"/>
      <c r="M139" s="146" t="s">
        <v>1</v>
      </c>
      <c r="N139" s="147" t="s">
        <v>44</v>
      </c>
      <c r="O139" s="49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AR139" s="16" t="s">
        <v>144</v>
      </c>
      <c r="AT139" s="16" t="s">
        <v>139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144</v>
      </c>
      <c r="BM139" s="16" t="s">
        <v>3269</v>
      </c>
    </row>
    <row r="140" spans="2:65" s="11" customFormat="1">
      <c r="B140" s="152"/>
      <c r="D140" s="153" t="s">
        <v>147</v>
      </c>
      <c r="E140" s="154" t="s">
        <v>1</v>
      </c>
      <c r="F140" s="155" t="s">
        <v>3266</v>
      </c>
      <c r="H140" s="156">
        <v>2.15</v>
      </c>
      <c r="I140" s="157"/>
      <c r="L140" s="152"/>
      <c r="M140" s="158"/>
      <c r="N140" s="159"/>
      <c r="O140" s="159"/>
      <c r="P140" s="159"/>
      <c r="Q140" s="159"/>
      <c r="R140" s="159"/>
      <c r="S140" s="159"/>
      <c r="T140" s="160"/>
      <c r="AT140" s="154" t="s">
        <v>147</v>
      </c>
      <c r="AU140" s="154" t="s">
        <v>145</v>
      </c>
      <c r="AV140" s="11" t="s">
        <v>145</v>
      </c>
      <c r="AW140" s="11" t="s">
        <v>33</v>
      </c>
      <c r="AX140" s="11" t="s">
        <v>80</v>
      </c>
      <c r="AY140" s="154" t="s">
        <v>137</v>
      </c>
    </row>
    <row r="141" spans="2:65" s="1" customFormat="1" ht="16.5" customHeight="1">
      <c r="B141" s="139"/>
      <c r="C141" s="140" t="s">
        <v>7</v>
      </c>
      <c r="D141" s="140" t="s">
        <v>139</v>
      </c>
      <c r="E141" s="141" t="s">
        <v>3270</v>
      </c>
      <c r="F141" s="142" t="s">
        <v>3271</v>
      </c>
      <c r="G141" s="143" t="s">
        <v>142</v>
      </c>
      <c r="H141" s="144">
        <v>2.15</v>
      </c>
      <c r="I141" s="145"/>
      <c r="J141" s="144">
        <f>ROUND(I141*H141,3)</f>
        <v>0</v>
      </c>
      <c r="K141" s="142" t="s">
        <v>1</v>
      </c>
      <c r="L141" s="30"/>
      <c r="M141" s="146" t="s">
        <v>1</v>
      </c>
      <c r="N141" s="147" t="s">
        <v>44</v>
      </c>
      <c r="O141" s="49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AR141" s="16" t="s">
        <v>144</v>
      </c>
      <c r="AT141" s="16" t="s">
        <v>139</v>
      </c>
      <c r="AU141" s="16" t="s">
        <v>145</v>
      </c>
      <c r="AY141" s="16" t="s">
        <v>137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145</v>
      </c>
      <c r="BK141" s="151">
        <f>ROUND(I141*H141,3)</f>
        <v>0</v>
      </c>
      <c r="BL141" s="16" t="s">
        <v>144</v>
      </c>
      <c r="BM141" s="16" t="s">
        <v>3272</v>
      </c>
    </row>
    <row r="142" spans="2:65" s="11" customFormat="1">
      <c r="B142" s="152"/>
      <c r="D142" s="153" t="s">
        <v>147</v>
      </c>
      <c r="E142" s="154" t="s">
        <v>1</v>
      </c>
      <c r="F142" s="155" t="s">
        <v>3266</v>
      </c>
      <c r="H142" s="156">
        <v>2.15</v>
      </c>
      <c r="I142" s="157"/>
      <c r="L142" s="152"/>
      <c r="M142" s="158"/>
      <c r="N142" s="159"/>
      <c r="O142" s="159"/>
      <c r="P142" s="159"/>
      <c r="Q142" s="159"/>
      <c r="R142" s="159"/>
      <c r="S142" s="159"/>
      <c r="T142" s="160"/>
      <c r="AT142" s="154" t="s">
        <v>147</v>
      </c>
      <c r="AU142" s="154" t="s">
        <v>145</v>
      </c>
      <c r="AV142" s="11" t="s">
        <v>145</v>
      </c>
      <c r="AW142" s="11" t="s">
        <v>33</v>
      </c>
      <c r="AX142" s="11" t="s">
        <v>80</v>
      </c>
      <c r="AY142" s="154" t="s">
        <v>137</v>
      </c>
    </row>
    <row r="143" spans="2:65" s="1" customFormat="1" ht="16.5" customHeight="1">
      <c r="B143" s="139"/>
      <c r="C143" s="140" t="s">
        <v>272</v>
      </c>
      <c r="D143" s="140" t="s">
        <v>139</v>
      </c>
      <c r="E143" s="141" t="s">
        <v>3273</v>
      </c>
      <c r="F143" s="142" t="s">
        <v>3274</v>
      </c>
      <c r="G143" s="143" t="s">
        <v>142</v>
      </c>
      <c r="H143" s="144">
        <v>2.15</v>
      </c>
      <c r="I143" s="145"/>
      <c r="J143" s="144">
        <f>ROUND(I143*H143,3)</f>
        <v>0</v>
      </c>
      <c r="K143" s="142" t="s">
        <v>1</v>
      </c>
      <c r="L143" s="30"/>
      <c r="M143" s="146" t="s">
        <v>1</v>
      </c>
      <c r="N143" s="147" t="s">
        <v>44</v>
      </c>
      <c r="O143" s="49"/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AR143" s="16" t="s">
        <v>144</v>
      </c>
      <c r="AT143" s="16" t="s">
        <v>139</v>
      </c>
      <c r="AU143" s="16" t="s">
        <v>145</v>
      </c>
      <c r="AY143" s="16" t="s">
        <v>137</v>
      </c>
      <c r="BE143" s="150">
        <f>IF(N143="základná",J143,0)</f>
        <v>0</v>
      </c>
      <c r="BF143" s="150">
        <f>IF(N143="znížená",J143,0)</f>
        <v>0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6" t="s">
        <v>145</v>
      </c>
      <c r="BK143" s="151">
        <f>ROUND(I143*H143,3)</f>
        <v>0</v>
      </c>
      <c r="BL143" s="16" t="s">
        <v>144</v>
      </c>
      <c r="BM143" s="16" t="s">
        <v>3275</v>
      </c>
    </row>
    <row r="144" spans="2:65" s="11" customFormat="1">
      <c r="B144" s="152"/>
      <c r="D144" s="153" t="s">
        <v>147</v>
      </c>
      <c r="E144" s="154" t="s">
        <v>1</v>
      </c>
      <c r="F144" s="155" t="s">
        <v>3266</v>
      </c>
      <c r="H144" s="156">
        <v>2.15</v>
      </c>
      <c r="I144" s="157"/>
      <c r="L144" s="152"/>
      <c r="M144" s="158"/>
      <c r="N144" s="159"/>
      <c r="O144" s="159"/>
      <c r="P144" s="159"/>
      <c r="Q144" s="159"/>
      <c r="R144" s="159"/>
      <c r="S144" s="159"/>
      <c r="T144" s="160"/>
      <c r="AT144" s="154" t="s">
        <v>147</v>
      </c>
      <c r="AU144" s="154" t="s">
        <v>145</v>
      </c>
      <c r="AV144" s="11" t="s">
        <v>145</v>
      </c>
      <c r="AW144" s="11" t="s">
        <v>33</v>
      </c>
      <c r="AX144" s="11" t="s">
        <v>80</v>
      </c>
      <c r="AY144" s="154" t="s">
        <v>137</v>
      </c>
    </row>
    <row r="145" spans="2:65" s="1" customFormat="1" ht="16.5" customHeight="1">
      <c r="B145" s="139"/>
      <c r="C145" s="140" t="s">
        <v>277</v>
      </c>
      <c r="D145" s="140" t="s">
        <v>139</v>
      </c>
      <c r="E145" s="141" t="s">
        <v>3276</v>
      </c>
      <c r="F145" s="142" t="s">
        <v>3277</v>
      </c>
      <c r="G145" s="143" t="s">
        <v>142</v>
      </c>
      <c r="H145" s="144">
        <v>13.81</v>
      </c>
      <c r="I145" s="145"/>
      <c r="J145" s="144">
        <f>ROUND(I145*H145,3)</f>
        <v>0</v>
      </c>
      <c r="K145" s="142" t="s">
        <v>1</v>
      </c>
      <c r="L145" s="30"/>
      <c r="M145" s="146" t="s">
        <v>1</v>
      </c>
      <c r="N145" s="147" t="s">
        <v>44</v>
      </c>
      <c r="O145" s="49"/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AR145" s="16" t="s">
        <v>144</v>
      </c>
      <c r="AT145" s="16" t="s">
        <v>139</v>
      </c>
      <c r="AU145" s="16" t="s">
        <v>145</v>
      </c>
      <c r="AY145" s="16" t="s">
        <v>137</v>
      </c>
      <c r="BE145" s="150">
        <f>IF(N145="základná",J145,0)</f>
        <v>0</v>
      </c>
      <c r="BF145" s="150">
        <f>IF(N145="znížená",J145,0)</f>
        <v>0</v>
      </c>
      <c r="BG145" s="150">
        <f>IF(N145="zákl. prenesená",J145,0)</f>
        <v>0</v>
      </c>
      <c r="BH145" s="150">
        <f>IF(N145="zníž. prenesená",J145,0)</f>
        <v>0</v>
      </c>
      <c r="BI145" s="150">
        <f>IF(N145="nulová",J145,0)</f>
        <v>0</v>
      </c>
      <c r="BJ145" s="16" t="s">
        <v>145</v>
      </c>
      <c r="BK145" s="151">
        <f>ROUND(I145*H145,3)</f>
        <v>0</v>
      </c>
      <c r="BL145" s="16" t="s">
        <v>144</v>
      </c>
      <c r="BM145" s="16" t="s">
        <v>3278</v>
      </c>
    </row>
    <row r="146" spans="2:65" s="11" customFormat="1">
      <c r="B146" s="152"/>
      <c r="D146" s="153" t="s">
        <v>147</v>
      </c>
      <c r="E146" s="154" t="s">
        <v>1</v>
      </c>
      <c r="F146" s="155" t="s">
        <v>3279</v>
      </c>
      <c r="H146" s="156">
        <v>13.81</v>
      </c>
      <c r="I146" s="157"/>
      <c r="L146" s="152"/>
      <c r="M146" s="158"/>
      <c r="N146" s="159"/>
      <c r="O146" s="159"/>
      <c r="P146" s="159"/>
      <c r="Q146" s="159"/>
      <c r="R146" s="159"/>
      <c r="S146" s="159"/>
      <c r="T146" s="160"/>
      <c r="AT146" s="154" t="s">
        <v>147</v>
      </c>
      <c r="AU146" s="154" t="s">
        <v>145</v>
      </c>
      <c r="AV146" s="11" t="s">
        <v>145</v>
      </c>
      <c r="AW146" s="11" t="s">
        <v>33</v>
      </c>
      <c r="AX146" s="11" t="s">
        <v>72</v>
      </c>
      <c r="AY146" s="154" t="s">
        <v>137</v>
      </c>
    </row>
    <row r="147" spans="2:65" s="13" customFormat="1">
      <c r="B147" s="169"/>
      <c r="D147" s="153" t="s">
        <v>147</v>
      </c>
      <c r="E147" s="170" t="s">
        <v>1</v>
      </c>
      <c r="F147" s="171" t="s">
        <v>158</v>
      </c>
      <c r="H147" s="172">
        <v>13.81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147</v>
      </c>
      <c r="AU147" s="170" t="s">
        <v>145</v>
      </c>
      <c r="AV147" s="13" t="s">
        <v>144</v>
      </c>
      <c r="AW147" s="13" t="s">
        <v>33</v>
      </c>
      <c r="AX147" s="13" t="s">
        <v>80</v>
      </c>
      <c r="AY147" s="170" t="s">
        <v>137</v>
      </c>
    </row>
    <row r="148" spans="2:65" s="1" customFormat="1" ht="16.5" customHeight="1">
      <c r="B148" s="139"/>
      <c r="C148" s="177" t="s">
        <v>282</v>
      </c>
      <c r="D148" s="177" t="s">
        <v>164</v>
      </c>
      <c r="E148" s="178" t="s">
        <v>3280</v>
      </c>
      <c r="F148" s="179" t="s">
        <v>3281</v>
      </c>
      <c r="G148" s="180" t="s">
        <v>142</v>
      </c>
      <c r="H148" s="181">
        <v>13.948</v>
      </c>
      <c r="I148" s="182"/>
      <c r="J148" s="181">
        <f>ROUND(I148*H148,3)</f>
        <v>0</v>
      </c>
      <c r="K148" s="179" t="s">
        <v>1</v>
      </c>
      <c r="L148" s="183"/>
      <c r="M148" s="184" t="s">
        <v>1</v>
      </c>
      <c r="N148" s="185" t="s">
        <v>44</v>
      </c>
      <c r="O148" s="49"/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AR148" s="16" t="s">
        <v>168</v>
      </c>
      <c r="AT148" s="16" t="s">
        <v>164</v>
      </c>
      <c r="AU148" s="16" t="s">
        <v>145</v>
      </c>
      <c r="AY148" s="16" t="s">
        <v>137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145</v>
      </c>
      <c r="BK148" s="151">
        <f>ROUND(I148*H148,3)</f>
        <v>0</v>
      </c>
      <c r="BL148" s="16" t="s">
        <v>144</v>
      </c>
      <c r="BM148" s="16" t="s">
        <v>3282</v>
      </c>
    </row>
    <row r="149" spans="2:65" s="11" customFormat="1">
      <c r="B149" s="152"/>
      <c r="D149" s="153" t="s">
        <v>147</v>
      </c>
      <c r="E149" s="154" t="s">
        <v>1</v>
      </c>
      <c r="F149" s="155" t="s">
        <v>3283</v>
      </c>
      <c r="H149" s="156">
        <v>13.948</v>
      </c>
      <c r="I149" s="157"/>
      <c r="L149" s="152"/>
      <c r="M149" s="158"/>
      <c r="N149" s="159"/>
      <c r="O149" s="159"/>
      <c r="P149" s="159"/>
      <c r="Q149" s="159"/>
      <c r="R149" s="159"/>
      <c r="S149" s="159"/>
      <c r="T149" s="160"/>
      <c r="AT149" s="154" t="s">
        <v>147</v>
      </c>
      <c r="AU149" s="154" t="s">
        <v>145</v>
      </c>
      <c r="AV149" s="11" t="s">
        <v>145</v>
      </c>
      <c r="AW149" s="11" t="s">
        <v>33</v>
      </c>
      <c r="AX149" s="11" t="s">
        <v>80</v>
      </c>
      <c r="AY149" s="154" t="s">
        <v>137</v>
      </c>
    </row>
    <row r="150" spans="2:65" s="1" customFormat="1" ht="16.5" customHeight="1">
      <c r="B150" s="139"/>
      <c r="C150" s="140" t="s">
        <v>286</v>
      </c>
      <c r="D150" s="140" t="s">
        <v>139</v>
      </c>
      <c r="E150" s="141" t="s">
        <v>3284</v>
      </c>
      <c r="F150" s="142" t="s">
        <v>3285</v>
      </c>
      <c r="G150" s="143" t="s">
        <v>142</v>
      </c>
      <c r="H150" s="144">
        <v>28.71</v>
      </c>
      <c r="I150" s="145"/>
      <c r="J150" s="144">
        <f>ROUND(I150*H150,3)</f>
        <v>0</v>
      </c>
      <c r="K150" s="142" t="s">
        <v>1</v>
      </c>
      <c r="L150" s="30"/>
      <c r="M150" s="146" t="s">
        <v>1</v>
      </c>
      <c r="N150" s="147" t="s">
        <v>44</v>
      </c>
      <c r="O150" s="49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AR150" s="16" t="s">
        <v>144</v>
      </c>
      <c r="AT150" s="16" t="s">
        <v>139</v>
      </c>
      <c r="AU150" s="16" t="s">
        <v>145</v>
      </c>
      <c r="AY150" s="16" t="s">
        <v>137</v>
      </c>
      <c r="BE150" s="150">
        <f>IF(N150="základná",J150,0)</f>
        <v>0</v>
      </c>
      <c r="BF150" s="150">
        <f>IF(N150="znížená",J150,0)</f>
        <v>0</v>
      </c>
      <c r="BG150" s="150">
        <f>IF(N150="zákl. prenesená",J150,0)</f>
        <v>0</v>
      </c>
      <c r="BH150" s="150">
        <f>IF(N150="zníž. prenesená",J150,0)</f>
        <v>0</v>
      </c>
      <c r="BI150" s="150">
        <f>IF(N150="nulová",J150,0)</f>
        <v>0</v>
      </c>
      <c r="BJ150" s="16" t="s">
        <v>145</v>
      </c>
      <c r="BK150" s="151">
        <f>ROUND(I150*H150,3)</f>
        <v>0</v>
      </c>
      <c r="BL150" s="16" t="s">
        <v>144</v>
      </c>
      <c r="BM150" s="16" t="s">
        <v>3286</v>
      </c>
    </row>
    <row r="151" spans="2:65" s="11" customFormat="1">
      <c r="B151" s="152"/>
      <c r="D151" s="153" t="s">
        <v>147</v>
      </c>
      <c r="E151" s="154" t="s">
        <v>1</v>
      </c>
      <c r="F151" s="155" t="s">
        <v>3287</v>
      </c>
      <c r="H151" s="156">
        <v>28.71</v>
      </c>
      <c r="I151" s="157"/>
      <c r="L151" s="152"/>
      <c r="M151" s="158"/>
      <c r="N151" s="159"/>
      <c r="O151" s="159"/>
      <c r="P151" s="159"/>
      <c r="Q151" s="159"/>
      <c r="R151" s="159"/>
      <c r="S151" s="159"/>
      <c r="T151" s="160"/>
      <c r="AT151" s="154" t="s">
        <v>147</v>
      </c>
      <c r="AU151" s="154" t="s">
        <v>145</v>
      </c>
      <c r="AV151" s="11" t="s">
        <v>145</v>
      </c>
      <c r="AW151" s="11" t="s">
        <v>33</v>
      </c>
      <c r="AX151" s="11" t="s">
        <v>80</v>
      </c>
      <c r="AY151" s="154" t="s">
        <v>137</v>
      </c>
    </row>
    <row r="152" spans="2:65" s="1" customFormat="1" ht="16.5" customHeight="1">
      <c r="B152" s="139"/>
      <c r="C152" s="177" t="s">
        <v>522</v>
      </c>
      <c r="D152" s="177" t="s">
        <v>164</v>
      </c>
      <c r="E152" s="178" t="s">
        <v>3288</v>
      </c>
      <c r="F152" s="179" t="s">
        <v>3289</v>
      </c>
      <c r="G152" s="180" t="s">
        <v>142</v>
      </c>
      <c r="H152" s="181">
        <v>28.997</v>
      </c>
      <c r="I152" s="182"/>
      <c r="J152" s="181">
        <f>ROUND(I152*H152,3)</f>
        <v>0</v>
      </c>
      <c r="K152" s="179" t="s">
        <v>1</v>
      </c>
      <c r="L152" s="183"/>
      <c r="M152" s="184" t="s">
        <v>1</v>
      </c>
      <c r="N152" s="185" t="s">
        <v>44</v>
      </c>
      <c r="O152" s="49"/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AR152" s="16" t="s">
        <v>168</v>
      </c>
      <c r="AT152" s="16" t="s">
        <v>164</v>
      </c>
      <c r="AU152" s="16" t="s">
        <v>145</v>
      </c>
      <c r="AY152" s="16" t="s">
        <v>137</v>
      </c>
      <c r="BE152" s="150">
        <f>IF(N152="základná",J152,0)</f>
        <v>0</v>
      </c>
      <c r="BF152" s="150">
        <f>IF(N152="znížená",J152,0)</f>
        <v>0</v>
      </c>
      <c r="BG152" s="150">
        <f>IF(N152="zákl. prenesená",J152,0)</f>
        <v>0</v>
      </c>
      <c r="BH152" s="150">
        <f>IF(N152="zníž. prenesená",J152,0)</f>
        <v>0</v>
      </c>
      <c r="BI152" s="150">
        <f>IF(N152="nulová",J152,0)</f>
        <v>0</v>
      </c>
      <c r="BJ152" s="16" t="s">
        <v>145</v>
      </c>
      <c r="BK152" s="151">
        <f>ROUND(I152*H152,3)</f>
        <v>0</v>
      </c>
      <c r="BL152" s="16" t="s">
        <v>144</v>
      </c>
      <c r="BM152" s="16" t="s">
        <v>3290</v>
      </c>
    </row>
    <row r="153" spans="2:65" s="11" customFormat="1">
      <c r="B153" s="152"/>
      <c r="D153" s="153" t="s">
        <v>147</v>
      </c>
      <c r="E153" s="154" t="s">
        <v>1</v>
      </c>
      <c r="F153" s="155" t="s">
        <v>3291</v>
      </c>
      <c r="H153" s="156">
        <v>28.997</v>
      </c>
      <c r="I153" s="157"/>
      <c r="L153" s="152"/>
      <c r="M153" s="158"/>
      <c r="N153" s="159"/>
      <c r="O153" s="159"/>
      <c r="P153" s="159"/>
      <c r="Q153" s="159"/>
      <c r="R153" s="159"/>
      <c r="S153" s="159"/>
      <c r="T153" s="160"/>
      <c r="AT153" s="154" t="s">
        <v>147</v>
      </c>
      <c r="AU153" s="154" t="s">
        <v>145</v>
      </c>
      <c r="AV153" s="11" t="s">
        <v>145</v>
      </c>
      <c r="AW153" s="11" t="s">
        <v>33</v>
      </c>
      <c r="AX153" s="11" t="s">
        <v>80</v>
      </c>
      <c r="AY153" s="154" t="s">
        <v>137</v>
      </c>
    </row>
    <row r="154" spans="2:65" s="1" customFormat="1" ht="16.5" customHeight="1">
      <c r="B154" s="139"/>
      <c r="C154" s="140" t="s">
        <v>526</v>
      </c>
      <c r="D154" s="140" t="s">
        <v>139</v>
      </c>
      <c r="E154" s="141" t="s">
        <v>3292</v>
      </c>
      <c r="F154" s="142" t="s">
        <v>3293</v>
      </c>
      <c r="G154" s="143" t="s">
        <v>142</v>
      </c>
      <c r="H154" s="144">
        <v>129.22</v>
      </c>
      <c r="I154" s="145"/>
      <c r="J154" s="144">
        <f>ROUND(I154*H154,3)</f>
        <v>0</v>
      </c>
      <c r="K154" s="142" t="s">
        <v>1</v>
      </c>
      <c r="L154" s="30"/>
      <c r="M154" s="146" t="s">
        <v>1</v>
      </c>
      <c r="N154" s="147" t="s">
        <v>44</v>
      </c>
      <c r="O154" s="49"/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AR154" s="16" t="s">
        <v>144</v>
      </c>
      <c r="AT154" s="16" t="s">
        <v>139</v>
      </c>
      <c r="AU154" s="16" t="s">
        <v>145</v>
      </c>
      <c r="AY154" s="16" t="s">
        <v>137</v>
      </c>
      <c r="BE154" s="150">
        <f>IF(N154="základná",J154,0)</f>
        <v>0</v>
      </c>
      <c r="BF154" s="150">
        <f>IF(N154="znížená",J154,0)</f>
        <v>0</v>
      </c>
      <c r="BG154" s="150">
        <f>IF(N154="zákl. prenesená",J154,0)</f>
        <v>0</v>
      </c>
      <c r="BH154" s="150">
        <f>IF(N154="zníž. prenesená",J154,0)</f>
        <v>0</v>
      </c>
      <c r="BI154" s="150">
        <f>IF(N154="nulová",J154,0)</f>
        <v>0</v>
      </c>
      <c r="BJ154" s="16" t="s">
        <v>145</v>
      </c>
      <c r="BK154" s="151">
        <f>ROUND(I154*H154,3)</f>
        <v>0</v>
      </c>
      <c r="BL154" s="16" t="s">
        <v>144</v>
      </c>
      <c r="BM154" s="16" t="s">
        <v>3294</v>
      </c>
    </row>
    <row r="155" spans="2:65" s="11" customFormat="1">
      <c r="B155" s="152"/>
      <c r="D155" s="153" t="s">
        <v>147</v>
      </c>
      <c r="E155" s="154" t="s">
        <v>1</v>
      </c>
      <c r="F155" s="155" t="s">
        <v>3295</v>
      </c>
      <c r="H155" s="156">
        <v>129.22</v>
      </c>
      <c r="I155" s="157"/>
      <c r="L155" s="152"/>
      <c r="M155" s="158"/>
      <c r="N155" s="159"/>
      <c r="O155" s="159"/>
      <c r="P155" s="159"/>
      <c r="Q155" s="159"/>
      <c r="R155" s="159"/>
      <c r="S155" s="159"/>
      <c r="T155" s="160"/>
      <c r="AT155" s="154" t="s">
        <v>147</v>
      </c>
      <c r="AU155" s="154" t="s">
        <v>145</v>
      </c>
      <c r="AV155" s="11" t="s">
        <v>145</v>
      </c>
      <c r="AW155" s="11" t="s">
        <v>33</v>
      </c>
      <c r="AX155" s="11" t="s">
        <v>80</v>
      </c>
      <c r="AY155" s="154" t="s">
        <v>137</v>
      </c>
    </row>
    <row r="156" spans="2:65" s="1" customFormat="1" ht="16.5" customHeight="1">
      <c r="B156" s="139"/>
      <c r="C156" s="177" t="s">
        <v>547</v>
      </c>
      <c r="D156" s="177" t="s">
        <v>164</v>
      </c>
      <c r="E156" s="178" t="s">
        <v>3296</v>
      </c>
      <c r="F156" s="179" t="s">
        <v>3297</v>
      </c>
      <c r="G156" s="180" t="s">
        <v>2119</v>
      </c>
      <c r="H156" s="181">
        <v>516.88</v>
      </c>
      <c r="I156" s="182"/>
      <c r="J156" s="181">
        <f>ROUND(I156*H156,3)</f>
        <v>0</v>
      </c>
      <c r="K156" s="179" t="s">
        <v>1</v>
      </c>
      <c r="L156" s="183"/>
      <c r="M156" s="184" t="s">
        <v>1</v>
      </c>
      <c r="N156" s="185" t="s">
        <v>44</v>
      </c>
      <c r="O156" s="49"/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6" t="s">
        <v>168</v>
      </c>
      <c r="AT156" s="16" t="s">
        <v>164</v>
      </c>
      <c r="AU156" s="16" t="s">
        <v>145</v>
      </c>
      <c r="AY156" s="16" t="s">
        <v>137</v>
      </c>
      <c r="BE156" s="150">
        <f>IF(N156="základná",J156,0)</f>
        <v>0</v>
      </c>
      <c r="BF156" s="150">
        <f>IF(N156="znížená",J156,0)</f>
        <v>0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6" t="s">
        <v>145</v>
      </c>
      <c r="BK156" s="151">
        <f>ROUND(I156*H156,3)</f>
        <v>0</v>
      </c>
      <c r="BL156" s="16" t="s">
        <v>144</v>
      </c>
      <c r="BM156" s="16" t="s">
        <v>3298</v>
      </c>
    </row>
    <row r="157" spans="2:65" s="11" customFormat="1">
      <c r="B157" s="152"/>
      <c r="D157" s="153" t="s">
        <v>147</v>
      </c>
      <c r="E157" s="154" t="s">
        <v>1</v>
      </c>
      <c r="F157" s="155" t="s">
        <v>3299</v>
      </c>
      <c r="H157" s="156">
        <v>516.88</v>
      </c>
      <c r="I157" s="157"/>
      <c r="L157" s="152"/>
      <c r="M157" s="158"/>
      <c r="N157" s="159"/>
      <c r="O157" s="159"/>
      <c r="P157" s="159"/>
      <c r="Q157" s="159"/>
      <c r="R157" s="159"/>
      <c r="S157" s="159"/>
      <c r="T157" s="160"/>
      <c r="AT157" s="154" t="s">
        <v>147</v>
      </c>
      <c r="AU157" s="154" t="s">
        <v>145</v>
      </c>
      <c r="AV157" s="11" t="s">
        <v>145</v>
      </c>
      <c r="AW157" s="11" t="s">
        <v>33</v>
      </c>
      <c r="AX157" s="11" t="s">
        <v>80</v>
      </c>
      <c r="AY157" s="154" t="s">
        <v>137</v>
      </c>
    </row>
    <row r="158" spans="2:65" s="10" customFormat="1" ht="22.9" customHeight="1">
      <c r="B158" s="126"/>
      <c r="D158" s="127" t="s">
        <v>71</v>
      </c>
      <c r="E158" s="137" t="s">
        <v>192</v>
      </c>
      <c r="F158" s="137" t="s">
        <v>210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SUM(P159:P207)</f>
        <v>0</v>
      </c>
      <c r="Q158" s="132"/>
      <c r="R158" s="133">
        <f>SUM(R159:R207)</f>
        <v>0</v>
      </c>
      <c r="S158" s="132"/>
      <c r="T158" s="134">
        <f>SUM(T159:T207)</f>
        <v>0</v>
      </c>
      <c r="AR158" s="127" t="s">
        <v>80</v>
      </c>
      <c r="AT158" s="135" t="s">
        <v>71</v>
      </c>
      <c r="AU158" s="135" t="s">
        <v>80</v>
      </c>
      <c r="AY158" s="127" t="s">
        <v>137</v>
      </c>
      <c r="BK158" s="136">
        <f>SUM(BK159:BK207)</f>
        <v>0</v>
      </c>
    </row>
    <row r="159" spans="2:65" s="1" customFormat="1" ht="16.5" customHeight="1">
      <c r="B159" s="139"/>
      <c r="C159" s="140" t="s">
        <v>556</v>
      </c>
      <c r="D159" s="140" t="s">
        <v>139</v>
      </c>
      <c r="E159" s="141" t="s">
        <v>3300</v>
      </c>
      <c r="F159" s="142" t="s">
        <v>3301</v>
      </c>
      <c r="G159" s="143" t="s">
        <v>2119</v>
      </c>
      <c r="H159" s="144">
        <v>15</v>
      </c>
      <c r="I159" s="145"/>
      <c r="J159" s="144">
        <f>ROUND(I159*H159,3)</f>
        <v>0</v>
      </c>
      <c r="K159" s="142" t="s">
        <v>1</v>
      </c>
      <c r="L159" s="30"/>
      <c r="M159" s="146" t="s">
        <v>1</v>
      </c>
      <c r="N159" s="147" t="s">
        <v>44</v>
      </c>
      <c r="O159" s="49"/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AR159" s="16" t="s">
        <v>144</v>
      </c>
      <c r="AT159" s="16" t="s">
        <v>139</v>
      </c>
      <c r="AU159" s="16" t="s">
        <v>145</v>
      </c>
      <c r="AY159" s="16" t="s">
        <v>137</v>
      </c>
      <c r="BE159" s="150">
        <f>IF(N159="základná",J159,0)</f>
        <v>0</v>
      </c>
      <c r="BF159" s="150">
        <f>IF(N159="znížená",J159,0)</f>
        <v>0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6" t="s">
        <v>145</v>
      </c>
      <c r="BK159" s="151">
        <f>ROUND(I159*H159,3)</f>
        <v>0</v>
      </c>
      <c r="BL159" s="16" t="s">
        <v>144</v>
      </c>
      <c r="BM159" s="16" t="s">
        <v>3302</v>
      </c>
    </row>
    <row r="160" spans="2:65" s="1" customFormat="1" ht="16.5" customHeight="1">
      <c r="B160" s="139"/>
      <c r="C160" s="140" t="s">
        <v>560</v>
      </c>
      <c r="D160" s="140" t="s">
        <v>139</v>
      </c>
      <c r="E160" s="141" t="s">
        <v>3303</v>
      </c>
      <c r="F160" s="142" t="s">
        <v>3304</v>
      </c>
      <c r="G160" s="143" t="s">
        <v>2119</v>
      </c>
      <c r="H160" s="144">
        <v>15</v>
      </c>
      <c r="I160" s="145"/>
      <c r="J160" s="144">
        <f>ROUND(I160*H160,3)</f>
        <v>0</v>
      </c>
      <c r="K160" s="142" t="s">
        <v>1</v>
      </c>
      <c r="L160" s="30"/>
      <c r="M160" s="146" t="s">
        <v>1</v>
      </c>
      <c r="N160" s="147" t="s">
        <v>44</v>
      </c>
      <c r="O160" s="49"/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AR160" s="16" t="s">
        <v>144</v>
      </c>
      <c r="AT160" s="16" t="s">
        <v>139</v>
      </c>
      <c r="AU160" s="16" t="s">
        <v>145</v>
      </c>
      <c r="AY160" s="16" t="s">
        <v>137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16" t="s">
        <v>145</v>
      </c>
      <c r="BK160" s="151">
        <f>ROUND(I160*H160,3)</f>
        <v>0</v>
      </c>
      <c r="BL160" s="16" t="s">
        <v>144</v>
      </c>
      <c r="BM160" s="16" t="s">
        <v>3305</v>
      </c>
    </row>
    <row r="161" spans="2:65" s="1" customFormat="1" ht="16.5" customHeight="1">
      <c r="B161" s="139"/>
      <c r="C161" s="140" t="s">
        <v>566</v>
      </c>
      <c r="D161" s="140" t="s">
        <v>139</v>
      </c>
      <c r="E161" s="141" t="s">
        <v>3306</v>
      </c>
      <c r="F161" s="142" t="s">
        <v>3307</v>
      </c>
      <c r="G161" s="143" t="s">
        <v>2119</v>
      </c>
      <c r="H161" s="144">
        <v>450</v>
      </c>
      <c r="I161" s="145"/>
      <c r="J161" s="144">
        <f>ROUND(I161*H161,3)</f>
        <v>0</v>
      </c>
      <c r="K161" s="142" t="s">
        <v>1</v>
      </c>
      <c r="L161" s="30"/>
      <c r="M161" s="146" t="s">
        <v>1</v>
      </c>
      <c r="N161" s="147" t="s">
        <v>44</v>
      </c>
      <c r="O161" s="49"/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AR161" s="16" t="s">
        <v>144</v>
      </c>
      <c r="AT161" s="16" t="s">
        <v>139</v>
      </c>
      <c r="AU161" s="16" t="s">
        <v>145</v>
      </c>
      <c r="AY161" s="16" t="s">
        <v>137</v>
      </c>
      <c r="BE161" s="150">
        <f>IF(N161="základná",J161,0)</f>
        <v>0</v>
      </c>
      <c r="BF161" s="150">
        <f>IF(N161="znížená",J161,0)</f>
        <v>0</v>
      </c>
      <c r="BG161" s="150">
        <f>IF(N161="zákl. prenesená",J161,0)</f>
        <v>0</v>
      </c>
      <c r="BH161" s="150">
        <f>IF(N161="zníž. prenesená",J161,0)</f>
        <v>0</v>
      </c>
      <c r="BI161" s="150">
        <f>IF(N161="nulová",J161,0)</f>
        <v>0</v>
      </c>
      <c r="BJ161" s="16" t="s">
        <v>145</v>
      </c>
      <c r="BK161" s="151">
        <f>ROUND(I161*H161,3)</f>
        <v>0</v>
      </c>
      <c r="BL161" s="16" t="s">
        <v>144</v>
      </c>
      <c r="BM161" s="16" t="s">
        <v>3308</v>
      </c>
    </row>
    <row r="162" spans="2:65" s="11" customFormat="1">
      <c r="B162" s="152"/>
      <c r="D162" s="153" t="s">
        <v>147</v>
      </c>
      <c r="E162" s="154" t="s">
        <v>1</v>
      </c>
      <c r="F162" s="155" t="s">
        <v>3309</v>
      </c>
      <c r="H162" s="156">
        <v>450</v>
      </c>
      <c r="I162" s="157"/>
      <c r="L162" s="152"/>
      <c r="M162" s="158"/>
      <c r="N162" s="159"/>
      <c r="O162" s="159"/>
      <c r="P162" s="159"/>
      <c r="Q162" s="159"/>
      <c r="R162" s="159"/>
      <c r="S162" s="159"/>
      <c r="T162" s="160"/>
      <c r="AT162" s="154" t="s">
        <v>147</v>
      </c>
      <c r="AU162" s="154" t="s">
        <v>145</v>
      </c>
      <c r="AV162" s="11" t="s">
        <v>145</v>
      </c>
      <c r="AW162" s="11" t="s">
        <v>33</v>
      </c>
      <c r="AX162" s="11" t="s">
        <v>80</v>
      </c>
      <c r="AY162" s="154" t="s">
        <v>137</v>
      </c>
    </row>
    <row r="163" spans="2:65" s="1" customFormat="1" ht="16.5" customHeight="1">
      <c r="B163" s="139"/>
      <c r="C163" s="140" t="s">
        <v>570</v>
      </c>
      <c r="D163" s="140" t="s">
        <v>139</v>
      </c>
      <c r="E163" s="141" t="s">
        <v>3310</v>
      </c>
      <c r="F163" s="142" t="s">
        <v>3311</v>
      </c>
      <c r="G163" s="143" t="s">
        <v>2119</v>
      </c>
      <c r="H163" s="144">
        <v>450</v>
      </c>
      <c r="I163" s="145"/>
      <c r="J163" s="144">
        <f>ROUND(I163*H163,3)</f>
        <v>0</v>
      </c>
      <c r="K163" s="142" t="s">
        <v>1</v>
      </c>
      <c r="L163" s="30"/>
      <c r="M163" s="146" t="s">
        <v>1</v>
      </c>
      <c r="N163" s="147" t="s">
        <v>44</v>
      </c>
      <c r="O163" s="49"/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AR163" s="16" t="s">
        <v>144</v>
      </c>
      <c r="AT163" s="16" t="s">
        <v>139</v>
      </c>
      <c r="AU163" s="16" t="s">
        <v>145</v>
      </c>
      <c r="AY163" s="16" t="s">
        <v>137</v>
      </c>
      <c r="BE163" s="150">
        <f>IF(N163="základná",J163,0)</f>
        <v>0</v>
      </c>
      <c r="BF163" s="150">
        <f>IF(N163="znížená",J163,0)</f>
        <v>0</v>
      </c>
      <c r="BG163" s="150">
        <f>IF(N163="zákl. prenesená",J163,0)</f>
        <v>0</v>
      </c>
      <c r="BH163" s="150">
        <f>IF(N163="zníž. prenesená",J163,0)</f>
        <v>0</v>
      </c>
      <c r="BI163" s="150">
        <f>IF(N163="nulová",J163,0)</f>
        <v>0</v>
      </c>
      <c r="BJ163" s="16" t="s">
        <v>145</v>
      </c>
      <c r="BK163" s="151">
        <f>ROUND(I163*H163,3)</f>
        <v>0</v>
      </c>
      <c r="BL163" s="16" t="s">
        <v>144</v>
      </c>
      <c r="BM163" s="16" t="s">
        <v>3312</v>
      </c>
    </row>
    <row r="164" spans="2:65" s="1" customFormat="1" ht="16.5" customHeight="1">
      <c r="B164" s="139"/>
      <c r="C164" s="140" t="s">
        <v>577</v>
      </c>
      <c r="D164" s="140" t="s">
        <v>139</v>
      </c>
      <c r="E164" s="141" t="s">
        <v>3313</v>
      </c>
      <c r="F164" s="142" t="s">
        <v>3314</v>
      </c>
      <c r="G164" s="143" t="s">
        <v>2119</v>
      </c>
      <c r="H164" s="144">
        <v>2</v>
      </c>
      <c r="I164" s="145"/>
      <c r="J164" s="144">
        <f>ROUND(I164*H164,3)</f>
        <v>0</v>
      </c>
      <c r="K164" s="142" t="s">
        <v>1</v>
      </c>
      <c r="L164" s="30"/>
      <c r="M164" s="146" t="s">
        <v>1</v>
      </c>
      <c r="N164" s="147" t="s">
        <v>44</v>
      </c>
      <c r="O164" s="49"/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AR164" s="16" t="s">
        <v>144</v>
      </c>
      <c r="AT164" s="16" t="s">
        <v>139</v>
      </c>
      <c r="AU164" s="16" t="s">
        <v>145</v>
      </c>
      <c r="AY164" s="16" t="s">
        <v>137</v>
      </c>
      <c r="BE164" s="150">
        <f>IF(N164="základná",J164,0)</f>
        <v>0</v>
      </c>
      <c r="BF164" s="150">
        <f>IF(N164="znížená",J164,0)</f>
        <v>0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6" t="s">
        <v>145</v>
      </c>
      <c r="BK164" s="151">
        <f>ROUND(I164*H164,3)</f>
        <v>0</v>
      </c>
      <c r="BL164" s="16" t="s">
        <v>144</v>
      </c>
      <c r="BM164" s="16" t="s">
        <v>3315</v>
      </c>
    </row>
    <row r="165" spans="2:65" s="11" customFormat="1">
      <c r="B165" s="152"/>
      <c r="D165" s="153" t="s">
        <v>147</v>
      </c>
      <c r="E165" s="154" t="s">
        <v>1</v>
      </c>
      <c r="F165" s="155" t="s">
        <v>3316</v>
      </c>
      <c r="H165" s="156">
        <v>2</v>
      </c>
      <c r="I165" s="157"/>
      <c r="L165" s="152"/>
      <c r="M165" s="158"/>
      <c r="N165" s="159"/>
      <c r="O165" s="159"/>
      <c r="P165" s="159"/>
      <c r="Q165" s="159"/>
      <c r="R165" s="159"/>
      <c r="S165" s="159"/>
      <c r="T165" s="160"/>
      <c r="AT165" s="154" t="s">
        <v>147</v>
      </c>
      <c r="AU165" s="154" t="s">
        <v>145</v>
      </c>
      <c r="AV165" s="11" t="s">
        <v>145</v>
      </c>
      <c r="AW165" s="11" t="s">
        <v>33</v>
      </c>
      <c r="AX165" s="11" t="s">
        <v>80</v>
      </c>
      <c r="AY165" s="154" t="s">
        <v>137</v>
      </c>
    </row>
    <row r="166" spans="2:65" s="1" customFormat="1" ht="16.5" customHeight="1">
      <c r="B166" s="139"/>
      <c r="C166" s="177" t="s">
        <v>582</v>
      </c>
      <c r="D166" s="177" t="s">
        <v>164</v>
      </c>
      <c r="E166" s="178" t="s">
        <v>3317</v>
      </c>
      <c r="F166" s="179" t="s">
        <v>3318</v>
      </c>
      <c r="G166" s="180" t="s">
        <v>2119</v>
      </c>
      <c r="H166" s="181">
        <v>1</v>
      </c>
      <c r="I166" s="182"/>
      <c r="J166" s="181">
        <f>ROUND(I166*H166,3)</f>
        <v>0</v>
      </c>
      <c r="K166" s="179" t="s">
        <v>1</v>
      </c>
      <c r="L166" s="183"/>
      <c r="M166" s="184" t="s">
        <v>1</v>
      </c>
      <c r="N166" s="185" t="s">
        <v>44</v>
      </c>
      <c r="O166" s="49"/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AR166" s="16" t="s">
        <v>168</v>
      </c>
      <c r="AT166" s="16" t="s">
        <v>164</v>
      </c>
      <c r="AU166" s="16" t="s">
        <v>145</v>
      </c>
      <c r="AY166" s="16" t="s">
        <v>137</v>
      </c>
      <c r="BE166" s="150">
        <f>IF(N166="základná",J166,0)</f>
        <v>0</v>
      </c>
      <c r="BF166" s="150">
        <f>IF(N166="znížená",J166,0)</f>
        <v>0</v>
      </c>
      <c r="BG166" s="150">
        <f>IF(N166="zákl. prenesená",J166,0)</f>
        <v>0</v>
      </c>
      <c r="BH166" s="150">
        <f>IF(N166="zníž. prenesená",J166,0)</f>
        <v>0</v>
      </c>
      <c r="BI166" s="150">
        <f>IF(N166="nulová",J166,0)</f>
        <v>0</v>
      </c>
      <c r="BJ166" s="16" t="s">
        <v>145</v>
      </c>
      <c r="BK166" s="151">
        <f>ROUND(I166*H166,3)</f>
        <v>0</v>
      </c>
      <c r="BL166" s="16" t="s">
        <v>144</v>
      </c>
      <c r="BM166" s="16" t="s">
        <v>3319</v>
      </c>
    </row>
    <row r="167" spans="2:65" s="1" customFormat="1" ht="16.5" customHeight="1">
      <c r="B167" s="139"/>
      <c r="C167" s="177" t="s">
        <v>589</v>
      </c>
      <c r="D167" s="177" t="s">
        <v>164</v>
      </c>
      <c r="E167" s="178" t="s">
        <v>3320</v>
      </c>
      <c r="F167" s="179" t="s">
        <v>3321</v>
      </c>
      <c r="G167" s="180" t="s">
        <v>2119</v>
      </c>
      <c r="H167" s="181">
        <v>1</v>
      </c>
      <c r="I167" s="182"/>
      <c r="J167" s="181">
        <f>ROUND(I167*H167,3)</f>
        <v>0</v>
      </c>
      <c r="K167" s="179" t="s">
        <v>1</v>
      </c>
      <c r="L167" s="183"/>
      <c r="M167" s="184" t="s">
        <v>1</v>
      </c>
      <c r="N167" s="185" t="s">
        <v>44</v>
      </c>
      <c r="O167" s="49"/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AR167" s="16" t="s">
        <v>168</v>
      </c>
      <c r="AT167" s="16" t="s">
        <v>164</v>
      </c>
      <c r="AU167" s="16" t="s">
        <v>145</v>
      </c>
      <c r="AY167" s="16" t="s">
        <v>137</v>
      </c>
      <c r="BE167" s="150">
        <f>IF(N167="základná",J167,0)</f>
        <v>0</v>
      </c>
      <c r="BF167" s="150">
        <f>IF(N167="znížená",J167,0)</f>
        <v>0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6" t="s">
        <v>145</v>
      </c>
      <c r="BK167" s="151">
        <f>ROUND(I167*H167,3)</f>
        <v>0</v>
      </c>
      <c r="BL167" s="16" t="s">
        <v>144</v>
      </c>
      <c r="BM167" s="16" t="s">
        <v>3322</v>
      </c>
    </row>
    <row r="168" spans="2:65" s="1" customFormat="1" ht="16.5" customHeight="1">
      <c r="B168" s="139"/>
      <c r="C168" s="140" t="s">
        <v>599</v>
      </c>
      <c r="D168" s="140" t="s">
        <v>139</v>
      </c>
      <c r="E168" s="141" t="s">
        <v>3323</v>
      </c>
      <c r="F168" s="142" t="s">
        <v>3324</v>
      </c>
      <c r="G168" s="143" t="s">
        <v>2119</v>
      </c>
      <c r="H168" s="144">
        <v>1</v>
      </c>
      <c r="I168" s="145"/>
      <c r="J168" s="144">
        <f>ROUND(I168*H168,3)</f>
        <v>0</v>
      </c>
      <c r="K168" s="142" t="s">
        <v>1</v>
      </c>
      <c r="L168" s="30"/>
      <c r="M168" s="146" t="s">
        <v>1</v>
      </c>
      <c r="N168" s="147" t="s">
        <v>44</v>
      </c>
      <c r="O168" s="49"/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AR168" s="16" t="s">
        <v>144</v>
      </c>
      <c r="AT168" s="16" t="s">
        <v>139</v>
      </c>
      <c r="AU168" s="16" t="s">
        <v>145</v>
      </c>
      <c r="AY168" s="16" t="s">
        <v>137</v>
      </c>
      <c r="BE168" s="150">
        <f>IF(N168="základná",J168,0)</f>
        <v>0</v>
      </c>
      <c r="BF168" s="150">
        <f>IF(N168="znížená",J168,0)</f>
        <v>0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6" t="s">
        <v>145</v>
      </c>
      <c r="BK168" s="151">
        <f>ROUND(I168*H168,3)</f>
        <v>0</v>
      </c>
      <c r="BL168" s="16" t="s">
        <v>144</v>
      </c>
      <c r="BM168" s="16" t="s">
        <v>3325</v>
      </c>
    </row>
    <row r="169" spans="2:65" s="1" customFormat="1" ht="16.5" customHeight="1">
      <c r="B169" s="139"/>
      <c r="C169" s="177" t="s">
        <v>623</v>
      </c>
      <c r="D169" s="177" t="s">
        <v>164</v>
      </c>
      <c r="E169" s="178" t="s">
        <v>3326</v>
      </c>
      <c r="F169" s="179" t="s">
        <v>3327</v>
      </c>
      <c r="G169" s="180" t="s">
        <v>269</v>
      </c>
      <c r="H169" s="181">
        <v>3.5</v>
      </c>
      <c r="I169" s="182"/>
      <c r="J169" s="181">
        <f>ROUND(I169*H169,3)</f>
        <v>0</v>
      </c>
      <c r="K169" s="179" t="s">
        <v>1</v>
      </c>
      <c r="L169" s="183"/>
      <c r="M169" s="184" t="s">
        <v>1</v>
      </c>
      <c r="N169" s="185" t="s">
        <v>44</v>
      </c>
      <c r="O169" s="49"/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AR169" s="16" t="s">
        <v>168</v>
      </c>
      <c r="AT169" s="16" t="s">
        <v>164</v>
      </c>
      <c r="AU169" s="16" t="s">
        <v>145</v>
      </c>
      <c r="AY169" s="16" t="s">
        <v>137</v>
      </c>
      <c r="BE169" s="150">
        <f>IF(N169="základná",J169,0)</f>
        <v>0</v>
      </c>
      <c r="BF169" s="150">
        <f>IF(N169="znížená",J169,0)</f>
        <v>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6" t="s">
        <v>145</v>
      </c>
      <c r="BK169" s="151">
        <f>ROUND(I169*H169,3)</f>
        <v>0</v>
      </c>
      <c r="BL169" s="16" t="s">
        <v>144</v>
      </c>
      <c r="BM169" s="16" t="s">
        <v>3328</v>
      </c>
    </row>
    <row r="170" spans="2:65" s="11" customFormat="1">
      <c r="B170" s="152"/>
      <c r="D170" s="153" t="s">
        <v>147</v>
      </c>
      <c r="E170" s="154" t="s">
        <v>1</v>
      </c>
      <c r="F170" s="155" t="s">
        <v>3329</v>
      </c>
      <c r="H170" s="156">
        <v>3.5</v>
      </c>
      <c r="I170" s="157"/>
      <c r="L170" s="152"/>
      <c r="M170" s="158"/>
      <c r="N170" s="159"/>
      <c r="O170" s="159"/>
      <c r="P170" s="159"/>
      <c r="Q170" s="159"/>
      <c r="R170" s="159"/>
      <c r="S170" s="159"/>
      <c r="T170" s="160"/>
      <c r="AT170" s="154" t="s">
        <v>147</v>
      </c>
      <c r="AU170" s="154" t="s">
        <v>145</v>
      </c>
      <c r="AV170" s="11" t="s">
        <v>145</v>
      </c>
      <c r="AW170" s="11" t="s">
        <v>33</v>
      </c>
      <c r="AX170" s="11" t="s">
        <v>80</v>
      </c>
      <c r="AY170" s="154" t="s">
        <v>137</v>
      </c>
    </row>
    <row r="171" spans="2:65" s="1" customFormat="1" ht="16.5" customHeight="1">
      <c r="B171" s="139"/>
      <c r="C171" s="140" t="s">
        <v>631</v>
      </c>
      <c r="D171" s="140" t="s">
        <v>139</v>
      </c>
      <c r="E171" s="141" t="s">
        <v>3330</v>
      </c>
      <c r="F171" s="142" t="s">
        <v>3331</v>
      </c>
      <c r="G171" s="143" t="s">
        <v>269</v>
      </c>
      <c r="H171" s="144">
        <v>22.8</v>
      </c>
      <c r="I171" s="145"/>
      <c r="J171" s="144">
        <f>ROUND(I171*H171,3)</f>
        <v>0</v>
      </c>
      <c r="K171" s="142" t="s">
        <v>1</v>
      </c>
      <c r="L171" s="30"/>
      <c r="M171" s="146" t="s">
        <v>1</v>
      </c>
      <c r="N171" s="147" t="s">
        <v>44</v>
      </c>
      <c r="O171" s="49"/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AR171" s="16" t="s">
        <v>144</v>
      </c>
      <c r="AT171" s="16" t="s">
        <v>139</v>
      </c>
      <c r="AU171" s="16" t="s">
        <v>145</v>
      </c>
      <c r="AY171" s="16" t="s">
        <v>137</v>
      </c>
      <c r="BE171" s="150">
        <f>IF(N171="základná",J171,0)</f>
        <v>0</v>
      </c>
      <c r="BF171" s="150">
        <f>IF(N171="znížená",J171,0)</f>
        <v>0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6" t="s">
        <v>145</v>
      </c>
      <c r="BK171" s="151">
        <f>ROUND(I171*H171,3)</f>
        <v>0</v>
      </c>
      <c r="BL171" s="16" t="s">
        <v>144</v>
      </c>
      <c r="BM171" s="16" t="s">
        <v>3332</v>
      </c>
    </row>
    <row r="172" spans="2:65" s="11" customFormat="1">
      <c r="B172" s="152"/>
      <c r="D172" s="153" t="s">
        <v>147</v>
      </c>
      <c r="E172" s="154" t="s">
        <v>1</v>
      </c>
      <c r="F172" s="155" t="s">
        <v>3333</v>
      </c>
      <c r="H172" s="156">
        <v>22.8</v>
      </c>
      <c r="I172" s="157"/>
      <c r="L172" s="152"/>
      <c r="M172" s="158"/>
      <c r="N172" s="159"/>
      <c r="O172" s="159"/>
      <c r="P172" s="159"/>
      <c r="Q172" s="159"/>
      <c r="R172" s="159"/>
      <c r="S172" s="159"/>
      <c r="T172" s="160"/>
      <c r="AT172" s="154" t="s">
        <v>147</v>
      </c>
      <c r="AU172" s="154" t="s">
        <v>145</v>
      </c>
      <c r="AV172" s="11" t="s">
        <v>145</v>
      </c>
      <c r="AW172" s="11" t="s">
        <v>33</v>
      </c>
      <c r="AX172" s="11" t="s">
        <v>80</v>
      </c>
      <c r="AY172" s="154" t="s">
        <v>137</v>
      </c>
    </row>
    <row r="173" spans="2:65" s="1" customFormat="1" ht="16.5" customHeight="1">
      <c r="B173" s="139"/>
      <c r="C173" s="140" t="s">
        <v>638</v>
      </c>
      <c r="D173" s="140" t="s">
        <v>139</v>
      </c>
      <c r="E173" s="141" t="s">
        <v>3334</v>
      </c>
      <c r="F173" s="142" t="s">
        <v>3335</v>
      </c>
      <c r="G173" s="143" t="s">
        <v>269</v>
      </c>
      <c r="H173" s="144">
        <v>22.8</v>
      </c>
      <c r="I173" s="145"/>
      <c r="J173" s="144">
        <f>ROUND(I173*H173,3)</f>
        <v>0</v>
      </c>
      <c r="K173" s="142" t="s">
        <v>1</v>
      </c>
      <c r="L173" s="30"/>
      <c r="M173" s="146" t="s">
        <v>1</v>
      </c>
      <c r="N173" s="147" t="s">
        <v>44</v>
      </c>
      <c r="O173" s="49"/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AR173" s="16" t="s">
        <v>144</v>
      </c>
      <c r="AT173" s="16" t="s">
        <v>139</v>
      </c>
      <c r="AU173" s="16" t="s">
        <v>145</v>
      </c>
      <c r="AY173" s="16" t="s">
        <v>137</v>
      </c>
      <c r="BE173" s="150">
        <f>IF(N173="základná",J173,0)</f>
        <v>0</v>
      </c>
      <c r="BF173" s="150">
        <f>IF(N173="znížená",J173,0)</f>
        <v>0</v>
      </c>
      <c r="BG173" s="150">
        <f>IF(N173="zákl. prenesená",J173,0)</f>
        <v>0</v>
      </c>
      <c r="BH173" s="150">
        <f>IF(N173="zníž. prenesená",J173,0)</f>
        <v>0</v>
      </c>
      <c r="BI173" s="150">
        <f>IF(N173="nulová",J173,0)</f>
        <v>0</v>
      </c>
      <c r="BJ173" s="16" t="s">
        <v>145</v>
      </c>
      <c r="BK173" s="151">
        <f>ROUND(I173*H173,3)</f>
        <v>0</v>
      </c>
      <c r="BL173" s="16" t="s">
        <v>144</v>
      </c>
      <c r="BM173" s="16" t="s">
        <v>3336</v>
      </c>
    </row>
    <row r="174" spans="2:65" s="1" customFormat="1" ht="16.5" customHeight="1">
      <c r="B174" s="139"/>
      <c r="C174" s="140" t="s">
        <v>644</v>
      </c>
      <c r="D174" s="140" t="s">
        <v>139</v>
      </c>
      <c r="E174" s="141" t="s">
        <v>3337</v>
      </c>
      <c r="F174" s="142" t="s">
        <v>3338</v>
      </c>
      <c r="G174" s="143" t="s">
        <v>142</v>
      </c>
      <c r="H174" s="144">
        <v>2</v>
      </c>
      <c r="I174" s="145"/>
      <c r="J174" s="144">
        <f>ROUND(I174*H174,3)</f>
        <v>0</v>
      </c>
      <c r="K174" s="142" t="s">
        <v>1</v>
      </c>
      <c r="L174" s="30"/>
      <c r="M174" s="146" t="s">
        <v>1</v>
      </c>
      <c r="N174" s="147" t="s">
        <v>44</v>
      </c>
      <c r="O174" s="49"/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AR174" s="16" t="s">
        <v>144</v>
      </c>
      <c r="AT174" s="16" t="s">
        <v>139</v>
      </c>
      <c r="AU174" s="16" t="s">
        <v>145</v>
      </c>
      <c r="AY174" s="16" t="s">
        <v>137</v>
      </c>
      <c r="BE174" s="150">
        <f>IF(N174="základná",J174,0)</f>
        <v>0</v>
      </c>
      <c r="BF174" s="150">
        <f>IF(N174="znížená",J174,0)</f>
        <v>0</v>
      </c>
      <c r="BG174" s="150">
        <f>IF(N174="zákl. prenesená",J174,0)</f>
        <v>0</v>
      </c>
      <c r="BH174" s="150">
        <f>IF(N174="zníž. prenesená",J174,0)</f>
        <v>0</v>
      </c>
      <c r="BI174" s="150">
        <f>IF(N174="nulová",J174,0)</f>
        <v>0</v>
      </c>
      <c r="BJ174" s="16" t="s">
        <v>145</v>
      </c>
      <c r="BK174" s="151">
        <f>ROUND(I174*H174,3)</f>
        <v>0</v>
      </c>
      <c r="BL174" s="16" t="s">
        <v>144</v>
      </c>
      <c r="BM174" s="16" t="s">
        <v>3339</v>
      </c>
    </row>
    <row r="175" spans="2:65" s="11" customFormat="1">
      <c r="B175" s="152"/>
      <c r="D175" s="153" t="s">
        <v>147</v>
      </c>
      <c r="E175" s="154" t="s">
        <v>1</v>
      </c>
      <c r="F175" s="155" t="s">
        <v>3340</v>
      </c>
      <c r="H175" s="156">
        <v>2</v>
      </c>
      <c r="I175" s="157"/>
      <c r="L175" s="152"/>
      <c r="M175" s="158"/>
      <c r="N175" s="159"/>
      <c r="O175" s="159"/>
      <c r="P175" s="159"/>
      <c r="Q175" s="159"/>
      <c r="R175" s="159"/>
      <c r="S175" s="159"/>
      <c r="T175" s="160"/>
      <c r="AT175" s="154" t="s">
        <v>147</v>
      </c>
      <c r="AU175" s="154" t="s">
        <v>145</v>
      </c>
      <c r="AV175" s="11" t="s">
        <v>145</v>
      </c>
      <c r="AW175" s="11" t="s">
        <v>33</v>
      </c>
      <c r="AX175" s="11" t="s">
        <v>80</v>
      </c>
      <c r="AY175" s="154" t="s">
        <v>137</v>
      </c>
    </row>
    <row r="176" spans="2:65" s="1" customFormat="1" ht="16.5" customHeight="1">
      <c r="B176" s="139"/>
      <c r="C176" s="140" t="s">
        <v>649</v>
      </c>
      <c r="D176" s="140" t="s">
        <v>139</v>
      </c>
      <c r="E176" s="141" t="s">
        <v>3341</v>
      </c>
      <c r="F176" s="142" t="s">
        <v>3342</v>
      </c>
      <c r="G176" s="143" t="s">
        <v>142</v>
      </c>
      <c r="H176" s="144">
        <v>2</v>
      </c>
      <c r="I176" s="145"/>
      <c r="J176" s="144">
        <f>ROUND(I176*H176,3)</f>
        <v>0</v>
      </c>
      <c r="K176" s="142" t="s">
        <v>1</v>
      </c>
      <c r="L176" s="30"/>
      <c r="M176" s="146" t="s">
        <v>1</v>
      </c>
      <c r="N176" s="147" t="s">
        <v>44</v>
      </c>
      <c r="O176" s="49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AR176" s="16" t="s">
        <v>144</v>
      </c>
      <c r="AT176" s="16" t="s">
        <v>139</v>
      </c>
      <c r="AU176" s="16" t="s">
        <v>145</v>
      </c>
      <c r="AY176" s="16" t="s">
        <v>137</v>
      </c>
      <c r="BE176" s="150">
        <f>IF(N176="základná",J176,0)</f>
        <v>0</v>
      </c>
      <c r="BF176" s="150">
        <f>IF(N176="znížená",J176,0)</f>
        <v>0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6" t="s">
        <v>145</v>
      </c>
      <c r="BK176" s="151">
        <f>ROUND(I176*H176,3)</f>
        <v>0</v>
      </c>
      <c r="BL176" s="16" t="s">
        <v>144</v>
      </c>
      <c r="BM176" s="16" t="s">
        <v>3343</v>
      </c>
    </row>
    <row r="177" spans="2:65" s="1" customFormat="1" ht="16.5" customHeight="1">
      <c r="B177" s="139"/>
      <c r="C177" s="140" t="s">
        <v>655</v>
      </c>
      <c r="D177" s="140" t="s">
        <v>139</v>
      </c>
      <c r="E177" s="141" t="s">
        <v>3344</v>
      </c>
      <c r="F177" s="142" t="s">
        <v>3345</v>
      </c>
      <c r="G177" s="143" t="s">
        <v>269</v>
      </c>
      <c r="H177" s="144">
        <v>22.8</v>
      </c>
      <c r="I177" s="145"/>
      <c r="J177" s="144">
        <f>ROUND(I177*H177,3)</f>
        <v>0</v>
      </c>
      <c r="K177" s="142" t="s">
        <v>1</v>
      </c>
      <c r="L177" s="30"/>
      <c r="M177" s="146" t="s">
        <v>1</v>
      </c>
      <c r="N177" s="147" t="s">
        <v>44</v>
      </c>
      <c r="O177" s="49"/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AR177" s="16" t="s">
        <v>144</v>
      </c>
      <c r="AT177" s="16" t="s">
        <v>139</v>
      </c>
      <c r="AU177" s="16" t="s">
        <v>145</v>
      </c>
      <c r="AY177" s="16" t="s">
        <v>137</v>
      </c>
      <c r="BE177" s="150">
        <f>IF(N177="základná",J177,0)</f>
        <v>0</v>
      </c>
      <c r="BF177" s="150">
        <f>IF(N177="znížená",J177,0)</f>
        <v>0</v>
      </c>
      <c r="BG177" s="150">
        <f>IF(N177="zákl. prenesená",J177,0)</f>
        <v>0</v>
      </c>
      <c r="BH177" s="150">
        <f>IF(N177="zníž. prenesená",J177,0)</f>
        <v>0</v>
      </c>
      <c r="BI177" s="150">
        <f>IF(N177="nulová",J177,0)</f>
        <v>0</v>
      </c>
      <c r="BJ177" s="16" t="s">
        <v>145</v>
      </c>
      <c r="BK177" s="151">
        <f>ROUND(I177*H177,3)</f>
        <v>0</v>
      </c>
      <c r="BL177" s="16" t="s">
        <v>144</v>
      </c>
      <c r="BM177" s="16" t="s">
        <v>3346</v>
      </c>
    </row>
    <row r="178" spans="2:65" s="1" customFormat="1" ht="16.5" customHeight="1">
      <c r="B178" s="139"/>
      <c r="C178" s="140" t="s">
        <v>661</v>
      </c>
      <c r="D178" s="140" t="s">
        <v>139</v>
      </c>
      <c r="E178" s="141" t="s">
        <v>3347</v>
      </c>
      <c r="F178" s="142" t="s">
        <v>3348</v>
      </c>
      <c r="G178" s="143" t="s">
        <v>142</v>
      </c>
      <c r="H178" s="144">
        <v>2</v>
      </c>
      <c r="I178" s="145"/>
      <c r="J178" s="144">
        <f>ROUND(I178*H178,3)</f>
        <v>0</v>
      </c>
      <c r="K178" s="142" t="s">
        <v>1</v>
      </c>
      <c r="L178" s="30"/>
      <c r="M178" s="146" t="s">
        <v>1</v>
      </c>
      <c r="N178" s="147" t="s">
        <v>44</v>
      </c>
      <c r="O178" s="49"/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AR178" s="16" t="s">
        <v>144</v>
      </c>
      <c r="AT178" s="16" t="s">
        <v>139</v>
      </c>
      <c r="AU178" s="16" t="s">
        <v>145</v>
      </c>
      <c r="AY178" s="16" t="s">
        <v>137</v>
      </c>
      <c r="BE178" s="150">
        <f>IF(N178="základná",J178,0)</f>
        <v>0</v>
      </c>
      <c r="BF178" s="150">
        <f>IF(N178="znížená",J178,0)</f>
        <v>0</v>
      </c>
      <c r="BG178" s="150">
        <f>IF(N178="zákl. prenesená",J178,0)</f>
        <v>0</v>
      </c>
      <c r="BH178" s="150">
        <f>IF(N178="zníž. prenesená",J178,0)</f>
        <v>0</v>
      </c>
      <c r="BI178" s="150">
        <f>IF(N178="nulová",J178,0)</f>
        <v>0</v>
      </c>
      <c r="BJ178" s="16" t="s">
        <v>145</v>
      </c>
      <c r="BK178" s="151">
        <f>ROUND(I178*H178,3)</f>
        <v>0</v>
      </c>
      <c r="BL178" s="16" t="s">
        <v>144</v>
      </c>
      <c r="BM178" s="16" t="s">
        <v>3349</v>
      </c>
    </row>
    <row r="179" spans="2:65" s="1" customFormat="1" ht="16.5" customHeight="1">
      <c r="B179" s="139"/>
      <c r="C179" s="140" t="s">
        <v>665</v>
      </c>
      <c r="D179" s="140" t="s">
        <v>139</v>
      </c>
      <c r="E179" s="141" t="s">
        <v>3350</v>
      </c>
      <c r="F179" s="142" t="s">
        <v>3351</v>
      </c>
      <c r="G179" s="143" t="s">
        <v>269</v>
      </c>
      <c r="H179" s="144">
        <v>31.1</v>
      </c>
      <c r="I179" s="145"/>
      <c r="J179" s="144">
        <f>ROUND(I179*H179,3)</f>
        <v>0</v>
      </c>
      <c r="K179" s="142" t="s">
        <v>1</v>
      </c>
      <c r="L179" s="30"/>
      <c r="M179" s="146" t="s">
        <v>1</v>
      </c>
      <c r="N179" s="147" t="s">
        <v>44</v>
      </c>
      <c r="O179" s="49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AR179" s="16" t="s">
        <v>144</v>
      </c>
      <c r="AT179" s="16" t="s">
        <v>139</v>
      </c>
      <c r="AU179" s="16" t="s">
        <v>145</v>
      </c>
      <c r="AY179" s="16" t="s">
        <v>137</v>
      </c>
      <c r="BE179" s="150">
        <f>IF(N179="základná",J179,0)</f>
        <v>0</v>
      </c>
      <c r="BF179" s="150">
        <f>IF(N179="znížená",J179,0)</f>
        <v>0</v>
      </c>
      <c r="BG179" s="150">
        <f>IF(N179="zákl. prenesená",J179,0)</f>
        <v>0</v>
      </c>
      <c r="BH179" s="150">
        <f>IF(N179="zníž. prenesená",J179,0)</f>
        <v>0</v>
      </c>
      <c r="BI179" s="150">
        <f>IF(N179="nulová",J179,0)</f>
        <v>0</v>
      </c>
      <c r="BJ179" s="16" t="s">
        <v>145</v>
      </c>
      <c r="BK179" s="151">
        <f>ROUND(I179*H179,3)</f>
        <v>0</v>
      </c>
      <c r="BL179" s="16" t="s">
        <v>144</v>
      </c>
      <c r="BM179" s="16" t="s">
        <v>3352</v>
      </c>
    </row>
    <row r="180" spans="2:65" s="11" customFormat="1">
      <c r="B180" s="152"/>
      <c r="D180" s="153" t="s">
        <v>147</v>
      </c>
      <c r="E180" s="154" t="s">
        <v>1</v>
      </c>
      <c r="F180" s="155" t="s">
        <v>3353</v>
      </c>
      <c r="H180" s="156">
        <v>31.1</v>
      </c>
      <c r="I180" s="157"/>
      <c r="L180" s="152"/>
      <c r="M180" s="158"/>
      <c r="N180" s="159"/>
      <c r="O180" s="159"/>
      <c r="P180" s="159"/>
      <c r="Q180" s="159"/>
      <c r="R180" s="159"/>
      <c r="S180" s="159"/>
      <c r="T180" s="160"/>
      <c r="AT180" s="154" t="s">
        <v>147</v>
      </c>
      <c r="AU180" s="154" t="s">
        <v>145</v>
      </c>
      <c r="AV180" s="11" t="s">
        <v>145</v>
      </c>
      <c r="AW180" s="11" t="s">
        <v>33</v>
      </c>
      <c r="AX180" s="11" t="s">
        <v>80</v>
      </c>
      <c r="AY180" s="154" t="s">
        <v>137</v>
      </c>
    </row>
    <row r="181" spans="2:65" s="1" customFormat="1" ht="16.5" customHeight="1">
      <c r="B181" s="139"/>
      <c r="C181" s="177" t="s">
        <v>669</v>
      </c>
      <c r="D181" s="177" t="s">
        <v>164</v>
      </c>
      <c r="E181" s="178" t="s">
        <v>3354</v>
      </c>
      <c r="F181" s="179" t="s">
        <v>3355</v>
      </c>
      <c r="G181" s="180" t="s">
        <v>2119</v>
      </c>
      <c r="H181" s="181">
        <v>22.725000000000001</v>
      </c>
      <c r="I181" s="182"/>
      <c r="J181" s="181">
        <f>ROUND(I181*H181,3)</f>
        <v>0</v>
      </c>
      <c r="K181" s="179" t="s">
        <v>1</v>
      </c>
      <c r="L181" s="183"/>
      <c r="M181" s="184" t="s">
        <v>1</v>
      </c>
      <c r="N181" s="185" t="s">
        <v>44</v>
      </c>
      <c r="O181" s="49"/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AR181" s="16" t="s">
        <v>168</v>
      </c>
      <c r="AT181" s="16" t="s">
        <v>164</v>
      </c>
      <c r="AU181" s="16" t="s">
        <v>145</v>
      </c>
      <c r="AY181" s="16" t="s">
        <v>137</v>
      </c>
      <c r="BE181" s="150">
        <f>IF(N181="základná",J181,0)</f>
        <v>0</v>
      </c>
      <c r="BF181" s="150">
        <f>IF(N181="znížená",J181,0)</f>
        <v>0</v>
      </c>
      <c r="BG181" s="150">
        <f>IF(N181="zákl. prenesená",J181,0)</f>
        <v>0</v>
      </c>
      <c r="BH181" s="150">
        <f>IF(N181="zníž. prenesená",J181,0)</f>
        <v>0</v>
      </c>
      <c r="BI181" s="150">
        <f>IF(N181="nulová",J181,0)</f>
        <v>0</v>
      </c>
      <c r="BJ181" s="16" t="s">
        <v>145</v>
      </c>
      <c r="BK181" s="151">
        <f>ROUND(I181*H181,3)</f>
        <v>0</v>
      </c>
      <c r="BL181" s="16" t="s">
        <v>144</v>
      </c>
      <c r="BM181" s="16" t="s">
        <v>3356</v>
      </c>
    </row>
    <row r="182" spans="2:65" s="11" customFormat="1">
      <c r="B182" s="152"/>
      <c r="D182" s="153" t="s">
        <v>147</v>
      </c>
      <c r="E182" s="154" t="s">
        <v>1</v>
      </c>
      <c r="F182" s="155" t="s">
        <v>3357</v>
      </c>
      <c r="H182" s="156">
        <v>22.725000000000001</v>
      </c>
      <c r="I182" s="157"/>
      <c r="L182" s="152"/>
      <c r="M182" s="158"/>
      <c r="N182" s="159"/>
      <c r="O182" s="159"/>
      <c r="P182" s="159"/>
      <c r="Q182" s="159"/>
      <c r="R182" s="159"/>
      <c r="S182" s="159"/>
      <c r="T182" s="160"/>
      <c r="AT182" s="154" t="s">
        <v>147</v>
      </c>
      <c r="AU182" s="154" t="s">
        <v>145</v>
      </c>
      <c r="AV182" s="11" t="s">
        <v>145</v>
      </c>
      <c r="AW182" s="11" t="s">
        <v>33</v>
      </c>
      <c r="AX182" s="11" t="s">
        <v>80</v>
      </c>
      <c r="AY182" s="154" t="s">
        <v>137</v>
      </c>
    </row>
    <row r="183" spans="2:65" s="1" customFormat="1" ht="16.5" customHeight="1">
      <c r="B183" s="139"/>
      <c r="C183" s="177" t="s">
        <v>681</v>
      </c>
      <c r="D183" s="177" t="s">
        <v>164</v>
      </c>
      <c r="E183" s="178" t="s">
        <v>3358</v>
      </c>
      <c r="F183" s="179" t="s">
        <v>3359</v>
      </c>
      <c r="G183" s="180" t="s">
        <v>2119</v>
      </c>
      <c r="H183" s="181">
        <v>8.6859999999999999</v>
      </c>
      <c r="I183" s="182"/>
      <c r="J183" s="181">
        <f>ROUND(I183*H183,3)</f>
        <v>0</v>
      </c>
      <c r="K183" s="179" t="s">
        <v>1</v>
      </c>
      <c r="L183" s="183"/>
      <c r="M183" s="184" t="s">
        <v>1</v>
      </c>
      <c r="N183" s="185" t="s">
        <v>44</v>
      </c>
      <c r="O183" s="49"/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AR183" s="16" t="s">
        <v>168</v>
      </c>
      <c r="AT183" s="16" t="s">
        <v>164</v>
      </c>
      <c r="AU183" s="16" t="s">
        <v>145</v>
      </c>
      <c r="AY183" s="16" t="s">
        <v>137</v>
      </c>
      <c r="BE183" s="150">
        <f>IF(N183="základná",J183,0)</f>
        <v>0</v>
      </c>
      <c r="BF183" s="150">
        <f>IF(N183="znížená",J183,0)</f>
        <v>0</v>
      </c>
      <c r="BG183" s="150">
        <f>IF(N183="zákl. prenesená",J183,0)</f>
        <v>0</v>
      </c>
      <c r="BH183" s="150">
        <f>IF(N183="zníž. prenesená",J183,0)</f>
        <v>0</v>
      </c>
      <c r="BI183" s="150">
        <f>IF(N183="nulová",J183,0)</f>
        <v>0</v>
      </c>
      <c r="BJ183" s="16" t="s">
        <v>145</v>
      </c>
      <c r="BK183" s="151">
        <f>ROUND(I183*H183,3)</f>
        <v>0</v>
      </c>
      <c r="BL183" s="16" t="s">
        <v>144</v>
      </c>
      <c r="BM183" s="16" t="s">
        <v>3360</v>
      </c>
    </row>
    <row r="184" spans="2:65" s="11" customFormat="1">
      <c r="B184" s="152"/>
      <c r="D184" s="153" t="s">
        <v>147</v>
      </c>
      <c r="E184" s="154" t="s">
        <v>1</v>
      </c>
      <c r="F184" s="155" t="s">
        <v>3361</v>
      </c>
      <c r="H184" s="156">
        <v>8.6859999999999999</v>
      </c>
      <c r="I184" s="157"/>
      <c r="L184" s="152"/>
      <c r="M184" s="158"/>
      <c r="N184" s="159"/>
      <c r="O184" s="159"/>
      <c r="P184" s="159"/>
      <c r="Q184" s="159"/>
      <c r="R184" s="159"/>
      <c r="S184" s="159"/>
      <c r="T184" s="160"/>
      <c r="AT184" s="154" t="s">
        <v>147</v>
      </c>
      <c r="AU184" s="154" t="s">
        <v>145</v>
      </c>
      <c r="AV184" s="11" t="s">
        <v>145</v>
      </c>
      <c r="AW184" s="11" t="s">
        <v>33</v>
      </c>
      <c r="AX184" s="11" t="s">
        <v>80</v>
      </c>
      <c r="AY184" s="154" t="s">
        <v>137</v>
      </c>
    </row>
    <row r="185" spans="2:65" s="1" customFormat="1" ht="16.5" customHeight="1">
      <c r="B185" s="139"/>
      <c r="C185" s="140" t="s">
        <v>688</v>
      </c>
      <c r="D185" s="140" t="s">
        <v>139</v>
      </c>
      <c r="E185" s="141" t="s">
        <v>3362</v>
      </c>
      <c r="F185" s="142" t="s">
        <v>3363</v>
      </c>
      <c r="G185" s="143" t="s">
        <v>269</v>
      </c>
      <c r="H185" s="144">
        <v>21.53</v>
      </c>
      <c r="I185" s="145"/>
      <c r="J185" s="144">
        <f>ROUND(I185*H185,3)</f>
        <v>0</v>
      </c>
      <c r="K185" s="142" t="s">
        <v>1</v>
      </c>
      <c r="L185" s="30"/>
      <c r="M185" s="146" t="s">
        <v>1</v>
      </c>
      <c r="N185" s="147" t="s">
        <v>44</v>
      </c>
      <c r="O185" s="49"/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AR185" s="16" t="s">
        <v>144</v>
      </c>
      <c r="AT185" s="16" t="s">
        <v>139</v>
      </c>
      <c r="AU185" s="16" t="s">
        <v>145</v>
      </c>
      <c r="AY185" s="16" t="s">
        <v>137</v>
      </c>
      <c r="BE185" s="150">
        <f>IF(N185="základná",J185,0)</f>
        <v>0</v>
      </c>
      <c r="BF185" s="150">
        <f>IF(N185="znížená",J185,0)</f>
        <v>0</v>
      </c>
      <c r="BG185" s="150">
        <f>IF(N185="zákl. prenesená",J185,0)</f>
        <v>0</v>
      </c>
      <c r="BH185" s="150">
        <f>IF(N185="zníž. prenesená",J185,0)</f>
        <v>0</v>
      </c>
      <c r="BI185" s="150">
        <f>IF(N185="nulová",J185,0)</f>
        <v>0</v>
      </c>
      <c r="BJ185" s="16" t="s">
        <v>145</v>
      </c>
      <c r="BK185" s="151">
        <f>ROUND(I185*H185,3)</f>
        <v>0</v>
      </c>
      <c r="BL185" s="16" t="s">
        <v>144</v>
      </c>
      <c r="BM185" s="16" t="s">
        <v>3364</v>
      </c>
    </row>
    <row r="186" spans="2:65" s="1" customFormat="1" ht="16.5" customHeight="1">
      <c r="B186" s="139"/>
      <c r="C186" s="177" t="s">
        <v>692</v>
      </c>
      <c r="D186" s="177" t="s">
        <v>164</v>
      </c>
      <c r="E186" s="178" t="s">
        <v>3365</v>
      </c>
      <c r="F186" s="179" t="s">
        <v>3366</v>
      </c>
      <c r="G186" s="180" t="s">
        <v>2119</v>
      </c>
      <c r="H186" s="181">
        <v>21.745000000000001</v>
      </c>
      <c r="I186" s="182"/>
      <c r="J186" s="181">
        <f>ROUND(I186*H186,3)</f>
        <v>0</v>
      </c>
      <c r="K186" s="179" t="s">
        <v>1</v>
      </c>
      <c r="L186" s="183"/>
      <c r="M186" s="184" t="s">
        <v>1</v>
      </c>
      <c r="N186" s="185" t="s">
        <v>44</v>
      </c>
      <c r="O186" s="49"/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AR186" s="16" t="s">
        <v>168</v>
      </c>
      <c r="AT186" s="16" t="s">
        <v>164</v>
      </c>
      <c r="AU186" s="16" t="s">
        <v>145</v>
      </c>
      <c r="AY186" s="16" t="s">
        <v>137</v>
      </c>
      <c r="BE186" s="150">
        <f>IF(N186="základná",J186,0)</f>
        <v>0</v>
      </c>
      <c r="BF186" s="150">
        <f>IF(N186="znížená",J186,0)</f>
        <v>0</v>
      </c>
      <c r="BG186" s="150">
        <f>IF(N186="zákl. prenesená",J186,0)</f>
        <v>0</v>
      </c>
      <c r="BH186" s="150">
        <f>IF(N186="zníž. prenesená",J186,0)</f>
        <v>0</v>
      </c>
      <c r="BI186" s="150">
        <f>IF(N186="nulová",J186,0)</f>
        <v>0</v>
      </c>
      <c r="BJ186" s="16" t="s">
        <v>145</v>
      </c>
      <c r="BK186" s="151">
        <f>ROUND(I186*H186,3)</f>
        <v>0</v>
      </c>
      <c r="BL186" s="16" t="s">
        <v>144</v>
      </c>
      <c r="BM186" s="16" t="s">
        <v>3367</v>
      </c>
    </row>
    <row r="187" spans="2:65" s="11" customFormat="1">
      <c r="B187" s="152"/>
      <c r="D187" s="153" t="s">
        <v>147</v>
      </c>
      <c r="E187" s="154" t="s">
        <v>1</v>
      </c>
      <c r="F187" s="155" t="s">
        <v>3368</v>
      </c>
      <c r="H187" s="156">
        <v>21.745000000000001</v>
      </c>
      <c r="I187" s="157"/>
      <c r="L187" s="152"/>
      <c r="M187" s="158"/>
      <c r="N187" s="159"/>
      <c r="O187" s="159"/>
      <c r="P187" s="159"/>
      <c r="Q187" s="159"/>
      <c r="R187" s="159"/>
      <c r="S187" s="159"/>
      <c r="T187" s="160"/>
      <c r="AT187" s="154" t="s">
        <v>147</v>
      </c>
      <c r="AU187" s="154" t="s">
        <v>145</v>
      </c>
      <c r="AV187" s="11" t="s">
        <v>145</v>
      </c>
      <c r="AW187" s="11" t="s">
        <v>33</v>
      </c>
      <c r="AX187" s="11" t="s">
        <v>80</v>
      </c>
      <c r="AY187" s="154" t="s">
        <v>137</v>
      </c>
    </row>
    <row r="188" spans="2:65" s="1" customFormat="1" ht="16.5" customHeight="1">
      <c r="B188" s="139"/>
      <c r="C188" s="140" t="s">
        <v>698</v>
      </c>
      <c r="D188" s="140" t="s">
        <v>139</v>
      </c>
      <c r="E188" s="141" t="s">
        <v>3369</v>
      </c>
      <c r="F188" s="142" t="s">
        <v>3370</v>
      </c>
      <c r="G188" s="143" t="s">
        <v>269</v>
      </c>
      <c r="H188" s="144">
        <v>41.68</v>
      </c>
      <c r="I188" s="145"/>
      <c r="J188" s="144">
        <f>ROUND(I188*H188,3)</f>
        <v>0</v>
      </c>
      <c r="K188" s="142" t="s">
        <v>1</v>
      </c>
      <c r="L188" s="30"/>
      <c r="M188" s="146" t="s">
        <v>1</v>
      </c>
      <c r="N188" s="147" t="s">
        <v>44</v>
      </c>
      <c r="O188" s="49"/>
      <c r="P188" s="148">
        <f>O188*H188</f>
        <v>0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AR188" s="16" t="s">
        <v>144</v>
      </c>
      <c r="AT188" s="16" t="s">
        <v>139</v>
      </c>
      <c r="AU188" s="16" t="s">
        <v>145</v>
      </c>
      <c r="AY188" s="16" t="s">
        <v>137</v>
      </c>
      <c r="BE188" s="150">
        <f>IF(N188="základná",J188,0)</f>
        <v>0</v>
      </c>
      <c r="BF188" s="150">
        <f>IF(N188="znížená",J188,0)</f>
        <v>0</v>
      </c>
      <c r="BG188" s="150">
        <f>IF(N188="zákl. prenesená",J188,0)</f>
        <v>0</v>
      </c>
      <c r="BH188" s="150">
        <f>IF(N188="zníž. prenesená",J188,0)</f>
        <v>0</v>
      </c>
      <c r="BI188" s="150">
        <f>IF(N188="nulová",J188,0)</f>
        <v>0</v>
      </c>
      <c r="BJ188" s="16" t="s">
        <v>145</v>
      </c>
      <c r="BK188" s="151">
        <f>ROUND(I188*H188,3)</f>
        <v>0</v>
      </c>
      <c r="BL188" s="16" t="s">
        <v>144</v>
      </c>
      <c r="BM188" s="16" t="s">
        <v>3371</v>
      </c>
    </row>
    <row r="189" spans="2:65" s="1" customFormat="1" ht="16.5" customHeight="1">
      <c r="B189" s="139"/>
      <c r="C189" s="177" t="s">
        <v>709</v>
      </c>
      <c r="D189" s="177" t="s">
        <v>164</v>
      </c>
      <c r="E189" s="178" t="s">
        <v>3372</v>
      </c>
      <c r="F189" s="179" t="s">
        <v>3373</v>
      </c>
      <c r="G189" s="180" t="s">
        <v>2119</v>
      </c>
      <c r="H189" s="181">
        <v>42</v>
      </c>
      <c r="I189" s="182"/>
      <c r="J189" s="181">
        <f>ROUND(I189*H189,3)</f>
        <v>0</v>
      </c>
      <c r="K189" s="179" t="s">
        <v>1</v>
      </c>
      <c r="L189" s="183"/>
      <c r="M189" s="184" t="s">
        <v>1</v>
      </c>
      <c r="N189" s="185" t="s">
        <v>44</v>
      </c>
      <c r="O189" s="49"/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AR189" s="16" t="s">
        <v>168</v>
      </c>
      <c r="AT189" s="16" t="s">
        <v>164</v>
      </c>
      <c r="AU189" s="16" t="s">
        <v>145</v>
      </c>
      <c r="AY189" s="16" t="s">
        <v>137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6" t="s">
        <v>145</v>
      </c>
      <c r="BK189" s="151">
        <f>ROUND(I189*H189,3)</f>
        <v>0</v>
      </c>
      <c r="BL189" s="16" t="s">
        <v>144</v>
      </c>
      <c r="BM189" s="16" t="s">
        <v>3374</v>
      </c>
    </row>
    <row r="190" spans="2:65" s="1" customFormat="1" ht="16.5" customHeight="1">
      <c r="B190" s="139"/>
      <c r="C190" s="177" t="s">
        <v>714</v>
      </c>
      <c r="D190" s="177" t="s">
        <v>164</v>
      </c>
      <c r="E190" s="178" t="s">
        <v>3375</v>
      </c>
      <c r="F190" s="179" t="s">
        <v>3376</v>
      </c>
      <c r="G190" s="180" t="s">
        <v>2119</v>
      </c>
      <c r="H190" s="181">
        <v>125.04</v>
      </c>
      <c r="I190" s="182"/>
      <c r="J190" s="181">
        <f>ROUND(I190*H190,3)</f>
        <v>0</v>
      </c>
      <c r="K190" s="179" t="s">
        <v>1</v>
      </c>
      <c r="L190" s="183"/>
      <c r="M190" s="184" t="s">
        <v>1</v>
      </c>
      <c r="N190" s="185" t="s">
        <v>44</v>
      </c>
      <c r="O190" s="49"/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AR190" s="16" t="s">
        <v>168</v>
      </c>
      <c r="AT190" s="16" t="s">
        <v>164</v>
      </c>
      <c r="AU190" s="16" t="s">
        <v>145</v>
      </c>
      <c r="AY190" s="16" t="s">
        <v>137</v>
      </c>
      <c r="BE190" s="150">
        <f>IF(N190="základná",J190,0)</f>
        <v>0</v>
      </c>
      <c r="BF190" s="150">
        <f>IF(N190="znížená",J190,0)</f>
        <v>0</v>
      </c>
      <c r="BG190" s="150">
        <f>IF(N190="zákl. prenesená",J190,0)</f>
        <v>0</v>
      </c>
      <c r="BH190" s="150">
        <f>IF(N190="zníž. prenesená",J190,0)</f>
        <v>0</v>
      </c>
      <c r="BI190" s="150">
        <f>IF(N190="nulová",J190,0)</f>
        <v>0</v>
      </c>
      <c r="BJ190" s="16" t="s">
        <v>145</v>
      </c>
      <c r="BK190" s="151">
        <f>ROUND(I190*H190,3)</f>
        <v>0</v>
      </c>
      <c r="BL190" s="16" t="s">
        <v>144</v>
      </c>
      <c r="BM190" s="16" t="s">
        <v>3377</v>
      </c>
    </row>
    <row r="191" spans="2:65" s="11" customFormat="1">
      <c r="B191" s="152"/>
      <c r="D191" s="153" t="s">
        <v>147</v>
      </c>
      <c r="E191" s="154" t="s">
        <v>1</v>
      </c>
      <c r="F191" s="155" t="s">
        <v>3378</v>
      </c>
      <c r="H191" s="156">
        <v>125.04</v>
      </c>
      <c r="I191" s="157"/>
      <c r="L191" s="152"/>
      <c r="M191" s="158"/>
      <c r="N191" s="159"/>
      <c r="O191" s="159"/>
      <c r="P191" s="159"/>
      <c r="Q191" s="159"/>
      <c r="R191" s="159"/>
      <c r="S191" s="159"/>
      <c r="T191" s="160"/>
      <c r="AT191" s="154" t="s">
        <v>147</v>
      </c>
      <c r="AU191" s="154" t="s">
        <v>145</v>
      </c>
      <c r="AV191" s="11" t="s">
        <v>145</v>
      </c>
      <c r="AW191" s="11" t="s">
        <v>33</v>
      </c>
      <c r="AX191" s="11" t="s">
        <v>80</v>
      </c>
      <c r="AY191" s="154" t="s">
        <v>137</v>
      </c>
    </row>
    <row r="192" spans="2:65" s="1" customFormat="1" ht="16.5" customHeight="1">
      <c r="B192" s="139"/>
      <c r="C192" s="140" t="s">
        <v>718</v>
      </c>
      <c r="D192" s="140" t="s">
        <v>139</v>
      </c>
      <c r="E192" s="141" t="s">
        <v>3379</v>
      </c>
      <c r="F192" s="142" t="s">
        <v>3380</v>
      </c>
      <c r="G192" s="143" t="s">
        <v>162</v>
      </c>
      <c r="H192" s="144">
        <v>4.8810000000000002</v>
      </c>
      <c r="I192" s="145"/>
      <c r="J192" s="144">
        <f>ROUND(I192*H192,3)</f>
        <v>0</v>
      </c>
      <c r="K192" s="142" t="s">
        <v>1</v>
      </c>
      <c r="L192" s="30"/>
      <c r="M192" s="146" t="s">
        <v>1</v>
      </c>
      <c r="N192" s="147" t="s">
        <v>44</v>
      </c>
      <c r="O192" s="49"/>
      <c r="P192" s="148">
        <f>O192*H192</f>
        <v>0</v>
      </c>
      <c r="Q192" s="148">
        <v>0</v>
      </c>
      <c r="R192" s="148">
        <f>Q192*H192</f>
        <v>0</v>
      </c>
      <c r="S192" s="148">
        <v>0</v>
      </c>
      <c r="T192" s="149">
        <f>S192*H192</f>
        <v>0</v>
      </c>
      <c r="AR192" s="16" t="s">
        <v>144</v>
      </c>
      <c r="AT192" s="16" t="s">
        <v>139</v>
      </c>
      <c r="AU192" s="16" t="s">
        <v>145</v>
      </c>
      <c r="AY192" s="16" t="s">
        <v>137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6" t="s">
        <v>145</v>
      </c>
      <c r="BK192" s="151">
        <f>ROUND(I192*H192,3)</f>
        <v>0</v>
      </c>
      <c r="BL192" s="16" t="s">
        <v>144</v>
      </c>
      <c r="BM192" s="16" t="s">
        <v>3381</v>
      </c>
    </row>
    <row r="193" spans="2:65" s="11" customFormat="1">
      <c r="B193" s="152"/>
      <c r="D193" s="153" t="s">
        <v>147</v>
      </c>
      <c r="E193" s="154" t="s">
        <v>1</v>
      </c>
      <c r="F193" s="155" t="s">
        <v>3382</v>
      </c>
      <c r="H193" s="156">
        <v>3.266</v>
      </c>
      <c r="I193" s="157"/>
      <c r="L193" s="152"/>
      <c r="M193" s="158"/>
      <c r="N193" s="159"/>
      <c r="O193" s="159"/>
      <c r="P193" s="159"/>
      <c r="Q193" s="159"/>
      <c r="R193" s="159"/>
      <c r="S193" s="159"/>
      <c r="T193" s="160"/>
      <c r="AT193" s="154" t="s">
        <v>147</v>
      </c>
      <c r="AU193" s="154" t="s">
        <v>145</v>
      </c>
      <c r="AV193" s="11" t="s">
        <v>145</v>
      </c>
      <c r="AW193" s="11" t="s">
        <v>33</v>
      </c>
      <c r="AX193" s="11" t="s">
        <v>72</v>
      </c>
      <c r="AY193" s="154" t="s">
        <v>137</v>
      </c>
    </row>
    <row r="194" spans="2:65" s="11" customFormat="1">
      <c r="B194" s="152"/>
      <c r="D194" s="153" t="s">
        <v>147</v>
      </c>
      <c r="E194" s="154" t="s">
        <v>1</v>
      </c>
      <c r="F194" s="155" t="s">
        <v>3383</v>
      </c>
      <c r="H194" s="156">
        <v>1.615</v>
      </c>
      <c r="I194" s="157"/>
      <c r="L194" s="152"/>
      <c r="M194" s="158"/>
      <c r="N194" s="159"/>
      <c r="O194" s="159"/>
      <c r="P194" s="159"/>
      <c r="Q194" s="159"/>
      <c r="R194" s="159"/>
      <c r="S194" s="159"/>
      <c r="T194" s="160"/>
      <c r="AT194" s="154" t="s">
        <v>147</v>
      </c>
      <c r="AU194" s="154" t="s">
        <v>145</v>
      </c>
      <c r="AV194" s="11" t="s">
        <v>145</v>
      </c>
      <c r="AW194" s="11" t="s">
        <v>33</v>
      </c>
      <c r="AX194" s="11" t="s">
        <v>72</v>
      </c>
      <c r="AY194" s="154" t="s">
        <v>137</v>
      </c>
    </row>
    <row r="195" spans="2:65" s="13" customFormat="1">
      <c r="B195" s="169"/>
      <c r="D195" s="153" t="s">
        <v>147</v>
      </c>
      <c r="E195" s="170" t="s">
        <v>1</v>
      </c>
      <c r="F195" s="171" t="s">
        <v>158</v>
      </c>
      <c r="H195" s="172">
        <v>4.8810000000000002</v>
      </c>
      <c r="I195" s="173"/>
      <c r="L195" s="169"/>
      <c r="M195" s="174"/>
      <c r="N195" s="175"/>
      <c r="O195" s="175"/>
      <c r="P195" s="175"/>
      <c r="Q195" s="175"/>
      <c r="R195" s="175"/>
      <c r="S195" s="175"/>
      <c r="T195" s="176"/>
      <c r="AT195" s="170" t="s">
        <v>147</v>
      </c>
      <c r="AU195" s="170" t="s">
        <v>145</v>
      </c>
      <c r="AV195" s="13" t="s">
        <v>144</v>
      </c>
      <c r="AW195" s="13" t="s">
        <v>33</v>
      </c>
      <c r="AX195" s="13" t="s">
        <v>80</v>
      </c>
      <c r="AY195" s="170" t="s">
        <v>137</v>
      </c>
    </row>
    <row r="196" spans="2:65" s="1" customFormat="1" ht="16.5" customHeight="1">
      <c r="B196" s="139"/>
      <c r="C196" s="140" t="s">
        <v>723</v>
      </c>
      <c r="D196" s="140" t="s">
        <v>139</v>
      </c>
      <c r="E196" s="141" t="s">
        <v>3384</v>
      </c>
      <c r="F196" s="142" t="s">
        <v>3385</v>
      </c>
      <c r="G196" s="143" t="s">
        <v>269</v>
      </c>
      <c r="H196" s="144">
        <v>9.08</v>
      </c>
      <c r="I196" s="145"/>
      <c r="J196" s="144">
        <f t="shared" ref="J196:J201" si="10">ROUND(I196*H196,3)</f>
        <v>0</v>
      </c>
      <c r="K196" s="142" t="s">
        <v>1</v>
      </c>
      <c r="L196" s="30"/>
      <c r="M196" s="146" t="s">
        <v>1</v>
      </c>
      <c r="N196" s="147" t="s">
        <v>44</v>
      </c>
      <c r="O196" s="49"/>
      <c r="P196" s="148">
        <f t="shared" ref="P196:P201" si="11">O196*H196</f>
        <v>0</v>
      </c>
      <c r="Q196" s="148">
        <v>0</v>
      </c>
      <c r="R196" s="148">
        <f t="shared" ref="R196:R201" si="12">Q196*H196</f>
        <v>0</v>
      </c>
      <c r="S196" s="148">
        <v>0</v>
      </c>
      <c r="T196" s="149">
        <f t="shared" ref="T196:T201" si="13">S196*H196</f>
        <v>0</v>
      </c>
      <c r="AR196" s="16" t="s">
        <v>144</v>
      </c>
      <c r="AT196" s="16" t="s">
        <v>139</v>
      </c>
      <c r="AU196" s="16" t="s">
        <v>145</v>
      </c>
      <c r="AY196" s="16" t="s">
        <v>137</v>
      </c>
      <c r="BE196" s="150">
        <f t="shared" ref="BE196:BE201" si="14">IF(N196="základná",J196,0)</f>
        <v>0</v>
      </c>
      <c r="BF196" s="150">
        <f t="shared" ref="BF196:BF201" si="15">IF(N196="znížená",J196,0)</f>
        <v>0</v>
      </c>
      <c r="BG196" s="150">
        <f t="shared" ref="BG196:BG201" si="16">IF(N196="zákl. prenesená",J196,0)</f>
        <v>0</v>
      </c>
      <c r="BH196" s="150">
        <f t="shared" ref="BH196:BH201" si="17">IF(N196="zníž. prenesená",J196,0)</f>
        <v>0</v>
      </c>
      <c r="BI196" s="150">
        <f t="shared" ref="BI196:BI201" si="18">IF(N196="nulová",J196,0)</f>
        <v>0</v>
      </c>
      <c r="BJ196" s="16" t="s">
        <v>145</v>
      </c>
      <c r="BK196" s="151">
        <f t="shared" ref="BK196:BK201" si="19">ROUND(I196*H196,3)</f>
        <v>0</v>
      </c>
      <c r="BL196" s="16" t="s">
        <v>144</v>
      </c>
      <c r="BM196" s="16" t="s">
        <v>3386</v>
      </c>
    </row>
    <row r="197" spans="2:65" s="1" customFormat="1" ht="16.5" customHeight="1">
      <c r="B197" s="139"/>
      <c r="C197" s="140" t="s">
        <v>730</v>
      </c>
      <c r="D197" s="140" t="s">
        <v>139</v>
      </c>
      <c r="E197" s="141" t="s">
        <v>3387</v>
      </c>
      <c r="F197" s="142" t="s">
        <v>3388</v>
      </c>
      <c r="G197" s="143" t="s">
        <v>269</v>
      </c>
      <c r="H197" s="144">
        <v>9.08</v>
      </c>
      <c r="I197" s="145"/>
      <c r="J197" s="144">
        <f t="shared" si="10"/>
        <v>0</v>
      </c>
      <c r="K197" s="142" t="s">
        <v>1</v>
      </c>
      <c r="L197" s="30"/>
      <c r="M197" s="146" t="s">
        <v>1</v>
      </c>
      <c r="N197" s="147" t="s">
        <v>44</v>
      </c>
      <c r="O197" s="49"/>
      <c r="P197" s="148">
        <f t="shared" si="11"/>
        <v>0</v>
      </c>
      <c r="Q197" s="148">
        <v>0</v>
      </c>
      <c r="R197" s="148">
        <f t="shared" si="12"/>
        <v>0</v>
      </c>
      <c r="S197" s="148">
        <v>0</v>
      </c>
      <c r="T197" s="149">
        <f t="shared" si="13"/>
        <v>0</v>
      </c>
      <c r="AR197" s="16" t="s">
        <v>144</v>
      </c>
      <c r="AT197" s="16" t="s">
        <v>139</v>
      </c>
      <c r="AU197" s="16" t="s">
        <v>145</v>
      </c>
      <c r="AY197" s="16" t="s">
        <v>137</v>
      </c>
      <c r="BE197" s="150">
        <f t="shared" si="14"/>
        <v>0</v>
      </c>
      <c r="BF197" s="150">
        <f t="shared" si="15"/>
        <v>0</v>
      </c>
      <c r="BG197" s="150">
        <f t="shared" si="16"/>
        <v>0</v>
      </c>
      <c r="BH197" s="150">
        <f t="shared" si="17"/>
        <v>0</v>
      </c>
      <c r="BI197" s="150">
        <f t="shared" si="18"/>
        <v>0</v>
      </c>
      <c r="BJ197" s="16" t="s">
        <v>145</v>
      </c>
      <c r="BK197" s="151">
        <f t="shared" si="19"/>
        <v>0</v>
      </c>
      <c r="BL197" s="16" t="s">
        <v>144</v>
      </c>
      <c r="BM197" s="16" t="s">
        <v>3389</v>
      </c>
    </row>
    <row r="198" spans="2:65" s="1" customFormat="1" ht="16.5" customHeight="1">
      <c r="B198" s="139"/>
      <c r="C198" s="140" t="s">
        <v>736</v>
      </c>
      <c r="D198" s="140" t="s">
        <v>139</v>
      </c>
      <c r="E198" s="141" t="s">
        <v>3390</v>
      </c>
      <c r="F198" s="142" t="s">
        <v>3391</v>
      </c>
      <c r="G198" s="143" t="s">
        <v>325</v>
      </c>
      <c r="H198" s="144">
        <v>1</v>
      </c>
      <c r="I198" s="145"/>
      <c r="J198" s="144">
        <f t="shared" si="10"/>
        <v>0</v>
      </c>
      <c r="K198" s="142" t="s">
        <v>1</v>
      </c>
      <c r="L198" s="30"/>
      <c r="M198" s="146" t="s">
        <v>1</v>
      </c>
      <c r="N198" s="147" t="s">
        <v>44</v>
      </c>
      <c r="O198" s="49"/>
      <c r="P198" s="148">
        <f t="shared" si="11"/>
        <v>0</v>
      </c>
      <c r="Q198" s="148">
        <v>0</v>
      </c>
      <c r="R198" s="148">
        <f t="shared" si="12"/>
        <v>0</v>
      </c>
      <c r="S198" s="148">
        <v>0</v>
      </c>
      <c r="T198" s="149">
        <f t="shared" si="13"/>
        <v>0</v>
      </c>
      <c r="AR198" s="16" t="s">
        <v>144</v>
      </c>
      <c r="AT198" s="16" t="s">
        <v>139</v>
      </c>
      <c r="AU198" s="16" t="s">
        <v>145</v>
      </c>
      <c r="AY198" s="16" t="s">
        <v>137</v>
      </c>
      <c r="BE198" s="150">
        <f t="shared" si="14"/>
        <v>0</v>
      </c>
      <c r="BF198" s="150">
        <f t="shared" si="15"/>
        <v>0</v>
      </c>
      <c r="BG198" s="150">
        <f t="shared" si="16"/>
        <v>0</v>
      </c>
      <c r="BH198" s="150">
        <f t="shared" si="17"/>
        <v>0</v>
      </c>
      <c r="BI198" s="150">
        <f t="shared" si="18"/>
        <v>0</v>
      </c>
      <c r="BJ198" s="16" t="s">
        <v>145</v>
      </c>
      <c r="BK198" s="151">
        <f t="shared" si="19"/>
        <v>0</v>
      </c>
      <c r="BL198" s="16" t="s">
        <v>144</v>
      </c>
      <c r="BM198" s="16" t="s">
        <v>3392</v>
      </c>
    </row>
    <row r="199" spans="2:65" s="1" customFormat="1" ht="16.5" customHeight="1">
      <c r="B199" s="139"/>
      <c r="C199" s="140" t="s">
        <v>742</v>
      </c>
      <c r="D199" s="140" t="s">
        <v>139</v>
      </c>
      <c r="E199" s="141" t="s">
        <v>3393</v>
      </c>
      <c r="F199" s="142" t="s">
        <v>3394</v>
      </c>
      <c r="G199" s="143" t="s">
        <v>199</v>
      </c>
      <c r="H199" s="144">
        <v>10.978</v>
      </c>
      <c r="I199" s="145"/>
      <c r="J199" s="144">
        <f t="shared" si="10"/>
        <v>0</v>
      </c>
      <c r="K199" s="142" t="s">
        <v>1</v>
      </c>
      <c r="L199" s="30"/>
      <c r="M199" s="146" t="s">
        <v>1</v>
      </c>
      <c r="N199" s="147" t="s">
        <v>44</v>
      </c>
      <c r="O199" s="49"/>
      <c r="P199" s="148">
        <f t="shared" si="11"/>
        <v>0</v>
      </c>
      <c r="Q199" s="148">
        <v>0</v>
      </c>
      <c r="R199" s="148">
        <f t="shared" si="12"/>
        <v>0</v>
      </c>
      <c r="S199" s="148">
        <v>0</v>
      </c>
      <c r="T199" s="149">
        <f t="shared" si="13"/>
        <v>0</v>
      </c>
      <c r="AR199" s="16" t="s">
        <v>144</v>
      </c>
      <c r="AT199" s="16" t="s">
        <v>139</v>
      </c>
      <c r="AU199" s="16" t="s">
        <v>145</v>
      </c>
      <c r="AY199" s="16" t="s">
        <v>137</v>
      </c>
      <c r="BE199" s="150">
        <f t="shared" si="14"/>
        <v>0</v>
      </c>
      <c r="BF199" s="150">
        <f t="shared" si="15"/>
        <v>0</v>
      </c>
      <c r="BG199" s="150">
        <f t="shared" si="16"/>
        <v>0</v>
      </c>
      <c r="BH199" s="150">
        <f t="shared" si="17"/>
        <v>0</v>
      </c>
      <c r="BI199" s="150">
        <f t="shared" si="18"/>
        <v>0</v>
      </c>
      <c r="BJ199" s="16" t="s">
        <v>145</v>
      </c>
      <c r="BK199" s="151">
        <f t="shared" si="19"/>
        <v>0</v>
      </c>
      <c r="BL199" s="16" t="s">
        <v>144</v>
      </c>
      <c r="BM199" s="16" t="s">
        <v>3395</v>
      </c>
    </row>
    <row r="200" spans="2:65" s="1" customFormat="1" ht="16.5" customHeight="1">
      <c r="B200" s="139"/>
      <c r="C200" s="140" t="s">
        <v>749</v>
      </c>
      <c r="D200" s="140" t="s">
        <v>139</v>
      </c>
      <c r="E200" s="141" t="s">
        <v>3396</v>
      </c>
      <c r="F200" s="142" t="s">
        <v>3397</v>
      </c>
      <c r="G200" s="143" t="s">
        <v>199</v>
      </c>
      <c r="H200" s="144">
        <v>10.978</v>
      </c>
      <c r="I200" s="145"/>
      <c r="J200" s="144">
        <f t="shared" si="10"/>
        <v>0</v>
      </c>
      <c r="K200" s="142" t="s">
        <v>1</v>
      </c>
      <c r="L200" s="30"/>
      <c r="M200" s="146" t="s">
        <v>1</v>
      </c>
      <c r="N200" s="147" t="s">
        <v>44</v>
      </c>
      <c r="O200" s="49"/>
      <c r="P200" s="148">
        <f t="shared" si="11"/>
        <v>0</v>
      </c>
      <c r="Q200" s="148">
        <v>0</v>
      </c>
      <c r="R200" s="148">
        <f t="shared" si="12"/>
        <v>0</v>
      </c>
      <c r="S200" s="148">
        <v>0</v>
      </c>
      <c r="T200" s="149">
        <f t="shared" si="13"/>
        <v>0</v>
      </c>
      <c r="AR200" s="16" t="s">
        <v>144</v>
      </c>
      <c r="AT200" s="16" t="s">
        <v>139</v>
      </c>
      <c r="AU200" s="16" t="s">
        <v>145</v>
      </c>
      <c r="AY200" s="16" t="s">
        <v>137</v>
      </c>
      <c r="BE200" s="150">
        <f t="shared" si="14"/>
        <v>0</v>
      </c>
      <c r="BF200" s="150">
        <f t="shared" si="15"/>
        <v>0</v>
      </c>
      <c r="BG200" s="150">
        <f t="shared" si="16"/>
        <v>0</v>
      </c>
      <c r="BH200" s="150">
        <f t="shared" si="17"/>
        <v>0</v>
      </c>
      <c r="BI200" s="150">
        <f t="shared" si="18"/>
        <v>0</v>
      </c>
      <c r="BJ200" s="16" t="s">
        <v>145</v>
      </c>
      <c r="BK200" s="151">
        <f t="shared" si="19"/>
        <v>0</v>
      </c>
      <c r="BL200" s="16" t="s">
        <v>144</v>
      </c>
      <c r="BM200" s="16" t="s">
        <v>3398</v>
      </c>
    </row>
    <row r="201" spans="2:65" s="1" customFormat="1" ht="16.5" customHeight="1">
      <c r="B201" s="139"/>
      <c r="C201" s="140" t="s">
        <v>755</v>
      </c>
      <c r="D201" s="140" t="s">
        <v>139</v>
      </c>
      <c r="E201" s="141" t="s">
        <v>3399</v>
      </c>
      <c r="F201" s="142" t="s">
        <v>3400</v>
      </c>
      <c r="G201" s="143" t="s">
        <v>199</v>
      </c>
      <c r="H201" s="144">
        <v>109.78</v>
      </c>
      <c r="I201" s="145"/>
      <c r="J201" s="144">
        <f t="shared" si="10"/>
        <v>0</v>
      </c>
      <c r="K201" s="142" t="s">
        <v>1</v>
      </c>
      <c r="L201" s="30"/>
      <c r="M201" s="146" t="s">
        <v>1</v>
      </c>
      <c r="N201" s="147" t="s">
        <v>44</v>
      </c>
      <c r="O201" s="49"/>
      <c r="P201" s="148">
        <f t="shared" si="11"/>
        <v>0</v>
      </c>
      <c r="Q201" s="148">
        <v>0</v>
      </c>
      <c r="R201" s="148">
        <f t="shared" si="12"/>
        <v>0</v>
      </c>
      <c r="S201" s="148">
        <v>0</v>
      </c>
      <c r="T201" s="149">
        <f t="shared" si="13"/>
        <v>0</v>
      </c>
      <c r="AR201" s="16" t="s">
        <v>144</v>
      </c>
      <c r="AT201" s="16" t="s">
        <v>139</v>
      </c>
      <c r="AU201" s="16" t="s">
        <v>145</v>
      </c>
      <c r="AY201" s="16" t="s">
        <v>137</v>
      </c>
      <c r="BE201" s="150">
        <f t="shared" si="14"/>
        <v>0</v>
      </c>
      <c r="BF201" s="150">
        <f t="shared" si="15"/>
        <v>0</v>
      </c>
      <c r="BG201" s="150">
        <f t="shared" si="16"/>
        <v>0</v>
      </c>
      <c r="BH201" s="150">
        <f t="shared" si="17"/>
        <v>0</v>
      </c>
      <c r="BI201" s="150">
        <f t="shared" si="18"/>
        <v>0</v>
      </c>
      <c r="BJ201" s="16" t="s">
        <v>145</v>
      </c>
      <c r="BK201" s="151">
        <f t="shared" si="19"/>
        <v>0</v>
      </c>
      <c r="BL201" s="16" t="s">
        <v>144</v>
      </c>
      <c r="BM201" s="16" t="s">
        <v>3401</v>
      </c>
    </row>
    <row r="202" spans="2:65" s="11" customFormat="1">
      <c r="B202" s="152"/>
      <c r="D202" s="153" t="s">
        <v>147</v>
      </c>
      <c r="E202" s="154" t="s">
        <v>1</v>
      </c>
      <c r="F202" s="155" t="s">
        <v>3402</v>
      </c>
      <c r="H202" s="156">
        <v>109.78</v>
      </c>
      <c r="I202" s="157"/>
      <c r="L202" s="152"/>
      <c r="M202" s="158"/>
      <c r="N202" s="159"/>
      <c r="O202" s="159"/>
      <c r="P202" s="159"/>
      <c r="Q202" s="159"/>
      <c r="R202" s="159"/>
      <c r="S202" s="159"/>
      <c r="T202" s="160"/>
      <c r="AT202" s="154" t="s">
        <v>147</v>
      </c>
      <c r="AU202" s="154" t="s">
        <v>145</v>
      </c>
      <c r="AV202" s="11" t="s">
        <v>145</v>
      </c>
      <c r="AW202" s="11" t="s">
        <v>33</v>
      </c>
      <c r="AX202" s="11" t="s">
        <v>80</v>
      </c>
      <c r="AY202" s="154" t="s">
        <v>137</v>
      </c>
    </row>
    <row r="203" spans="2:65" s="1" customFormat="1" ht="16.5" customHeight="1">
      <c r="B203" s="139"/>
      <c r="C203" s="140" t="s">
        <v>762</v>
      </c>
      <c r="D203" s="140" t="s">
        <v>139</v>
      </c>
      <c r="E203" s="141" t="s">
        <v>3403</v>
      </c>
      <c r="F203" s="142" t="s">
        <v>3404</v>
      </c>
      <c r="G203" s="143" t="s">
        <v>199</v>
      </c>
      <c r="H203" s="144">
        <v>10.978</v>
      </c>
      <c r="I203" s="145"/>
      <c r="J203" s="144">
        <f>ROUND(I203*H203,3)</f>
        <v>0</v>
      </c>
      <c r="K203" s="142" t="s">
        <v>1</v>
      </c>
      <c r="L203" s="30"/>
      <c r="M203" s="146" t="s">
        <v>1</v>
      </c>
      <c r="N203" s="147" t="s">
        <v>44</v>
      </c>
      <c r="O203" s="49"/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AR203" s="16" t="s">
        <v>144</v>
      </c>
      <c r="AT203" s="16" t="s">
        <v>139</v>
      </c>
      <c r="AU203" s="16" t="s">
        <v>145</v>
      </c>
      <c r="AY203" s="16" t="s">
        <v>137</v>
      </c>
      <c r="BE203" s="150">
        <f>IF(N203="základná",J203,0)</f>
        <v>0</v>
      </c>
      <c r="BF203" s="150">
        <f>IF(N203="znížená",J203,0)</f>
        <v>0</v>
      </c>
      <c r="BG203" s="150">
        <f>IF(N203="zákl. prenesená",J203,0)</f>
        <v>0</v>
      </c>
      <c r="BH203" s="150">
        <f>IF(N203="zníž. prenesená",J203,0)</f>
        <v>0</v>
      </c>
      <c r="BI203" s="150">
        <f>IF(N203="nulová",J203,0)</f>
        <v>0</v>
      </c>
      <c r="BJ203" s="16" t="s">
        <v>145</v>
      </c>
      <c r="BK203" s="151">
        <f>ROUND(I203*H203,3)</f>
        <v>0</v>
      </c>
      <c r="BL203" s="16" t="s">
        <v>144</v>
      </c>
      <c r="BM203" s="16" t="s">
        <v>3405</v>
      </c>
    </row>
    <row r="204" spans="2:65" s="1" customFormat="1" ht="16.5" customHeight="1">
      <c r="B204" s="139"/>
      <c r="C204" s="140" t="s">
        <v>771</v>
      </c>
      <c r="D204" s="140" t="s">
        <v>139</v>
      </c>
      <c r="E204" s="141" t="s">
        <v>3406</v>
      </c>
      <c r="F204" s="142" t="s">
        <v>3407</v>
      </c>
      <c r="G204" s="143" t="s">
        <v>199</v>
      </c>
      <c r="H204" s="144">
        <v>0.77800000000000002</v>
      </c>
      <c r="I204" s="145"/>
      <c r="J204" s="144">
        <f>ROUND(I204*H204,3)</f>
        <v>0</v>
      </c>
      <c r="K204" s="142" t="s">
        <v>1</v>
      </c>
      <c r="L204" s="30"/>
      <c r="M204" s="146" t="s">
        <v>1</v>
      </c>
      <c r="N204" s="147" t="s">
        <v>44</v>
      </c>
      <c r="O204" s="49"/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AR204" s="16" t="s">
        <v>144</v>
      </c>
      <c r="AT204" s="16" t="s">
        <v>139</v>
      </c>
      <c r="AU204" s="16" t="s">
        <v>145</v>
      </c>
      <c r="AY204" s="16" t="s">
        <v>137</v>
      </c>
      <c r="BE204" s="150">
        <f>IF(N204="základná",J204,0)</f>
        <v>0</v>
      </c>
      <c r="BF204" s="150">
        <f>IF(N204="znížená",J204,0)</f>
        <v>0</v>
      </c>
      <c r="BG204" s="150">
        <f>IF(N204="zákl. prenesená",J204,0)</f>
        <v>0</v>
      </c>
      <c r="BH204" s="150">
        <f>IF(N204="zníž. prenesená",J204,0)</f>
        <v>0</v>
      </c>
      <c r="BI204" s="150">
        <f>IF(N204="nulová",J204,0)</f>
        <v>0</v>
      </c>
      <c r="BJ204" s="16" t="s">
        <v>145</v>
      </c>
      <c r="BK204" s="151">
        <f>ROUND(I204*H204,3)</f>
        <v>0</v>
      </c>
      <c r="BL204" s="16" t="s">
        <v>144</v>
      </c>
      <c r="BM204" s="16" t="s">
        <v>3408</v>
      </c>
    </row>
    <row r="205" spans="2:65" s="1" customFormat="1" ht="16.5" customHeight="1">
      <c r="B205" s="139"/>
      <c r="C205" s="140" t="s">
        <v>777</v>
      </c>
      <c r="D205" s="140" t="s">
        <v>139</v>
      </c>
      <c r="E205" s="141" t="s">
        <v>3409</v>
      </c>
      <c r="F205" s="142" t="s">
        <v>3410</v>
      </c>
      <c r="G205" s="143" t="s">
        <v>199</v>
      </c>
      <c r="H205" s="144">
        <v>10.199999999999999</v>
      </c>
      <c r="I205" s="145"/>
      <c r="J205" s="144">
        <f>ROUND(I205*H205,3)</f>
        <v>0</v>
      </c>
      <c r="K205" s="142" t="s">
        <v>1</v>
      </c>
      <c r="L205" s="30"/>
      <c r="M205" s="146" t="s">
        <v>1</v>
      </c>
      <c r="N205" s="147" t="s">
        <v>44</v>
      </c>
      <c r="O205" s="49"/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AR205" s="16" t="s">
        <v>144</v>
      </c>
      <c r="AT205" s="16" t="s">
        <v>139</v>
      </c>
      <c r="AU205" s="16" t="s">
        <v>145</v>
      </c>
      <c r="AY205" s="16" t="s">
        <v>137</v>
      </c>
      <c r="BE205" s="150">
        <f>IF(N205="základná",J205,0)</f>
        <v>0</v>
      </c>
      <c r="BF205" s="150">
        <f>IF(N205="znížená",J205,0)</f>
        <v>0</v>
      </c>
      <c r="BG205" s="150">
        <f>IF(N205="zákl. prenesená",J205,0)</f>
        <v>0</v>
      </c>
      <c r="BH205" s="150">
        <f>IF(N205="zníž. prenesená",J205,0)</f>
        <v>0</v>
      </c>
      <c r="BI205" s="150">
        <f>IF(N205="nulová",J205,0)</f>
        <v>0</v>
      </c>
      <c r="BJ205" s="16" t="s">
        <v>145</v>
      </c>
      <c r="BK205" s="151">
        <f>ROUND(I205*H205,3)</f>
        <v>0</v>
      </c>
      <c r="BL205" s="16" t="s">
        <v>144</v>
      </c>
      <c r="BM205" s="16" t="s">
        <v>3411</v>
      </c>
    </row>
    <row r="206" spans="2:65" s="11" customFormat="1">
      <c r="B206" s="152"/>
      <c r="D206" s="153" t="s">
        <v>147</v>
      </c>
      <c r="E206" s="154" t="s">
        <v>1</v>
      </c>
      <c r="F206" s="155" t="s">
        <v>3412</v>
      </c>
      <c r="H206" s="156">
        <v>10.199999999999999</v>
      </c>
      <c r="I206" s="157"/>
      <c r="L206" s="152"/>
      <c r="M206" s="158"/>
      <c r="N206" s="159"/>
      <c r="O206" s="159"/>
      <c r="P206" s="159"/>
      <c r="Q206" s="159"/>
      <c r="R206" s="159"/>
      <c r="S206" s="159"/>
      <c r="T206" s="160"/>
      <c r="AT206" s="154" t="s">
        <v>147</v>
      </c>
      <c r="AU206" s="154" t="s">
        <v>145</v>
      </c>
      <c r="AV206" s="11" t="s">
        <v>145</v>
      </c>
      <c r="AW206" s="11" t="s">
        <v>33</v>
      </c>
      <c r="AX206" s="11" t="s">
        <v>80</v>
      </c>
      <c r="AY206" s="154" t="s">
        <v>137</v>
      </c>
    </row>
    <row r="207" spans="2:65" s="1" customFormat="1" ht="16.5" customHeight="1">
      <c r="B207" s="139"/>
      <c r="C207" s="140" t="s">
        <v>793</v>
      </c>
      <c r="D207" s="140" t="s">
        <v>139</v>
      </c>
      <c r="E207" s="141" t="s">
        <v>3413</v>
      </c>
      <c r="F207" s="142" t="s">
        <v>3414</v>
      </c>
      <c r="G207" s="143" t="s">
        <v>199</v>
      </c>
      <c r="H207" s="144">
        <v>219.59200000000001</v>
      </c>
      <c r="I207" s="145"/>
      <c r="J207" s="144">
        <f>ROUND(I207*H207,3)</f>
        <v>0</v>
      </c>
      <c r="K207" s="142" t="s">
        <v>1</v>
      </c>
      <c r="L207" s="30"/>
      <c r="M207" s="193" t="s">
        <v>1</v>
      </c>
      <c r="N207" s="194" t="s">
        <v>44</v>
      </c>
      <c r="O207" s="195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AR207" s="16" t="s">
        <v>144</v>
      </c>
      <c r="AT207" s="16" t="s">
        <v>139</v>
      </c>
      <c r="AU207" s="16" t="s">
        <v>145</v>
      </c>
      <c r="AY207" s="16" t="s">
        <v>137</v>
      </c>
      <c r="BE207" s="150">
        <f>IF(N207="základná",J207,0)</f>
        <v>0</v>
      </c>
      <c r="BF207" s="150">
        <f>IF(N207="znížená",J207,0)</f>
        <v>0</v>
      </c>
      <c r="BG207" s="150">
        <f>IF(N207="zákl. prenesená",J207,0)</f>
        <v>0</v>
      </c>
      <c r="BH207" s="150">
        <f>IF(N207="zníž. prenesená",J207,0)</f>
        <v>0</v>
      </c>
      <c r="BI207" s="150">
        <f>IF(N207="nulová",J207,0)</f>
        <v>0</v>
      </c>
      <c r="BJ207" s="16" t="s">
        <v>145</v>
      </c>
      <c r="BK207" s="151">
        <f>ROUND(I207*H207,3)</f>
        <v>0</v>
      </c>
      <c r="BL207" s="16" t="s">
        <v>144</v>
      </c>
      <c r="BM207" s="16" t="s">
        <v>3415</v>
      </c>
    </row>
    <row r="208" spans="2:65" s="1" customFormat="1" ht="6.95" customHeight="1">
      <c r="B208" s="39"/>
      <c r="C208" s="40"/>
      <c r="D208" s="40"/>
      <c r="E208" s="40"/>
      <c r="F208" s="40"/>
      <c r="G208" s="40"/>
      <c r="H208" s="40"/>
      <c r="I208" s="100"/>
      <c r="J208" s="40"/>
      <c r="K208" s="40"/>
      <c r="L208" s="30"/>
    </row>
  </sheetData>
  <autoFilter ref="C84:K20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18</vt:i4>
      </vt:variant>
    </vt:vector>
  </HeadingPairs>
  <TitlesOfParts>
    <vt:vector size="28" baseType="lpstr">
      <vt:lpstr>Rekapitulácia stavby</vt:lpstr>
      <vt:lpstr>01B - SO 01 Búracie práce...</vt:lpstr>
      <vt:lpstr>02 - SO 01 Rodinny dom</vt:lpstr>
      <vt:lpstr>02P - SO 01 Vonkajšie prí...</vt:lpstr>
      <vt:lpstr>03 - SO 02 Prípojka vody ...</vt:lpstr>
      <vt:lpstr>04 - SO 03 Prípojka NN</vt:lpstr>
      <vt:lpstr>05 - SO 04 Telefónna príp...</vt:lpstr>
      <vt:lpstr>06 - SO 05 Sadové úpravy</vt:lpstr>
      <vt:lpstr>07 - SO 06 Parkoviská a k...</vt:lpstr>
      <vt:lpstr>08 - SO 07 Oplotenie</vt:lpstr>
      <vt:lpstr>'01B - SO 01 Búracie práce...'!Názvy_tlače</vt:lpstr>
      <vt:lpstr>'02P - SO 01 Vonkajšie prí...'!Názvy_tlače</vt:lpstr>
      <vt:lpstr>'03 - SO 02 Prípojka vody ...'!Názvy_tlače</vt:lpstr>
      <vt:lpstr>'04 - SO 03 Prípojka NN'!Názvy_tlače</vt:lpstr>
      <vt:lpstr>'05 - SO 04 Telefónna príp...'!Názvy_tlače</vt:lpstr>
      <vt:lpstr>'06 - SO 05 Sadové úpravy'!Názvy_tlače</vt:lpstr>
      <vt:lpstr>'07 - SO 06 Parkoviská a k...'!Názvy_tlače</vt:lpstr>
      <vt:lpstr>'08 - SO 07 Oplotenie'!Názvy_tlače</vt:lpstr>
      <vt:lpstr>'Rekapitulácia stavby'!Názvy_tlače</vt:lpstr>
      <vt:lpstr>'01B - SO 01 Búracie práce...'!Oblasť_tlače</vt:lpstr>
      <vt:lpstr>'02P - SO 01 Vonkajšie prí...'!Oblasť_tlače</vt:lpstr>
      <vt:lpstr>'03 - SO 02 Prípojka vody ...'!Oblasť_tlače</vt:lpstr>
      <vt:lpstr>'04 - SO 03 Prípojka NN'!Oblasť_tlače</vt:lpstr>
      <vt:lpstr>'05 - SO 04 Telefónna príp...'!Oblasť_tlače</vt:lpstr>
      <vt:lpstr>'06 - SO 05 Sadové úpravy'!Oblasť_tlače</vt:lpstr>
      <vt:lpstr>'07 - SO 06 Parkoviská a k...'!Oblasť_tlače</vt:lpstr>
      <vt:lpstr>'08 - SO 07 Oplotenie'!Oblasť_tlače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Eva</cp:lastModifiedBy>
  <dcterms:created xsi:type="dcterms:W3CDTF">2019-02-05T11:46:38Z</dcterms:created>
  <dcterms:modified xsi:type="dcterms:W3CDTF">2020-08-11T15:34:27Z</dcterms:modified>
</cp:coreProperties>
</file>